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phnas\share\СОКИ И НЕКТАРЫ\Отчет мастера за смену\Расчет эффективности линий розлива\2025\Ноябрь\"/>
    </mc:Choice>
  </mc:AlternateContent>
  <xr:revisionPtr revIDLastSave="0" documentId="13_ncr:1_{B06F84E2-C8AF-4549-9757-1FDA24667FA3}" xr6:coauthVersionLast="47" xr6:coauthVersionMax="47" xr10:uidLastSave="{00000000-0000-0000-0000-000000000000}"/>
  <bookViews>
    <workbookView xWindow="-120" yWindow="-120" windowWidth="29040" windowHeight="15840" tabRatio="892" activeTab="24" xr2:uid="{00000000-000D-0000-FFFF-FFFF00000000}"/>
  </bookViews>
  <sheets>
    <sheet name="СВОД" sheetId="32" r:id="rId1"/>
    <sheet name="1" sheetId="85" r:id="rId2"/>
    <sheet name="2" sheetId="56" r:id="rId3"/>
    <sheet name="3" sheetId="57" r:id="rId4"/>
    <sheet name="4" sheetId="58" r:id="rId5"/>
    <sheet name="5" sheetId="59" r:id="rId6"/>
    <sheet name="6" sheetId="60" r:id="rId7"/>
    <sheet name="7" sheetId="61" r:id="rId8"/>
    <sheet name="8" sheetId="62" r:id="rId9"/>
    <sheet name="9" sheetId="63" r:id="rId10"/>
    <sheet name="10" sheetId="64" r:id="rId11"/>
    <sheet name="11" sheetId="65" r:id="rId12"/>
    <sheet name="12" sheetId="66" r:id="rId13"/>
    <sheet name="13" sheetId="67" r:id="rId14"/>
    <sheet name="14" sheetId="68" r:id="rId15"/>
    <sheet name="15" sheetId="69" r:id="rId16"/>
    <sheet name="16" sheetId="70" r:id="rId17"/>
    <sheet name="17" sheetId="71" r:id="rId18"/>
    <sheet name="18" sheetId="72" r:id="rId19"/>
    <sheet name="19" sheetId="73" r:id="rId20"/>
    <sheet name="20" sheetId="74" r:id="rId21"/>
    <sheet name="21" sheetId="75" r:id="rId22"/>
    <sheet name="22" sheetId="86" r:id="rId23"/>
    <sheet name="23" sheetId="87" r:id="rId24"/>
    <sheet name="24" sheetId="88" r:id="rId25"/>
    <sheet name="25" sheetId="89" r:id="rId26"/>
    <sheet name="26" sheetId="90" r:id="rId27"/>
    <sheet name="27" sheetId="91" r:id="rId28"/>
    <sheet name="28" sheetId="92" r:id="rId29"/>
    <sheet name="29" sheetId="93" r:id="rId30"/>
    <sheet name="30" sheetId="94" r:id="rId31"/>
  </sheets>
  <externalReferences>
    <externalReference r:id="rId32"/>
  </externalReferences>
  <definedNames>
    <definedName name="ПЛАНОВЫЕ">[1]Лист1!$J$23:$J$23</definedName>
    <definedName name="ПРОСТОИ">[1]Лист1!$J$9:$J$14</definedName>
    <definedName name="ПРОСТОЙ">[1]Лист1!$J$23:$J$23</definedName>
  </definedNames>
  <calcPr calcId="191029"/>
  <customWorkbookViews>
    <customWorkbookView name="Пользователь - Личное представление" guid="{F4537543-E81C-46C4-A018-76C7CBD3E8F9}" mergeInterval="0" personalView="1" maximized="1" xWindow="-9" yWindow="-9" windowWidth="1938" windowHeight="1048" tabRatio="806" activeSheetId="18"/>
    <customWorkbookView name="User - Личное представление" guid="{092D07B7-2483-4DB7-A8BC-7278E71117D8}" mergeInterval="0" personalView="1" maximized="1" xWindow="-8" yWindow="-8" windowWidth="1382" windowHeight="744" tabRatio="806" activeSheetId="31"/>
    <customWorkbookView name="Добрянский Максим Евгеньевич - Личное представление" guid="{37036B61-4D89-4D9A-BB9E-9EE85ACB2295}" mergeInterval="0" personalView="1" maximized="1" xWindow="-9" yWindow="-9" windowWidth="1938" windowHeight="1048" tabRatio="806" activeSheetId="8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8" i="87" l="1"/>
  <c r="K140" i="87"/>
  <c r="Z228" i="94"/>
  <c r="Y228" i="94"/>
  <c r="X228" i="94"/>
  <c r="W228" i="94"/>
  <c r="V228" i="94"/>
  <c r="U228" i="94"/>
  <c r="T228" i="94"/>
  <c r="S228" i="94"/>
  <c r="O228" i="94"/>
  <c r="K228" i="94"/>
  <c r="Z227" i="94"/>
  <c r="Y227" i="94"/>
  <c r="X227" i="94"/>
  <c r="W227" i="94"/>
  <c r="V227" i="94"/>
  <c r="U227" i="94"/>
  <c r="T227" i="94"/>
  <c r="S227" i="94"/>
  <c r="O227" i="94"/>
  <c r="K227" i="94"/>
  <c r="Z226" i="94"/>
  <c r="Y226" i="94"/>
  <c r="X226" i="94"/>
  <c r="W226" i="94"/>
  <c r="V226" i="94"/>
  <c r="U226" i="94"/>
  <c r="T226" i="94"/>
  <c r="S226" i="94"/>
  <c r="O226" i="94"/>
  <c r="K226" i="94"/>
  <c r="Z225" i="94"/>
  <c r="Y225" i="94"/>
  <c r="X225" i="94"/>
  <c r="W225" i="94"/>
  <c r="V225" i="94"/>
  <c r="U225" i="94"/>
  <c r="T225" i="94"/>
  <c r="S225" i="94"/>
  <c r="O225" i="94"/>
  <c r="K225" i="94"/>
  <c r="Z224" i="94"/>
  <c r="Y224" i="94"/>
  <c r="X224" i="94"/>
  <c r="W224" i="94"/>
  <c r="V224" i="94"/>
  <c r="U224" i="94"/>
  <c r="T224" i="94"/>
  <c r="S224" i="94"/>
  <c r="O224" i="94"/>
  <c r="K224" i="94"/>
  <c r="Z223" i="94"/>
  <c r="Y223" i="94"/>
  <c r="X223" i="94"/>
  <c r="W223" i="94"/>
  <c r="V223" i="94"/>
  <c r="U223" i="94"/>
  <c r="T223" i="94"/>
  <c r="S223" i="94"/>
  <c r="O223" i="94"/>
  <c r="K223" i="94"/>
  <c r="Z222" i="94"/>
  <c r="Y222" i="94"/>
  <c r="X222" i="94"/>
  <c r="W222" i="94"/>
  <c r="V222" i="94"/>
  <c r="U222" i="94"/>
  <c r="T222" i="94"/>
  <c r="S222" i="94"/>
  <c r="O222" i="94"/>
  <c r="K222" i="94"/>
  <c r="Z221" i="94"/>
  <c r="Y221" i="94"/>
  <c r="X221" i="94"/>
  <c r="W221" i="94"/>
  <c r="V221" i="94"/>
  <c r="U221" i="94"/>
  <c r="T221" i="94"/>
  <c r="S221" i="94"/>
  <c r="O221" i="94"/>
  <c r="K221" i="94"/>
  <c r="Z220" i="94"/>
  <c r="Y220" i="94"/>
  <c r="X220" i="94"/>
  <c r="W220" i="94"/>
  <c r="V220" i="94"/>
  <c r="U220" i="94"/>
  <c r="T220" i="94"/>
  <c r="S220" i="94"/>
  <c r="O220" i="94"/>
  <c r="K220" i="94"/>
  <c r="Z219" i="94"/>
  <c r="Y219" i="94"/>
  <c r="X219" i="94"/>
  <c r="W219" i="94"/>
  <c r="V219" i="94"/>
  <c r="U219" i="94"/>
  <c r="T219" i="94"/>
  <c r="S219" i="94"/>
  <c r="O219" i="94"/>
  <c r="K219" i="94"/>
  <c r="Z218" i="94"/>
  <c r="Y218" i="94"/>
  <c r="X218" i="94"/>
  <c r="W218" i="94"/>
  <c r="V218" i="94"/>
  <c r="U218" i="94"/>
  <c r="T218" i="94"/>
  <c r="S218" i="94"/>
  <c r="O218" i="94"/>
  <c r="K218" i="94"/>
  <c r="B218" i="94"/>
  <c r="C218" i="94" s="1"/>
  <c r="B219" i="94" s="1"/>
  <c r="C219" i="94" s="1"/>
  <c r="B220" i="94" s="1"/>
  <c r="C220" i="94" s="1"/>
  <c r="B221" i="94" s="1"/>
  <c r="C221" i="94" s="1"/>
  <c r="B222" i="94" s="1"/>
  <c r="C222" i="94" s="1"/>
  <c r="B223" i="94" s="1"/>
  <c r="C223" i="94" s="1"/>
  <c r="B224" i="94" s="1"/>
  <c r="C224" i="94" s="1"/>
  <c r="B225" i="94" s="1"/>
  <c r="C225" i="94" s="1"/>
  <c r="B226" i="94" s="1"/>
  <c r="C226" i="94" s="1"/>
  <c r="B227" i="94" s="1"/>
  <c r="C227" i="94" s="1"/>
  <c r="B228" i="94" s="1"/>
  <c r="C228" i="94" s="1"/>
  <c r="A218" i="94"/>
  <c r="Z217" i="94"/>
  <c r="Y217" i="94"/>
  <c r="X217" i="94"/>
  <c r="W217" i="94"/>
  <c r="V217" i="94"/>
  <c r="U217" i="94"/>
  <c r="T217" i="94"/>
  <c r="S217" i="94"/>
  <c r="O217" i="94"/>
  <c r="K217" i="94"/>
  <c r="Z216" i="94"/>
  <c r="Y216" i="94"/>
  <c r="X216" i="94"/>
  <c r="W216" i="94"/>
  <c r="V216" i="94"/>
  <c r="U216" i="94"/>
  <c r="T216" i="94"/>
  <c r="S216" i="94"/>
  <c r="O216" i="94"/>
  <c r="K216" i="94"/>
  <c r="Z215" i="94"/>
  <c r="Y215" i="94"/>
  <c r="X215" i="94"/>
  <c r="W215" i="94"/>
  <c r="V215" i="94"/>
  <c r="U215" i="94"/>
  <c r="T215" i="94"/>
  <c r="S215" i="94"/>
  <c r="O215" i="94"/>
  <c r="K215" i="94"/>
  <c r="Z214" i="94"/>
  <c r="Y214" i="94"/>
  <c r="X214" i="94"/>
  <c r="W214" i="94"/>
  <c r="V214" i="94"/>
  <c r="U214" i="94"/>
  <c r="T214" i="94"/>
  <c r="S214" i="94"/>
  <c r="O214" i="94"/>
  <c r="K214" i="94"/>
  <c r="Z213" i="94"/>
  <c r="Y213" i="94"/>
  <c r="X213" i="94"/>
  <c r="W213" i="94"/>
  <c r="V213" i="94"/>
  <c r="U213" i="94"/>
  <c r="T213" i="94"/>
  <c r="S213" i="94"/>
  <c r="O213" i="94"/>
  <c r="K213" i="94"/>
  <c r="Z212" i="94"/>
  <c r="Y212" i="94"/>
  <c r="X212" i="94"/>
  <c r="W212" i="94"/>
  <c r="V212" i="94"/>
  <c r="U212" i="94"/>
  <c r="T212" i="94"/>
  <c r="S212" i="94"/>
  <c r="O212" i="94"/>
  <c r="K212" i="94"/>
  <c r="Z211" i="94"/>
  <c r="Y211" i="94"/>
  <c r="X211" i="94"/>
  <c r="W211" i="94"/>
  <c r="V211" i="94"/>
  <c r="U211" i="94"/>
  <c r="T211" i="94"/>
  <c r="S211" i="94"/>
  <c r="O211" i="94"/>
  <c r="K211" i="94"/>
  <c r="Z210" i="94"/>
  <c r="Y210" i="94"/>
  <c r="X210" i="94"/>
  <c r="W210" i="94"/>
  <c r="V210" i="94"/>
  <c r="U210" i="94"/>
  <c r="T210" i="94"/>
  <c r="S210" i="94"/>
  <c r="O210" i="94"/>
  <c r="K210" i="94"/>
  <c r="Z209" i="94"/>
  <c r="Y209" i="94"/>
  <c r="X209" i="94"/>
  <c r="W209" i="94"/>
  <c r="V209" i="94"/>
  <c r="U209" i="94"/>
  <c r="T209" i="94"/>
  <c r="S209" i="94"/>
  <c r="O209" i="94"/>
  <c r="K209" i="94"/>
  <c r="Z208" i="94"/>
  <c r="Y208" i="94"/>
  <c r="X208" i="94"/>
  <c r="W208" i="94"/>
  <c r="V208" i="94"/>
  <c r="U208" i="94"/>
  <c r="T208" i="94"/>
  <c r="S208" i="94"/>
  <c r="O208" i="94"/>
  <c r="K208" i="94"/>
  <c r="Z207" i="94"/>
  <c r="Y207" i="94"/>
  <c r="X207" i="94"/>
  <c r="W207" i="94"/>
  <c r="V207" i="94"/>
  <c r="U207" i="94"/>
  <c r="T207" i="94"/>
  <c r="S207" i="94"/>
  <c r="O207" i="94"/>
  <c r="K207" i="94"/>
  <c r="B207" i="94"/>
  <c r="C207" i="94" s="1"/>
  <c r="B208" i="94" s="1"/>
  <c r="C208" i="94" s="1"/>
  <c r="B209" i="94" s="1"/>
  <c r="C209" i="94" s="1"/>
  <c r="B210" i="94" s="1"/>
  <c r="C210" i="94" s="1"/>
  <c r="B211" i="94" s="1"/>
  <c r="C211" i="94" s="1"/>
  <c r="B212" i="94" s="1"/>
  <c r="C212" i="94" s="1"/>
  <c r="B213" i="94" s="1"/>
  <c r="C213" i="94" s="1"/>
  <c r="B214" i="94" s="1"/>
  <c r="C214" i="94" s="1"/>
  <c r="B215" i="94" s="1"/>
  <c r="C215" i="94" s="1"/>
  <c r="B216" i="94" s="1"/>
  <c r="C216" i="94" s="1"/>
  <c r="B217" i="94" s="1"/>
  <c r="C217" i="94" s="1"/>
  <c r="A207" i="94"/>
  <c r="Z206" i="94"/>
  <c r="Y206" i="94"/>
  <c r="X206" i="94"/>
  <c r="W206" i="94"/>
  <c r="V206" i="94"/>
  <c r="U206" i="94"/>
  <c r="T206" i="94"/>
  <c r="S206" i="94"/>
  <c r="O206" i="94"/>
  <c r="K206" i="94"/>
  <c r="Z205" i="94"/>
  <c r="Y205" i="94"/>
  <c r="X205" i="94"/>
  <c r="W205" i="94"/>
  <c r="V205" i="94"/>
  <c r="U205" i="94"/>
  <c r="T205" i="94"/>
  <c r="S205" i="94"/>
  <c r="O205" i="94"/>
  <c r="K205" i="94"/>
  <c r="Z204" i="94"/>
  <c r="Y204" i="94"/>
  <c r="X204" i="94"/>
  <c r="W204" i="94"/>
  <c r="V204" i="94"/>
  <c r="U204" i="94"/>
  <c r="T204" i="94"/>
  <c r="S204" i="94"/>
  <c r="O204" i="94"/>
  <c r="K204" i="94"/>
  <c r="Z203" i="94"/>
  <c r="Y203" i="94"/>
  <c r="X203" i="94"/>
  <c r="W203" i="94"/>
  <c r="V203" i="94"/>
  <c r="U203" i="94"/>
  <c r="T203" i="94"/>
  <c r="S203" i="94"/>
  <c r="O203" i="94"/>
  <c r="K203" i="94"/>
  <c r="Z202" i="94"/>
  <c r="Y202" i="94"/>
  <c r="X202" i="94"/>
  <c r="W202" i="94"/>
  <c r="V202" i="94"/>
  <c r="U202" i="94"/>
  <c r="T202" i="94"/>
  <c r="S202" i="94"/>
  <c r="O202" i="94"/>
  <c r="K202" i="94"/>
  <c r="Z201" i="94"/>
  <c r="Y201" i="94"/>
  <c r="X201" i="94"/>
  <c r="W201" i="94"/>
  <c r="V201" i="94"/>
  <c r="U201" i="94"/>
  <c r="T201" i="94"/>
  <c r="S201" i="94"/>
  <c r="O201" i="94"/>
  <c r="K201" i="94"/>
  <c r="Z200" i="94"/>
  <c r="Y200" i="94"/>
  <c r="X200" i="94"/>
  <c r="W200" i="94"/>
  <c r="V200" i="94"/>
  <c r="U200" i="94"/>
  <c r="T200" i="94"/>
  <c r="S200" i="94"/>
  <c r="O200" i="94"/>
  <c r="K200" i="94"/>
  <c r="Z199" i="94"/>
  <c r="Y199" i="94"/>
  <c r="X199" i="94"/>
  <c r="W199" i="94"/>
  <c r="V199" i="94"/>
  <c r="U199" i="94"/>
  <c r="T199" i="94"/>
  <c r="S199" i="94"/>
  <c r="O199" i="94"/>
  <c r="K199" i="94"/>
  <c r="Z198" i="94"/>
  <c r="Y198" i="94"/>
  <c r="X198" i="94"/>
  <c r="W198" i="94"/>
  <c r="V198" i="94"/>
  <c r="U198" i="94"/>
  <c r="T198" i="94"/>
  <c r="S198" i="94"/>
  <c r="O198" i="94"/>
  <c r="K198" i="94"/>
  <c r="Z197" i="94"/>
  <c r="Y197" i="94"/>
  <c r="X197" i="94"/>
  <c r="W197" i="94"/>
  <c r="V197" i="94"/>
  <c r="U197" i="94"/>
  <c r="T197" i="94"/>
  <c r="S197" i="94"/>
  <c r="O197" i="94"/>
  <c r="K197" i="94"/>
  <c r="Z196" i="94"/>
  <c r="Y196" i="94"/>
  <c r="X196" i="94"/>
  <c r="W196" i="94"/>
  <c r="V196" i="94"/>
  <c r="U196" i="94"/>
  <c r="T196" i="94"/>
  <c r="S196" i="94"/>
  <c r="O196" i="94"/>
  <c r="K196" i="94"/>
  <c r="C196" i="94"/>
  <c r="B197" i="94" s="1"/>
  <c r="C197" i="94" s="1"/>
  <c r="B198" i="94" s="1"/>
  <c r="C198" i="94" s="1"/>
  <c r="B199" i="94" s="1"/>
  <c r="C199" i="94" s="1"/>
  <c r="B200" i="94" s="1"/>
  <c r="C200" i="94" s="1"/>
  <c r="B201" i="94" s="1"/>
  <c r="C201" i="94" s="1"/>
  <c r="B202" i="94" s="1"/>
  <c r="C202" i="94" s="1"/>
  <c r="B203" i="94" s="1"/>
  <c r="C203" i="94" s="1"/>
  <c r="B204" i="94" s="1"/>
  <c r="C204" i="94" s="1"/>
  <c r="B205" i="94" s="1"/>
  <c r="C205" i="94" s="1"/>
  <c r="B206" i="94" s="1"/>
  <c r="C206" i="94" s="1"/>
  <c r="B196" i="94"/>
  <c r="A196" i="94"/>
  <c r="Z195" i="94"/>
  <c r="Y195" i="94"/>
  <c r="X195" i="94"/>
  <c r="W195" i="94"/>
  <c r="V195" i="94"/>
  <c r="U195" i="94"/>
  <c r="S136" i="94" s="1"/>
  <c r="V136" i="94" s="1"/>
  <c r="T195" i="94"/>
  <c r="S195" i="94"/>
  <c r="O195" i="94"/>
  <c r="K195" i="94"/>
  <c r="Z194" i="94"/>
  <c r="Y194" i="94"/>
  <c r="X194" i="94"/>
  <c r="W194" i="94"/>
  <c r="V194" i="94"/>
  <c r="U194" i="94"/>
  <c r="T194" i="94"/>
  <c r="S194" i="94"/>
  <c r="O194" i="94"/>
  <c r="K194" i="94"/>
  <c r="Z193" i="94"/>
  <c r="Y193" i="94"/>
  <c r="X193" i="94"/>
  <c r="W193" i="94"/>
  <c r="V193" i="94"/>
  <c r="U193" i="94"/>
  <c r="T193" i="94"/>
  <c r="S193" i="94"/>
  <c r="O193" i="94"/>
  <c r="K193" i="94"/>
  <c r="Z192" i="94"/>
  <c r="Y192" i="94"/>
  <c r="X192" i="94"/>
  <c r="W192" i="94"/>
  <c r="V192" i="94"/>
  <c r="U192" i="94"/>
  <c r="T192" i="94"/>
  <c r="S192" i="94"/>
  <c r="O192" i="94"/>
  <c r="K192" i="94"/>
  <c r="Z191" i="94"/>
  <c r="Y191" i="94"/>
  <c r="X191" i="94"/>
  <c r="W191" i="94"/>
  <c r="V191" i="94"/>
  <c r="U191" i="94"/>
  <c r="T191" i="94"/>
  <c r="S191" i="94"/>
  <c r="O191" i="94"/>
  <c r="K191" i="94"/>
  <c r="Z190" i="94"/>
  <c r="Y190" i="94"/>
  <c r="X190" i="94"/>
  <c r="W190" i="94"/>
  <c r="V190" i="94"/>
  <c r="U190" i="94"/>
  <c r="T190" i="94"/>
  <c r="S190" i="94"/>
  <c r="O190" i="94"/>
  <c r="K190" i="94"/>
  <c r="Z189" i="94"/>
  <c r="Y189" i="94"/>
  <c r="X189" i="94"/>
  <c r="W189" i="94"/>
  <c r="V189" i="94"/>
  <c r="U189" i="94"/>
  <c r="T189" i="94"/>
  <c r="S189" i="94"/>
  <c r="O189" i="94"/>
  <c r="K189" i="94"/>
  <c r="Z188" i="94"/>
  <c r="Y188" i="94"/>
  <c r="X188" i="94"/>
  <c r="W188" i="94"/>
  <c r="V188" i="94"/>
  <c r="U188" i="94"/>
  <c r="T188" i="94"/>
  <c r="S188" i="94"/>
  <c r="O188" i="94"/>
  <c r="K188" i="94"/>
  <c r="Z187" i="94"/>
  <c r="Y187" i="94"/>
  <c r="X187" i="94"/>
  <c r="W187" i="94"/>
  <c r="V187" i="94"/>
  <c r="U187" i="94"/>
  <c r="T187" i="94"/>
  <c r="S187" i="94"/>
  <c r="O187" i="94"/>
  <c r="K187" i="94"/>
  <c r="Z186" i="94"/>
  <c r="Y186" i="94"/>
  <c r="X186" i="94"/>
  <c r="W186" i="94"/>
  <c r="V186" i="94"/>
  <c r="U186" i="94"/>
  <c r="T186" i="94"/>
  <c r="S186" i="94"/>
  <c r="O186" i="94"/>
  <c r="K186" i="94"/>
  <c r="Z185" i="94"/>
  <c r="Y185" i="94"/>
  <c r="X185" i="94"/>
  <c r="W185" i="94"/>
  <c r="V185" i="94"/>
  <c r="U185" i="94"/>
  <c r="T185" i="94"/>
  <c r="S185" i="94"/>
  <c r="O185" i="94"/>
  <c r="K185" i="94"/>
  <c r="B185" i="94"/>
  <c r="C185" i="94" s="1"/>
  <c r="B186" i="94" s="1"/>
  <c r="C186" i="94" s="1"/>
  <c r="B187" i="94" s="1"/>
  <c r="C187" i="94" s="1"/>
  <c r="B188" i="94" s="1"/>
  <c r="C188" i="94" s="1"/>
  <c r="B189" i="94" s="1"/>
  <c r="C189" i="94" s="1"/>
  <c r="B190" i="94" s="1"/>
  <c r="C190" i="94" s="1"/>
  <c r="B191" i="94" s="1"/>
  <c r="C191" i="94" s="1"/>
  <c r="B192" i="94" s="1"/>
  <c r="C192" i="94" s="1"/>
  <c r="B193" i="94" s="1"/>
  <c r="C193" i="94" s="1"/>
  <c r="B194" i="94" s="1"/>
  <c r="C194" i="94" s="1"/>
  <c r="B195" i="94" s="1"/>
  <c r="C195" i="94" s="1"/>
  <c r="A185" i="94"/>
  <c r="Z184" i="94"/>
  <c r="Y184" i="94"/>
  <c r="X184" i="94"/>
  <c r="W184" i="94"/>
  <c r="V184" i="94"/>
  <c r="U184" i="94"/>
  <c r="T184" i="94"/>
  <c r="S184" i="94"/>
  <c r="O184" i="94"/>
  <c r="K184" i="94"/>
  <c r="Z183" i="94"/>
  <c r="Y183" i="94"/>
  <c r="X183" i="94"/>
  <c r="W183" i="94"/>
  <c r="V183" i="94"/>
  <c r="U183" i="94"/>
  <c r="T183" i="94"/>
  <c r="S183" i="94"/>
  <c r="O183" i="94"/>
  <c r="K183" i="94"/>
  <c r="Z182" i="94"/>
  <c r="Y182" i="94"/>
  <c r="X182" i="94"/>
  <c r="W182" i="94"/>
  <c r="V182" i="94"/>
  <c r="U182" i="94"/>
  <c r="T182" i="94"/>
  <c r="S182" i="94"/>
  <c r="O182" i="94"/>
  <c r="K182" i="94"/>
  <c r="Z181" i="94"/>
  <c r="Y181" i="94"/>
  <c r="X181" i="94"/>
  <c r="W181" i="94"/>
  <c r="V181" i="94"/>
  <c r="U181" i="94"/>
  <c r="T181" i="94"/>
  <c r="S181" i="94"/>
  <c r="O181" i="94"/>
  <c r="K181" i="94"/>
  <c r="Z180" i="94"/>
  <c r="Y180" i="94"/>
  <c r="X180" i="94"/>
  <c r="W180" i="94"/>
  <c r="V180" i="94"/>
  <c r="U180" i="94"/>
  <c r="T180" i="94"/>
  <c r="S180" i="94"/>
  <c r="O180" i="94"/>
  <c r="K180" i="94"/>
  <c r="Z179" i="94"/>
  <c r="Y179" i="94"/>
  <c r="X179" i="94"/>
  <c r="W179" i="94"/>
  <c r="V179" i="94"/>
  <c r="U179" i="94"/>
  <c r="T179" i="94"/>
  <c r="S179" i="94"/>
  <c r="O179" i="94"/>
  <c r="K179" i="94"/>
  <c r="Z178" i="94"/>
  <c r="Y178" i="94"/>
  <c r="X178" i="94"/>
  <c r="W178" i="94"/>
  <c r="V178" i="94"/>
  <c r="U178" i="94"/>
  <c r="T178" i="94"/>
  <c r="S178" i="94"/>
  <c r="O178" i="94"/>
  <c r="K178" i="94"/>
  <c r="Z177" i="94"/>
  <c r="Y177" i="94"/>
  <c r="X177" i="94"/>
  <c r="W177" i="94"/>
  <c r="V177" i="94"/>
  <c r="U177" i="94"/>
  <c r="T177" i="94"/>
  <c r="S177" i="94"/>
  <c r="O177" i="94"/>
  <c r="K177" i="94"/>
  <c r="Z176" i="94"/>
  <c r="Y176" i="94"/>
  <c r="X176" i="94"/>
  <c r="W176" i="94"/>
  <c r="V176" i="94"/>
  <c r="U176" i="94"/>
  <c r="T176" i="94"/>
  <c r="S176" i="94"/>
  <c r="O176" i="94"/>
  <c r="K176" i="94"/>
  <c r="Z175" i="94"/>
  <c r="Y175" i="94"/>
  <c r="X175" i="94"/>
  <c r="W175" i="94"/>
  <c r="V175" i="94"/>
  <c r="U175" i="94"/>
  <c r="T175" i="94"/>
  <c r="S175" i="94"/>
  <c r="O175" i="94"/>
  <c r="K175" i="94"/>
  <c r="Z174" i="94"/>
  <c r="Y174" i="94"/>
  <c r="X174" i="94"/>
  <c r="W174" i="94"/>
  <c r="V174" i="94"/>
  <c r="Q137" i="94" s="1"/>
  <c r="U174" i="94"/>
  <c r="T174" i="94"/>
  <c r="S174" i="94"/>
  <c r="O174" i="94"/>
  <c r="K174" i="94"/>
  <c r="C174" i="94"/>
  <c r="B175" i="94" s="1"/>
  <c r="C175" i="94" s="1"/>
  <c r="B176" i="94" s="1"/>
  <c r="C176" i="94" s="1"/>
  <c r="B177" i="94" s="1"/>
  <c r="C177" i="94" s="1"/>
  <c r="B178" i="94" s="1"/>
  <c r="C178" i="94" s="1"/>
  <c r="B179" i="94" s="1"/>
  <c r="C179" i="94" s="1"/>
  <c r="B180" i="94" s="1"/>
  <c r="C180" i="94" s="1"/>
  <c r="B181" i="94" s="1"/>
  <c r="C181" i="94" s="1"/>
  <c r="B182" i="94" s="1"/>
  <c r="C182" i="94" s="1"/>
  <c r="B183" i="94" s="1"/>
  <c r="C183" i="94" s="1"/>
  <c r="B184" i="94" s="1"/>
  <c r="C184" i="94" s="1"/>
  <c r="B174" i="94"/>
  <c r="A174" i="94"/>
  <c r="Z173" i="94"/>
  <c r="Y173" i="94"/>
  <c r="X173" i="94"/>
  <c r="W173" i="94"/>
  <c r="Q138" i="94" s="1"/>
  <c r="V138" i="94" s="1"/>
  <c r="V173" i="94"/>
  <c r="U173" i="94"/>
  <c r="T173" i="94"/>
  <c r="S173" i="94"/>
  <c r="O173" i="94"/>
  <c r="K173" i="94"/>
  <c r="Z172" i="94"/>
  <c r="Y172" i="94"/>
  <c r="X172" i="94"/>
  <c r="W172" i="94"/>
  <c r="V172" i="94"/>
  <c r="U172" i="94"/>
  <c r="T172" i="94"/>
  <c r="S172" i="94"/>
  <c r="O172" i="94"/>
  <c r="K172" i="94"/>
  <c r="Z171" i="94"/>
  <c r="Y171" i="94"/>
  <c r="X171" i="94"/>
  <c r="W171" i="94"/>
  <c r="V171" i="94"/>
  <c r="U171" i="94"/>
  <c r="T171" i="94"/>
  <c r="S171" i="94"/>
  <c r="O171" i="94"/>
  <c r="K171" i="94"/>
  <c r="Z170" i="94"/>
  <c r="Y170" i="94"/>
  <c r="X170" i="94"/>
  <c r="W170" i="94"/>
  <c r="V170" i="94"/>
  <c r="U170" i="94"/>
  <c r="T170" i="94"/>
  <c r="S170" i="94"/>
  <c r="O170" i="94"/>
  <c r="K170" i="94"/>
  <c r="Z169" i="94"/>
  <c r="Y169" i="94"/>
  <c r="X169" i="94"/>
  <c r="W169" i="94"/>
  <c r="V169" i="94"/>
  <c r="U169" i="94"/>
  <c r="T169" i="94"/>
  <c r="S169" i="94"/>
  <c r="O169" i="94"/>
  <c r="K169" i="94"/>
  <c r="Z168" i="94"/>
  <c r="Y168" i="94"/>
  <c r="X168" i="94"/>
  <c r="W168" i="94"/>
  <c r="V168" i="94"/>
  <c r="U168" i="94"/>
  <c r="T168" i="94"/>
  <c r="S168" i="94"/>
  <c r="O168" i="94"/>
  <c r="K168" i="94"/>
  <c r="Z167" i="94"/>
  <c r="Y167" i="94"/>
  <c r="X167" i="94"/>
  <c r="W167" i="94"/>
  <c r="V167" i="94"/>
  <c r="U167" i="94"/>
  <c r="T167" i="94"/>
  <c r="S167" i="94"/>
  <c r="O167" i="94"/>
  <c r="K167" i="94"/>
  <c r="Z166" i="94"/>
  <c r="Y166" i="94"/>
  <c r="X166" i="94"/>
  <c r="W166" i="94"/>
  <c r="V166" i="94"/>
  <c r="U166" i="94"/>
  <c r="T166" i="94"/>
  <c r="S166" i="94"/>
  <c r="O166" i="94"/>
  <c r="K166" i="94"/>
  <c r="Z165" i="94"/>
  <c r="Y165" i="94"/>
  <c r="X165" i="94"/>
  <c r="W165" i="94"/>
  <c r="V165" i="94"/>
  <c r="U165" i="94"/>
  <c r="T165" i="94"/>
  <c r="S165" i="94"/>
  <c r="O165" i="94"/>
  <c r="K165" i="94"/>
  <c r="Z164" i="94"/>
  <c r="Y164" i="94"/>
  <c r="X164" i="94"/>
  <c r="W164" i="94"/>
  <c r="V164" i="94"/>
  <c r="U164" i="94"/>
  <c r="T164" i="94"/>
  <c r="S164" i="94"/>
  <c r="O164" i="94"/>
  <c r="K164" i="94"/>
  <c r="Z163" i="94"/>
  <c r="Y163" i="94"/>
  <c r="X163" i="94"/>
  <c r="W163" i="94"/>
  <c r="V163" i="94"/>
  <c r="U163" i="94"/>
  <c r="T163" i="94"/>
  <c r="S163" i="94"/>
  <c r="O163" i="94"/>
  <c r="K163" i="94"/>
  <c r="Z162" i="94"/>
  <c r="Z229" i="94" s="1"/>
  <c r="Y162" i="94"/>
  <c r="Y229" i="94" s="1"/>
  <c r="X162" i="94"/>
  <c r="X229" i="94" s="1"/>
  <c r="W162" i="94"/>
  <c r="W229" i="94" s="1"/>
  <c r="V162" i="94"/>
  <c r="V229" i="94" s="1"/>
  <c r="U162" i="94"/>
  <c r="U229" i="94" s="1"/>
  <c r="T162" i="94"/>
  <c r="T229" i="94" s="1"/>
  <c r="S162" i="94"/>
  <c r="P134" i="94" s="1"/>
  <c r="O162" i="94"/>
  <c r="K162" i="94"/>
  <c r="B162" i="94"/>
  <c r="C162" i="94" s="1"/>
  <c r="B163" i="94" s="1"/>
  <c r="C163" i="94" s="1"/>
  <c r="B164" i="94" s="1"/>
  <c r="C164" i="94" s="1"/>
  <c r="B165" i="94" s="1"/>
  <c r="C165" i="94" s="1"/>
  <c r="B166" i="94" s="1"/>
  <c r="C166" i="94" s="1"/>
  <c r="B167" i="94" s="1"/>
  <c r="C167" i="94" s="1"/>
  <c r="B168" i="94" s="1"/>
  <c r="C168" i="94" s="1"/>
  <c r="B169" i="94" s="1"/>
  <c r="C169" i="94" s="1"/>
  <c r="B170" i="94" s="1"/>
  <c r="C170" i="94" s="1"/>
  <c r="B171" i="94" s="1"/>
  <c r="C171" i="94" s="1"/>
  <c r="B172" i="94" s="1"/>
  <c r="C172" i="94" s="1"/>
  <c r="B173" i="94" s="1"/>
  <c r="C173" i="94" s="1"/>
  <c r="A162" i="94"/>
  <c r="L158" i="94"/>
  <c r="K157" i="94"/>
  <c r="K156" i="94"/>
  <c r="K155" i="94"/>
  <c r="K154" i="94"/>
  <c r="K153" i="94"/>
  <c r="K152" i="94"/>
  <c r="K158" i="94" s="1"/>
  <c r="K149" i="94"/>
  <c r="L148" i="94" s="1"/>
  <c r="L146" i="94"/>
  <c r="K146" i="94"/>
  <c r="G146" i="94"/>
  <c r="F146" i="94"/>
  <c r="D146" i="94"/>
  <c r="A146" i="94"/>
  <c r="L144" i="94"/>
  <c r="K144" i="94"/>
  <c r="G144" i="94"/>
  <c r="F144" i="94"/>
  <c r="D144" i="94"/>
  <c r="I144" i="94" s="1"/>
  <c r="A144" i="94"/>
  <c r="K142" i="94"/>
  <c r="L142" i="94" s="1"/>
  <c r="G142" i="94"/>
  <c r="F142" i="94"/>
  <c r="D142" i="94"/>
  <c r="A142" i="94"/>
  <c r="U141" i="94"/>
  <c r="T141" i="94"/>
  <c r="H144" i="94" s="1"/>
  <c r="J144" i="94" s="1"/>
  <c r="L145" i="94" s="1"/>
  <c r="S141" i="94"/>
  <c r="R141" i="94"/>
  <c r="Q141" i="94"/>
  <c r="P141" i="94"/>
  <c r="V141" i="94" s="1"/>
  <c r="V140" i="94"/>
  <c r="U140" i="94"/>
  <c r="T140" i="94"/>
  <c r="S140" i="94"/>
  <c r="R140" i="94"/>
  <c r="Q140" i="94"/>
  <c r="P140" i="94"/>
  <c r="K140" i="94"/>
  <c r="L140" i="94" s="1"/>
  <c r="H140" i="94"/>
  <c r="G140" i="94"/>
  <c r="F140" i="94"/>
  <c r="D140" i="94"/>
  <c r="J140" i="94" s="1"/>
  <c r="L141" i="94" s="1"/>
  <c r="A140" i="94"/>
  <c r="U139" i="94"/>
  <c r="T139" i="94"/>
  <c r="S139" i="94"/>
  <c r="R139" i="94"/>
  <c r="Q139" i="94"/>
  <c r="P139" i="94"/>
  <c r="V139" i="94" s="1"/>
  <c r="U138" i="94"/>
  <c r="T138" i="94"/>
  <c r="S138" i="94"/>
  <c r="R138" i="94"/>
  <c r="P138" i="94"/>
  <c r="K138" i="94"/>
  <c r="L138" i="94" s="1"/>
  <c r="H138" i="94"/>
  <c r="G138" i="94"/>
  <c r="F138" i="94"/>
  <c r="D138" i="94"/>
  <c r="J138" i="94" s="1"/>
  <c r="L139" i="94" s="1"/>
  <c r="A138" i="94"/>
  <c r="U137" i="94"/>
  <c r="T137" i="94"/>
  <c r="S137" i="94"/>
  <c r="R137" i="94"/>
  <c r="P137" i="94"/>
  <c r="V137" i="94" s="1"/>
  <c r="U136" i="94"/>
  <c r="T136" i="94"/>
  <c r="R136" i="94"/>
  <c r="Q136" i="94"/>
  <c r="P136" i="94"/>
  <c r="K136" i="94"/>
  <c r="L136" i="94" s="1"/>
  <c r="G136" i="94"/>
  <c r="F136" i="94"/>
  <c r="D136" i="94"/>
  <c r="A136" i="94"/>
  <c r="U135" i="94"/>
  <c r="T135" i="94"/>
  <c r="T142" i="94" s="1"/>
  <c r="S135" i="94"/>
  <c r="R135" i="94"/>
  <c r="R142" i="94" s="1"/>
  <c r="I140" i="94" s="1"/>
  <c r="Q135" i="94"/>
  <c r="P135" i="94"/>
  <c r="V135" i="94" s="1"/>
  <c r="U134" i="94"/>
  <c r="H146" i="94" s="1"/>
  <c r="J146" i="94" s="1"/>
  <c r="T134" i="94"/>
  <c r="S134" i="94"/>
  <c r="R134" i="94"/>
  <c r="Q134" i="94"/>
  <c r="Q142" i="94" s="1"/>
  <c r="I138" i="94" s="1"/>
  <c r="Z113" i="94"/>
  <c r="Y113" i="94"/>
  <c r="X113" i="94"/>
  <c r="W113" i="94"/>
  <c r="V113" i="94"/>
  <c r="U113" i="94"/>
  <c r="T113" i="94"/>
  <c r="S113" i="94"/>
  <c r="O113" i="94"/>
  <c r="K113" i="94"/>
  <c r="Z112" i="94"/>
  <c r="Y112" i="94"/>
  <c r="X112" i="94"/>
  <c r="W112" i="94"/>
  <c r="V112" i="94"/>
  <c r="U112" i="94"/>
  <c r="T112" i="94"/>
  <c r="S112" i="94"/>
  <c r="O112" i="94"/>
  <c r="K112" i="94"/>
  <c r="Z111" i="94"/>
  <c r="Y111" i="94"/>
  <c r="X111" i="94"/>
  <c r="W111" i="94"/>
  <c r="V111" i="94"/>
  <c r="U111" i="94"/>
  <c r="T111" i="94"/>
  <c r="S111" i="94"/>
  <c r="O111" i="94"/>
  <c r="K111" i="94"/>
  <c r="Z110" i="94"/>
  <c r="Y110" i="94"/>
  <c r="X110" i="94"/>
  <c r="W110" i="94"/>
  <c r="V110" i="94"/>
  <c r="U110" i="94"/>
  <c r="T110" i="94"/>
  <c r="S110" i="94"/>
  <c r="O110" i="94"/>
  <c r="K110" i="94"/>
  <c r="Z109" i="94"/>
  <c r="Y109" i="94"/>
  <c r="X109" i="94"/>
  <c r="W109" i="94"/>
  <c r="V109" i="94"/>
  <c r="U109" i="94"/>
  <c r="T109" i="94"/>
  <c r="S109" i="94"/>
  <c r="O109" i="94"/>
  <c r="K109" i="94"/>
  <c r="Z108" i="94"/>
  <c r="Y108" i="94"/>
  <c r="X108" i="94"/>
  <c r="W108" i="94"/>
  <c r="V108" i="94"/>
  <c r="U108" i="94"/>
  <c r="T108" i="94"/>
  <c r="S108" i="94"/>
  <c r="O108" i="94"/>
  <c r="K108" i="94"/>
  <c r="Z107" i="94"/>
  <c r="Y107" i="94"/>
  <c r="X107" i="94"/>
  <c r="W107" i="94"/>
  <c r="V107" i="94"/>
  <c r="U107" i="94"/>
  <c r="T107" i="94"/>
  <c r="S107" i="94"/>
  <c r="O107" i="94"/>
  <c r="K107" i="94"/>
  <c r="Z106" i="94"/>
  <c r="Y106" i="94"/>
  <c r="X106" i="94"/>
  <c r="W106" i="94"/>
  <c r="V106" i="94"/>
  <c r="U106" i="94"/>
  <c r="T106" i="94"/>
  <c r="S106" i="94"/>
  <c r="O106" i="94"/>
  <c r="K106" i="94"/>
  <c r="Z105" i="94"/>
  <c r="Y105" i="94"/>
  <c r="X105" i="94"/>
  <c r="W105" i="94"/>
  <c r="V105" i="94"/>
  <c r="U105" i="94"/>
  <c r="T105" i="94"/>
  <c r="S105" i="94"/>
  <c r="O105" i="94"/>
  <c r="K105" i="94"/>
  <c r="Z104" i="94"/>
  <c r="Y104" i="94"/>
  <c r="X104" i="94"/>
  <c r="W104" i="94"/>
  <c r="V104" i="94"/>
  <c r="U104" i="94"/>
  <c r="T104" i="94"/>
  <c r="S104" i="94"/>
  <c r="O104" i="94"/>
  <c r="K104" i="94"/>
  <c r="Z103" i="94"/>
  <c r="Y103" i="94"/>
  <c r="X103" i="94"/>
  <c r="W103" i="94"/>
  <c r="V103" i="94"/>
  <c r="U103" i="94"/>
  <c r="T103" i="94"/>
  <c r="S103" i="94"/>
  <c r="O103" i="94"/>
  <c r="K103" i="94"/>
  <c r="C103" i="94"/>
  <c r="B104" i="94" s="1"/>
  <c r="C104" i="94" s="1"/>
  <c r="B105" i="94" s="1"/>
  <c r="C105" i="94" s="1"/>
  <c r="B106" i="94" s="1"/>
  <c r="C106" i="94" s="1"/>
  <c r="B107" i="94" s="1"/>
  <c r="C107" i="94" s="1"/>
  <c r="B108" i="94" s="1"/>
  <c r="C108" i="94" s="1"/>
  <c r="B109" i="94" s="1"/>
  <c r="C109" i="94" s="1"/>
  <c r="B110" i="94" s="1"/>
  <c r="C110" i="94" s="1"/>
  <c r="B111" i="94" s="1"/>
  <c r="C111" i="94" s="1"/>
  <c r="B112" i="94" s="1"/>
  <c r="C112" i="94" s="1"/>
  <c r="B113" i="94" s="1"/>
  <c r="C113" i="94" s="1"/>
  <c r="B103" i="94"/>
  <c r="A103" i="94"/>
  <c r="Z102" i="94"/>
  <c r="Y102" i="94"/>
  <c r="X102" i="94"/>
  <c r="W102" i="94"/>
  <c r="V102" i="94"/>
  <c r="U102" i="94"/>
  <c r="T102" i="94"/>
  <c r="S102" i="94"/>
  <c r="O102" i="94"/>
  <c r="K102" i="94"/>
  <c r="Z101" i="94"/>
  <c r="Y101" i="94"/>
  <c r="X101" i="94"/>
  <c r="W101" i="94"/>
  <c r="V101" i="94"/>
  <c r="U101" i="94"/>
  <c r="T101" i="94"/>
  <c r="S101" i="94"/>
  <c r="O101" i="94"/>
  <c r="K101" i="94"/>
  <c r="Z100" i="94"/>
  <c r="Y100" i="94"/>
  <c r="X100" i="94"/>
  <c r="W100" i="94"/>
  <c r="V100" i="94"/>
  <c r="U100" i="94"/>
  <c r="T100" i="94"/>
  <c r="S100" i="94"/>
  <c r="O100" i="94"/>
  <c r="K100" i="94"/>
  <c r="Z99" i="94"/>
  <c r="Y99" i="94"/>
  <c r="X99" i="94"/>
  <c r="W99" i="94"/>
  <c r="V99" i="94"/>
  <c r="U99" i="94"/>
  <c r="T99" i="94"/>
  <c r="S99" i="94"/>
  <c r="O99" i="94"/>
  <c r="K99" i="94"/>
  <c r="Z98" i="94"/>
  <c r="Y98" i="94"/>
  <c r="X98" i="94"/>
  <c r="W98" i="94"/>
  <c r="V98" i="94"/>
  <c r="U98" i="94"/>
  <c r="T98" i="94"/>
  <c r="S98" i="94"/>
  <c r="O98" i="94"/>
  <c r="K98" i="94"/>
  <c r="Z97" i="94"/>
  <c r="Y97" i="94"/>
  <c r="X97" i="94"/>
  <c r="W97" i="94"/>
  <c r="V97" i="94"/>
  <c r="U97" i="94"/>
  <c r="T97" i="94"/>
  <c r="S97" i="94"/>
  <c r="O97" i="94"/>
  <c r="K97" i="94"/>
  <c r="Z96" i="94"/>
  <c r="Y96" i="94"/>
  <c r="X96" i="94"/>
  <c r="W96" i="94"/>
  <c r="V96" i="94"/>
  <c r="U96" i="94"/>
  <c r="T96" i="94"/>
  <c r="S96" i="94"/>
  <c r="O96" i="94"/>
  <c r="K96" i="94"/>
  <c r="Z95" i="94"/>
  <c r="Y95" i="94"/>
  <c r="X95" i="94"/>
  <c r="W95" i="94"/>
  <c r="V95" i="94"/>
  <c r="U95" i="94"/>
  <c r="T95" i="94"/>
  <c r="S95" i="94"/>
  <c r="O95" i="94"/>
  <c r="K95" i="94"/>
  <c r="Z94" i="94"/>
  <c r="Y94" i="94"/>
  <c r="X94" i="94"/>
  <c r="W94" i="94"/>
  <c r="V94" i="94"/>
  <c r="U94" i="94"/>
  <c r="T94" i="94"/>
  <c r="S94" i="94"/>
  <c r="O94" i="94"/>
  <c r="K94" i="94"/>
  <c r="Z93" i="94"/>
  <c r="Y93" i="94"/>
  <c r="X93" i="94"/>
  <c r="W93" i="94"/>
  <c r="V93" i="94"/>
  <c r="U93" i="94"/>
  <c r="T93" i="94"/>
  <c r="S93" i="94"/>
  <c r="O93" i="94"/>
  <c r="K93" i="94"/>
  <c r="Z92" i="94"/>
  <c r="Y92" i="94"/>
  <c r="X92" i="94"/>
  <c r="W92" i="94"/>
  <c r="V92" i="94"/>
  <c r="U92" i="94"/>
  <c r="T92" i="94"/>
  <c r="S92" i="94"/>
  <c r="O92" i="94"/>
  <c r="K92" i="94"/>
  <c r="B92" i="94"/>
  <c r="C92" i="94" s="1"/>
  <c r="B93" i="94" s="1"/>
  <c r="C93" i="94" s="1"/>
  <c r="B94" i="94" s="1"/>
  <c r="C94" i="94" s="1"/>
  <c r="B95" i="94" s="1"/>
  <c r="C95" i="94" s="1"/>
  <c r="B96" i="94" s="1"/>
  <c r="C96" i="94" s="1"/>
  <c r="B97" i="94" s="1"/>
  <c r="C97" i="94" s="1"/>
  <c r="B98" i="94" s="1"/>
  <c r="C98" i="94" s="1"/>
  <c r="B99" i="94" s="1"/>
  <c r="C99" i="94" s="1"/>
  <c r="B100" i="94" s="1"/>
  <c r="C100" i="94" s="1"/>
  <c r="B101" i="94" s="1"/>
  <c r="C101" i="94" s="1"/>
  <c r="B102" i="94" s="1"/>
  <c r="C102" i="94" s="1"/>
  <c r="A92" i="94"/>
  <c r="Z91" i="94"/>
  <c r="Y91" i="94"/>
  <c r="X91" i="94"/>
  <c r="W91" i="94"/>
  <c r="V91" i="94"/>
  <c r="U91" i="94"/>
  <c r="T91" i="94"/>
  <c r="S91" i="94"/>
  <c r="O91" i="94"/>
  <c r="K91" i="94"/>
  <c r="Z90" i="94"/>
  <c r="Y90" i="94"/>
  <c r="X90" i="94"/>
  <c r="W90" i="94"/>
  <c r="V90" i="94"/>
  <c r="U90" i="94"/>
  <c r="T90" i="94"/>
  <c r="S90" i="94"/>
  <c r="O90" i="94"/>
  <c r="K90" i="94"/>
  <c r="Z89" i="94"/>
  <c r="Y89" i="94"/>
  <c r="X89" i="94"/>
  <c r="W89" i="94"/>
  <c r="V89" i="94"/>
  <c r="U89" i="94"/>
  <c r="T89" i="94"/>
  <c r="S89" i="94"/>
  <c r="O89" i="94"/>
  <c r="K89" i="94"/>
  <c r="Z88" i="94"/>
  <c r="Y88" i="94"/>
  <c r="X88" i="94"/>
  <c r="W88" i="94"/>
  <c r="V88" i="94"/>
  <c r="U88" i="94"/>
  <c r="T88" i="94"/>
  <c r="S88" i="94"/>
  <c r="O88" i="94"/>
  <c r="K88" i="94"/>
  <c r="Z87" i="94"/>
  <c r="Y87" i="94"/>
  <c r="X87" i="94"/>
  <c r="W87" i="94"/>
  <c r="V87" i="94"/>
  <c r="U87" i="94"/>
  <c r="T87" i="94"/>
  <c r="S87" i="94"/>
  <c r="O87" i="94"/>
  <c r="K87" i="94"/>
  <c r="Z86" i="94"/>
  <c r="Y86" i="94"/>
  <c r="X86" i="94"/>
  <c r="W86" i="94"/>
  <c r="V86" i="94"/>
  <c r="U86" i="94"/>
  <c r="T86" i="94"/>
  <c r="S86" i="94"/>
  <c r="O86" i="94"/>
  <c r="K86" i="94"/>
  <c r="Z85" i="94"/>
  <c r="Y85" i="94"/>
  <c r="X85" i="94"/>
  <c r="W85" i="94"/>
  <c r="V85" i="94"/>
  <c r="U85" i="94"/>
  <c r="T85" i="94"/>
  <c r="S85" i="94"/>
  <c r="O85" i="94"/>
  <c r="K85" i="94"/>
  <c r="Z84" i="94"/>
  <c r="Y84" i="94"/>
  <c r="X84" i="94"/>
  <c r="W84" i="94"/>
  <c r="V84" i="94"/>
  <c r="U84" i="94"/>
  <c r="T84" i="94"/>
  <c r="S84" i="94"/>
  <c r="O84" i="94"/>
  <c r="K84" i="94"/>
  <c r="Z83" i="94"/>
  <c r="Y83" i="94"/>
  <c r="X83" i="94"/>
  <c r="W83" i="94"/>
  <c r="V83" i="94"/>
  <c r="U83" i="94"/>
  <c r="T83" i="94"/>
  <c r="S83" i="94"/>
  <c r="O83" i="94"/>
  <c r="K83" i="94"/>
  <c r="Z82" i="94"/>
  <c r="Y82" i="94"/>
  <c r="X82" i="94"/>
  <c r="W82" i="94"/>
  <c r="V82" i="94"/>
  <c r="U82" i="94"/>
  <c r="T82" i="94"/>
  <c r="S82" i="94"/>
  <c r="O82" i="94"/>
  <c r="K82" i="94"/>
  <c r="Z81" i="94"/>
  <c r="Y81" i="94"/>
  <c r="X81" i="94"/>
  <c r="W81" i="94"/>
  <c r="V81" i="94"/>
  <c r="U81" i="94"/>
  <c r="T81" i="94"/>
  <c r="S81" i="94"/>
  <c r="O81" i="94"/>
  <c r="K81" i="94"/>
  <c r="C81" i="94"/>
  <c r="B82" i="94" s="1"/>
  <c r="C82" i="94" s="1"/>
  <c r="B83" i="94" s="1"/>
  <c r="C83" i="94" s="1"/>
  <c r="B84" i="94" s="1"/>
  <c r="C84" i="94" s="1"/>
  <c r="B85" i="94" s="1"/>
  <c r="C85" i="94" s="1"/>
  <c r="B86" i="94" s="1"/>
  <c r="C86" i="94" s="1"/>
  <c r="B87" i="94" s="1"/>
  <c r="C87" i="94" s="1"/>
  <c r="B88" i="94" s="1"/>
  <c r="C88" i="94" s="1"/>
  <c r="B89" i="94" s="1"/>
  <c r="C89" i="94" s="1"/>
  <c r="B90" i="94" s="1"/>
  <c r="C90" i="94" s="1"/>
  <c r="B91" i="94" s="1"/>
  <c r="C91" i="94" s="1"/>
  <c r="B81" i="94"/>
  <c r="A81" i="94"/>
  <c r="Z80" i="94"/>
  <c r="Y80" i="94"/>
  <c r="X80" i="94"/>
  <c r="W80" i="94"/>
  <c r="V80" i="94"/>
  <c r="U80" i="94"/>
  <c r="T80" i="94"/>
  <c r="S80" i="94"/>
  <c r="O80" i="94"/>
  <c r="K80" i="94"/>
  <c r="Z79" i="94"/>
  <c r="Y79" i="94"/>
  <c r="X79" i="94"/>
  <c r="W79" i="94"/>
  <c r="V79" i="94"/>
  <c r="U79" i="94"/>
  <c r="T79" i="94"/>
  <c r="S79" i="94"/>
  <c r="O79" i="94"/>
  <c r="K79" i="94"/>
  <c r="Z78" i="94"/>
  <c r="Y78" i="94"/>
  <c r="X78" i="94"/>
  <c r="W78" i="94"/>
  <c r="V78" i="94"/>
  <c r="U78" i="94"/>
  <c r="T78" i="94"/>
  <c r="S78" i="94"/>
  <c r="O78" i="94"/>
  <c r="K78" i="94"/>
  <c r="Z77" i="94"/>
  <c r="Y77" i="94"/>
  <c r="X77" i="94"/>
  <c r="W77" i="94"/>
  <c r="V77" i="94"/>
  <c r="U77" i="94"/>
  <c r="T77" i="94"/>
  <c r="S77" i="94"/>
  <c r="O77" i="94"/>
  <c r="K77" i="94"/>
  <c r="Z76" i="94"/>
  <c r="Y76" i="94"/>
  <c r="X76" i="94"/>
  <c r="W76" i="94"/>
  <c r="V76" i="94"/>
  <c r="U76" i="94"/>
  <c r="T76" i="94"/>
  <c r="S76" i="94"/>
  <c r="O76" i="94"/>
  <c r="K76" i="94"/>
  <c r="Z75" i="94"/>
  <c r="Y75" i="94"/>
  <c r="X75" i="94"/>
  <c r="W75" i="94"/>
  <c r="V75" i="94"/>
  <c r="U75" i="94"/>
  <c r="T75" i="94"/>
  <c r="S75" i="94"/>
  <c r="O75" i="94"/>
  <c r="K75" i="94"/>
  <c r="Z74" i="94"/>
  <c r="Y74" i="94"/>
  <c r="X74" i="94"/>
  <c r="W74" i="94"/>
  <c r="V74" i="94"/>
  <c r="U74" i="94"/>
  <c r="T74" i="94"/>
  <c r="S74" i="94"/>
  <c r="O74" i="94"/>
  <c r="K74" i="94"/>
  <c r="Z73" i="94"/>
  <c r="Y73" i="94"/>
  <c r="X73" i="94"/>
  <c r="W73" i="94"/>
  <c r="V73" i="94"/>
  <c r="U73" i="94"/>
  <c r="T73" i="94"/>
  <c r="S73" i="94"/>
  <c r="O73" i="94"/>
  <c r="K73" i="94"/>
  <c r="Z72" i="94"/>
  <c r="Y72" i="94"/>
  <c r="X72" i="94"/>
  <c r="W72" i="94"/>
  <c r="V72" i="94"/>
  <c r="U72" i="94"/>
  <c r="T72" i="94"/>
  <c r="S72" i="94"/>
  <c r="O72" i="94"/>
  <c r="K72" i="94"/>
  <c r="Z71" i="94"/>
  <c r="Y71" i="94"/>
  <c r="X71" i="94"/>
  <c r="W71" i="94"/>
  <c r="V71" i="94"/>
  <c r="U71" i="94"/>
  <c r="T71" i="94"/>
  <c r="S71" i="94"/>
  <c r="O71" i="94"/>
  <c r="K71" i="94"/>
  <c r="Z70" i="94"/>
  <c r="Y70" i="94"/>
  <c r="X70" i="94"/>
  <c r="W70" i="94"/>
  <c r="V70" i="94"/>
  <c r="U70" i="94"/>
  <c r="T70" i="94"/>
  <c r="S70" i="94"/>
  <c r="R19" i="94" s="1"/>
  <c r="O70" i="94"/>
  <c r="K70" i="94"/>
  <c r="B70" i="94"/>
  <c r="C70" i="94" s="1"/>
  <c r="B71" i="94" s="1"/>
  <c r="C71" i="94" s="1"/>
  <c r="B72" i="94" s="1"/>
  <c r="C72" i="94" s="1"/>
  <c r="B73" i="94" s="1"/>
  <c r="C73" i="94" s="1"/>
  <c r="B74" i="94" s="1"/>
  <c r="C74" i="94" s="1"/>
  <c r="B75" i="94" s="1"/>
  <c r="C75" i="94" s="1"/>
  <c r="B76" i="94" s="1"/>
  <c r="C76" i="94" s="1"/>
  <c r="B77" i="94" s="1"/>
  <c r="C77" i="94" s="1"/>
  <c r="B78" i="94" s="1"/>
  <c r="C78" i="94" s="1"/>
  <c r="B79" i="94" s="1"/>
  <c r="C79" i="94" s="1"/>
  <c r="B80" i="94" s="1"/>
  <c r="C80" i="94" s="1"/>
  <c r="A70" i="94"/>
  <c r="Z69" i="94"/>
  <c r="Y69" i="94"/>
  <c r="X69" i="94"/>
  <c r="W69" i="94"/>
  <c r="V69" i="94"/>
  <c r="U69" i="94"/>
  <c r="T69" i="94"/>
  <c r="S69" i="94"/>
  <c r="O69" i="94"/>
  <c r="K69" i="94"/>
  <c r="Z68" i="94"/>
  <c r="Y68" i="94"/>
  <c r="X68" i="94"/>
  <c r="W68" i="94"/>
  <c r="V68" i="94"/>
  <c r="U68" i="94"/>
  <c r="T68" i="94"/>
  <c r="S68" i="94"/>
  <c r="O68" i="94"/>
  <c r="K68" i="94"/>
  <c r="Z67" i="94"/>
  <c r="Y67" i="94"/>
  <c r="X67" i="94"/>
  <c r="W67" i="94"/>
  <c r="V67" i="94"/>
  <c r="U67" i="94"/>
  <c r="T67" i="94"/>
  <c r="S67" i="94"/>
  <c r="O67" i="94"/>
  <c r="K67" i="94"/>
  <c r="Z66" i="94"/>
  <c r="Y66" i="94"/>
  <c r="X66" i="94"/>
  <c r="W66" i="94"/>
  <c r="V66" i="94"/>
  <c r="U66" i="94"/>
  <c r="T66" i="94"/>
  <c r="S66" i="94"/>
  <c r="O66" i="94"/>
  <c r="K66" i="94"/>
  <c r="Z65" i="94"/>
  <c r="Y65" i="94"/>
  <c r="X65" i="94"/>
  <c r="W65" i="94"/>
  <c r="V65" i="94"/>
  <c r="U65" i="94"/>
  <c r="T65" i="94"/>
  <c r="S65" i="94"/>
  <c r="O65" i="94"/>
  <c r="K65" i="94"/>
  <c r="Z64" i="94"/>
  <c r="Y64" i="94"/>
  <c r="X64" i="94"/>
  <c r="W64" i="94"/>
  <c r="V64" i="94"/>
  <c r="U64" i="94"/>
  <c r="T64" i="94"/>
  <c r="S64" i="94"/>
  <c r="O64" i="94"/>
  <c r="K64" i="94"/>
  <c r="Z63" i="94"/>
  <c r="Y63" i="94"/>
  <c r="X63" i="94"/>
  <c r="W63" i="94"/>
  <c r="V63" i="94"/>
  <c r="U63" i="94"/>
  <c r="T63" i="94"/>
  <c r="S63" i="94"/>
  <c r="O63" i="94"/>
  <c r="K63" i="94"/>
  <c r="Z62" i="94"/>
  <c r="Y62" i="94"/>
  <c r="X62" i="94"/>
  <c r="W62" i="94"/>
  <c r="V62" i="94"/>
  <c r="U62" i="94"/>
  <c r="T62" i="94"/>
  <c r="S62" i="94"/>
  <c r="O62" i="94"/>
  <c r="K62" i="94"/>
  <c r="Z61" i="94"/>
  <c r="Y61" i="94"/>
  <c r="X61" i="94"/>
  <c r="W61" i="94"/>
  <c r="V61" i="94"/>
  <c r="U61" i="94"/>
  <c r="T61" i="94"/>
  <c r="S61" i="94"/>
  <c r="O61" i="94"/>
  <c r="K61" i="94"/>
  <c r="Z60" i="94"/>
  <c r="Y60" i="94"/>
  <c r="X60" i="94"/>
  <c r="W60" i="94"/>
  <c r="V60" i="94"/>
  <c r="U60" i="94"/>
  <c r="T60" i="94"/>
  <c r="S60" i="94"/>
  <c r="O60" i="94"/>
  <c r="K60" i="94"/>
  <c r="Z59" i="94"/>
  <c r="Q26" i="94" s="1"/>
  <c r="Y59" i="94"/>
  <c r="X59" i="94"/>
  <c r="W59" i="94"/>
  <c r="V59" i="94"/>
  <c r="U59" i="94"/>
  <c r="T59" i="94"/>
  <c r="Q20" i="94" s="1"/>
  <c r="S59" i="94"/>
  <c r="O59" i="94"/>
  <c r="K59" i="94"/>
  <c r="C59" i="94"/>
  <c r="B60" i="94" s="1"/>
  <c r="C60" i="94" s="1"/>
  <c r="B61" i="94" s="1"/>
  <c r="C61" i="94" s="1"/>
  <c r="B62" i="94" s="1"/>
  <c r="C62" i="94" s="1"/>
  <c r="B63" i="94" s="1"/>
  <c r="C63" i="94" s="1"/>
  <c r="B64" i="94" s="1"/>
  <c r="C64" i="94" s="1"/>
  <c r="B65" i="94" s="1"/>
  <c r="C65" i="94" s="1"/>
  <c r="B66" i="94" s="1"/>
  <c r="C66" i="94" s="1"/>
  <c r="B67" i="94" s="1"/>
  <c r="C67" i="94" s="1"/>
  <c r="B68" i="94" s="1"/>
  <c r="C68" i="94" s="1"/>
  <c r="B69" i="94" s="1"/>
  <c r="C69" i="94" s="1"/>
  <c r="B59" i="94"/>
  <c r="A59" i="94"/>
  <c r="Z58" i="94"/>
  <c r="Y58" i="94"/>
  <c r="X58" i="94"/>
  <c r="W58" i="94"/>
  <c r="Q23" i="94" s="1"/>
  <c r="V23" i="94" s="1"/>
  <c r="V58" i="94"/>
  <c r="Q22" i="94" s="1"/>
  <c r="U58" i="94"/>
  <c r="Q21" i="94" s="1"/>
  <c r="T58" i="94"/>
  <c r="S58" i="94"/>
  <c r="O58" i="94"/>
  <c r="K58" i="94"/>
  <c r="Z57" i="94"/>
  <c r="Y57" i="94"/>
  <c r="X57" i="94"/>
  <c r="W57" i="94"/>
  <c r="V57" i="94"/>
  <c r="U57" i="94"/>
  <c r="T57" i="94"/>
  <c r="S57" i="94"/>
  <c r="O57" i="94"/>
  <c r="K57" i="94"/>
  <c r="Z56" i="94"/>
  <c r="Y56" i="94"/>
  <c r="X56" i="94"/>
  <c r="W56" i="94"/>
  <c r="V56" i="94"/>
  <c r="U56" i="94"/>
  <c r="T56" i="94"/>
  <c r="S56" i="94"/>
  <c r="O56" i="94"/>
  <c r="K56" i="94"/>
  <c r="Z55" i="94"/>
  <c r="Y55" i="94"/>
  <c r="X55" i="94"/>
  <c r="W55" i="94"/>
  <c r="V55" i="94"/>
  <c r="U55" i="94"/>
  <c r="T55" i="94"/>
  <c r="S55" i="94"/>
  <c r="O55" i="94"/>
  <c r="K55" i="94"/>
  <c r="Z54" i="94"/>
  <c r="Y54" i="94"/>
  <c r="X54" i="94"/>
  <c r="W54" i="94"/>
  <c r="V54" i="94"/>
  <c r="U54" i="94"/>
  <c r="T54" i="94"/>
  <c r="S54" i="94"/>
  <c r="O54" i="94"/>
  <c r="K54" i="94"/>
  <c r="Z53" i="94"/>
  <c r="Y53" i="94"/>
  <c r="X53" i="94"/>
  <c r="W53" i="94"/>
  <c r="V53" i="94"/>
  <c r="U53" i="94"/>
  <c r="T53" i="94"/>
  <c r="S53" i="94"/>
  <c r="O53" i="94"/>
  <c r="K53" i="94"/>
  <c r="Z52" i="94"/>
  <c r="Y52" i="94"/>
  <c r="X52" i="94"/>
  <c r="W52" i="94"/>
  <c r="V52" i="94"/>
  <c r="U52" i="94"/>
  <c r="T52" i="94"/>
  <c r="S52" i="94"/>
  <c r="O52" i="94"/>
  <c r="K52" i="94"/>
  <c r="Z51" i="94"/>
  <c r="Y51" i="94"/>
  <c r="X51" i="94"/>
  <c r="W51" i="94"/>
  <c r="V51" i="94"/>
  <c r="U51" i="94"/>
  <c r="T51" i="94"/>
  <c r="S51" i="94"/>
  <c r="O51" i="94"/>
  <c r="K51" i="94"/>
  <c r="Z50" i="94"/>
  <c r="Y50" i="94"/>
  <c r="X50" i="94"/>
  <c r="W50" i="94"/>
  <c r="V50" i="94"/>
  <c r="U50" i="94"/>
  <c r="T50" i="94"/>
  <c r="S50" i="94"/>
  <c r="O50" i="94"/>
  <c r="K50" i="94"/>
  <c r="Z49" i="94"/>
  <c r="Y49" i="94"/>
  <c r="X49" i="94"/>
  <c r="W49" i="94"/>
  <c r="V49" i="94"/>
  <c r="U49" i="94"/>
  <c r="T49" i="94"/>
  <c r="S49" i="94"/>
  <c r="O49" i="94"/>
  <c r="K49" i="94"/>
  <c r="Z48" i="94"/>
  <c r="Y48" i="94"/>
  <c r="X48" i="94"/>
  <c r="W48" i="94"/>
  <c r="V48" i="94"/>
  <c r="U48" i="94"/>
  <c r="T48" i="94"/>
  <c r="S48" i="94"/>
  <c r="O48" i="94"/>
  <c r="K48" i="94"/>
  <c r="Z47" i="94"/>
  <c r="Z114" i="94" s="1"/>
  <c r="Y47" i="94"/>
  <c r="Y114" i="94" s="1"/>
  <c r="X47" i="94"/>
  <c r="X114" i="94" s="1"/>
  <c r="W47" i="94"/>
  <c r="W114" i="94" s="1"/>
  <c r="V47" i="94"/>
  <c r="V114" i="94" s="1"/>
  <c r="U47" i="94"/>
  <c r="P21" i="94" s="1"/>
  <c r="V21" i="94" s="1"/>
  <c r="T47" i="94"/>
  <c r="T114" i="94" s="1"/>
  <c r="S47" i="94"/>
  <c r="P19" i="94" s="1"/>
  <c r="O47" i="94"/>
  <c r="K47" i="94"/>
  <c r="B47" i="94"/>
  <c r="C47" i="94" s="1"/>
  <c r="B48" i="94" s="1"/>
  <c r="C48" i="94" s="1"/>
  <c r="B49" i="94" s="1"/>
  <c r="C49" i="94" s="1"/>
  <c r="B50" i="94" s="1"/>
  <c r="C50" i="94" s="1"/>
  <c r="B51" i="94" s="1"/>
  <c r="C51" i="94" s="1"/>
  <c r="B52" i="94" s="1"/>
  <c r="C52" i="94" s="1"/>
  <c r="B53" i="94" s="1"/>
  <c r="C53" i="94" s="1"/>
  <c r="B54" i="94" s="1"/>
  <c r="C54" i="94" s="1"/>
  <c r="B55" i="94" s="1"/>
  <c r="C55" i="94" s="1"/>
  <c r="B56" i="94" s="1"/>
  <c r="C56" i="94" s="1"/>
  <c r="B57" i="94" s="1"/>
  <c r="C57" i="94" s="1"/>
  <c r="B58" i="94" s="1"/>
  <c r="C58" i="94" s="1"/>
  <c r="A47" i="94"/>
  <c r="L43" i="94"/>
  <c r="K42" i="94"/>
  <c r="K41" i="94"/>
  <c r="K40" i="94"/>
  <c r="K39" i="94"/>
  <c r="K38" i="94"/>
  <c r="K43" i="94" s="1"/>
  <c r="K37" i="94"/>
  <c r="L31" i="94"/>
  <c r="K31" i="94"/>
  <c r="L32" i="94" s="1"/>
  <c r="H31" i="94"/>
  <c r="J31" i="94" s="1"/>
  <c r="G31" i="94"/>
  <c r="F31" i="94"/>
  <c r="D31" i="94"/>
  <c r="A31" i="94"/>
  <c r="L29" i="94"/>
  <c r="K29" i="94"/>
  <c r="G29" i="94"/>
  <c r="F29" i="94"/>
  <c r="D29" i="94"/>
  <c r="I29" i="94" s="1"/>
  <c r="A29" i="94"/>
  <c r="K27" i="94"/>
  <c r="F27" i="94"/>
  <c r="D27" i="94"/>
  <c r="A27" i="94"/>
  <c r="U26" i="94"/>
  <c r="T26" i="94"/>
  <c r="H29" i="94" s="1"/>
  <c r="J29" i="94" s="1"/>
  <c r="L30" i="94" s="1"/>
  <c r="S26" i="94"/>
  <c r="R26" i="94"/>
  <c r="P26" i="94"/>
  <c r="V26" i="94" s="1"/>
  <c r="U25" i="94"/>
  <c r="T25" i="94"/>
  <c r="V25" i="94" s="1"/>
  <c r="S25" i="94"/>
  <c r="R25" i="94"/>
  <c r="Q25" i="94"/>
  <c r="P25" i="94"/>
  <c r="K25" i="94"/>
  <c r="F25" i="94"/>
  <c r="D25" i="94"/>
  <c r="A25" i="94"/>
  <c r="U24" i="94"/>
  <c r="T24" i="94"/>
  <c r="S24" i="94"/>
  <c r="R24" i="94"/>
  <c r="Q24" i="94"/>
  <c r="P24" i="94"/>
  <c r="V24" i="94" s="1"/>
  <c r="U23" i="94"/>
  <c r="T23" i="94"/>
  <c r="S23" i="94"/>
  <c r="R23" i="94"/>
  <c r="P23" i="94"/>
  <c r="K23" i="94"/>
  <c r="F23" i="94"/>
  <c r="D23" i="94"/>
  <c r="A23" i="94"/>
  <c r="U22" i="94"/>
  <c r="T22" i="94"/>
  <c r="S22" i="94"/>
  <c r="R22" i="94"/>
  <c r="P22" i="94"/>
  <c r="V22" i="94" s="1"/>
  <c r="U21" i="94"/>
  <c r="T21" i="94"/>
  <c r="S21" i="94"/>
  <c r="R21" i="94"/>
  <c r="K21" i="94"/>
  <c r="F21" i="94"/>
  <c r="D21" i="94"/>
  <c r="A21" i="94"/>
  <c r="U20" i="94"/>
  <c r="T20" i="94"/>
  <c r="T27" i="94" s="1"/>
  <c r="S20" i="94"/>
  <c r="R20" i="94"/>
  <c r="P20" i="94"/>
  <c r="U19" i="94"/>
  <c r="U27" i="94" s="1"/>
  <c r="I31" i="94" s="1"/>
  <c r="T19" i="94"/>
  <c r="S19" i="94"/>
  <c r="H27" i="94" s="1"/>
  <c r="Q19" i="94"/>
  <c r="H23" i="94" s="1"/>
  <c r="Z228" i="93"/>
  <c r="Y228" i="93"/>
  <c r="X228" i="93"/>
  <c r="W228" i="93"/>
  <c r="V228" i="93"/>
  <c r="U228" i="93"/>
  <c r="T228" i="93"/>
  <c r="S228" i="93"/>
  <c r="O228" i="93"/>
  <c r="K228" i="93"/>
  <c r="Z227" i="93"/>
  <c r="Y227" i="93"/>
  <c r="X227" i="93"/>
  <c r="W227" i="93"/>
  <c r="V227" i="93"/>
  <c r="U227" i="93"/>
  <c r="T227" i="93"/>
  <c r="S227" i="93"/>
  <c r="O227" i="93"/>
  <c r="K227" i="93"/>
  <c r="Z226" i="93"/>
  <c r="Y226" i="93"/>
  <c r="X226" i="93"/>
  <c r="W226" i="93"/>
  <c r="V226" i="93"/>
  <c r="U226" i="93"/>
  <c r="T226" i="93"/>
  <c r="S226" i="93"/>
  <c r="O226" i="93"/>
  <c r="K226" i="93"/>
  <c r="Z225" i="93"/>
  <c r="Y225" i="93"/>
  <c r="X225" i="93"/>
  <c r="W225" i="93"/>
  <c r="V225" i="93"/>
  <c r="U225" i="93"/>
  <c r="T225" i="93"/>
  <c r="S225" i="93"/>
  <c r="O225" i="93"/>
  <c r="K225" i="93"/>
  <c r="Z224" i="93"/>
  <c r="Y224" i="93"/>
  <c r="X224" i="93"/>
  <c r="W224" i="93"/>
  <c r="V224" i="93"/>
  <c r="U224" i="93"/>
  <c r="T224" i="93"/>
  <c r="S224" i="93"/>
  <c r="O224" i="93"/>
  <c r="K224" i="93"/>
  <c r="Z223" i="93"/>
  <c r="Y223" i="93"/>
  <c r="X223" i="93"/>
  <c r="W223" i="93"/>
  <c r="V223" i="93"/>
  <c r="U223" i="93"/>
  <c r="T223" i="93"/>
  <c r="S223" i="93"/>
  <c r="O223" i="93"/>
  <c r="K223" i="93"/>
  <c r="Z222" i="93"/>
  <c r="Y222" i="93"/>
  <c r="X222" i="93"/>
  <c r="W222" i="93"/>
  <c r="V222" i="93"/>
  <c r="U222" i="93"/>
  <c r="T222" i="93"/>
  <c r="S222" i="93"/>
  <c r="O222" i="93"/>
  <c r="K222" i="93"/>
  <c r="Z221" i="93"/>
  <c r="Y221" i="93"/>
  <c r="X221" i="93"/>
  <c r="W221" i="93"/>
  <c r="V221" i="93"/>
  <c r="U221" i="93"/>
  <c r="T221" i="93"/>
  <c r="S221" i="93"/>
  <c r="O221" i="93"/>
  <c r="K221" i="93"/>
  <c r="Z220" i="93"/>
  <c r="Y220" i="93"/>
  <c r="X220" i="93"/>
  <c r="W220" i="93"/>
  <c r="V220" i="93"/>
  <c r="U220" i="93"/>
  <c r="T220" i="93"/>
  <c r="S220" i="93"/>
  <c r="O220" i="93"/>
  <c r="K220" i="93"/>
  <c r="Z219" i="93"/>
  <c r="Y219" i="93"/>
  <c r="X219" i="93"/>
  <c r="W219" i="93"/>
  <c r="V219" i="93"/>
  <c r="U219" i="93"/>
  <c r="T219" i="93"/>
  <c r="S219" i="93"/>
  <c r="O219" i="93"/>
  <c r="K219" i="93"/>
  <c r="Z218" i="93"/>
  <c r="Y218" i="93"/>
  <c r="X218" i="93"/>
  <c r="W218" i="93"/>
  <c r="V218" i="93"/>
  <c r="U218" i="93"/>
  <c r="T218" i="93"/>
  <c r="S218" i="93"/>
  <c r="O218" i="93"/>
  <c r="K218" i="93"/>
  <c r="B218" i="93"/>
  <c r="C218" i="93" s="1"/>
  <c r="B219" i="93" s="1"/>
  <c r="C219" i="93" s="1"/>
  <c r="B220" i="93" s="1"/>
  <c r="C220" i="93" s="1"/>
  <c r="B221" i="93" s="1"/>
  <c r="C221" i="93" s="1"/>
  <c r="B222" i="93" s="1"/>
  <c r="C222" i="93" s="1"/>
  <c r="B223" i="93" s="1"/>
  <c r="C223" i="93" s="1"/>
  <c r="B224" i="93" s="1"/>
  <c r="C224" i="93" s="1"/>
  <c r="B225" i="93" s="1"/>
  <c r="C225" i="93" s="1"/>
  <c r="B226" i="93" s="1"/>
  <c r="C226" i="93" s="1"/>
  <c r="B227" i="93" s="1"/>
  <c r="C227" i="93" s="1"/>
  <c r="B228" i="93" s="1"/>
  <c r="C228" i="93" s="1"/>
  <c r="A218" i="93"/>
  <c r="Z217" i="93"/>
  <c r="Y217" i="93"/>
  <c r="X217" i="93"/>
  <c r="W217" i="93"/>
  <c r="V217" i="93"/>
  <c r="U217" i="93"/>
  <c r="T217" i="93"/>
  <c r="S217" i="93"/>
  <c r="O217" i="93"/>
  <c r="K217" i="93"/>
  <c r="Z216" i="93"/>
  <c r="Y216" i="93"/>
  <c r="X216" i="93"/>
  <c r="W216" i="93"/>
  <c r="V216" i="93"/>
  <c r="U216" i="93"/>
  <c r="T216" i="93"/>
  <c r="S216" i="93"/>
  <c r="O216" i="93"/>
  <c r="K216" i="93"/>
  <c r="Z215" i="93"/>
  <c r="Y215" i="93"/>
  <c r="X215" i="93"/>
  <c r="W215" i="93"/>
  <c r="V215" i="93"/>
  <c r="U215" i="93"/>
  <c r="T215" i="93"/>
  <c r="S215" i="93"/>
  <c r="O215" i="93"/>
  <c r="K215" i="93"/>
  <c r="Z214" i="93"/>
  <c r="Y214" i="93"/>
  <c r="X214" i="93"/>
  <c r="W214" i="93"/>
  <c r="V214" i="93"/>
  <c r="U214" i="93"/>
  <c r="T214" i="93"/>
  <c r="S214" i="93"/>
  <c r="O214" i="93"/>
  <c r="K214" i="93"/>
  <c r="Z213" i="93"/>
  <c r="Y213" i="93"/>
  <c r="X213" i="93"/>
  <c r="W213" i="93"/>
  <c r="V213" i="93"/>
  <c r="U213" i="93"/>
  <c r="T213" i="93"/>
  <c r="S213" i="93"/>
  <c r="O213" i="93"/>
  <c r="K213" i="93"/>
  <c r="Z212" i="93"/>
  <c r="Y212" i="93"/>
  <c r="X212" i="93"/>
  <c r="W212" i="93"/>
  <c r="V212" i="93"/>
  <c r="U212" i="93"/>
  <c r="T212" i="93"/>
  <c r="S212" i="93"/>
  <c r="O212" i="93"/>
  <c r="K212" i="93"/>
  <c r="Z211" i="93"/>
  <c r="Y211" i="93"/>
  <c r="X211" i="93"/>
  <c r="W211" i="93"/>
  <c r="V211" i="93"/>
  <c r="U211" i="93"/>
  <c r="T211" i="93"/>
  <c r="S211" i="93"/>
  <c r="O211" i="93"/>
  <c r="K211" i="93"/>
  <c r="Z210" i="93"/>
  <c r="Y210" i="93"/>
  <c r="X210" i="93"/>
  <c r="W210" i="93"/>
  <c r="V210" i="93"/>
  <c r="U210" i="93"/>
  <c r="T210" i="93"/>
  <c r="S210" i="93"/>
  <c r="O210" i="93"/>
  <c r="K210" i="93"/>
  <c r="Z209" i="93"/>
  <c r="Y209" i="93"/>
  <c r="X209" i="93"/>
  <c r="W209" i="93"/>
  <c r="V209" i="93"/>
  <c r="U209" i="93"/>
  <c r="T209" i="93"/>
  <c r="S209" i="93"/>
  <c r="O209" i="93"/>
  <c r="K209" i="93"/>
  <c r="Z208" i="93"/>
  <c r="Y208" i="93"/>
  <c r="X208" i="93"/>
  <c r="W208" i="93"/>
  <c r="V208" i="93"/>
  <c r="U208" i="93"/>
  <c r="T208" i="93"/>
  <c r="S208" i="93"/>
  <c r="O208" i="93"/>
  <c r="K208" i="93"/>
  <c r="Z207" i="93"/>
  <c r="Y207" i="93"/>
  <c r="X207" i="93"/>
  <c r="W207" i="93"/>
  <c r="V207" i="93"/>
  <c r="U207" i="93"/>
  <c r="T207" i="93"/>
  <c r="S207" i="93"/>
  <c r="O207" i="93"/>
  <c r="K207" i="93"/>
  <c r="C207" i="93"/>
  <c r="B208" i="93" s="1"/>
  <c r="C208" i="93" s="1"/>
  <c r="B209" i="93" s="1"/>
  <c r="C209" i="93" s="1"/>
  <c r="B210" i="93" s="1"/>
  <c r="C210" i="93" s="1"/>
  <c r="B211" i="93" s="1"/>
  <c r="C211" i="93" s="1"/>
  <c r="B212" i="93" s="1"/>
  <c r="C212" i="93" s="1"/>
  <c r="B213" i="93" s="1"/>
  <c r="C213" i="93" s="1"/>
  <c r="B214" i="93" s="1"/>
  <c r="C214" i="93" s="1"/>
  <c r="B215" i="93" s="1"/>
  <c r="C215" i="93" s="1"/>
  <c r="B216" i="93" s="1"/>
  <c r="C216" i="93" s="1"/>
  <c r="B217" i="93" s="1"/>
  <c r="C217" i="93" s="1"/>
  <c r="B207" i="93"/>
  <c r="A207" i="93"/>
  <c r="Z206" i="93"/>
  <c r="Y206" i="93"/>
  <c r="X206" i="93"/>
  <c r="W206" i="93"/>
  <c r="V206" i="93"/>
  <c r="U206" i="93"/>
  <c r="T206" i="93"/>
  <c r="S206" i="93"/>
  <c r="O206" i="93"/>
  <c r="K206" i="93"/>
  <c r="Z205" i="93"/>
  <c r="Y205" i="93"/>
  <c r="X205" i="93"/>
  <c r="W205" i="93"/>
  <c r="V205" i="93"/>
  <c r="U205" i="93"/>
  <c r="T205" i="93"/>
  <c r="S205" i="93"/>
  <c r="O205" i="93"/>
  <c r="K205" i="93"/>
  <c r="Z204" i="93"/>
  <c r="Y204" i="93"/>
  <c r="X204" i="93"/>
  <c r="W204" i="93"/>
  <c r="V204" i="93"/>
  <c r="U204" i="93"/>
  <c r="T204" i="93"/>
  <c r="S204" i="93"/>
  <c r="O204" i="93"/>
  <c r="K204" i="93"/>
  <c r="Z203" i="93"/>
  <c r="Y203" i="93"/>
  <c r="X203" i="93"/>
  <c r="W203" i="93"/>
  <c r="V203" i="93"/>
  <c r="U203" i="93"/>
  <c r="T203" i="93"/>
  <c r="S203" i="93"/>
  <c r="O203" i="93"/>
  <c r="K203" i="93"/>
  <c r="Z202" i="93"/>
  <c r="Y202" i="93"/>
  <c r="X202" i="93"/>
  <c r="W202" i="93"/>
  <c r="V202" i="93"/>
  <c r="U202" i="93"/>
  <c r="T202" i="93"/>
  <c r="S202" i="93"/>
  <c r="O202" i="93"/>
  <c r="K202" i="93"/>
  <c r="Z201" i="93"/>
  <c r="Y201" i="93"/>
  <c r="X201" i="93"/>
  <c r="W201" i="93"/>
  <c r="V201" i="93"/>
  <c r="U201" i="93"/>
  <c r="T201" i="93"/>
  <c r="S201" i="93"/>
  <c r="O201" i="93"/>
  <c r="K201" i="93"/>
  <c r="Z200" i="93"/>
  <c r="Y200" i="93"/>
  <c r="X200" i="93"/>
  <c r="W200" i="93"/>
  <c r="V200" i="93"/>
  <c r="U200" i="93"/>
  <c r="T200" i="93"/>
  <c r="S200" i="93"/>
  <c r="O200" i="93"/>
  <c r="K200" i="93"/>
  <c r="Z199" i="93"/>
  <c r="Y199" i="93"/>
  <c r="X199" i="93"/>
  <c r="W199" i="93"/>
  <c r="V199" i="93"/>
  <c r="U199" i="93"/>
  <c r="T199" i="93"/>
  <c r="S199" i="93"/>
  <c r="O199" i="93"/>
  <c r="K199" i="93"/>
  <c r="Z198" i="93"/>
  <c r="Y198" i="93"/>
  <c r="X198" i="93"/>
  <c r="W198" i="93"/>
  <c r="V198" i="93"/>
  <c r="U198" i="93"/>
  <c r="T198" i="93"/>
  <c r="S198" i="93"/>
  <c r="O198" i="93"/>
  <c r="K198" i="93"/>
  <c r="Z197" i="93"/>
  <c r="Y197" i="93"/>
  <c r="X197" i="93"/>
  <c r="W197" i="93"/>
  <c r="V197" i="93"/>
  <c r="U197" i="93"/>
  <c r="T197" i="93"/>
  <c r="S197" i="93"/>
  <c r="O197" i="93"/>
  <c r="K197" i="93"/>
  <c r="Z196" i="93"/>
  <c r="Y196" i="93"/>
  <c r="X196" i="93"/>
  <c r="W196" i="93"/>
  <c r="V196" i="93"/>
  <c r="U196" i="93"/>
  <c r="T196" i="93"/>
  <c r="S196" i="93"/>
  <c r="O196" i="93"/>
  <c r="K196" i="93"/>
  <c r="B196" i="93"/>
  <c r="C196" i="93" s="1"/>
  <c r="B197" i="93" s="1"/>
  <c r="C197" i="93" s="1"/>
  <c r="B198" i="93" s="1"/>
  <c r="C198" i="93" s="1"/>
  <c r="B199" i="93" s="1"/>
  <c r="C199" i="93" s="1"/>
  <c r="B200" i="93" s="1"/>
  <c r="C200" i="93" s="1"/>
  <c r="B201" i="93" s="1"/>
  <c r="C201" i="93" s="1"/>
  <c r="B202" i="93" s="1"/>
  <c r="C202" i="93" s="1"/>
  <c r="B203" i="93" s="1"/>
  <c r="C203" i="93" s="1"/>
  <c r="B204" i="93" s="1"/>
  <c r="C204" i="93" s="1"/>
  <c r="B205" i="93" s="1"/>
  <c r="C205" i="93" s="1"/>
  <c r="B206" i="93" s="1"/>
  <c r="C206" i="93" s="1"/>
  <c r="A196" i="93"/>
  <c r="Z195" i="93"/>
  <c r="Y195" i="93"/>
  <c r="X195" i="93"/>
  <c r="W195" i="93"/>
  <c r="V195" i="93"/>
  <c r="U195" i="93"/>
  <c r="T195" i="93"/>
  <c r="S195" i="93"/>
  <c r="O195" i="93"/>
  <c r="K195" i="93"/>
  <c r="Z194" i="93"/>
  <c r="Y194" i="93"/>
  <c r="X194" i="93"/>
  <c r="W194" i="93"/>
  <c r="V194" i="93"/>
  <c r="U194" i="93"/>
  <c r="T194" i="93"/>
  <c r="S194" i="93"/>
  <c r="O194" i="93"/>
  <c r="K194" i="93"/>
  <c r="Z193" i="93"/>
  <c r="Y193" i="93"/>
  <c r="X193" i="93"/>
  <c r="W193" i="93"/>
  <c r="V193" i="93"/>
  <c r="U193" i="93"/>
  <c r="T193" i="93"/>
  <c r="S193" i="93"/>
  <c r="O193" i="93"/>
  <c r="K193" i="93"/>
  <c r="Z192" i="93"/>
  <c r="Y192" i="93"/>
  <c r="X192" i="93"/>
  <c r="W192" i="93"/>
  <c r="V192" i="93"/>
  <c r="U192" i="93"/>
  <c r="T192" i="93"/>
  <c r="S192" i="93"/>
  <c r="O192" i="93"/>
  <c r="K192" i="93"/>
  <c r="Z191" i="93"/>
  <c r="Y191" i="93"/>
  <c r="X191" i="93"/>
  <c r="W191" i="93"/>
  <c r="V191" i="93"/>
  <c r="U191" i="93"/>
  <c r="T191" i="93"/>
  <c r="S191" i="93"/>
  <c r="O191" i="93"/>
  <c r="K191" i="93"/>
  <c r="Z190" i="93"/>
  <c r="Y190" i="93"/>
  <c r="X190" i="93"/>
  <c r="W190" i="93"/>
  <c r="V190" i="93"/>
  <c r="U190" i="93"/>
  <c r="T190" i="93"/>
  <c r="S190" i="93"/>
  <c r="O190" i="93"/>
  <c r="K190" i="93"/>
  <c r="Z189" i="93"/>
  <c r="Y189" i="93"/>
  <c r="X189" i="93"/>
  <c r="W189" i="93"/>
  <c r="V189" i="93"/>
  <c r="U189" i="93"/>
  <c r="T189" i="93"/>
  <c r="S189" i="93"/>
  <c r="O189" i="93"/>
  <c r="K189" i="93"/>
  <c r="Z188" i="93"/>
  <c r="Y188" i="93"/>
  <c r="X188" i="93"/>
  <c r="W188" i="93"/>
  <c r="V188" i="93"/>
  <c r="U188" i="93"/>
  <c r="T188" i="93"/>
  <c r="S188" i="93"/>
  <c r="O188" i="93"/>
  <c r="K188" i="93"/>
  <c r="Z187" i="93"/>
  <c r="Y187" i="93"/>
  <c r="X187" i="93"/>
  <c r="W187" i="93"/>
  <c r="V187" i="93"/>
  <c r="U187" i="93"/>
  <c r="T187" i="93"/>
  <c r="S187" i="93"/>
  <c r="O187" i="93"/>
  <c r="K187" i="93"/>
  <c r="Z186" i="93"/>
  <c r="Y186" i="93"/>
  <c r="X186" i="93"/>
  <c r="W186" i="93"/>
  <c r="V186" i="93"/>
  <c r="U186" i="93"/>
  <c r="T186" i="93"/>
  <c r="S186" i="93"/>
  <c r="O186" i="93"/>
  <c r="K186" i="93"/>
  <c r="Z185" i="93"/>
  <c r="Y185" i="93"/>
  <c r="X185" i="93"/>
  <c r="W185" i="93"/>
  <c r="V185" i="93"/>
  <c r="U185" i="93"/>
  <c r="T185" i="93"/>
  <c r="S185" i="93"/>
  <c r="O185" i="93"/>
  <c r="K185" i="93"/>
  <c r="C185" i="93"/>
  <c r="B186" i="93" s="1"/>
  <c r="C186" i="93" s="1"/>
  <c r="B187" i="93" s="1"/>
  <c r="C187" i="93" s="1"/>
  <c r="B188" i="93" s="1"/>
  <c r="C188" i="93" s="1"/>
  <c r="B189" i="93" s="1"/>
  <c r="C189" i="93" s="1"/>
  <c r="B190" i="93" s="1"/>
  <c r="C190" i="93" s="1"/>
  <c r="B191" i="93" s="1"/>
  <c r="C191" i="93" s="1"/>
  <c r="B192" i="93" s="1"/>
  <c r="C192" i="93" s="1"/>
  <c r="B193" i="93" s="1"/>
  <c r="C193" i="93" s="1"/>
  <c r="B194" i="93" s="1"/>
  <c r="C194" i="93" s="1"/>
  <c r="B195" i="93" s="1"/>
  <c r="C195" i="93" s="1"/>
  <c r="B185" i="93"/>
  <c r="A185" i="93"/>
  <c r="Z184" i="93"/>
  <c r="Y184" i="93"/>
  <c r="X184" i="93"/>
  <c r="W184" i="93"/>
  <c r="V184" i="93"/>
  <c r="U184" i="93"/>
  <c r="T184" i="93"/>
  <c r="S184" i="93"/>
  <c r="O184" i="93"/>
  <c r="K184" i="93"/>
  <c r="Z183" i="93"/>
  <c r="Y183" i="93"/>
  <c r="X183" i="93"/>
  <c r="W183" i="93"/>
  <c r="V183" i="93"/>
  <c r="U183" i="93"/>
  <c r="T183" i="93"/>
  <c r="S183" i="93"/>
  <c r="O183" i="93"/>
  <c r="K183" i="93"/>
  <c r="Z182" i="93"/>
  <c r="Y182" i="93"/>
  <c r="X182" i="93"/>
  <c r="W182" i="93"/>
  <c r="V182" i="93"/>
  <c r="U182" i="93"/>
  <c r="T182" i="93"/>
  <c r="S182" i="93"/>
  <c r="O182" i="93"/>
  <c r="K182" i="93"/>
  <c r="Z181" i="93"/>
  <c r="Y181" i="93"/>
  <c r="X181" i="93"/>
  <c r="W181" i="93"/>
  <c r="V181" i="93"/>
  <c r="U181" i="93"/>
  <c r="T181" i="93"/>
  <c r="S181" i="93"/>
  <c r="O181" i="93"/>
  <c r="K181" i="93"/>
  <c r="Z180" i="93"/>
  <c r="Y180" i="93"/>
  <c r="X180" i="93"/>
  <c r="W180" i="93"/>
  <c r="V180" i="93"/>
  <c r="U180" i="93"/>
  <c r="T180" i="93"/>
  <c r="S180" i="93"/>
  <c r="O180" i="93"/>
  <c r="K180" i="93"/>
  <c r="Z179" i="93"/>
  <c r="Y179" i="93"/>
  <c r="X179" i="93"/>
  <c r="W179" i="93"/>
  <c r="V179" i="93"/>
  <c r="U179" i="93"/>
  <c r="T179" i="93"/>
  <c r="S179" i="93"/>
  <c r="O179" i="93"/>
  <c r="K179" i="93"/>
  <c r="Z178" i="93"/>
  <c r="Y178" i="93"/>
  <c r="X178" i="93"/>
  <c r="W178" i="93"/>
  <c r="V178" i="93"/>
  <c r="U178" i="93"/>
  <c r="T178" i="93"/>
  <c r="S178" i="93"/>
  <c r="O178" i="93"/>
  <c r="K178" i="93"/>
  <c r="Z177" i="93"/>
  <c r="Y177" i="93"/>
  <c r="X177" i="93"/>
  <c r="W177" i="93"/>
  <c r="V177" i="93"/>
  <c r="U177" i="93"/>
  <c r="T177" i="93"/>
  <c r="S177" i="93"/>
  <c r="O177" i="93"/>
  <c r="K177" i="93"/>
  <c r="Z176" i="93"/>
  <c r="Y176" i="93"/>
  <c r="X176" i="93"/>
  <c r="W176" i="93"/>
  <c r="V176" i="93"/>
  <c r="U176" i="93"/>
  <c r="T176" i="93"/>
  <c r="S176" i="93"/>
  <c r="O176" i="93"/>
  <c r="K176" i="93"/>
  <c r="Z175" i="93"/>
  <c r="Y175" i="93"/>
  <c r="X175" i="93"/>
  <c r="W175" i="93"/>
  <c r="V175" i="93"/>
  <c r="U175" i="93"/>
  <c r="T175" i="93"/>
  <c r="S175" i="93"/>
  <c r="O175" i="93"/>
  <c r="K175" i="93"/>
  <c r="Z174" i="93"/>
  <c r="Y174" i="93"/>
  <c r="X174" i="93"/>
  <c r="W174" i="93"/>
  <c r="V174" i="93"/>
  <c r="U174" i="93"/>
  <c r="T174" i="93"/>
  <c r="S174" i="93"/>
  <c r="Q134" i="93" s="1"/>
  <c r="O174" i="93"/>
  <c r="K174" i="93"/>
  <c r="C174" i="93"/>
  <c r="B175" i="93" s="1"/>
  <c r="C175" i="93" s="1"/>
  <c r="B176" i="93" s="1"/>
  <c r="C176" i="93" s="1"/>
  <c r="B177" i="93" s="1"/>
  <c r="C177" i="93" s="1"/>
  <c r="B178" i="93" s="1"/>
  <c r="C178" i="93" s="1"/>
  <c r="B179" i="93" s="1"/>
  <c r="C179" i="93" s="1"/>
  <c r="B180" i="93" s="1"/>
  <c r="C180" i="93" s="1"/>
  <c r="B181" i="93" s="1"/>
  <c r="C181" i="93" s="1"/>
  <c r="B182" i="93" s="1"/>
  <c r="C182" i="93" s="1"/>
  <c r="B183" i="93" s="1"/>
  <c r="C183" i="93" s="1"/>
  <c r="B184" i="93" s="1"/>
  <c r="C184" i="93" s="1"/>
  <c r="B174" i="93"/>
  <c r="A174" i="93"/>
  <c r="Z173" i="93"/>
  <c r="Y173" i="93"/>
  <c r="X173" i="93"/>
  <c r="W173" i="93"/>
  <c r="V173" i="93"/>
  <c r="U173" i="93"/>
  <c r="T173" i="93"/>
  <c r="S173" i="93"/>
  <c r="O173" i="93"/>
  <c r="K173" i="93"/>
  <c r="Z172" i="93"/>
  <c r="Y172" i="93"/>
  <c r="X172" i="93"/>
  <c r="W172" i="93"/>
  <c r="V172" i="93"/>
  <c r="U172" i="93"/>
  <c r="T172" i="93"/>
  <c r="S172" i="93"/>
  <c r="O172" i="93"/>
  <c r="K172" i="93"/>
  <c r="Z171" i="93"/>
  <c r="Y171" i="93"/>
  <c r="X171" i="93"/>
  <c r="W171" i="93"/>
  <c r="V171" i="93"/>
  <c r="U171" i="93"/>
  <c r="T171" i="93"/>
  <c r="S171" i="93"/>
  <c r="O171" i="93"/>
  <c r="K171" i="93"/>
  <c r="Z170" i="93"/>
  <c r="Y170" i="93"/>
  <c r="X170" i="93"/>
  <c r="W170" i="93"/>
  <c r="V170" i="93"/>
  <c r="U170" i="93"/>
  <c r="T170" i="93"/>
  <c r="S170" i="93"/>
  <c r="O170" i="93"/>
  <c r="K170" i="93"/>
  <c r="Z169" i="93"/>
  <c r="Y169" i="93"/>
  <c r="X169" i="93"/>
  <c r="W169" i="93"/>
  <c r="V169" i="93"/>
  <c r="U169" i="93"/>
  <c r="T169" i="93"/>
  <c r="S169" i="93"/>
  <c r="O169" i="93"/>
  <c r="K169" i="93"/>
  <c r="Z168" i="93"/>
  <c r="Y168" i="93"/>
  <c r="X168" i="93"/>
  <c r="W168" i="93"/>
  <c r="V168" i="93"/>
  <c r="U168" i="93"/>
  <c r="T168" i="93"/>
  <c r="S168" i="93"/>
  <c r="O168" i="93"/>
  <c r="K168" i="93"/>
  <c r="Z167" i="93"/>
  <c r="Y167" i="93"/>
  <c r="X167" i="93"/>
  <c r="W167" i="93"/>
  <c r="V167" i="93"/>
  <c r="U167" i="93"/>
  <c r="T167" i="93"/>
  <c r="S167" i="93"/>
  <c r="O167" i="93"/>
  <c r="K167" i="93"/>
  <c r="Z166" i="93"/>
  <c r="Y166" i="93"/>
  <c r="X166" i="93"/>
  <c r="W166" i="93"/>
  <c r="V166" i="93"/>
  <c r="U166" i="93"/>
  <c r="T166" i="93"/>
  <c r="S166" i="93"/>
  <c r="O166" i="93"/>
  <c r="K166" i="93"/>
  <c r="Z165" i="93"/>
  <c r="Y165" i="93"/>
  <c r="X165" i="93"/>
  <c r="W165" i="93"/>
  <c r="V165" i="93"/>
  <c r="U165" i="93"/>
  <c r="T165" i="93"/>
  <c r="S165" i="93"/>
  <c r="O165" i="93"/>
  <c r="K165" i="93"/>
  <c r="Z164" i="93"/>
  <c r="Y164" i="93"/>
  <c r="X164" i="93"/>
  <c r="W164" i="93"/>
  <c r="V164" i="93"/>
  <c r="U164" i="93"/>
  <c r="T164" i="93"/>
  <c r="S164" i="93"/>
  <c r="O164" i="93"/>
  <c r="K164" i="93"/>
  <c r="Z163" i="93"/>
  <c r="Y163" i="93"/>
  <c r="X163" i="93"/>
  <c r="W163" i="93"/>
  <c r="V163" i="93"/>
  <c r="U163" i="93"/>
  <c r="T163" i="93"/>
  <c r="S163" i="93"/>
  <c r="O163" i="93"/>
  <c r="K163" i="93"/>
  <c r="Z162" i="93"/>
  <c r="Z229" i="93" s="1"/>
  <c r="Y162" i="93"/>
  <c r="Y229" i="93" s="1"/>
  <c r="X162" i="93"/>
  <c r="X229" i="93" s="1"/>
  <c r="W162" i="93"/>
  <c r="W229" i="93" s="1"/>
  <c r="V162" i="93"/>
  <c r="V229" i="93" s="1"/>
  <c r="U162" i="93"/>
  <c r="U229" i="93" s="1"/>
  <c r="T162" i="93"/>
  <c r="T229" i="93" s="1"/>
  <c r="S162" i="93"/>
  <c r="S229" i="93" s="1"/>
  <c r="O162" i="93"/>
  <c r="K162" i="93"/>
  <c r="B162" i="93"/>
  <c r="C162" i="93" s="1"/>
  <c r="B163" i="93" s="1"/>
  <c r="C163" i="93" s="1"/>
  <c r="B164" i="93" s="1"/>
  <c r="C164" i="93" s="1"/>
  <c r="B165" i="93" s="1"/>
  <c r="C165" i="93" s="1"/>
  <c r="B166" i="93" s="1"/>
  <c r="C166" i="93" s="1"/>
  <c r="B167" i="93" s="1"/>
  <c r="C167" i="93" s="1"/>
  <c r="B168" i="93" s="1"/>
  <c r="C168" i="93" s="1"/>
  <c r="B169" i="93" s="1"/>
  <c r="C169" i="93" s="1"/>
  <c r="B170" i="93" s="1"/>
  <c r="C170" i="93" s="1"/>
  <c r="B171" i="93" s="1"/>
  <c r="C171" i="93" s="1"/>
  <c r="B172" i="93" s="1"/>
  <c r="C172" i="93" s="1"/>
  <c r="B173" i="93" s="1"/>
  <c r="C173" i="93" s="1"/>
  <c r="A162" i="93"/>
  <c r="L158" i="93"/>
  <c r="K157" i="93"/>
  <c r="K156" i="93"/>
  <c r="K155" i="93"/>
  <c r="K154" i="93"/>
  <c r="K153" i="93"/>
  <c r="K152" i="93"/>
  <c r="K158" i="93" s="1"/>
  <c r="K146" i="93"/>
  <c r="L147" i="93" s="1"/>
  <c r="G146" i="93"/>
  <c r="F146" i="93"/>
  <c r="D146" i="93"/>
  <c r="J146" i="93" s="1"/>
  <c r="A146" i="93"/>
  <c r="K144" i="93"/>
  <c r="L144" i="93" s="1"/>
  <c r="F144" i="93"/>
  <c r="D144" i="93"/>
  <c r="J144" i="93" s="1"/>
  <c r="A144" i="93"/>
  <c r="K142" i="93"/>
  <c r="L142" i="93" s="1"/>
  <c r="H142" i="93"/>
  <c r="J142" i="93" s="1"/>
  <c r="L143" i="93" s="1"/>
  <c r="G142" i="93"/>
  <c r="F142" i="93"/>
  <c r="D142" i="93"/>
  <c r="A142" i="93"/>
  <c r="U141" i="93"/>
  <c r="T141" i="93"/>
  <c r="H144" i="93" s="1"/>
  <c r="S141" i="93"/>
  <c r="R141" i="93"/>
  <c r="Q141" i="93"/>
  <c r="U140" i="93"/>
  <c r="T140" i="93"/>
  <c r="S140" i="93"/>
  <c r="R140" i="93"/>
  <c r="Q140" i="93"/>
  <c r="V140" i="93" s="1"/>
  <c r="P140" i="93"/>
  <c r="K140" i="93"/>
  <c r="L140" i="93" s="1"/>
  <c r="H140" i="93"/>
  <c r="J140" i="93" s="1"/>
  <c r="L141" i="93" s="1"/>
  <c r="G140" i="93"/>
  <c r="F140" i="93"/>
  <c r="D140" i="93"/>
  <c r="A140" i="93"/>
  <c r="U139" i="93"/>
  <c r="T139" i="93"/>
  <c r="S139" i="93"/>
  <c r="R139" i="93"/>
  <c r="Q139" i="93"/>
  <c r="U138" i="93"/>
  <c r="T138" i="93"/>
  <c r="S138" i="93"/>
  <c r="R138" i="93"/>
  <c r="Q138" i="93"/>
  <c r="V138" i="93" s="1"/>
  <c r="P138" i="93"/>
  <c r="K138" i="93"/>
  <c r="L138" i="93" s="1"/>
  <c r="G138" i="93"/>
  <c r="F138" i="93"/>
  <c r="D138" i="93"/>
  <c r="A138" i="93"/>
  <c r="U137" i="93"/>
  <c r="T137" i="93"/>
  <c r="S137" i="93"/>
  <c r="R137" i="93"/>
  <c r="Q137" i="93"/>
  <c r="P137" i="93"/>
  <c r="V137" i="93" s="1"/>
  <c r="U136" i="93"/>
  <c r="T136" i="93"/>
  <c r="S136" i="93"/>
  <c r="S142" i="93" s="1"/>
  <c r="I142" i="93" s="1"/>
  <c r="R136" i="93"/>
  <c r="Q136" i="93"/>
  <c r="V136" i="93" s="1"/>
  <c r="P136" i="93"/>
  <c r="K136" i="93"/>
  <c r="L136" i="93" s="1"/>
  <c r="G136" i="93"/>
  <c r="F136" i="93"/>
  <c r="D136" i="93"/>
  <c r="A136" i="93"/>
  <c r="U135" i="93"/>
  <c r="T135" i="93"/>
  <c r="T142" i="93" s="1"/>
  <c r="S135" i="93"/>
  <c r="R135" i="93"/>
  <c r="Q135" i="93"/>
  <c r="U134" i="93"/>
  <c r="H146" i="93" s="1"/>
  <c r="T134" i="93"/>
  <c r="S134" i="93"/>
  <c r="R134" i="93"/>
  <c r="R142" i="93" s="1"/>
  <c r="I140" i="93" s="1"/>
  <c r="P134" i="93"/>
  <c r="Z113" i="93"/>
  <c r="Y113" i="93"/>
  <c r="X113" i="93"/>
  <c r="W113" i="93"/>
  <c r="V113" i="93"/>
  <c r="U113" i="93"/>
  <c r="T113" i="93"/>
  <c r="S113" i="93"/>
  <c r="O113" i="93"/>
  <c r="K113" i="93"/>
  <c r="Z112" i="93"/>
  <c r="Y112" i="93"/>
  <c r="X112" i="93"/>
  <c r="W112" i="93"/>
  <c r="V112" i="93"/>
  <c r="U112" i="93"/>
  <c r="T112" i="93"/>
  <c r="S112" i="93"/>
  <c r="O112" i="93"/>
  <c r="K112" i="93"/>
  <c r="Z111" i="93"/>
  <c r="Y111" i="93"/>
  <c r="X111" i="93"/>
  <c r="W111" i="93"/>
  <c r="V111" i="93"/>
  <c r="U111" i="93"/>
  <c r="T111" i="93"/>
  <c r="S111" i="93"/>
  <c r="O111" i="93"/>
  <c r="K111" i="93"/>
  <c r="Z110" i="93"/>
  <c r="Y110" i="93"/>
  <c r="X110" i="93"/>
  <c r="W110" i="93"/>
  <c r="V110" i="93"/>
  <c r="U110" i="93"/>
  <c r="T110" i="93"/>
  <c r="S110" i="93"/>
  <c r="O110" i="93"/>
  <c r="K110" i="93"/>
  <c r="Z109" i="93"/>
  <c r="Y109" i="93"/>
  <c r="X109" i="93"/>
  <c r="W109" i="93"/>
  <c r="V109" i="93"/>
  <c r="U109" i="93"/>
  <c r="T109" i="93"/>
  <c r="S109" i="93"/>
  <c r="O109" i="93"/>
  <c r="K109" i="93"/>
  <c r="Z108" i="93"/>
  <c r="Y108" i="93"/>
  <c r="X108" i="93"/>
  <c r="W108" i="93"/>
  <c r="V108" i="93"/>
  <c r="U108" i="93"/>
  <c r="T108" i="93"/>
  <c r="S108" i="93"/>
  <c r="O108" i="93"/>
  <c r="K108" i="93"/>
  <c r="Z107" i="93"/>
  <c r="Y107" i="93"/>
  <c r="X107" i="93"/>
  <c r="W107" i="93"/>
  <c r="V107" i="93"/>
  <c r="U107" i="93"/>
  <c r="T107" i="93"/>
  <c r="S107" i="93"/>
  <c r="O107" i="93"/>
  <c r="K107" i="93"/>
  <c r="Z106" i="93"/>
  <c r="Y106" i="93"/>
  <c r="X106" i="93"/>
  <c r="W106" i="93"/>
  <c r="V106" i="93"/>
  <c r="U106" i="93"/>
  <c r="T106" i="93"/>
  <c r="S106" i="93"/>
  <c r="O106" i="93"/>
  <c r="K106" i="93"/>
  <c r="Z105" i="93"/>
  <c r="Y105" i="93"/>
  <c r="X105" i="93"/>
  <c r="W105" i="93"/>
  <c r="V105" i="93"/>
  <c r="U105" i="93"/>
  <c r="T105" i="93"/>
  <c r="S105" i="93"/>
  <c r="O105" i="93"/>
  <c r="K105" i="93"/>
  <c r="Z104" i="93"/>
  <c r="Y104" i="93"/>
  <c r="X104" i="93"/>
  <c r="W104" i="93"/>
  <c r="V104" i="93"/>
  <c r="U104" i="93"/>
  <c r="T104" i="93"/>
  <c r="S104" i="93"/>
  <c r="O104" i="93"/>
  <c r="K104" i="93"/>
  <c r="Z103" i="93"/>
  <c r="Y103" i="93"/>
  <c r="X103" i="93"/>
  <c r="W103" i="93"/>
  <c r="V103" i="93"/>
  <c r="U103" i="93"/>
  <c r="T103" i="93"/>
  <c r="S103" i="93"/>
  <c r="O103" i="93"/>
  <c r="K103" i="93"/>
  <c r="C103" i="93"/>
  <c r="B104" i="93" s="1"/>
  <c r="C104" i="93" s="1"/>
  <c r="B105" i="93" s="1"/>
  <c r="C105" i="93" s="1"/>
  <c r="B106" i="93" s="1"/>
  <c r="C106" i="93" s="1"/>
  <c r="B107" i="93" s="1"/>
  <c r="C107" i="93" s="1"/>
  <c r="B108" i="93" s="1"/>
  <c r="C108" i="93" s="1"/>
  <c r="B109" i="93" s="1"/>
  <c r="C109" i="93" s="1"/>
  <c r="B110" i="93" s="1"/>
  <c r="C110" i="93" s="1"/>
  <c r="B111" i="93" s="1"/>
  <c r="C111" i="93" s="1"/>
  <c r="B112" i="93" s="1"/>
  <c r="C112" i="93" s="1"/>
  <c r="B113" i="93" s="1"/>
  <c r="C113" i="93" s="1"/>
  <c r="B103" i="93"/>
  <c r="A103" i="93"/>
  <c r="Z102" i="93"/>
  <c r="Y102" i="93"/>
  <c r="X102" i="93"/>
  <c r="W102" i="93"/>
  <c r="V102" i="93"/>
  <c r="U102" i="93"/>
  <c r="T102" i="93"/>
  <c r="S102" i="93"/>
  <c r="O102" i="93"/>
  <c r="K102" i="93"/>
  <c r="Z101" i="93"/>
  <c r="Y101" i="93"/>
  <c r="X101" i="93"/>
  <c r="W101" i="93"/>
  <c r="V101" i="93"/>
  <c r="U101" i="93"/>
  <c r="T101" i="93"/>
  <c r="S101" i="93"/>
  <c r="O101" i="93"/>
  <c r="K101" i="93"/>
  <c r="Z100" i="93"/>
  <c r="Y100" i="93"/>
  <c r="X100" i="93"/>
  <c r="W100" i="93"/>
  <c r="V100" i="93"/>
  <c r="U100" i="93"/>
  <c r="T100" i="93"/>
  <c r="S100" i="93"/>
  <c r="O100" i="93"/>
  <c r="K100" i="93"/>
  <c r="Z99" i="93"/>
  <c r="Y99" i="93"/>
  <c r="X99" i="93"/>
  <c r="W99" i="93"/>
  <c r="V99" i="93"/>
  <c r="U99" i="93"/>
  <c r="T99" i="93"/>
  <c r="S99" i="93"/>
  <c r="O99" i="93"/>
  <c r="K99" i="93"/>
  <c r="Z98" i="93"/>
  <c r="Y98" i="93"/>
  <c r="X98" i="93"/>
  <c r="W98" i="93"/>
  <c r="V98" i="93"/>
  <c r="U98" i="93"/>
  <c r="T98" i="93"/>
  <c r="S98" i="93"/>
  <c r="O98" i="93"/>
  <c r="K98" i="93"/>
  <c r="Z97" i="93"/>
  <c r="Y97" i="93"/>
  <c r="X97" i="93"/>
  <c r="W97" i="93"/>
  <c r="V97" i="93"/>
  <c r="U97" i="93"/>
  <c r="T97" i="93"/>
  <c r="S97" i="93"/>
  <c r="O97" i="93"/>
  <c r="K97" i="93"/>
  <c r="Z96" i="93"/>
  <c r="Y96" i="93"/>
  <c r="X96" i="93"/>
  <c r="W96" i="93"/>
  <c r="V96" i="93"/>
  <c r="U96" i="93"/>
  <c r="T96" i="93"/>
  <c r="S96" i="93"/>
  <c r="O96" i="93"/>
  <c r="K96" i="93"/>
  <c r="Z95" i="93"/>
  <c r="Y95" i="93"/>
  <c r="X95" i="93"/>
  <c r="W95" i="93"/>
  <c r="V95" i="93"/>
  <c r="U95" i="93"/>
  <c r="T95" i="93"/>
  <c r="S95" i="93"/>
  <c r="O95" i="93"/>
  <c r="K95" i="93"/>
  <c r="Z94" i="93"/>
  <c r="Y94" i="93"/>
  <c r="X94" i="93"/>
  <c r="W94" i="93"/>
  <c r="V94" i="93"/>
  <c r="U94" i="93"/>
  <c r="T94" i="93"/>
  <c r="S94" i="93"/>
  <c r="O94" i="93"/>
  <c r="K94" i="93"/>
  <c r="Z93" i="93"/>
  <c r="Y93" i="93"/>
  <c r="X93" i="93"/>
  <c r="W93" i="93"/>
  <c r="V93" i="93"/>
  <c r="U93" i="93"/>
  <c r="T93" i="93"/>
  <c r="S93" i="93"/>
  <c r="O93" i="93"/>
  <c r="K93" i="93"/>
  <c r="Z92" i="93"/>
  <c r="Y92" i="93"/>
  <c r="X92" i="93"/>
  <c r="W92" i="93"/>
  <c r="V92" i="93"/>
  <c r="U92" i="93"/>
  <c r="T92" i="93"/>
  <c r="S92" i="93"/>
  <c r="O92" i="93"/>
  <c r="K92" i="93"/>
  <c r="B92" i="93"/>
  <c r="C92" i="93" s="1"/>
  <c r="B93" i="93" s="1"/>
  <c r="C93" i="93" s="1"/>
  <c r="B94" i="93" s="1"/>
  <c r="C94" i="93" s="1"/>
  <c r="B95" i="93" s="1"/>
  <c r="C95" i="93" s="1"/>
  <c r="B96" i="93" s="1"/>
  <c r="C96" i="93" s="1"/>
  <c r="B97" i="93" s="1"/>
  <c r="C97" i="93" s="1"/>
  <c r="B98" i="93" s="1"/>
  <c r="C98" i="93" s="1"/>
  <c r="B99" i="93" s="1"/>
  <c r="C99" i="93" s="1"/>
  <c r="B100" i="93" s="1"/>
  <c r="C100" i="93" s="1"/>
  <c r="B101" i="93" s="1"/>
  <c r="C101" i="93" s="1"/>
  <c r="B102" i="93" s="1"/>
  <c r="C102" i="93" s="1"/>
  <c r="A92" i="93"/>
  <c r="Z91" i="93"/>
  <c r="Y91" i="93"/>
  <c r="X91" i="93"/>
  <c r="W91" i="93"/>
  <c r="V91" i="93"/>
  <c r="U91" i="93"/>
  <c r="T91" i="93"/>
  <c r="S91" i="93"/>
  <c r="O91" i="93"/>
  <c r="K91" i="93"/>
  <c r="Z90" i="93"/>
  <c r="Y90" i="93"/>
  <c r="X90" i="93"/>
  <c r="W90" i="93"/>
  <c r="V90" i="93"/>
  <c r="U90" i="93"/>
  <c r="T90" i="93"/>
  <c r="S90" i="93"/>
  <c r="O90" i="93"/>
  <c r="K90" i="93"/>
  <c r="Z89" i="93"/>
  <c r="Y89" i="93"/>
  <c r="X89" i="93"/>
  <c r="W89" i="93"/>
  <c r="V89" i="93"/>
  <c r="U89" i="93"/>
  <c r="T89" i="93"/>
  <c r="S89" i="93"/>
  <c r="O89" i="93"/>
  <c r="K89" i="93"/>
  <c r="Z88" i="93"/>
  <c r="Y88" i="93"/>
  <c r="X88" i="93"/>
  <c r="W88" i="93"/>
  <c r="V88" i="93"/>
  <c r="U88" i="93"/>
  <c r="T88" i="93"/>
  <c r="S88" i="93"/>
  <c r="O88" i="93"/>
  <c r="K88" i="93"/>
  <c r="Z87" i="93"/>
  <c r="Y87" i="93"/>
  <c r="X87" i="93"/>
  <c r="W87" i="93"/>
  <c r="V87" i="93"/>
  <c r="U87" i="93"/>
  <c r="T87" i="93"/>
  <c r="S87" i="93"/>
  <c r="O87" i="93"/>
  <c r="K87" i="93"/>
  <c r="Z86" i="93"/>
  <c r="Y86" i="93"/>
  <c r="X86" i="93"/>
  <c r="W86" i="93"/>
  <c r="V86" i="93"/>
  <c r="U86" i="93"/>
  <c r="T86" i="93"/>
  <c r="S86" i="93"/>
  <c r="O86" i="93"/>
  <c r="K86" i="93"/>
  <c r="Z85" i="93"/>
  <c r="Y85" i="93"/>
  <c r="X85" i="93"/>
  <c r="W85" i="93"/>
  <c r="V85" i="93"/>
  <c r="U85" i="93"/>
  <c r="T85" i="93"/>
  <c r="S85" i="93"/>
  <c r="O85" i="93"/>
  <c r="K85" i="93"/>
  <c r="Z84" i="93"/>
  <c r="Y84" i="93"/>
  <c r="X84" i="93"/>
  <c r="W84" i="93"/>
  <c r="V84" i="93"/>
  <c r="U84" i="93"/>
  <c r="T84" i="93"/>
  <c r="S84" i="93"/>
  <c r="O84" i="93"/>
  <c r="K84" i="93"/>
  <c r="Z83" i="93"/>
  <c r="Y83" i="93"/>
  <c r="X83" i="93"/>
  <c r="W83" i="93"/>
  <c r="V83" i="93"/>
  <c r="U83" i="93"/>
  <c r="T83" i="93"/>
  <c r="S83" i="93"/>
  <c r="O83" i="93"/>
  <c r="K83" i="93"/>
  <c r="Z82" i="93"/>
  <c r="Y82" i="93"/>
  <c r="X82" i="93"/>
  <c r="W82" i="93"/>
  <c r="V82" i="93"/>
  <c r="U82" i="93"/>
  <c r="T82" i="93"/>
  <c r="S82" i="93"/>
  <c r="O82" i="93"/>
  <c r="K82" i="93"/>
  <c r="Z81" i="93"/>
  <c r="Y81" i="93"/>
  <c r="S25" i="93" s="1"/>
  <c r="X81" i="93"/>
  <c r="W81" i="93"/>
  <c r="V81" i="93"/>
  <c r="U81" i="93"/>
  <c r="S21" i="93" s="1"/>
  <c r="T81" i="93"/>
  <c r="S81" i="93"/>
  <c r="O81" i="93"/>
  <c r="K81" i="93"/>
  <c r="B81" i="93"/>
  <c r="C81" i="93" s="1"/>
  <c r="B82" i="93" s="1"/>
  <c r="C82" i="93" s="1"/>
  <c r="B83" i="93" s="1"/>
  <c r="C83" i="93" s="1"/>
  <c r="B84" i="93" s="1"/>
  <c r="C84" i="93" s="1"/>
  <c r="B85" i="93" s="1"/>
  <c r="C85" i="93" s="1"/>
  <c r="B86" i="93" s="1"/>
  <c r="C86" i="93" s="1"/>
  <c r="B87" i="93" s="1"/>
  <c r="C87" i="93" s="1"/>
  <c r="B88" i="93" s="1"/>
  <c r="C88" i="93" s="1"/>
  <c r="B89" i="93" s="1"/>
  <c r="C89" i="93" s="1"/>
  <c r="B90" i="93" s="1"/>
  <c r="C90" i="93" s="1"/>
  <c r="B91" i="93" s="1"/>
  <c r="C91" i="93" s="1"/>
  <c r="A81" i="93"/>
  <c r="Z80" i="93"/>
  <c r="Y80" i="93"/>
  <c r="X80" i="93"/>
  <c r="W80" i="93"/>
  <c r="V80" i="93"/>
  <c r="U80" i="93"/>
  <c r="T80" i="93"/>
  <c r="S80" i="93"/>
  <c r="O80" i="93"/>
  <c r="K80" i="93"/>
  <c r="Z79" i="93"/>
  <c r="Y79" i="93"/>
  <c r="X79" i="93"/>
  <c r="W79" i="93"/>
  <c r="V79" i="93"/>
  <c r="U79" i="93"/>
  <c r="T79" i="93"/>
  <c r="S79" i="93"/>
  <c r="O79" i="93"/>
  <c r="K79" i="93"/>
  <c r="Z78" i="93"/>
  <c r="Y78" i="93"/>
  <c r="X78" i="93"/>
  <c r="W78" i="93"/>
  <c r="V78" i="93"/>
  <c r="U78" i="93"/>
  <c r="T78" i="93"/>
  <c r="S78" i="93"/>
  <c r="O78" i="93"/>
  <c r="K78" i="93"/>
  <c r="Z77" i="93"/>
  <c r="Y77" i="93"/>
  <c r="X77" i="93"/>
  <c r="W77" i="93"/>
  <c r="V77" i="93"/>
  <c r="U77" i="93"/>
  <c r="T77" i="93"/>
  <c r="S77" i="93"/>
  <c r="O77" i="93"/>
  <c r="K77" i="93"/>
  <c r="Z76" i="93"/>
  <c r="Y76" i="93"/>
  <c r="X76" i="93"/>
  <c r="W76" i="93"/>
  <c r="V76" i="93"/>
  <c r="U76" i="93"/>
  <c r="T76" i="93"/>
  <c r="S76" i="93"/>
  <c r="O76" i="93"/>
  <c r="K76" i="93"/>
  <c r="Z75" i="93"/>
  <c r="Y75" i="93"/>
  <c r="X75" i="93"/>
  <c r="W75" i="93"/>
  <c r="V75" i="93"/>
  <c r="U75" i="93"/>
  <c r="T75" i="93"/>
  <c r="S75" i="93"/>
  <c r="O75" i="93"/>
  <c r="K75" i="93"/>
  <c r="Z74" i="93"/>
  <c r="Y74" i="93"/>
  <c r="X74" i="93"/>
  <c r="W74" i="93"/>
  <c r="V74" i="93"/>
  <c r="U74" i="93"/>
  <c r="T74" i="93"/>
  <c r="S74" i="93"/>
  <c r="O74" i="93"/>
  <c r="K74" i="93"/>
  <c r="Z73" i="93"/>
  <c r="Y73" i="93"/>
  <c r="X73" i="93"/>
  <c r="W73" i="93"/>
  <c r="V73" i="93"/>
  <c r="U73" i="93"/>
  <c r="T73" i="93"/>
  <c r="S73" i="93"/>
  <c r="O73" i="93"/>
  <c r="K73" i="93"/>
  <c r="Z72" i="93"/>
  <c r="Y72" i="93"/>
  <c r="X72" i="93"/>
  <c r="W72" i="93"/>
  <c r="V72" i="93"/>
  <c r="U72" i="93"/>
  <c r="T72" i="93"/>
  <c r="S72" i="93"/>
  <c r="O72" i="93"/>
  <c r="K72" i="93"/>
  <c r="Z71" i="93"/>
  <c r="Y71" i="93"/>
  <c r="X71" i="93"/>
  <c r="W71" i="93"/>
  <c r="V71" i="93"/>
  <c r="U71" i="93"/>
  <c r="T71" i="93"/>
  <c r="S71" i="93"/>
  <c r="O71" i="93"/>
  <c r="K71" i="93"/>
  <c r="Z70" i="93"/>
  <c r="Y70" i="93"/>
  <c r="X70" i="93"/>
  <c r="W70" i="93"/>
  <c r="V70" i="93"/>
  <c r="U70" i="93"/>
  <c r="T70" i="93"/>
  <c r="S70" i="93"/>
  <c r="R19" i="93" s="1"/>
  <c r="O70" i="93"/>
  <c r="K70" i="93"/>
  <c r="C70" i="93"/>
  <c r="B71" i="93" s="1"/>
  <c r="C71" i="93" s="1"/>
  <c r="B72" i="93" s="1"/>
  <c r="C72" i="93" s="1"/>
  <c r="B73" i="93" s="1"/>
  <c r="C73" i="93" s="1"/>
  <c r="B74" i="93" s="1"/>
  <c r="C74" i="93" s="1"/>
  <c r="B75" i="93" s="1"/>
  <c r="C75" i="93" s="1"/>
  <c r="B76" i="93" s="1"/>
  <c r="C76" i="93" s="1"/>
  <c r="B77" i="93" s="1"/>
  <c r="C77" i="93" s="1"/>
  <c r="B78" i="93" s="1"/>
  <c r="C78" i="93" s="1"/>
  <c r="B79" i="93" s="1"/>
  <c r="C79" i="93" s="1"/>
  <c r="B80" i="93" s="1"/>
  <c r="C80" i="93" s="1"/>
  <c r="B70" i="93"/>
  <c r="A70" i="93"/>
  <c r="Z69" i="93"/>
  <c r="Y69" i="93"/>
  <c r="X69" i="93"/>
  <c r="W69" i="93"/>
  <c r="V69" i="93"/>
  <c r="U69" i="93"/>
  <c r="R21" i="93" s="1"/>
  <c r="T69" i="93"/>
  <c r="S69" i="93"/>
  <c r="O69" i="93"/>
  <c r="K69" i="93"/>
  <c r="Z68" i="93"/>
  <c r="Y68" i="93"/>
  <c r="X68" i="93"/>
  <c r="W68" i="93"/>
  <c r="V68" i="93"/>
  <c r="U68" i="93"/>
  <c r="T68" i="93"/>
  <c r="S68" i="93"/>
  <c r="O68" i="93"/>
  <c r="K68" i="93"/>
  <c r="Z67" i="93"/>
  <c r="Y67" i="93"/>
  <c r="X67" i="93"/>
  <c r="W67" i="93"/>
  <c r="V67" i="93"/>
  <c r="U67" i="93"/>
  <c r="T67" i="93"/>
  <c r="S67" i="93"/>
  <c r="O67" i="93"/>
  <c r="K67" i="93"/>
  <c r="Z66" i="93"/>
  <c r="Y66" i="93"/>
  <c r="X66" i="93"/>
  <c r="W66" i="93"/>
  <c r="V66" i="93"/>
  <c r="U66" i="93"/>
  <c r="T66" i="93"/>
  <c r="S66" i="93"/>
  <c r="O66" i="93"/>
  <c r="K66" i="93"/>
  <c r="Z65" i="93"/>
  <c r="Y65" i="93"/>
  <c r="X65" i="93"/>
  <c r="W65" i="93"/>
  <c r="V65" i="93"/>
  <c r="U65" i="93"/>
  <c r="T65" i="93"/>
  <c r="S65" i="93"/>
  <c r="O65" i="93"/>
  <c r="K65" i="93"/>
  <c r="Z64" i="93"/>
  <c r="Y64" i="93"/>
  <c r="X64" i="93"/>
  <c r="W64" i="93"/>
  <c r="V64" i="93"/>
  <c r="U64" i="93"/>
  <c r="T64" i="93"/>
  <c r="S64" i="93"/>
  <c r="O64" i="93"/>
  <c r="K64" i="93"/>
  <c r="Z63" i="93"/>
  <c r="Y63" i="93"/>
  <c r="X63" i="93"/>
  <c r="W63" i="93"/>
  <c r="V63" i="93"/>
  <c r="U63" i="93"/>
  <c r="T63" i="93"/>
  <c r="S63" i="93"/>
  <c r="O63" i="93"/>
  <c r="K63" i="93"/>
  <c r="Z62" i="93"/>
  <c r="Y62" i="93"/>
  <c r="X62" i="93"/>
  <c r="W62" i="93"/>
  <c r="V62" i="93"/>
  <c r="U62" i="93"/>
  <c r="T62" i="93"/>
  <c r="S62" i="93"/>
  <c r="O62" i="93"/>
  <c r="K62" i="93"/>
  <c r="Z61" i="93"/>
  <c r="Y61" i="93"/>
  <c r="X61" i="93"/>
  <c r="W61" i="93"/>
  <c r="V61" i="93"/>
  <c r="U61" i="93"/>
  <c r="T61" i="93"/>
  <c r="S61" i="93"/>
  <c r="O61" i="93"/>
  <c r="K61" i="93"/>
  <c r="Z60" i="93"/>
  <c r="Y60" i="93"/>
  <c r="X60" i="93"/>
  <c r="W60" i="93"/>
  <c r="V60" i="93"/>
  <c r="U60" i="93"/>
  <c r="T60" i="93"/>
  <c r="S60" i="93"/>
  <c r="O60" i="93"/>
  <c r="K60" i="93"/>
  <c r="Z59" i="93"/>
  <c r="Q26" i="93" s="1"/>
  <c r="H23" i="93" s="1"/>
  <c r="Y59" i="93"/>
  <c r="X59" i="93"/>
  <c r="W59" i="93"/>
  <c r="V59" i="93"/>
  <c r="U59" i="93"/>
  <c r="T59" i="93"/>
  <c r="Q20" i="93" s="1"/>
  <c r="S59" i="93"/>
  <c r="O59" i="93"/>
  <c r="K59" i="93"/>
  <c r="B59" i="93"/>
  <c r="C59" i="93" s="1"/>
  <c r="B60" i="93" s="1"/>
  <c r="C60" i="93" s="1"/>
  <c r="B61" i="93" s="1"/>
  <c r="C61" i="93" s="1"/>
  <c r="B62" i="93" s="1"/>
  <c r="C62" i="93" s="1"/>
  <c r="B63" i="93" s="1"/>
  <c r="C63" i="93" s="1"/>
  <c r="B64" i="93" s="1"/>
  <c r="C64" i="93" s="1"/>
  <c r="B65" i="93" s="1"/>
  <c r="C65" i="93" s="1"/>
  <c r="B66" i="93" s="1"/>
  <c r="C66" i="93" s="1"/>
  <c r="B67" i="93" s="1"/>
  <c r="C67" i="93" s="1"/>
  <c r="B68" i="93" s="1"/>
  <c r="C68" i="93" s="1"/>
  <c r="B69" i="93" s="1"/>
  <c r="C69" i="93" s="1"/>
  <c r="A59" i="93"/>
  <c r="Z58" i="93"/>
  <c r="Y58" i="93"/>
  <c r="X58" i="93"/>
  <c r="Q24" i="93" s="1"/>
  <c r="W58" i="93"/>
  <c r="V58" i="93"/>
  <c r="Q22" i="93" s="1"/>
  <c r="U58" i="93"/>
  <c r="T58" i="93"/>
  <c r="S58" i="93"/>
  <c r="O58" i="93"/>
  <c r="K58" i="93"/>
  <c r="Z57" i="93"/>
  <c r="Y57" i="93"/>
  <c r="X57" i="93"/>
  <c r="W57" i="93"/>
  <c r="V57" i="93"/>
  <c r="U57" i="93"/>
  <c r="T57" i="93"/>
  <c r="S57" i="93"/>
  <c r="O57" i="93"/>
  <c r="K57" i="93"/>
  <c r="Z56" i="93"/>
  <c r="Y56" i="93"/>
  <c r="X56" i="93"/>
  <c r="W56" i="93"/>
  <c r="V56" i="93"/>
  <c r="U56" i="93"/>
  <c r="T56" i="93"/>
  <c r="S56" i="93"/>
  <c r="O56" i="93"/>
  <c r="K56" i="93"/>
  <c r="Z55" i="93"/>
  <c r="Y55" i="93"/>
  <c r="X55" i="93"/>
  <c r="W55" i="93"/>
  <c r="V55" i="93"/>
  <c r="U55" i="93"/>
  <c r="T55" i="93"/>
  <c r="S55" i="93"/>
  <c r="O55" i="93"/>
  <c r="K55" i="93"/>
  <c r="Z54" i="93"/>
  <c r="Y54" i="93"/>
  <c r="X54" i="93"/>
  <c r="W54" i="93"/>
  <c r="V54" i="93"/>
  <c r="U54" i="93"/>
  <c r="T54" i="93"/>
  <c r="S54" i="93"/>
  <c r="O54" i="93"/>
  <c r="K54" i="93"/>
  <c r="Z53" i="93"/>
  <c r="Y53" i="93"/>
  <c r="X53" i="93"/>
  <c r="W53" i="93"/>
  <c r="V53" i="93"/>
  <c r="U53" i="93"/>
  <c r="T53" i="93"/>
  <c r="S53" i="93"/>
  <c r="O53" i="93"/>
  <c r="K53" i="93"/>
  <c r="Z52" i="93"/>
  <c r="Y52" i="93"/>
  <c r="X52" i="93"/>
  <c r="W52" i="93"/>
  <c r="V52" i="93"/>
  <c r="U52" i="93"/>
  <c r="T52" i="93"/>
  <c r="S52" i="93"/>
  <c r="O52" i="93"/>
  <c r="K52" i="93"/>
  <c r="Z51" i="93"/>
  <c r="Y51" i="93"/>
  <c r="X51" i="93"/>
  <c r="W51" i="93"/>
  <c r="V51" i="93"/>
  <c r="U51" i="93"/>
  <c r="T51" i="93"/>
  <c r="S51" i="93"/>
  <c r="O51" i="93"/>
  <c r="K51" i="93"/>
  <c r="Z50" i="93"/>
  <c r="Y50" i="93"/>
  <c r="X50" i="93"/>
  <c r="W50" i="93"/>
  <c r="V50" i="93"/>
  <c r="U50" i="93"/>
  <c r="T50" i="93"/>
  <c r="S50" i="93"/>
  <c r="O50" i="93"/>
  <c r="K50" i="93"/>
  <c r="Z49" i="93"/>
  <c r="Y49" i="93"/>
  <c r="X49" i="93"/>
  <c r="W49" i="93"/>
  <c r="V49" i="93"/>
  <c r="U49" i="93"/>
  <c r="T49" i="93"/>
  <c r="S49" i="93"/>
  <c r="O49" i="93"/>
  <c r="K49" i="93"/>
  <c r="Z48" i="93"/>
  <c r="Y48" i="93"/>
  <c r="X48" i="93"/>
  <c r="W48" i="93"/>
  <c r="V48" i="93"/>
  <c r="U48" i="93"/>
  <c r="T48" i="93"/>
  <c r="S48" i="93"/>
  <c r="O48" i="93"/>
  <c r="K48" i="93"/>
  <c r="Z47" i="93"/>
  <c r="Z114" i="93" s="1"/>
  <c r="Y47" i="93"/>
  <c r="Y114" i="93" s="1"/>
  <c r="X47" i="93"/>
  <c r="P24" i="93" s="1"/>
  <c r="W47" i="93"/>
  <c r="W114" i="93" s="1"/>
  <c r="V47" i="93"/>
  <c r="P22" i="93" s="1"/>
  <c r="V22" i="93" s="1"/>
  <c r="U47" i="93"/>
  <c r="P21" i="93" s="1"/>
  <c r="T47" i="93"/>
  <c r="T114" i="93" s="1"/>
  <c r="S47" i="93"/>
  <c r="S114" i="93" s="1"/>
  <c r="O47" i="93"/>
  <c r="K47" i="93"/>
  <c r="C47" i="93"/>
  <c r="B48" i="93" s="1"/>
  <c r="C48" i="93" s="1"/>
  <c r="B49" i="93" s="1"/>
  <c r="C49" i="93" s="1"/>
  <c r="B50" i="93" s="1"/>
  <c r="C50" i="93" s="1"/>
  <c r="B51" i="93" s="1"/>
  <c r="C51" i="93" s="1"/>
  <c r="B52" i="93" s="1"/>
  <c r="C52" i="93" s="1"/>
  <c r="B53" i="93" s="1"/>
  <c r="C53" i="93" s="1"/>
  <c r="B54" i="93" s="1"/>
  <c r="C54" i="93" s="1"/>
  <c r="B55" i="93" s="1"/>
  <c r="C55" i="93" s="1"/>
  <c r="B56" i="93" s="1"/>
  <c r="C56" i="93" s="1"/>
  <c r="B57" i="93" s="1"/>
  <c r="C57" i="93" s="1"/>
  <c r="B58" i="93" s="1"/>
  <c r="C58" i="93" s="1"/>
  <c r="B47" i="93"/>
  <c r="A47" i="93"/>
  <c r="L43" i="93"/>
  <c r="K42" i="93"/>
  <c r="K41" i="93"/>
  <c r="K40" i="93"/>
  <c r="K39" i="93"/>
  <c r="K38" i="93"/>
  <c r="K37" i="93"/>
  <c r="K43" i="93" s="1"/>
  <c r="K31" i="93"/>
  <c r="F31" i="93"/>
  <c r="D31" i="93"/>
  <c r="A31" i="93"/>
  <c r="L29" i="93"/>
  <c r="K29" i="93"/>
  <c r="G29" i="93"/>
  <c r="F29" i="93"/>
  <c r="D29" i="93"/>
  <c r="A29" i="93"/>
  <c r="L27" i="93"/>
  <c r="K27" i="93"/>
  <c r="G27" i="93" s="1"/>
  <c r="F27" i="93"/>
  <c r="D27" i="93"/>
  <c r="J27" i="93" s="1"/>
  <c r="L28" i="93" s="1"/>
  <c r="A27" i="93"/>
  <c r="U26" i="93"/>
  <c r="H31" i="93" s="1"/>
  <c r="T26" i="93"/>
  <c r="S26" i="93"/>
  <c r="H27" i="93" s="1"/>
  <c r="R26" i="93"/>
  <c r="P26" i="93"/>
  <c r="V26" i="93" s="1"/>
  <c r="U25" i="93"/>
  <c r="T25" i="93"/>
  <c r="R25" i="93"/>
  <c r="Q25" i="93"/>
  <c r="L25" i="93"/>
  <c r="K25" i="93"/>
  <c r="G25" i="93" s="1"/>
  <c r="F25" i="93"/>
  <c r="D25" i="93"/>
  <c r="A25" i="93"/>
  <c r="U24" i="93"/>
  <c r="T24" i="93"/>
  <c r="S24" i="93"/>
  <c r="R24" i="93"/>
  <c r="U23" i="93"/>
  <c r="T23" i="93"/>
  <c r="S23" i="93"/>
  <c r="R23" i="93"/>
  <c r="Q23" i="93"/>
  <c r="P23" i="93"/>
  <c r="V23" i="93" s="1"/>
  <c r="L23" i="93"/>
  <c r="K23" i="93"/>
  <c r="G23" i="93" s="1"/>
  <c r="F23" i="93"/>
  <c r="D23" i="93"/>
  <c r="J23" i="93" s="1"/>
  <c r="L24" i="93" s="1"/>
  <c r="A23" i="93"/>
  <c r="U22" i="93"/>
  <c r="T22" i="93"/>
  <c r="S22" i="93"/>
  <c r="R22" i="93"/>
  <c r="U21" i="93"/>
  <c r="T21" i="93"/>
  <c r="Q21" i="93"/>
  <c r="L21" i="93"/>
  <c r="K21" i="93"/>
  <c r="K34" i="93" s="1"/>
  <c r="L33" i="93" s="1"/>
  <c r="F21" i="93"/>
  <c r="D21" i="93"/>
  <c r="A21" i="93"/>
  <c r="U20" i="93"/>
  <c r="U27" i="93" s="1"/>
  <c r="I31" i="93" s="1"/>
  <c r="T20" i="93"/>
  <c r="S20" i="93"/>
  <c r="R20" i="93"/>
  <c r="P20" i="93"/>
  <c r="V20" i="93" s="1"/>
  <c r="U19" i="93"/>
  <c r="T19" i="93"/>
  <c r="T27" i="93" s="1"/>
  <c r="I29" i="93" s="1"/>
  <c r="S19" i="93"/>
  <c r="S27" i="93" s="1"/>
  <c r="Q19" i="93"/>
  <c r="P19" i="93"/>
  <c r="H21" i="93" s="1"/>
  <c r="Z228" i="92"/>
  <c r="Y228" i="92"/>
  <c r="X228" i="92"/>
  <c r="W228" i="92"/>
  <c r="V228" i="92"/>
  <c r="U228" i="92"/>
  <c r="T228" i="92"/>
  <c r="S228" i="92"/>
  <c r="O228" i="92"/>
  <c r="K228" i="92"/>
  <c r="Z227" i="92"/>
  <c r="Y227" i="92"/>
  <c r="X227" i="92"/>
  <c r="W227" i="92"/>
  <c r="V227" i="92"/>
  <c r="U227" i="92"/>
  <c r="T227" i="92"/>
  <c r="S227" i="92"/>
  <c r="O227" i="92"/>
  <c r="K227" i="92"/>
  <c r="Z226" i="92"/>
  <c r="Y226" i="92"/>
  <c r="X226" i="92"/>
  <c r="W226" i="92"/>
  <c r="V226" i="92"/>
  <c r="U226" i="92"/>
  <c r="T226" i="92"/>
  <c r="S226" i="92"/>
  <c r="O226" i="92"/>
  <c r="K226" i="92"/>
  <c r="Z225" i="92"/>
  <c r="Y225" i="92"/>
  <c r="X225" i="92"/>
  <c r="W225" i="92"/>
  <c r="V225" i="92"/>
  <c r="U225" i="92"/>
  <c r="T225" i="92"/>
  <c r="S225" i="92"/>
  <c r="O225" i="92"/>
  <c r="K225" i="92"/>
  <c r="Z224" i="92"/>
  <c r="Y224" i="92"/>
  <c r="X224" i="92"/>
  <c r="W224" i="92"/>
  <c r="V224" i="92"/>
  <c r="U224" i="92"/>
  <c r="T224" i="92"/>
  <c r="S224" i="92"/>
  <c r="O224" i="92"/>
  <c r="K224" i="92"/>
  <c r="Z223" i="92"/>
  <c r="Y223" i="92"/>
  <c r="X223" i="92"/>
  <c r="W223" i="92"/>
  <c r="V223" i="92"/>
  <c r="U223" i="92"/>
  <c r="T223" i="92"/>
  <c r="S223" i="92"/>
  <c r="O223" i="92"/>
  <c r="K223" i="92"/>
  <c r="Z222" i="92"/>
  <c r="Y222" i="92"/>
  <c r="X222" i="92"/>
  <c r="W222" i="92"/>
  <c r="V222" i="92"/>
  <c r="U222" i="92"/>
  <c r="T222" i="92"/>
  <c r="S222" i="92"/>
  <c r="O222" i="92"/>
  <c r="K222" i="92"/>
  <c r="Z221" i="92"/>
  <c r="Y221" i="92"/>
  <c r="X221" i="92"/>
  <c r="W221" i="92"/>
  <c r="V221" i="92"/>
  <c r="U221" i="92"/>
  <c r="T221" i="92"/>
  <c r="S221" i="92"/>
  <c r="O221" i="92"/>
  <c r="K221" i="92"/>
  <c r="Z220" i="92"/>
  <c r="Y220" i="92"/>
  <c r="X220" i="92"/>
  <c r="W220" i="92"/>
  <c r="V220" i="92"/>
  <c r="U220" i="92"/>
  <c r="T220" i="92"/>
  <c r="S220" i="92"/>
  <c r="O220" i="92"/>
  <c r="K220" i="92"/>
  <c r="Z219" i="92"/>
  <c r="Y219" i="92"/>
  <c r="X219" i="92"/>
  <c r="W219" i="92"/>
  <c r="V219" i="92"/>
  <c r="U219" i="92"/>
  <c r="T219" i="92"/>
  <c r="S219" i="92"/>
  <c r="O219" i="92"/>
  <c r="K219" i="92"/>
  <c r="Z218" i="92"/>
  <c r="Y218" i="92"/>
  <c r="X218" i="92"/>
  <c r="W218" i="92"/>
  <c r="V218" i="92"/>
  <c r="U218" i="92"/>
  <c r="T218" i="92"/>
  <c r="S218" i="92"/>
  <c r="U134" i="92" s="1"/>
  <c r="O218" i="92"/>
  <c r="K218" i="92"/>
  <c r="B218" i="92"/>
  <c r="C218" i="92" s="1"/>
  <c r="B219" i="92" s="1"/>
  <c r="C219" i="92" s="1"/>
  <c r="B220" i="92" s="1"/>
  <c r="C220" i="92" s="1"/>
  <c r="B221" i="92" s="1"/>
  <c r="C221" i="92" s="1"/>
  <c r="B222" i="92" s="1"/>
  <c r="C222" i="92" s="1"/>
  <c r="B223" i="92" s="1"/>
  <c r="C223" i="92" s="1"/>
  <c r="B224" i="92" s="1"/>
  <c r="C224" i="92" s="1"/>
  <c r="B225" i="92" s="1"/>
  <c r="C225" i="92" s="1"/>
  <c r="B226" i="92" s="1"/>
  <c r="C226" i="92" s="1"/>
  <c r="B227" i="92" s="1"/>
  <c r="C227" i="92" s="1"/>
  <c r="B228" i="92" s="1"/>
  <c r="C228" i="92" s="1"/>
  <c r="A218" i="92"/>
  <c r="Z217" i="92"/>
  <c r="Y217" i="92"/>
  <c r="U140" i="92" s="1"/>
  <c r="X217" i="92"/>
  <c r="W217" i="92"/>
  <c r="V217" i="92"/>
  <c r="U217" i="92"/>
  <c r="U136" i="92" s="1"/>
  <c r="T217" i="92"/>
  <c r="S217" i="92"/>
  <c r="O217" i="92"/>
  <c r="K217" i="92"/>
  <c r="Z216" i="92"/>
  <c r="Y216" i="92"/>
  <c r="X216" i="92"/>
  <c r="W216" i="92"/>
  <c r="V216" i="92"/>
  <c r="U216" i="92"/>
  <c r="T216" i="92"/>
  <c r="S216" i="92"/>
  <c r="O216" i="92"/>
  <c r="K216" i="92"/>
  <c r="Z215" i="92"/>
  <c r="Y215" i="92"/>
  <c r="X215" i="92"/>
  <c r="W215" i="92"/>
  <c r="V215" i="92"/>
  <c r="U215" i="92"/>
  <c r="T215" i="92"/>
  <c r="S215" i="92"/>
  <c r="O215" i="92"/>
  <c r="K215" i="92"/>
  <c r="Z214" i="92"/>
  <c r="Y214" i="92"/>
  <c r="X214" i="92"/>
  <c r="W214" i="92"/>
  <c r="V214" i="92"/>
  <c r="U214" i="92"/>
  <c r="T214" i="92"/>
  <c r="S214" i="92"/>
  <c r="O214" i="92"/>
  <c r="K214" i="92"/>
  <c r="Z213" i="92"/>
  <c r="Y213" i="92"/>
  <c r="X213" i="92"/>
  <c r="W213" i="92"/>
  <c r="V213" i="92"/>
  <c r="U213" i="92"/>
  <c r="T213" i="92"/>
  <c r="S213" i="92"/>
  <c r="O213" i="92"/>
  <c r="K213" i="92"/>
  <c r="Z212" i="92"/>
  <c r="Y212" i="92"/>
  <c r="X212" i="92"/>
  <c r="W212" i="92"/>
  <c r="V212" i="92"/>
  <c r="U212" i="92"/>
  <c r="T212" i="92"/>
  <c r="S212" i="92"/>
  <c r="O212" i="92"/>
  <c r="K212" i="92"/>
  <c r="Z211" i="92"/>
  <c r="Y211" i="92"/>
  <c r="X211" i="92"/>
  <c r="W211" i="92"/>
  <c r="V211" i="92"/>
  <c r="U211" i="92"/>
  <c r="T211" i="92"/>
  <c r="S211" i="92"/>
  <c r="O211" i="92"/>
  <c r="K211" i="92"/>
  <c r="Z210" i="92"/>
  <c r="Y210" i="92"/>
  <c r="X210" i="92"/>
  <c r="W210" i="92"/>
  <c r="V210" i="92"/>
  <c r="U210" i="92"/>
  <c r="T210" i="92"/>
  <c r="S210" i="92"/>
  <c r="O210" i="92"/>
  <c r="K210" i="92"/>
  <c r="Z209" i="92"/>
  <c r="Y209" i="92"/>
  <c r="X209" i="92"/>
  <c r="W209" i="92"/>
  <c r="V209" i="92"/>
  <c r="U209" i="92"/>
  <c r="T209" i="92"/>
  <c r="S209" i="92"/>
  <c r="O209" i="92"/>
  <c r="K209" i="92"/>
  <c r="Z208" i="92"/>
  <c r="Y208" i="92"/>
  <c r="X208" i="92"/>
  <c r="W208" i="92"/>
  <c r="V208" i="92"/>
  <c r="U208" i="92"/>
  <c r="T208" i="92"/>
  <c r="S208" i="92"/>
  <c r="O208" i="92"/>
  <c r="K208" i="92"/>
  <c r="Z207" i="92"/>
  <c r="Y207" i="92"/>
  <c r="X207" i="92"/>
  <c r="W207" i="92"/>
  <c r="V207" i="92"/>
  <c r="U207" i="92"/>
  <c r="T207" i="92"/>
  <c r="S207" i="92"/>
  <c r="O207" i="92"/>
  <c r="K207" i="92"/>
  <c r="B207" i="92"/>
  <c r="C207" i="92" s="1"/>
  <c r="B208" i="92" s="1"/>
  <c r="C208" i="92" s="1"/>
  <c r="B209" i="92" s="1"/>
  <c r="C209" i="92" s="1"/>
  <c r="B210" i="92" s="1"/>
  <c r="C210" i="92" s="1"/>
  <c r="B211" i="92" s="1"/>
  <c r="C211" i="92" s="1"/>
  <c r="B212" i="92" s="1"/>
  <c r="C212" i="92" s="1"/>
  <c r="B213" i="92" s="1"/>
  <c r="C213" i="92" s="1"/>
  <c r="B214" i="92" s="1"/>
  <c r="C214" i="92" s="1"/>
  <c r="B215" i="92" s="1"/>
  <c r="C215" i="92" s="1"/>
  <c r="B216" i="92" s="1"/>
  <c r="C216" i="92" s="1"/>
  <c r="B217" i="92" s="1"/>
  <c r="C217" i="92" s="1"/>
  <c r="A207" i="92"/>
  <c r="Z206" i="92"/>
  <c r="Y206" i="92"/>
  <c r="X206" i="92"/>
  <c r="W206" i="92"/>
  <c r="T138" i="92" s="1"/>
  <c r="V206" i="92"/>
  <c r="U206" i="92"/>
  <c r="T136" i="92" s="1"/>
  <c r="T206" i="92"/>
  <c r="S206" i="92"/>
  <c r="O206" i="92"/>
  <c r="K206" i="92"/>
  <c r="Z205" i="92"/>
  <c r="Y205" i="92"/>
  <c r="X205" i="92"/>
  <c r="W205" i="92"/>
  <c r="V205" i="92"/>
  <c r="U205" i="92"/>
  <c r="T205" i="92"/>
  <c r="S205" i="92"/>
  <c r="O205" i="92"/>
  <c r="K205" i="92"/>
  <c r="Z204" i="92"/>
  <c r="Y204" i="92"/>
  <c r="X204" i="92"/>
  <c r="W204" i="92"/>
  <c r="V204" i="92"/>
  <c r="U204" i="92"/>
  <c r="T204" i="92"/>
  <c r="S204" i="92"/>
  <c r="O204" i="92"/>
  <c r="K204" i="92"/>
  <c r="Z203" i="92"/>
  <c r="Y203" i="92"/>
  <c r="X203" i="92"/>
  <c r="W203" i="92"/>
  <c r="V203" i="92"/>
  <c r="U203" i="92"/>
  <c r="T203" i="92"/>
  <c r="S203" i="92"/>
  <c r="O203" i="92"/>
  <c r="K203" i="92"/>
  <c r="Z202" i="92"/>
  <c r="Y202" i="92"/>
  <c r="X202" i="92"/>
  <c r="W202" i="92"/>
  <c r="V202" i="92"/>
  <c r="U202" i="92"/>
  <c r="T202" i="92"/>
  <c r="S202" i="92"/>
  <c r="O202" i="92"/>
  <c r="K202" i="92"/>
  <c r="Z201" i="92"/>
  <c r="Y201" i="92"/>
  <c r="X201" i="92"/>
  <c r="W201" i="92"/>
  <c r="V201" i="92"/>
  <c r="U201" i="92"/>
  <c r="T201" i="92"/>
  <c r="S201" i="92"/>
  <c r="O201" i="92"/>
  <c r="K201" i="92"/>
  <c r="Z200" i="92"/>
  <c r="Y200" i="92"/>
  <c r="X200" i="92"/>
  <c r="W200" i="92"/>
  <c r="V200" i="92"/>
  <c r="U200" i="92"/>
  <c r="T200" i="92"/>
  <c r="S200" i="92"/>
  <c r="O200" i="92"/>
  <c r="K200" i="92"/>
  <c r="Z199" i="92"/>
  <c r="Y199" i="92"/>
  <c r="X199" i="92"/>
  <c r="W199" i="92"/>
  <c r="V199" i="92"/>
  <c r="U199" i="92"/>
  <c r="T199" i="92"/>
  <c r="S199" i="92"/>
  <c r="O199" i="92"/>
  <c r="K199" i="92"/>
  <c r="Z198" i="92"/>
  <c r="Y198" i="92"/>
  <c r="X198" i="92"/>
  <c r="W198" i="92"/>
  <c r="V198" i="92"/>
  <c r="U198" i="92"/>
  <c r="T198" i="92"/>
  <c r="S198" i="92"/>
  <c r="O198" i="92"/>
  <c r="K198" i="92"/>
  <c r="Z197" i="92"/>
  <c r="Y197" i="92"/>
  <c r="X197" i="92"/>
  <c r="W197" i="92"/>
  <c r="V197" i="92"/>
  <c r="U197" i="92"/>
  <c r="T197" i="92"/>
  <c r="S197" i="92"/>
  <c r="O197" i="92"/>
  <c r="K197" i="92"/>
  <c r="Z196" i="92"/>
  <c r="Y196" i="92"/>
  <c r="X196" i="92"/>
  <c r="W196" i="92"/>
  <c r="V196" i="92"/>
  <c r="U196" i="92"/>
  <c r="T196" i="92"/>
  <c r="S196" i="92"/>
  <c r="O196" i="92"/>
  <c r="K196" i="92"/>
  <c r="B196" i="92"/>
  <c r="C196" i="92" s="1"/>
  <c r="B197" i="92" s="1"/>
  <c r="C197" i="92" s="1"/>
  <c r="B198" i="92" s="1"/>
  <c r="C198" i="92" s="1"/>
  <c r="B199" i="92" s="1"/>
  <c r="C199" i="92" s="1"/>
  <c r="B200" i="92" s="1"/>
  <c r="C200" i="92" s="1"/>
  <c r="B201" i="92" s="1"/>
  <c r="C201" i="92" s="1"/>
  <c r="B202" i="92" s="1"/>
  <c r="C202" i="92" s="1"/>
  <c r="B203" i="92" s="1"/>
  <c r="C203" i="92" s="1"/>
  <c r="B204" i="92" s="1"/>
  <c r="C204" i="92" s="1"/>
  <c r="B205" i="92" s="1"/>
  <c r="C205" i="92" s="1"/>
  <c r="B206" i="92" s="1"/>
  <c r="C206" i="92" s="1"/>
  <c r="A196" i="92"/>
  <c r="Z195" i="92"/>
  <c r="Y195" i="92"/>
  <c r="X195" i="92"/>
  <c r="S139" i="92" s="1"/>
  <c r="W195" i="92"/>
  <c r="S138" i="92" s="1"/>
  <c r="V195" i="92"/>
  <c r="S137" i="92" s="1"/>
  <c r="U195" i="92"/>
  <c r="T195" i="92"/>
  <c r="S195" i="92"/>
  <c r="O195" i="92"/>
  <c r="K195" i="92"/>
  <c r="Z194" i="92"/>
  <c r="Y194" i="92"/>
  <c r="X194" i="92"/>
  <c r="W194" i="92"/>
  <c r="V194" i="92"/>
  <c r="U194" i="92"/>
  <c r="T194" i="92"/>
  <c r="S194" i="92"/>
  <c r="O194" i="92"/>
  <c r="K194" i="92"/>
  <c r="Z193" i="92"/>
  <c r="Y193" i="92"/>
  <c r="X193" i="92"/>
  <c r="W193" i="92"/>
  <c r="V193" i="92"/>
  <c r="U193" i="92"/>
  <c r="T193" i="92"/>
  <c r="S193" i="92"/>
  <c r="O193" i="92"/>
  <c r="K193" i="92"/>
  <c r="Z192" i="92"/>
  <c r="Y192" i="92"/>
  <c r="X192" i="92"/>
  <c r="W192" i="92"/>
  <c r="V192" i="92"/>
  <c r="U192" i="92"/>
  <c r="T192" i="92"/>
  <c r="S192" i="92"/>
  <c r="O192" i="92"/>
  <c r="K192" i="92"/>
  <c r="Z191" i="92"/>
  <c r="Y191" i="92"/>
  <c r="X191" i="92"/>
  <c r="W191" i="92"/>
  <c r="V191" i="92"/>
  <c r="U191" i="92"/>
  <c r="T191" i="92"/>
  <c r="S191" i="92"/>
  <c r="O191" i="92"/>
  <c r="K191" i="92"/>
  <c r="Z190" i="92"/>
  <c r="Y190" i="92"/>
  <c r="X190" i="92"/>
  <c r="W190" i="92"/>
  <c r="V190" i="92"/>
  <c r="U190" i="92"/>
  <c r="T190" i="92"/>
  <c r="S190" i="92"/>
  <c r="O190" i="92"/>
  <c r="K190" i="92"/>
  <c r="Z189" i="92"/>
  <c r="Y189" i="92"/>
  <c r="X189" i="92"/>
  <c r="W189" i="92"/>
  <c r="V189" i="92"/>
  <c r="U189" i="92"/>
  <c r="T189" i="92"/>
  <c r="S189" i="92"/>
  <c r="O189" i="92"/>
  <c r="K189" i="92"/>
  <c r="Z188" i="92"/>
  <c r="Y188" i="92"/>
  <c r="X188" i="92"/>
  <c r="W188" i="92"/>
  <c r="V188" i="92"/>
  <c r="U188" i="92"/>
  <c r="T188" i="92"/>
  <c r="S188" i="92"/>
  <c r="O188" i="92"/>
  <c r="K188" i="92"/>
  <c r="Z187" i="92"/>
  <c r="Y187" i="92"/>
  <c r="X187" i="92"/>
  <c r="W187" i="92"/>
  <c r="V187" i="92"/>
  <c r="U187" i="92"/>
  <c r="T187" i="92"/>
  <c r="S187" i="92"/>
  <c r="O187" i="92"/>
  <c r="K187" i="92"/>
  <c r="Z186" i="92"/>
  <c r="Y186" i="92"/>
  <c r="X186" i="92"/>
  <c r="W186" i="92"/>
  <c r="V186" i="92"/>
  <c r="U186" i="92"/>
  <c r="T186" i="92"/>
  <c r="S186" i="92"/>
  <c r="O186" i="92"/>
  <c r="K186" i="92"/>
  <c r="Z185" i="92"/>
  <c r="Y185" i="92"/>
  <c r="X185" i="92"/>
  <c r="W185" i="92"/>
  <c r="V185" i="92"/>
  <c r="U185" i="92"/>
  <c r="R136" i="92" s="1"/>
  <c r="T185" i="92"/>
  <c r="S185" i="92"/>
  <c r="O185" i="92"/>
  <c r="K185" i="92"/>
  <c r="C185" i="92"/>
  <c r="B186" i="92" s="1"/>
  <c r="C186" i="92" s="1"/>
  <c r="B187" i="92" s="1"/>
  <c r="C187" i="92" s="1"/>
  <c r="B188" i="92" s="1"/>
  <c r="C188" i="92" s="1"/>
  <c r="B189" i="92" s="1"/>
  <c r="C189" i="92" s="1"/>
  <c r="B190" i="92" s="1"/>
  <c r="C190" i="92" s="1"/>
  <c r="B191" i="92" s="1"/>
  <c r="C191" i="92" s="1"/>
  <c r="B192" i="92" s="1"/>
  <c r="C192" i="92" s="1"/>
  <c r="B193" i="92" s="1"/>
  <c r="C193" i="92" s="1"/>
  <c r="B194" i="92" s="1"/>
  <c r="C194" i="92" s="1"/>
  <c r="B195" i="92" s="1"/>
  <c r="C195" i="92" s="1"/>
  <c r="B185" i="92"/>
  <c r="A185" i="92"/>
  <c r="Z184" i="92"/>
  <c r="Y184" i="92"/>
  <c r="X184" i="92"/>
  <c r="R139" i="92" s="1"/>
  <c r="W184" i="92"/>
  <c r="R138" i="92" s="1"/>
  <c r="V184" i="92"/>
  <c r="U184" i="92"/>
  <c r="T184" i="92"/>
  <c r="S184" i="92"/>
  <c r="O184" i="92"/>
  <c r="K184" i="92"/>
  <c r="Z183" i="92"/>
  <c r="Y183" i="92"/>
  <c r="X183" i="92"/>
  <c r="W183" i="92"/>
  <c r="V183" i="92"/>
  <c r="U183" i="92"/>
  <c r="T183" i="92"/>
  <c r="S183" i="92"/>
  <c r="O183" i="92"/>
  <c r="K183" i="92"/>
  <c r="Z182" i="92"/>
  <c r="Y182" i="92"/>
  <c r="X182" i="92"/>
  <c r="W182" i="92"/>
  <c r="V182" i="92"/>
  <c r="U182" i="92"/>
  <c r="T182" i="92"/>
  <c r="S182" i="92"/>
  <c r="O182" i="92"/>
  <c r="K182" i="92"/>
  <c r="Z181" i="92"/>
  <c r="Y181" i="92"/>
  <c r="X181" i="92"/>
  <c r="W181" i="92"/>
  <c r="V181" i="92"/>
  <c r="U181" i="92"/>
  <c r="T181" i="92"/>
  <c r="S181" i="92"/>
  <c r="O181" i="92"/>
  <c r="K181" i="92"/>
  <c r="Z180" i="92"/>
  <c r="Y180" i="92"/>
  <c r="X180" i="92"/>
  <c r="W180" i="92"/>
  <c r="V180" i="92"/>
  <c r="U180" i="92"/>
  <c r="T180" i="92"/>
  <c r="S180" i="92"/>
  <c r="O180" i="92"/>
  <c r="K180" i="92"/>
  <c r="Z179" i="92"/>
  <c r="Y179" i="92"/>
  <c r="X179" i="92"/>
  <c r="W179" i="92"/>
  <c r="V179" i="92"/>
  <c r="U179" i="92"/>
  <c r="T179" i="92"/>
  <c r="S179" i="92"/>
  <c r="O179" i="92"/>
  <c r="K179" i="92"/>
  <c r="Z178" i="92"/>
  <c r="Y178" i="92"/>
  <c r="X178" i="92"/>
  <c r="W178" i="92"/>
  <c r="V178" i="92"/>
  <c r="U178" i="92"/>
  <c r="T178" i="92"/>
  <c r="S178" i="92"/>
  <c r="O178" i="92"/>
  <c r="K178" i="92"/>
  <c r="Z177" i="92"/>
  <c r="Y177" i="92"/>
  <c r="X177" i="92"/>
  <c r="W177" i="92"/>
  <c r="V177" i="92"/>
  <c r="U177" i="92"/>
  <c r="T177" i="92"/>
  <c r="S177" i="92"/>
  <c r="O177" i="92"/>
  <c r="K177" i="92"/>
  <c r="Z176" i="92"/>
  <c r="Y176" i="92"/>
  <c r="X176" i="92"/>
  <c r="W176" i="92"/>
  <c r="V176" i="92"/>
  <c r="U176" i="92"/>
  <c r="T176" i="92"/>
  <c r="S176" i="92"/>
  <c r="O176" i="92"/>
  <c r="K176" i="92"/>
  <c r="Z175" i="92"/>
  <c r="Y175" i="92"/>
  <c r="X175" i="92"/>
  <c r="W175" i="92"/>
  <c r="V175" i="92"/>
  <c r="U175" i="92"/>
  <c r="T175" i="92"/>
  <c r="S175" i="92"/>
  <c r="O175" i="92"/>
  <c r="K175" i="92"/>
  <c r="Z174" i="92"/>
  <c r="Y174" i="92"/>
  <c r="X174" i="92"/>
  <c r="W174" i="92"/>
  <c r="V174" i="92"/>
  <c r="U174" i="92"/>
  <c r="T174" i="92"/>
  <c r="S174" i="92"/>
  <c r="O174" i="92"/>
  <c r="K174" i="92"/>
  <c r="C174" i="92"/>
  <c r="B175" i="92" s="1"/>
  <c r="C175" i="92" s="1"/>
  <c r="B176" i="92" s="1"/>
  <c r="C176" i="92" s="1"/>
  <c r="B177" i="92" s="1"/>
  <c r="C177" i="92" s="1"/>
  <c r="B178" i="92" s="1"/>
  <c r="C178" i="92" s="1"/>
  <c r="B179" i="92" s="1"/>
  <c r="C179" i="92" s="1"/>
  <c r="B180" i="92" s="1"/>
  <c r="C180" i="92" s="1"/>
  <c r="B181" i="92" s="1"/>
  <c r="C181" i="92" s="1"/>
  <c r="B182" i="92" s="1"/>
  <c r="C182" i="92" s="1"/>
  <c r="B183" i="92" s="1"/>
  <c r="C183" i="92" s="1"/>
  <c r="B184" i="92" s="1"/>
  <c r="C184" i="92" s="1"/>
  <c r="B174" i="92"/>
  <c r="A174" i="92"/>
  <c r="Z173" i="92"/>
  <c r="Y173" i="92"/>
  <c r="X173" i="92"/>
  <c r="Q139" i="92" s="1"/>
  <c r="W173" i="92"/>
  <c r="V173" i="92"/>
  <c r="U173" i="92"/>
  <c r="T173" i="92"/>
  <c r="S173" i="92"/>
  <c r="O173" i="92"/>
  <c r="K173" i="92"/>
  <c r="Z172" i="92"/>
  <c r="Y172" i="92"/>
  <c r="X172" i="92"/>
  <c r="W172" i="92"/>
  <c r="V172" i="92"/>
  <c r="U172" i="92"/>
  <c r="T172" i="92"/>
  <c r="S172" i="92"/>
  <c r="O172" i="92"/>
  <c r="K172" i="92"/>
  <c r="Z171" i="92"/>
  <c r="Y171" i="92"/>
  <c r="X171" i="92"/>
  <c r="W171" i="92"/>
  <c r="V171" i="92"/>
  <c r="U171" i="92"/>
  <c r="T171" i="92"/>
  <c r="S171" i="92"/>
  <c r="O171" i="92"/>
  <c r="K171" i="92"/>
  <c r="Z170" i="92"/>
  <c r="Y170" i="92"/>
  <c r="X170" i="92"/>
  <c r="W170" i="92"/>
  <c r="V170" i="92"/>
  <c r="U170" i="92"/>
  <c r="T170" i="92"/>
  <c r="S170" i="92"/>
  <c r="O170" i="92"/>
  <c r="K170" i="92"/>
  <c r="Z169" i="92"/>
  <c r="Y169" i="92"/>
  <c r="X169" i="92"/>
  <c r="W169" i="92"/>
  <c r="V169" i="92"/>
  <c r="U169" i="92"/>
  <c r="T169" i="92"/>
  <c r="S169" i="92"/>
  <c r="O169" i="92"/>
  <c r="K169" i="92"/>
  <c r="Z168" i="92"/>
  <c r="Y168" i="92"/>
  <c r="X168" i="92"/>
  <c r="W168" i="92"/>
  <c r="V168" i="92"/>
  <c r="U168" i="92"/>
  <c r="T168" i="92"/>
  <c r="S168" i="92"/>
  <c r="O168" i="92"/>
  <c r="K168" i="92"/>
  <c r="Z167" i="92"/>
  <c r="Y167" i="92"/>
  <c r="X167" i="92"/>
  <c r="W167" i="92"/>
  <c r="V167" i="92"/>
  <c r="U167" i="92"/>
  <c r="T167" i="92"/>
  <c r="S167" i="92"/>
  <c r="O167" i="92"/>
  <c r="K167" i="92"/>
  <c r="Z166" i="92"/>
  <c r="Y166" i="92"/>
  <c r="X166" i="92"/>
  <c r="W166" i="92"/>
  <c r="V166" i="92"/>
  <c r="U166" i="92"/>
  <c r="T166" i="92"/>
  <c r="S166" i="92"/>
  <c r="O166" i="92"/>
  <c r="K166" i="92"/>
  <c r="Z165" i="92"/>
  <c r="Y165" i="92"/>
  <c r="X165" i="92"/>
  <c r="W165" i="92"/>
  <c r="V165" i="92"/>
  <c r="U165" i="92"/>
  <c r="T165" i="92"/>
  <c r="S165" i="92"/>
  <c r="O165" i="92"/>
  <c r="K165" i="92"/>
  <c r="Z164" i="92"/>
  <c r="Y164" i="92"/>
  <c r="X164" i="92"/>
  <c r="W164" i="92"/>
  <c r="P138" i="92" s="1"/>
  <c r="V138" i="92" s="1"/>
  <c r="V164" i="92"/>
  <c r="U164" i="92"/>
  <c r="T164" i="92"/>
  <c r="S164" i="92"/>
  <c r="O164" i="92"/>
  <c r="K164" i="92"/>
  <c r="Z163" i="92"/>
  <c r="Y163" i="92"/>
  <c r="X163" i="92"/>
  <c r="P139" i="92" s="1"/>
  <c r="V139" i="92" s="1"/>
  <c r="W163" i="92"/>
  <c r="V163" i="92"/>
  <c r="U163" i="92"/>
  <c r="T163" i="92"/>
  <c r="S163" i="92"/>
  <c r="O163" i="92"/>
  <c r="K163" i="92"/>
  <c r="Z162" i="92"/>
  <c r="Y162" i="92"/>
  <c r="Y229" i="92" s="1"/>
  <c r="X162" i="92"/>
  <c r="W162" i="92"/>
  <c r="W229" i="92" s="1"/>
  <c r="V162" i="92"/>
  <c r="U162" i="92"/>
  <c r="T162" i="92"/>
  <c r="S162" i="92"/>
  <c r="S229" i="92" s="1"/>
  <c r="O162" i="92"/>
  <c r="K162" i="92"/>
  <c r="B162" i="92"/>
  <c r="C162" i="92" s="1"/>
  <c r="B163" i="92" s="1"/>
  <c r="C163" i="92" s="1"/>
  <c r="B164" i="92" s="1"/>
  <c r="C164" i="92" s="1"/>
  <c r="B165" i="92" s="1"/>
  <c r="C165" i="92" s="1"/>
  <c r="B166" i="92" s="1"/>
  <c r="C166" i="92" s="1"/>
  <c r="B167" i="92" s="1"/>
  <c r="C167" i="92" s="1"/>
  <c r="B168" i="92" s="1"/>
  <c r="C168" i="92" s="1"/>
  <c r="B169" i="92" s="1"/>
  <c r="C169" i="92" s="1"/>
  <c r="B170" i="92" s="1"/>
  <c r="C170" i="92" s="1"/>
  <c r="B171" i="92" s="1"/>
  <c r="C171" i="92" s="1"/>
  <c r="B172" i="92" s="1"/>
  <c r="C172" i="92" s="1"/>
  <c r="B173" i="92" s="1"/>
  <c r="C173" i="92" s="1"/>
  <c r="A162" i="92"/>
  <c r="L158" i="92"/>
  <c r="K158" i="92"/>
  <c r="K157" i="92"/>
  <c r="K156" i="92"/>
  <c r="K155" i="92"/>
  <c r="K154" i="92"/>
  <c r="K153" i="92"/>
  <c r="K152" i="92"/>
  <c r="K146" i="92"/>
  <c r="F146" i="92"/>
  <c r="D146" i="92"/>
  <c r="A146" i="92"/>
  <c r="K144" i="92"/>
  <c r="L144" i="92" s="1"/>
  <c r="F144" i="92"/>
  <c r="D144" i="92"/>
  <c r="A144" i="92"/>
  <c r="K142" i="92"/>
  <c r="L142" i="92" s="1"/>
  <c r="G142" i="92"/>
  <c r="F142" i="92"/>
  <c r="D142" i="92"/>
  <c r="A142" i="92"/>
  <c r="U141" i="92"/>
  <c r="T141" i="92"/>
  <c r="R141" i="92"/>
  <c r="Q141" i="92"/>
  <c r="P141" i="92"/>
  <c r="S140" i="92"/>
  <c r="R140" i="92"/>
  <c r="Q140" i="92"/>
  <c r="P140" i="92"/>
  <c r="K140" i="92"/>
  <c r="L140" i="92" s="1"/>
  <c r="H140" i="92"/>
  <c r="J140" i="92" s="1"/>
  <c r="L141" i="92" s="1"/>
  <c r="G140" i="92"/>
  <c r="F140" i="92"/>
  <c r="D140" i="92"/>
  <c r="A140" i="92"/>
  <c r="U139" i="92"/>
  <c r="T139" i="92"/>
  <c r="U138" i="92"/>
  <c r="Q138" i="92"/>
  <c r="K138" i="92"/>
  <c r="L138" i="92" s="1"/>
  <c r="G138" i="92"/>
  <c r="F138" i="92"/>
  <c r="D138" i="92"/>
  <c r="A138" i="92"/>
  <c r="U137" i="92"/>
  <c r="T137" i="92"/>
  <c r="P137" i="92"/>
  <c r="Q136" i="92"/>
  <c r="P136" i="92"/>
  <c r="K136" i="92"/>
  <c r="L136" i="92" s="1"/>
  <c r="H136" i="92"/>
  <c r="J136" i="92" s="1"/>
  <c r="G136" i="92"/>
  <c r="F136" i="92"/>
  <c r="D136" i="92"/>
  <c r="A136" i="92"/>
  <c r="U135" i="92"/>
  <c r="T135" i="92"/>
  <c r="R135" i="92"/>
  <c r="Q135" i="92"/>
  <c r="P135" i="92"/>
  <c r="S134" i="92"/>
  <c r="R134" i="92"/>
  <c r="Q134" i="92"/>
  <c r="H138" i="92" s="1"/>
  <c r="J138" i="92" s="1"/>
  <c r="L139" i="92" s="1"/>
  <c r="P134" i="92"/>
  <c r="P142" i="92" s="1"/>
  <c r="Z113" i="92"/>
  <c r="Y113" i="92"/>
  <c r="X113" i="92"/>
  <c r="W113" i="92"/>
  <c r="V113" i="92"/>
  <c r="U113" i="92"/>
  <c r="T113" i="92"/>
  <c r="S113" i="92"/>
  <c r="O113" i="92"/>
  <c r="K113" i="92"/>
  <c r="Z112" i="92"/>
  <c r="Y112" i="92"/>
  <c r="X112" i="92"/>
  <c r="W112" i="92"/>
  <c r="V112" i="92"/>
  <c r="U112" i="92"/>
  <c r="T112" i="92"/>
  <c r="S112" i="92"/>
  <c r="O112" i="92"/>
  <c r="K112" i="92"/>
  <c r="Z111" i="92"/>
  <c r="Y111" i="92"/>
  <c r="X111" i="92"/>
  <c r="W111" i="92"/>
  <c r="V111" i="92"/>
  <c r="U111" i="92"/>
  <c r="T111" i="92"/>
  <c r="S111" i="92"/>
  <c r="O111" i="92"/>
  <c r="K111" i="92"/>
  <c r="Z110" i="92"/>
  <c r="Y110" i="92"/>
  <c r="X110" i="92"/>
  <c r="W110" i="92"/>
  <c r="V110" i="92"/>
  <c r="U110" i="92"/>
  <c r="T110" i="92"/>
  <c r="S110" i="92"/>
  <c r="O110" i="92"/>
  <c r="K110" i="92"/>
  <c r="Z109" i="92"/>
  <c r="Y109" i="92"/>
  <c r="X109" i="92"/>
  <c r="W109" i="92"/>
  <c r="V109" i="92"/>
  <c r="U109" i="92"/>
  <c r="T109" i="92"/>
  <c r="S109" i="92"/>
  <c r="O109" i="92"/>
  <c r="K109" i="92"/>
  <c r="Z108" i="92"/>
  <c r="Y108" i="92"/>
  <c r="X108" i="92"/>
  <c r="W108" i="92"/>
  <c r="V108" i="92"/>
  <c r="U108" i="92"/>
  <c r="T108" i="92"/>
  <c r="S108" i="92"/>
  <c r="O108" i="92"/>
  <c r="K108" i="92"/>
  <c r="Z107" i="92"/>
  <c r="Y107" i="92"/>
  <c r="X107" i="92"/>
  <c r="W107" i="92"/>
  <c r="V107" i="92"/>
  <c r="U107" i="92"/>
  <c r="T107" i="92"/>
  <c r="S107" i="92"/>
  <c r="O107" i="92"/>
  <c r="K107" i="92"/>
  <c r="Z106" i="92"/>
  <c r="Y106" i="92"/>
  <c r="X106" i="92"/>
  <c r="W106" i="92"/>
  <c r="V106" i="92"/>
  <c r="U106" i="92"/>
  <c r="T106" i="92"/>
  <c r="S106" i="92"/>
  <c r="O106" i="92"/>
  <c r="K106" i="92"/>
  <c r="Z105" i="92"/>
  <c r="Y105" i="92"/>
  <c r="X105" i="92"/>
  <c r="W105" i="92"/>
  <c r="V105" i="92"/>
  <c r="U105" i="92"/>
  <c r="T105" i="92"/>
  <c r="S105" i="92"/>
  <c r="O105" i="92"/>
  <c r="K105" i="92"/>
  <c r="Z104" i="92"/>
  <c r="Y104" i="92"/>
  <c r="X104" i="92"/>
  <c r="W104" i="92"/>
  <c r="V104" i="92"/>
  <c r="U104" i="92"/>
  <c r="T104" i="92"/>
  <c r="S104" i="92"/>
  <c r="O104" i="92"/>
  <c r="K104" i="92"/>
  <c r="C104" i="92"/>
  <c r="B105" i="92" s="1"/>
  <c r="C105" i="92" s="1"/>
  <c r="B106" i="92" s="1"/>
  <c r="C106" i="92" s="1"/>
  <c r="B107" i="92" s="1"/>
  <c r="C107" i="92" s="1"/>
  <c r="B108" i="92" s="1"/>
  <c r="C108" i="92" s="1"/>
  <c r="B109" i="92" s="1"/>
  <c r="C109" i="92" s="1"/>
  <c r="B110" i="92" s="1"/>
  <c r="C110" i="92" s="1"/>
  <c r="B111" i="92" s="1"/>
  <c r="C111" i="92" s="1"/>
  <c r="B112" i="92" s="1"/>
  <c r="C112" i="92" s="1"/>
  <c r="B113" i="92" s="1"/>
  <c r="C113" i="92" s="1"/>
  <c r="Z103" i="92"/>
  <c r="Y103" i="92"/>
  <c r="X103" i="92"/>
  <c r="W103" i="92"/>
  <c r="V103" i="92"/>
  <c r="U103" i="92"/>
  <c r="T103" i="92"/>
  <c r="S103" i="92"/>
  <c r="O103" i="92"/>
  <c r="K103" i="92"/>
  <c r="C103" i="92"/>
  <c r="B104" i="92" s="1"/>
  <c r="B103" i="92"/>
  <c r="A103" i="92"/>
  <c r="Z102" i="92"/>
  <c r="Y102" i="92"/>
  <c r="U25" i="92" s="1"/>
  <c r="X102" i="92"/>
  <c r="W102" i="92"/>
  <c r="V102" i="92"/>
  <c r="U102" i="92"/>
  <c r="T102" i="92"/>
  <c r="S102" i="92"/>
  <c r="O102" i="92"/>
  <c r="K102" i="92"/>
  <c r="Z101" i="92"/>
  <c r="Y101" i="92"/>
  <c r="X101" i="92"/>
  <c r="W101" i="92"/>
  <c r="V101" i="92"/>
  <c r="U101" i="92"/>
  <c r="T101" i="92"/>
  <c r="S101" i="92"/>
  <c r="O101" i="92"/>
  <c r="K101" i="92"/>
  <c r="Z100" i="92"/>
  <c r="Y100" i="92"/>
  <c r="X100" i="92"/>
  <c r="W100" i="92"/>
  <c r="V100" i="92"/>
  <c r="U100" i="92"/>
  <c r="T100" i="92"/>
  <c r="S100" i="92"/>
  <c r="O100" i="92"/>
  <c r="K100" i="92"/>
  <c r="Z99" i="92"/>
  <c r="Y99" i="92"/>
  <c r="X99" i="92"/>
  <c r="W99" i="92"/>
  <c r="V99" i="92"/>
  <c r="U99" i="92"/>
  <c r="T99" i="92"/>
  <c r="S99" i="92"/>
  <c r="O99" i="92"/>
  <c r="K99" i="92"/>
  <c r="Z98" i="92"/>
  <c r="Y98" i="92"/>
  <c r="X98" i="92"/>
  <c r="W98" i="92"/>
  <c r="V98" i="92"/>
  <c r="U98" i="92"/>
  <c r="T98" i="92"/>
  <c r="S98" i="92"/>
  <c r="O98" i="92"/>
  <c r="K98" i="92"/>
  <c r="Z97" i="92"/>
  <c r="Y97" i="92"/>
  <c r="X97" i="92"/>
  <c r="W97" i="92"/>
  <c r="V97" i="92"/>
  <c r="U97" i="92"/>
  <c r="T97" i="92"/>
  <c r="S97" i="92"/>
  <c r="O97" i="92"/>
  <c r="K97" i="92"/>
  <c r="Z96" i="92"/>
  <c r="Y96" i="92"/>
  <c r="X96" i="92"/>
  <c r="W96" i="92"/>
  <c r="V96" i="92"/>
  <c r="U96" i="92"/>
  <c r="T96" i="92"/>
  <c r="S96" i="92"/>
  <c r="O96" i="92"/>
  <c r="K96" i="92"/>
  <c r="Z95" i="92"/>
  <c r="Y95" i="92"/>
  <c r="X95" i="92"/>
  <c r="W95" i="92"/>
  <c r="V95" i="92"/>
  <c r="U95" i="92"/>
  <c r="T95" i="92"/>
  <c r="S95" i="92"/>
  <c r="O95" i="92"/>
  <c r="K95" i="92"/>
  <c r="Z94" i="92"/>
  <c r="Y94" i="92"/>
  <c r="X94" i="92"/>
  <c r="W94" i="92"/>
  <c r="V94" i="92"/>
  <c r="U94" i="92"/>
  <c r="T94" i="92"/>
  <c r="S94" i="92"/>
  <c r="O94" i="92"/>
  <c r="K94" i="92"/>
  <c r="Z93" i="92"/>
  <c r="Y93" i="92"/>
  <c r="T25" i="92" s="1"/>
  <c r="X93" i="92"/>
  <c r="W93" i="92"/>
  <c r="V93" i="92"/>
  <c r="U93" i="92"/>
  <c r="T93" i="92"/>
  <c r="S93" i="92"/>
  <c r="T19" i="92" s="1"/>
  <c r="O93" i="92"/>
  <c r="K93" i="92"/>
  <c r="Z92" i="92"/>
  <c r="Y92" i="92"/>
  <c r="X92" i="92"/>
  <c r="W92" i="92"/>
  <c r="V92" i="92"/>
  <c r="U92" i="92"/>
  <c r="T92" i="92"/>
  <c r="S92" i="92"/>
  <c r="O92" i="92"/>
  <c r="K92" i="92"/>
  <c r="B92" i="92"/>
  <c r="C92" i="92" s="1"/>
  <c r="B93" i="92" s="1"/>
  <c r="C93" i="92" s="1"/>
  <c r="B94" i="92" s="1"/>
  <c r="C94" i="92" s="1"/>
  <c r="B95" i="92" s="1"/>
  <c r="C95" i="92" s="1"/>
  <c r="B96" i="92" s="1"/>
  <c r="C96" i="92" s="1"/>
  <c r="B97" i="92" s="1"/>
  <c r="C97" i="92" s="1"/>
  <c r="B98" i="92" s="1"/>
  <c r="C98" i="92" s="1"/>
  <c r="B99" i="92" s="1"/>
  <c r="C99" i="92" s="1"/>
  <c r="B100" i="92" s="1"/>
  <c r="C100" i="92" s="1"/>
  <c r="B101" i="92" s="1"/>
  <c r="C101" i="92" s="1"/>
  <c r="B102" i="92" s="1"/>
  <c r="C102" i="92" s="1"/>
  <c r="A92" i="92"/>
  <c r="Z91" i="92"/>
  <c r="T26" i="92" s="1"/>
  <c r="Y91" i="92"/>
  <c r="X91" i="92"/>
  <c r="W91" i="92"/>
  <c r="V91" i="92"/>
  <c r="U91" i="92"/>
  <c r="T91" i="92"/>
  <c r="T20" i="92" s="1"/>
  <c r="S91" i="92"/>
  <c r="O91" i="92"/>
  <c r="K91" i="92"/>
  <c r="Z90" i="92"/>
  <c r="Y90" i="92"/>
  <c r="X90" i="92"/>
  <c r="W90" i="92"/>
  <c r="V90" i="92"/>
  <c r="U90" i="92"/>
  <c r="T90" i="92"/>
  <c r="S90" i="92"/>
  <c r="O90" i="92"/>
  <c r="K90" i="92"/>
  <c r="Z89" i="92"/>
  <c r="Y89" i="92"/>
  <c r="X89" i="92"/>
  <c r="W89" i="92"/>
  <c r="V89" i="92"/>
  <c r="U89" i="92"/>
  <c r="T89" i="92"/>
  <c r="S89" i="92"/>
  <c r="O89" i="92"/>
  <c r="K89" i="92"/>
  <c r="Z88" i="92"/>
  <c r="Y88" i="92"/>
  <c r="X88" i="92"/>
  <c r="W88" i="92"/>
  <c r="V88" i="92"/>
  <c r="U88" i="92"/>
  <c r="T88" i="92"/>
  <c r="S88" i="92"/>
  <c r="O88" i="92"/>
  <c r="K88" i="92"/>
  <c r="Z87" i="92"/>
  <c r="Y87" i="92"/>
  <c r="X87" i="92"/>
  <c r="W87" i="92"/>
  <c r="V87" i="92"/>
  <c r="U87" i="92"/>
  <c r="T87" i="92"/>
  <c r="S87" i="92"/>
  <c r="O87" i="92"/>
  <c r="K87" i="92"/>
  <c r="Z86" i="92"/>
  <c r="Y86" i="92"/>
  <c r="X86" i="92"/>
  <c r="W86" i="92"/>
  <c r="V86" i="92"/>
  <c r="U86" i="92"/>
  <c r="T86" i="92"/>
  <c r="S86" i="92"/>
  <c r="O86" i="92"/>
  <c r="K86" i="92"/>
  <c r="Z85" i="92"/>
  <c r="Y85" i="92"/>
  <c r="X85" i="92"/>
  <c r="W85" i="92"/>
  <c r="V85" i="92"/>
  <c r="U85" i="92"/>
  <c r="T85" i="92"/>
  <c r="S20" i="92" s="1"/>
  <c r="S85" i="92"/>
  <c r="O85" i="92"/>
  <c r="K85" i="92"/>
  <c r="Z84" i="92"/>
  <c r="Y84" i="92"/>
  <c r="X84" i="92"/>
  <c r="W84" i="92"/>
  <c r="V84" i="92"/>
  <c r="U84" i="92"/>
  <c r="T84" i="92"/>
  <c r="S84" i="92"/>
  <c r="O84" i="92"/>
  <c r="K84" i="92"/>
  <c r="Z83" i="92"/>
  <c r="Y83" i="92"/>
  <c r="X83" i="92"/>
  <c r="W83" i="92"/>
  <c r="V83" i="92"/>
  <c r="U83" i="92"/>
  <c r="T83" i="92"/>
  <c r="S83" i="92"/>
  <c r="O83" i="92"/>
  <c r="K83" i="92"/>
  <c r="Z82" i="92"/>
  <c r="Y82" i="92"/>
  <c r="X82" i="92"/>
  <c r="W82" i="92"/>
  <c r="V82" i="92"/>
  <c r="U82" i="92"/>
  <c r="T82" i="92"/>
  <c r="S82" i="92"/>
  <c r="O82" i="92"/>
  <c r="K82" i="92"/>
  <c r="Z81" i="92"/>
  <c r="Y81" i="92"/>
  <c r="X81" i="92"/>
  <c r="W81" i="92"/>
  <c r="V81" i="92"/>
  <c r="U81" i="92"/>
  <c r="T81" i="92"/>
  <c r="S81" i="92"/>
  <c r="S19" i="92" s="1"/>
  <c r="O81" i="92"/>
  <c r="K81" i="92"/>
  <c r="B81" i="92"/>
  <c r="C81" i="92" s="1"/>
  <c r="B82" i="92" s="1"/>
  <c r="C82" i="92" s="1"/>
  <c r="B83" i="92" s="1"/>
  <c r="C83" i="92" s="1"/>
  <c r="B84" i="92" s="1"/>
  <c r="C84" i="92" s="1"/>
  <c r="B85" i="92" s="1"/>
  <c r="C85" i="92" s="1"/>
  <c r="B86" i="92" s="1"/>
  <c r="C86" i="92" s="1"/>
  <c r="B87" i="92" s="1"/>
  <c r="C87" i="92" s="1"/>
  <c r="B88" i="92" s="1"/>
  <c r="C88" i="92" s="1"/>
  <c r="B89" i="92" s="1"/>
  <c r="C89" i="92" s="1"/>
  <c r="B90" i="92" s="1"/>
  <c r="C90" i="92" s="1"/>
  <c r="B91" i="92" s="1"/>
  <c r="C91" i="92" s="1"/>
  <c r="A81" i="92"/>
  <c r="Z80" i="92"/>
  <c r="Y80" i="92"/>
  <c r="X80" i="92"/>
  <c r="W80" i="92"/>
  <c r="S23" i="92" s="1"/>
  <c r="V80" i="92"/>
  <c r="U80" i="92"/>
  <c r="S21" i="92" s="1"/>
  <c r="T80" i="92"/>
  <c r="S80" i="92"/>
  <c r="O80" i="92"/>
  <c r="K80" i="92"/>
  <c r="Z79" i="92"/>
  <c r="Y79" i="92"/>
  <c r="X79" i="92"/>
  <c r="W79" i="92"/>
  <c r="V79" i="92"/>
  <c r="U79" i="92"/>
  <c r="T79" i="92"/>
  <c r="S79" i="92"/>
  <c r="O79" i="92"/>
  <c r="K79" i="92"/>
  <c r="Z78" i="92"/>
  <c r="Y78" i="92"/>
  <c r="X78" i="92"/>
  <c r="W78" i="92"/>
  <c r="V78" i="92"/>
  <c r="U78" i="92"/>
  <c r="T78" i="92"/>
  <c r="S78" i="92"/>
  <c r="O78" i="92"/>
  <c r="K78" i="92"/>
  <c r="Z77" i="92"/>
  <c r="Y77" i="92"/>
  <c r="X77" i="92"/>
  <c r="W77" i="92"/>
  <c r="V77" i="92"/>
  <c r="U77" i="92"/>
  <c r="T77" i="92"/>
  <c r="S77" i="92"/>
  <c r="O77" i="92"/>
  <c r="K77" i="92"/>
  <c r="Z76" i="92"/>
  <c r="Y76" i="92"/>
  <c r="X76" i="92"/>
  <c r="W76" i="92"/>
  <c r="V76" i="92"/>
  <c r="U76" i="92"/>
  <c r="T76" i="92"/>
  <c r="S76" i="92"/>
  <c r="O76" i="92"/>
  <c r="K76" i="92"/>
  <c r="Z75" i="92"/>
  <c r="Y75" i="92"/>
  <c r="X75" i="92"/>
  <c r="W75" i="92"/>
  <c r="V75" i="92"/>
  <c r="U75" i="92"/>
  <c r="T75" i="92"/>
  <c r="S75" i="92"/>
  <c r="O75" i="92"/>
  <c r="K75" i="92"/>
  <c r="Z74" i="92"/>
  <c r="Y74" i="92"/>
  <c r="X74" i="92"/>
  <c r="W74" i="92"/>
  <c r="V74" i="92"/>
  <c r="U74" i="92"/>
  <c r="T74" i="92"/>
  <c r="S74" i="92"/>
  <c r="O74" i="92"/>
  <c r="K74" i="92"/>
  <c r="Z73" i="92"/>
  <c r="Y73" i="92"/>
  <c r="X73" i="92"/>
  <c r="W73" i="92"/>
  <c r="V73" i="92"/>
  <c r="U73" i="92"/>
  <c r="T73" i="92"/>
  <c r="S73" i="92"/>
  <c r="O73" i="92"/>
  <c r="K73" i="92"/>
  <c r="Z72" i="92"/>
  <c r="Y72" i="92"/>
  <c r="X72" i="92"/>
  <c r="W72" i="92"/>
  <c r="V72" i="92"/>
  <c r="U72" i="92"/>
  <c r="T72" i="92"/>
  <c r="S72" i="92"/>
  <c r="O72" i="92"/>
  <c r="K72" i="92"/>
  <c r="B72" i="92"/>
  <c r="C72" i="92" s="1"/>
  <c r="B73" i="92" s="1"/>
  <c r="C73" i="92" s="1"/>
  <c r="B74" i="92" s="1"/>
  <c r="C74" i="92" s="1"/>
  <c r="B75" i="92" s="1"/>
  <c r="C75" i="92" s="1"/>
  <c r="B76" i="92" s="1"/>
  <c r="C76" i="92" s="1"/>
  <c r="B77" i="92" s="1"/>
  <c r="C77" i="92" s="1"/>
  <c r="B78" i="92" s="1"/>
  <c r="C78" i="92" s="1"/>
  <c r="B79" i="92" s="1"/>
  <c r="C79" i="92" s="1"/>
  <c r="B80" i="92" s="1"/>
  <c r="C80" i="92" s="1"/>
  <c r="Z71" i="92"/>
  <c r="Y71" i="92"/>
  <c r="X71" i="92"/>
  <c r="W71" i="92"/>
  <c r="V71" i="92"/>
  <c r="U71" i="92"/>
  <c r="T71" i="92"/>
  <c r="S71" i="92"/>
  <c r="O71" i="92"/>
  <c r="K71" i="92"/>
  <c r="B71" i="92"/>
  <c r="C71" i="92" s="1"/>
  <c r="Z70" i="92"/>
  <c r="Y70" i="92"/>
  <c r="X70" i="92"/>
  <c r="W70" i="92"/>
  <c r="V70" i="92"/>
  <c r="U70" i="92"/>
  <c r="T70" i="92"/>
  <c r="S70" i="92"/>
  <c r="O70" i="92"/>
  <c r="K70" i="92"/>
  <c r="B70" i="92"/>
  <c r="C70" i="92" s="1"/>
  <c r="A70" i="92"/>
  <c r="Z69" i="92"/>
  <c r="Y69" i="92"/>
  <c r="X69" i="92"/>
  <c r="W69" i="92"/>
  <c r="R23" i="92" s="1"/>
  <c r="V69" i="92"/>
  <c r="R22" i="92" s="1"/>
  <c r="U69" i="92"/>
  <c r="T69" i="92"/>
  <c r="S69" i="92"/>
  <c r="O69" i="92"/>
  <c r="K69" i="92"/>
  <c r="Z68" i="92"/>
  <c r="Y68" i="92"/>
  <c r="X68" i="92"/>
  <c r="W68" i="92"/>
  <c r="V68" i="92"/>
  <c r="U68" i="92"/>
  <c r="T68" i="92"/>
  <c r="S68" i="92"/>
  <c r="O68" i="92"/>
  <c r="K68" i="92"/>
  <c r="Z67" i="92"/>
  <c r="Y67" i="92"/>
  <c r="X67" i="92"/>
  <c r="W67" i="92"/>
  <c r="V67" i="92"/>
  <c r="U67" i="92"/>
  <c r="T67" i="92"/>
  <c r="S67" i="92"/>
  <c r="O67" i="92"/>
  <c r="K67" i="92"/>
  <c r="Z66" i="92"/>
  <c r="Y66" i="92"/>
  <c r="X66" i="92"/>
  <c r="W66" i="92"/>
  <c r="V66" i="92"/>
  <c r="U66" i="92"/>
  <c r="T66" i="92"/>
  <c r="S66" i="92"/>
  <c r="O66" i="92"/>
  <c r="K66" i="92"/>
  <c r="Z65" i="92"/>
  <c r="Y65" i="92"/>
  <c r="X65" i="92"/>
  <c r="W65" i="92"/>
  <c r="V65" i="92"/>
  <c r="U65" i="92"/>
  <c r="T65" i="92"/>
  <c r="S65" i="92"/>
  <c r="O65" i="92"/>
  <c r="K65" i="92"/>
  <c r="Z64" i="92"/>
  <c r="Y64" i="92"/>
  <c r="X64" i="92"/>
  <c r="W64" i="92"/>
  <c r="V64" i="92"/>
  <c r="U64" i="92"/>
  <c r="T64" i="92"/>
  <c r="S64" i="92"/>
  <c r="O64" i="92"/>
  <c r="K64" i="92"/>
  <c r="Z63" i="92"/>
  <c r="Y63" i="92"/>
  <c r="X63" i="92"/>
  <c r="W63" i="92"/>
  <c r="V63" i="92"/>
  <c r="U63" i="92"/>
  <c r="T63" i="92"/>
  <c r="S63" i="92"/>
  <c r="O63" i="92"/>
  <c r="K63" i="92"/>
  <c r="Z62" i="92"/>
  <c r="Y62" i="92"/>
  <c r="X62" i="92"/>
  <c r="W62" i="92"/>
  <c r="V62" i="92"/>
  <c r="U62" i="92"/>
  <c r="T62" i="92"/>
  <c r="S62" i="92"/>
  <c r="O62" i="92"/>
  <c r="K62" i="92"/>
  <c r="Z61" i="92"/>
  <c r="Y61" i="92"/>
  <c r="X61" i="92"/>
  <c r="W61" i="92"/>
  <c r="V61" i="92"/>
  <c r="U61" i="92"/>
  <c r="T61" i="92"/>
  <c r="S61" i="92"/>
  <c r="O61" i="92"/>
  <c r="K61" i="92"/>
  <c r="Z60" i="92"/>
  <c r="Y60" i="92"/>
  <c r="X60" i="92"/>
  <c r="W60" i="92"/>
  <c r="V60" i="92"/>
  <c r="U60" i="92"/>
  <c r="T60" i="92"/>
  <c r="S60" i="92"/>
  <c r="O60" i="92"/>
  <c r="K60" i="92"/>
  <c r="Z59" i="92"/>
  <c r="Q26" i="92" s="1"/>
  <c r="H23" i="92" s="1"/>
  <c r="Y59" i="92"/>
  <c r="X59" i="92"/>
  <c r="W59" i="92"/>
  <c r="V59" i="92"/>
  <c r="U59" i="92"/>
  <c r="T59" i="92"/>
  <c r="Q20" i="92" s="1"/>
  <c r="S59" i="92"/>
  <c r="O59" i="92"/>
  <c r="K59" i="92"/>
  <c r="B59" i="92"/>
  <c r="C59" i="92" s="1"/>
  <c r="B60" i="92" s="1"/>
  <c r="C60" i="92" s="1"/>
  <c r="B61" i="92" s="1"/>
  <c r="C61" i="92" s="1"/>
  <c r="B62" i="92" s="1"/>
  <c r="C62" i="92" s="1"/>
  <c r="B63" i="92" s="1"/>
  <c r="C63" i="92" s="1"/>
  <c r="B64" i="92" s="1"/>
  <c r="C64" i="92" s="1"/>
  <c r="B65" i="92" s="1"/>
  <c r="C65" i="92" s="1"/>
  <c r="B66" i="92" s="1"/>
  <c r="C66" i="92" s="1"/>
  <c r="B67" i="92" s="1"/>
  <c r="C67" i="92" s="1"/>
  <c r="B68" i="92" s="1"/>
  <c r="C68" i="92" s="1"/>
  <c r="B69" i="92" s="1"/>
  <c r="C69" i="92" s="1"/>
  <c r="A59" i="92"/>
  <c r="Z58" i="92"/>
  <c r="Y58" i="92"/>
  <c r="X58" i="92"/>
  <c r="Q24" i="92" s="1"/>
  <c r="W58" i="92"/>
  <c r="Q23" i="92" s="1"/>
  <c r="V58" i="92"/>
  <c r="U58" i="92"/>
  <c r="Q21" i="92" s="1"/>
  <c r="T58" i="92"/>
  <c r="S58" i="92"/>
  <c r="O58" i="92"/>
  <c r="K58" i="92"/>
  <c r="Z57" i="92"/>
  <c r="Y57" i="92"/>
  <c r="X57" i="92"/>
  <c r="W57" i="92"/>
  <c r="V57" i="92"/>
  <c r="U57" i="92"/>
  <c r="T57" i="92"/>
  <c r="S57" i="92"/>
  <c r="O57" i="92"/>
  <c r="K57" i="92"/>
  <c r="Z56" i="92"/>
  <c r="Y56" i="92"/>
  <c r="X56" i="92"/>
  <c r="W56" i="92"/>
  <c r="V56" i="92"/>
  <c r="U56" i="92"/>
  <c r="T56" i="92"/>
  <c r="S56" i="92"/>
  <c r="O56" i="92"/>
  <c r="K56" i="92"/>
  <c r="Z55" i="92"/>
  <c r="Y55" i="92"/>
  <c r="X55" i="92"/>
  <c r="W55" i="92"/>
  <c r="V55" i="92"/>
  <c r="U55" i="92"/>
  <c r="T55" i="92"/>
  <c r="S55" i="92"/>
  <c r="O55" i="92"/>
  <c r="K55" i="92"/>
  <c r="Z54" i="92"/>
  <c r="Y54" i="92"/>
  <c r="X54" i="92"/>
  <c r="W54" i="92"/>
  <c r="V54" i="92"/>
  <c r="U54" i="92"/>
  <c r="T54" i="92"/>
  <c r="S54" i="92"/>
  <c r="O54" i="92"/>
  <c r="K54" i="92"/>
  <c r="Z53" i="92"/>
  <c r="Y53" i="92"/>
  <c r="X53" i="92"/>
  <c r="W53" i="92"/>
  <c r="V53" i="92"/>
  <c r="U53" i="92"/>
  <c r="T53" i="92"/>
  <c r="S53" i="92"/>
  <c r="O53" i="92"/>
  <c r="K53" i="92"/>
  <c r="Z52" i="92"/>
  <c r="Y52" i="92"/>
  <c r="X52" i="92"/>
  <c r="W52" i="92"/>
  <c r="V52" i="92"/>
  <c r="U52" i="92"/>
  <c r="T52" i="92"/>
  <c r="S52" i="92"/>
  <c r="O52" i="92"/>
  <c r="K52" i="92"/>
  <c r="Z51" i="92"/>
  <c r="Y51" i="92"/>
  <c r="X51" i="92"/>
  <c r="W51" i="92"/>
  <c r="V51" i="92"/>
  <c r="U51" i="92"/>
  <c r="T51" i="92"/>
  <c r="S51" i="92"/>
  <c r="O51" i="92"/>
  <c r="K51" i="92"/>
  <c r="Z50" i="92"/>
  <c r="Y50" i="92"/>
  <c r="X50" i="92"/>
  <c r="W50" i="92"/>
  <c r="V50" i="92"/>
  <c r="U50" i="92"/>
  <c r="T50" i="92"/>
  <c r="S50" i="92"/>
  <c r="O50" i="92"/>
  <c r="K50" i="92"/>
  <c r="Z49" i="92"/>
  <c r="Y49" i="92"/>
  <c r="X49" i="92"/>
  <c r="W49" i="92"/>
  <c r="V49" i="92"/>
  <c r="U49" i="92"/>
  <c r="T49" i="92"/>
  <c r="S49" i="92"/>
  <c r="O49" i="92"/>
  <c r="K49" i="92"/>
  <c r="Z48" i="92"/>
  <c r="Y48" i="92"/>
  <c r="X48" i="92"/>
  <c r="W48" i="92"/>
  <c r="V48" i="92"/>
  <c r="U48" i="92"/>
  <c r="T48" i="92"/>
  <c r="S48" i="92"/>
  <c r="O48" i="92"/>
  <c r="K48" i="92"/>
  <c r="Z47" i="92"/>
  <c r="Y47" i="92"/>
  <c r="X47" i="92"/>
  <c r="P24" i="92" s="1"/>
  <c r="W47" i="92"/>
  <c r="W114" i="92" s="1"/>
  <c r="V47" i="92"/>
  <c r="P22" i="92" s="1"/>
  <c r="U47" i="92"/>
  <c r="U114" i="92" s="1"/>
  <c r="T47" i="92"/>
  <c r="S47" i="92"/>
  <c r="O47" i="92"/>
  <c r="K47" i="92"/>
  <c r="B47" i="92"/>
  <c r="C47" i="92" s="1"/>
  <c r="B48" i="92" s="1"/>
  <c r="C48" i="92" s="1"/>
  <c r="B49" i="92" s="1"/>
  <c r="C49" i="92" s="1"/>
  <c r="B50" i="92" s="1"/>
  <c r="C50" i="92" s="1"/>
  <c r="B51" i="92" s="1"/>
  <c r="C51" i="92" s="1"/>
  <c r="B52" i="92" s="1"/>
  <c r="C52" i="92" s="1"/>
  <c r="B53" i="92" s="1"/>
  <c r="C53" i="92" s="1"/>
  <c r="B54" i="92" s="1"/>
  <c r="C54" i="92" s="1"/>
  <c r="B55" i="92" s="1"/>
  <c r="C55" i="92" s="1"/>
  <c r="B56" i="92" s="1"/>
  <c r="C56" i="92" s="1"/>
  <c r="B57" i="92" s="1"/>
  <c r="C57" i="92" s="1"/>
  <c r="B58" i="92" s="1"/>
  <c r="C58" i="92" s="1"/>
  <c r="A47" i="92"/>
  <c r="L43" i="92"/>
  <c r="K42" i="92"/>
  <c r="K41" i="92"/>
  <c r="K40" i="92"/>
  <c r="K39" i="92"/>
  <c r="K38" i="92"/>
  <c r="K37" i="92"/>
  <c r="K31" i="92"/>
  <c r="F31" i="92"/>
  <c r="D31" i="92"/>
  <c r="A31" i="92"/>
  <c r="L29" i="92"/>
  <c r="K29" i="92"/>
  <c r="G29" i="92"/>
  <c r="F29" i="92"/>
  <c r="D29" i="92"/>
  <c r="A29" i="92"/>
  <c r="K27" i="92"/>
  <c r="L27" i="92" s="1"/>
  <c r="G27" i="92"/>
  <c r="F27" i="92"/>
  <c r="D27" i="92"/>
  <c r="A27" i="92"/>
  <c r="U26" i="92"/>
  <c r="S26" i="92"/>
  <c r="R26" i="92"/>
  <c r="P26" i="92"/>
  <c r="Q25" i="92"/>
  <c r="P25" i="92"/>
  <c r="K25" i="92"/>
  <c r="G25" i="92" s="1"/>
  <c r="F25" i="92"/>
  <c r="D25" i="92"/>
  <c r="A25" i="92"/>
  <c r="T24" i="92"/>
  <c r="S24" i="92"/>
  <c r="R24" i="92"/>
  <c r="U23" i="92"/>
  <c r="T23" i="92"/>
  <c r="L23" i="92"/>
  <c r="K23" i="92"/>
  <c r="G23" i="92"/>
  <c r="F23" i="92"/>
  <c r="D23" i="92"/>
  <c r="A23" i="92"/>
  <c r="T22" i="92"/>
  <c r="S22" i="92"/>
  <c r="U21" i="92"/>
  <c r="T21" i="92"/>
  <c r="P21" i="92"/>
  <c r="K21" i="92"/>
  <c r="G21" i="92"/>
  <c r="F21" i="92"/>
  <c r="D21" i="92"/>
  <c r="A21" i="92"/>
  <c r="U20" i="92"/>
  <c r="R20" i="92"/>
  <c r="P20" i="92"/>
  <c r="U19" i="92"/>
  <c r="H31" i="92" s="1"/>
  <c r="J31" i="92" s="1"/>
  <c r="Q19" i="92"/>
  <c r="P19" i="92"/>
  <c r="H21" i="92" s="1"/>
  <c r="Z228" i="91"/>
  <c r="Y228" i="91"/>
  <c r="X228" i="91"/>
  <c r="W228" i="91"/>
  <c r="V228" i="91"/>
  <c r="U228" i="91"/>
  <c r="T228" i="91"/>
  <c r="S228" i="91"/>
  <c r="O228" i="91"/>
  <c r="K228" i="91"/>
  <c r="Z227" i="91"/>
  <c r="Y227" i="91"/>
  <c r="X227" i="91"/>
  <c r="W227" i="91"/>
  <c r="V227" i="91"/>
  <c r="U227" i="91"/>
  <c r="T227" i="91"/>
  <c r="S227" i="91"/>
  <c r="O227" i="91"/>
  <c r="K227" i="91"/>
  <c r="Z226" i="91"/>
  <c r="Y226" i="91"/>
  <c r="X226" i="91"/>
  <c r="W226" i="91"/>
  <c r="V226" i="91"/>
  <c r="U226" i="91"/>
  <c r="T226" i="91"/>
  <c r="S226" i="91"/>
  <c r="O226" i="91"/>
  <c r="K226" i="91"/>
  <c r="Z225" i="91"/>
  <c r="Y225" i="91"/>
  <c r="X225" i="91"/>
  <c r="W225" i="91"/>
  <c r="V225" i="91"/>
  <c r="U225" i="91"/>
  <c r="T225" i="91"/>
  <c r="S225" i="91"/>
  <c r="O225" i="91"/>
  <c r="K225" i="91"/>
  <c r="Z224" i="91"/>
  <c r="Y224" i="91"/>
  <c r="X224" i="91"/>
  <c r="W224" i="91"/>
  <c r="V224" i="91"/>
  <c r="U224" i="91"/>
  <c r="T224" i="91"/>
  <c r="S224" i="91"/>
  <c r="O224" i="91"/>
  <c r="K224" i="91"/>
  <c r="Z223" i="91"/>
  <c r="Y223" i="91"/>
  <c r="X223" i="91"/>
  <c r="W223" i="91"/>
  <c r="V223" i="91"/>
  <c r="U223" i="91"/>
  <c r="T223" i="91"/>
  <c r="S223" i="91"/>
  <c r="O223" i="91"/>
  <c r="K223" i="91"/>
  <c r="Z222" i="91"/>
  <c r="Y222" i="91"/>
  <c r="X222" i="91"/>
  <c r="W222" i="91"/>
  <c r="V222" i="91"/>
  <c r="U222" i="91"/>
  <c r="T222" i="91"/>
  <c r="S222" i="91"/>
  <c r="O222" i="91"/>
  <c r="K222" i="91"/>
  <c r="Z221" i="91"/>
  <c r="Y221" i="91"/>
  <c r="X221" i="91"/>
  <c r="W221" i="91"/>
  <c r="V221" i="91"/>
  <c r="U221" i="91"/>
  <c r="T221" i="91"/>
  <c r="S221" i="91"/>
  <c r="O221" i="91"/>
  <c r="K221" i="91"/>
  <c r="Z220" i="91"/>
  <c r="Y220" i="91"/>
  <c r="X220" i="91"/>
  <c r="W220" i="91"/>
  <c r="V220" i="91"/>
  <c r="U220" i="91"/>
  <c r="T220" i="91"/>
  <c r="S220" i="91"/>
  <c r="O220" i="91"/>
  <c r="K220" i="91"/>
  <c r="Z219" i="91"/>
  <c r="Y219" i="91"/>
  <c r="X219" i="91"/>
  <c r="W219" i="91"/>
  <c r="V219" i="91"/>
  <c r="U219" i="91"/>
  <c r="T219" i="91"/>
  <c r="S219" i="91"/>
  <c r="O219" i="91"/>
  <c r="K219" i="91"/>
  <c r="Z218" i="91"/>
  <c r="Y218" i="91"/>
  <c r="X218" i="91"/>
  <c r="W218" i="91"/>
  <c r="V218" i="91"/>
  <c r="U218" i="91"/>
  <c r="T218" i="91"/>
  <c r="S218" i="91"/>
  <c r="O218" i="91"/>
  <c r="K218" i="91"/>
  <c r="B218" i="91"/>
  <c r="C218" i="91" s="1"/>
  <c r="B219" i="91" s="1"/>
  <c r="C219" i="91" s="1"/>
  <c r="B220" i="91" s="1"/>
  <c r="C220" i="91" s="1"/>
  <c r="B221" i="91" s="1"/>
  <c r="C221" i="91" s="1"/>
  <c r="B222" i="91" s="1"/>
  <c r="C222" i="91" s="1"/>
  <c r="B223" i="91" s="1"/>
  <c r="C223" i="91" s="1"/>
  <c r="B224" i="91" s="1"/>
  <c r="C224" i="91" s="1"/>
  <c r="B225" i="91" s="1"/>
  <c r="C225" i="91" s="1"/>
  <c r="B226" i="91" s="1"/>
  <c r="C226" i="91" s="1"/>
  <c r="B227" i="91" s="1"/>
  <c r="C227" i="91" s="1"/>
  <c r="B228" i="91" s="1"/>
  <c r="C228" i="91" s="1"/>
  <c r="A218" i="91"/>
  <c r="Z217" i="91"/>
  <c r="Y217" i="91"/>
  <c r="X217" i="91"/>
  <c r="W217" i="91"/>
  <c r="V217" i="91"/>
  <c r="U217" i="91"/>
  <c r="T217" i="91"/>
  <c r="S217" i="91"/>
  <c r="O217" i="91"/>
  <c r="K217" i="91"/>
  <c r="Z216" i="91"/>
  <c r="Y216" i="91"/>
  <c r="X216" i="91"/>
  <c r="W216" i="91"/>
  <c r="V216" i="91"/>
  <c r="U216" i="91"/>
  <c r="T216" i="91"/>
  <c r="S216" i="91"/>
  <c r="O216" i="91"/>
  <c r="K216" i="91"/>
  <c r="Z215" i="91"/>
  <c r="Y215" i="91"/>
  <c r="X215" i="91"/>
  <c r="W215" i="91"/>
  <c r="V215" i="91"/>
  <c r="U215" i="91"/>
  <c r="T215" i="91"/>
  <c r="S215" i="91"/>
  <c r="O215" i="91"/>
  <c r="K215" i="91"/>
  <c r="Z214" i="91"/>
  <c r="Y214" i="91"/>
  <c r="X214" i="91"/>
  <c r="W214" i="91"/>
  <c r="V214" i="91"/>
  <c r="U214" i="91"/>
  <c r="T214" i="91"/>
  <c r="S214" i="91"/>
  <c r="O214" i="91"/>
  <c r="K214" i="91"/>
  <c r="Z213" i="91"/>
  <c r="Y213" i="91"/>
  <c r="X213" i="91"/>
  <c r="W213" i="91"/>
  <c r="V213" i="91"/>
  <c r="U213" i="91"/>
  <c r="T213" i="91"/>
  <c r="S213" i="91"/>
  <c r="O213" i="91"/>
  <c r="K213" i="91"/>
  <c r="Z212" i="91"/>
  <c r="Y212" i="91"/>
  <c r="X212" i="91"/>
  <c r="W212" i="91"/>
  <c r="V212" i="91"/>
  <c r="U212" i="91"/>
  <c r="T212" i="91"/>
  <c r="S212" i="91"/>
  <c r="O212" i="91"/>
  <c r="K212" i="91"/>
  <c r="Z211" i="91"/>
  <c r="Y211" i="91"/>
  <c r="X211" i="91"/>
  <c r="W211" i="91"/>
  <c r="V211" i="91"/>
  <c r="U211" i="91"/>
  <c r="T211" i="91"/>
  <c r="S211" i="91"/>
  <c r="O211" i="91"/>
  <c r="K211" i="91"/>
  <c r="Z210" i="91"/>
  <c r="Y210" i="91"/>
  <c r="X210" i="91"/>
  <c r="W210" i="91"/>
  <c r="V210" i="91"/>
  <c r="U210" i="91"/>
  <c r="T210" i="91"/>
  <c r="S210" i="91"/>
  <c r="O210" i="91"/>
  <c r="K210" i="91"/>
  <c r="Z209" i="91"/>
  <c r="Y209" i="91"/>
  <c r="X209" i="91"/>
  <c r="W209" i="91"/>
  <c r="V209" i="91"/>
  <c r="U209" i="91"/>
  <c r="T209" i="91"/>
  <c r="S209" i="91"/>
  <c r="O209" i="91"/>
  <c r="K209" i="91"/>
  <c r="Z208" i="91"/>
  <c r="Y208" i="91"/>
  <c r="X208" i="91"/>
  <c r="W208" i="91"/>
  <c r="V208" i="91"/>
  <c r="U208" i="91"/>
  <c r="T208" i="91"/>
  <c r="S208" i="91"/>
  <c r="O208" i="91"/>
  <c r="K208" i="91"/>
  <c r="Z207" i="91"/>
  <c r="Y207" i="91"/>
  <c r="X207" i="91"/>
  <c r="W207" i="91"/>
  <c r="V207" i="91"/>
  <c r="U207" i="91"/>
  <c r="T207" i="91"/>
  <c r="S207" i="91"/>
  <c r="O207" i="91"/>
  <c r="K207" i="91"/>
  <c r="B207" i="91"/>
  <c r="C207" i="91" s="1"/>
  <c r="B208" i="91" s="1"/>
  <c r="C208" i="91" s="1"/>
  <c r="B209" i="91" s="1"/>
  <c r="C209" i="91" s="1"/>
  <c r="B210" i="91" s="1"/>
  <c r="C210" i="91" s="1"/>
  <c r="B211" i="91" s="1"/>
  <c r="C211" i="91" s="1"/>
  <c r="B212" i="91" s="1"/>
  <c r="C212" i="91" s="1"/>
  <c r="B213" i="91" s="1"/>
  <c r="C213" i="91" s="1"/>
  <c r="B214" i="91" s="1"/>
  <c r="C214" i="91" s="1"/>
  <c r="B215" i="91" s="1"/>
  <c r="C215" i="91" s="1"/>
  <c r="B216" i="91" s="1"/>
  <c r="C216" i="91" s="1"/>
  <c r="B217" i="91" s="1"/>
  <c r="C217" i="91" s="1"/>
  <c r="A207" i="91"/>
  <c r="Z206" i="91"/>
  <c r="Y206" i="91"/>
  <c r="X206" i="91"/>
  <c r="W206" i="91"/>
  <c r="V206" i="91"/>
  <c r="U206" i="91"/>
  <c r="T206" i="91"/>
  <c r="S206" i="91"/>
  <c r="O206" i="91"/>
  <c r="K206" i="91"/>
  <c r="Z205" i="91"/>
  <c r="Y205" i="91"/>
  <c r="X205" i="91"/>
  <c r="W205" i="91"/>
  <c r="V205" i="91"/>
  <c r="U205" i="91"/>
  <c r="T205" i="91"/>
  <c r="S205" i="91"/>
  <c r="O205" i="91"/>
  <c r="K205" i="91"/>
  <c r="Z204" i="91"/>
  <c r="Y204" i="91"/>
  <c r="X204" i="91"/>
  <c r="W204" i="91"/>
  <c r="V204" i="91"/>
  <c r="U204" i="91"/>
  <c r="T204" i="91"/>
  <c r="S204" i="91"/>
  <c r="O204" i="91"/>
  <c r="K204" i="91"/>
  <c r="Z203" i="91"/>
  <c r="Y203" i="91"/>
  <c r="X203" i="91"/>
  <c r="W203" i="91"/>
  <c r="V203" i="91"/>
  <c r="U203" i="91"/>
  <c r="T203" i="91"/>
  <c r="S203" i="91"/>
  <c r="O203" i="91"/>
  <c r="K203" i="91"/>
  <c r="Z202" i="91"/>
  <c r="Y202" i="91"/>
  <c r="X202" i="91"/>
  <c r="W202" i="91"/>
  <c r="V202" i="91"/>
  <c r="U202" i="91"/>
  <c r="T202" i="91"/>
  <c r="S202" i="91"/>
  <c r="O202" i="91"/>
  <c r="K202" i="91"/>
  <c r="Z201" i="91"/>
  <c r="Y201" i="91"/>
  <c r="X201" i="91"/>
  <c r="W201" i="91"/>
  <c r="V201" i="91"/>
  <c r="U201" i="91"/>
  <c r="T201" i="91"/>
  <c r="S201" i="91"/>
  <c r="O201" i="91"/>
  <c r="K201" i="91"/>
  <c r="Z200" i="91"/>
  <c r="Y200" i="91"/>
  <c r="X200" i="91"/>
  <c r="W200" i="91"/>
  <c r="V200" i="91"/>
  <c r="U200" i="91"/>
  <c r="T200" i="91"/>
  <c r="S200" i="91"/>
  <c r="O200" i="91"/>
  <c r="K200" i="91"/>
  <c r="Z199" i="91"/>
  <c r="Y199" i="91"/>
  <c r="X199" i="91"/>
  <c r="W199" i="91"/>
  <c r="V199" i="91"/>
  <c r="U199" i="91"/>
  <c r="T199" i="91"/>
  <c r="S199" i="91"/>
  <c r="O199" i="91"/>
  <c r="K199" i="91"/>
  <c r="Z198" i="91"/>
  <c r="Y198" i="91"/>
  <c r="X198" i="91"/>
  <c r="W198" i="91"/>
  <c r="V198" i="91"/>
  <c r="U198" i="91"/>
  <c r="T198" i="91"/>
  <c r="S198" i="91"/>
  <c r="O198" i="91"/>
  <c r="K198" i="91"/>
  <c r="Z197" i="91"/>
  <c r="Y197" i="91"/>
  <c r="X197" i="91"/>
  <c r="W197" i="91"/>
  <c r="V197" i="91"/>
  <c r="U197" i="91"/>
  <c r="T197" i="91"/>
  <c r="S197" i="91"/>
  <c r="O197" i="91"/>
  <c r="K197" i="91"/>
  <c r="Z196" i="91"/>
  <c r="Y196" i="91"/>
  <c r="X196" i="91"/>
  <c r="W196" i="91"/>
  <c r="V196" i="91"/>
  <c r="U196" i="91"/>
  <c r="T196" i="91"/>
  <c r="S196" i="91"/>
  <c r="O196" i="91"/>
  <c r="K196" i="91"/>
  <c r="B196" i="91"/>
  <c r="C196" i="91" s="1"/>
  <c r="B197" i="91" s="1"/>
  <c r="C197" i="91" s="1"/>
  <c r="B198" i="91" s="1"/>
  <c r="C198" i="91" s="1"/>
  <c r="B199" i="91" s="1"/>
  <c r="C199" i="91" s="1"/>
  <c r="B200" i="91" s="1"/>
  <c r="C200" i="91" s="1"/>
  <c r="B201" i="91" s="1"/>
  <c r="C201" i="91" s="1"/>
  <c r="B202" i="91" s="1"/>
  <c r="C202" i="91" s="1"/>
  <c r="B203" i="91" s="1"/>
  <c r="C203" i="91" s="1"/>
  <c r="B204" i="91" s="1"/>
  <c r="C204" i="91" s="1"/>
  <c r="B205" i="91" s="1"/>
  <c r="C205" i="91" s="1"/>
  <c r="B206" i="91" s="1"/>
  <c r="C206" i="91" s="1"/>
  <c r="A196" i="91"/>
  <c r="Z195" i="91"/>
  <c r="Y195" i="91"/>
  <c r="X195" i="91"/>
  <c r="W195" i="91"/>
  <c r="V195" i="91"/>
  <c r="U195" i="91"/>
  <c r="T195" i="91"/>
  <c r="S195" i="91"/>
  <c r="O195" i="91"/>
  <c r="K195" i="91"/>
  <c r="Z194" i="91"/>
  <c r="Y194" i="91"/>
  <c r="X194" i="91"/>
  <c r="W194" i="91"/>
  <c r="V194" i="91"/>
  <c r="U194" i="91"/>
  <c r="T194" i="91"/>
  <c r="S194" i="91"/>
  <c r="O194" i="91"/>
  <c r="K194" i="91"/>
  <c r="Z193" i="91"/>
  <c r="Y193" i="91"/>
  <c r="X193" i="91"/>
  <c r="W193" i="91"/>
  <c r="V193" i="91"/>
  <c r="U193" i="91"/>
  <c r="T193" i="91"/>
  <c r="S193" i="91"/>
  <c r="O193" i="91"/>
  <c r="K193" i="91"/>
  <c r="Z192" i="91"/>
  <c r="Y192" i="91"/>
  <c r="X192" i="91"/>
  <c r="W192" i="91"/>
  <c r="V192" i="91"/>
  <c r="U192" i="91"/>
  <c r="T192" i="91"/>
  <c r="S192" i="91"/>
  <c r="O192" i="91"/>
  <c r="K192" i="91"/>
  <c r="Z191" i="91"/>
  <c r="Y191" i="91"/>
  <c r="X191" i="91"/>
  <c r="W191" i="91"/>
  <c r="V191" i="91"/>
  <c r="U191" i="91"/>
  <c r="T191" i="91"/>
  <c r="S191" i="91"/>
  <c r="O191" i="91"/>
  <c r="K191" i="91"/>
  <c r="Z190" i="91"/>
  <c r="Y190" i="91"/>
  <c r="X190" i="91"/>
  <c r="W190" i="91"/>
  <c r="V190" i="91"/>
  <c r="U190" i="91"/>
  <c r="T190" i="91"/>
  <c r="S190" i="91"/>
  <c r="O190" i="91"/>
  <c r="K190" i="91"/>
  <c r="Z189" i="91"/>
  <c r="Y189" i="91"/>
  <c r="X189" i="91"/>
  <c r="W189" i="91"/>
  <c r="V189" i="91"/>
  <c r="U189" i="91"/>
  <c r="T189" i="91"/>
  <c r="S189" i="91"/>
  <c r="O189" i="91"/>
  <c r="K189" i="91"/>
  <c r="Z188" i="91"/>
  <c r="Y188" i="91"/>
  <c r="X188" i="91"/>
  <c r="W188" i="91"/>
  <c r="V188" i="91"/>
  <c r="U188" i="91"/>
  <c r="T188" i="91"/>
  <c r="S188" i="91"/>
  <c r="O188" i="91"/>
  <c r="K188" i="91"/>
  <c r="Z187" i="91"/>
  <c r="Y187" i="91"/>
  <c r="X187" i="91"/>
  <c r="W187" i="91"/>
  <c r="V187" i="91"/>
  <c r="U187" i="91"/>
  <c r="T187" i="91"/>
  <c r="S187" i="91"/>
  <c r="O187" i="91"/>
  <c r="K187" i="91"/>
  <c r="Z186" i="91"/>
  <c r="Y186" i="91"/>
  <c r="X186" i="91"/>
  <c r="W186" i="91"/>
  <c r="V186" i="91"/>
  <c r="U186" i="91"/>
  <c r="T186" i="91"/>
  <c r="S186" i="91"/>
  <c r="O186" i="91"/>
  <c r="K186" i="91"/>
  <c r="Z185" i="91"/>
  <c r="Y185" i="91"/>
  <c r="X185" i="91"/>
  <c r="W185" i="91"/>
  <c r="V185" i="91"/>
  <c r="U185" i="91"/>
  <c r="T185" i="91"/>
  <c r="S185" i="91"/>
  <c r="O185" i="91"/>
  <c r="K185" i="91"/>
  <c r="B185" i="91"/>
  <c r="C185" i="91" s="1"/>
  <c r="B186" i="91" s="1"/>
  <c r="C186" i="91" s="1"/>
  <c r="B187" i="91" s="1"/>
  <c r="C187" i="91" s="1"/>
  <c r="B188" i="91" s="1"/>
  <c r="C188" i="91" s="1"/>
  <c r="B189" i="91" s="1"/>
  <c r="C189" i="91" s="1"/>
  <c r="B190" i="91" s="1"/>
  <c r="C190" i="91" s="1"/>
  <c r="B191" i="91" s="1"/>
  <c r="C191" i="91" s="1"/>
  <c r="B192" i="91" s="1"/>
  <c r="C192" i="91" s="1"/>
  <c r="B193" i="91" s="1"/>
  <c r="C193" i="91" s="1"/>
  <c r="B194" i="91" s="1"/>
  <c r="C194" i="91" s="1"/>
  <c r="B195" i="91" s="1"/>
  <c r="C195" i="91" s="1"/>
  <c r="A185" i="91"/>
  <c r="Z184" i="91"/>
  <c r="Y184" i="91"/>
  <c r="X184" i="91"/>
  <c r="W184" i="91"/>
  <c r="V184" i="91"/>
  <c r="R137" i="91" s="1"/>
  <c r="U184" i="91"/>
  <c r="T184" i="91"/>
  <c r="S184" i="91"/>
  <c r="O184" i="91"/>
  <c r="K184" i="91"/>
  <c r="Z183" i="91"/>
  <c r="Y183" i="91"/>
  <c r="X183" i="91"/>
  <c r="W183" i="91"/>
  <c r="V183" i="91"/>
  <c r="U183" i="91"/>
  <c r="T183" i="91"/>
  <c r="S183" i="91"/>
  <c r="O183" i="91"/>
  <c r="K183" i="91"/>
  <c r="Z182" i="91"/>
  <c r="Y182" i="91"/>
  <c r="X182" i="91"/>
  <c r="W182" i="91"/>
  <c r="V182" i="91"/>
  <c r="U182" i="91"/>
  <c r="T182" i="91"/>
  <c r="S182" i="91"/>
  <c r="O182" i="91"/>
  <c r="K182" i="91"/>
  <c r="Z181" i="91"/>
  <c r="Y181" i="91"/>
  <c r="X181" i="91"/>
  <c r="W181" i="91"/>
  <c r="V181" i="91"/>
  <c r="U181" i="91"/>
  <c r="T181" i="91"/>
  <c r="S181" i="91"/>
  <c r="O181" i="91"/>
  <c r="K181" i="91"/>
  <c r="Z180" i="91"/>
  <c r="Y180" i="91"/>
  <c r="X180" i="91"/>
  <c r="W180" i="91"/>
  <c r="V180" i="91"/>
  <c r="U180" i="91"/>
  <c r="T180" i="91"/>
  <c r="S180" i="91"/>
  <c r="O180" i="91"/>
  <c r="K180" i="91"/>
  <c r="Z179" i="91"/>
  <c r="Y179" i="91"/>
  <c r="X179" i="91"/>
  <c r="W179" i="91"/>
  <c r="V179" i="91"/>
  <c r="U179" i="91"/>
  <c r="T179" i="91"/>
  <c r="S179" i="91"/>
  <c r="O179" i="91"/>
  <c r="K179" i="91"/>
  <c r="Z178" i="91"/>
  <c r="Y178" i="91"/>
  <c r="X178" i="91"/>
  <c r="W178" i="91"/>
  <c r="V178" i="91"/>
  <c r="U178" i="91"/>
  <c r="T178" i="91"/>
  <c r="S178" i="91"/>
  <c r="O178" i="91"/>
  <c r="K178" i="91"/>
  <c r="Z177" i="91"/>
  <c r="Y177" i="91"/>
  <c r="X177" i="91"/>
  <c r="W177" i="91"/>
  <c r="V177" i="91"/>
  <c r="U177" i="91"/>
  <c r="T177" i="91"/>
  <c r="S177" i="91"/>
  <c r="O177" i="91"/>
  <c r="K177" i="91"/>
  <c r="Z176" i="91"/>
  <c r="Y176" i="91"/>
  <c r="X176" i="91"/>
  <c r="W176" i="91"/>
  <c r="V176" i="91"/>
  <c r="U176" i="91"/>
  <c r="T176" i="91"/>
  <c r="S176" i="91"/>
  <c r="O176" i="91"/>
  <c r="K176" i="91"/>
  <c r="Z175" i="91"/>
  <c r="Y175" i="91"/>
  <c r="X175" i="91"/>
  <c r="W175" i="91"/>
  <c r="V175" i="91"/>
  <c r="U175" i="91"/>
  <c r="T175" i="91"/>
  <c r="S175" i="91"/>
  <c r="O175" i="91"/>
  <c r="K175" i="91"/>
  <c r="Z174" i="91"/>
  <c r="Y174" i="91"/>
  <c r="X174" i="91"/>
  <c r="W174" i="91"/>
  <c r="V174" i="91"/>
  <c r="Q137" i="91" s="1"/>
  <c r="U174" i="91"/>
  <c r="T174" i="91"/>
  <c r="S174" i="91"/>
  <c r="O174" i="91"/>
  <c r="K174" i="91"/>
  <c r="C174" i="91"/>
  <c r="B175" i="91" s="1"/>
  <c r="C175" i="91" s="1"/>
  <c r="B176" i="91" s="1"/>
  <c r="C176" i="91" s="1"/>
  <c r="B177" i="91" s="1"/>
  <c r="C177" i="91" s="1"/>
  <c r="B178" i="91" s="1"/>
  <c r="C178" i="91" s="1"/>
  <c r="B179" i="91" s="1"/>
  <c r="C179" i="91" s="1"/>
  <c r="B180" i="91" s="1"/>
  <c r="C180" i="91" s="1"/>
  <c r="B181" i="91" s="1"/>
  <c r="C181" i="91" s="1"/>
  <c r="B182" i="91" s="1"/>
  <c r="C182" i="91" s="1"/>
  <c r="B183" i="91" s="1"/>
  <c r="C183" i="91" s="1"/>
  <c r="B184" i="91" s="1"/>
  <c r="C184" i="91" s="1"/>
  <c r="B174" i="91"/>
  <c r="A174" i="91"/>
  <c r="Z173" i="91"/>
  <c r="Y173" i="91"/>
  <c r="X173" i="91"/>
  <c r="Q139" i="91" s="1"/>
  <c r="W173" i="91"/>
  <c r="V173" i="91"/>
  <c r="U173" i="91"/>
  <c r="T173" i="91"/>
  <c r="S173" i="91"/>
  <c r="O173" i="91"/>
  <c r="K173" i="91"/>
  <c r="Z172" i="91"/>
  <c r="Y172" i="91"/>
  <c r="X172" i="91"/>
  <c r="W172" i="91"/>
  <c r="V172" i="91"/>
  <c r="U172" i="91"/>
  <c r="T172" i="91"/>
  <c r="S172" i="91"/>
  <c r="O172" i="91"/>
  <c r="K172" i="91"/>
  <c r="Z171" i="91"/>
  <c r="Y171" i="91"/>
  <c r="X171" i="91"/>
  <c r="W171" i="91"/>
  <c r="V171" i="91"/>
  <c r="U171" i="91"/>
  <c r="T171" i="91"/>
  <c r="S171" i="91"/>
  <c r="O171" i="91"/>
  <c r="K171" i="91"/>
  <c r="Z170" i="91"/>
  <c r="Y170" i="91"/>
  <c r="X170" i="91"/>
  <c r="W170" i="91"/>
  <c r="V170" i="91"/>
  <c r="U170" i="91"/>
  <c r="T170" i="91"/>
  <c r="S170" i="91"/>
  <c r="O170" i="91"/>
  <c r="K170" i="91"/>
  <c r="Z169" i="91"/>
  <c r="Y169" i="91"/>
  <c r="X169" i="91"/>
  <c r="W169" i="91"/>
  <c r="V169" i="91"/>
  <c r="U169" i="91"/>
  <c r="T169" i="91"/>
  <c r="S169" i="91"/>
  <c r="O169" i="91"/>
  <c r="K169" i="91"/>
  <c r="Z168" i="91"/>
  <c r="Y168" i="91"/>
  <c r="X168" i="91"/>
  <c r="W168" i="91"/>
  <c r="V168" i="91"/>
  <c r="U168" i="91"/>
  <c r="T168" i="91"/>
  <c r="S168" i="91"/>
  <c r="O168" i="91"/>
  <c r="K168" i="91"/>
  <c r="Z167" i="91"/>
  <c r="Y167" i="91"/>
  <c r="X167" i="91"/>
  <c r="W167" i="91"/>
  <c r="V167" i="91"/>
  <c r="U167" i="91"/>
  <c r="T167" i="91"/>
  <c r="S167" i="91"/>
  <c r="O167" i="91"/>
  <c r="K167" i="91"/>
  <c r="Z166" i="91"/>
  <c r="Y166" i="91"/>
  <c r="X166" i="91"/>
  <c r="W166" i="91"/>
  <c r="V166" i="91"/>
  <c r="U166" i="91"/>
  <c r="T166" i="91"/>
  <c r="S166" i="91"/>
  <c r="O166" i="91"/>
  <c r="K166" i="91"/>
  <c r="Z165" i="91"/>
  <c r="Y165" i="91"/>
  <c r="X165" i="91"/>
  <c r="W165" i="91"/>
  <c r="V165" i="91"/>
  <c r="U165" i="91"/>
  <c r="T165" i="91"/>
  <c r="S165" i="91"/>
  <c r="O165" i="91"/>
  <c r="K165" i="91"/>
  <c r="Z164" i="91"/>
  <c r="Y164" i="91"/>
  <c r="X164" i="91"/>
  <c r="W164" i="91"/>
  <c r="V164" i="91"/>
  <c r="U164" i="91"/>
  <c r="T164" i="91"/>
  <c r="S164" i="91"/>
  <c r="O164" i="91"/>
  <c r="K164" i="91"/>
  <c r="Z163" i="91"/>
  <c r="Y163" i="91"/>
  <c r="X163" i="91"/>
  <c r="W163" i="91"/>
  <c r="V163" i="91"/>
  <c r="U163" i="91"/>
  <c r="T163" i="91"/>
  <c r="S163" i="91"/>
  <c r="O163" i="91"/>
  <c r="K163" i="91"/>
  <c r="Z162" i="91"/>
  <c r="Z229" i="91" s="1"/>
  <c r="Y162" i="91"/>
  <c r="Y229" i="91" s="1"/>
  <c r="X162" i="91"/>
  <c r="X229" i="91" s="1"/>
  <c r="W162" i="91"/>
  <c r="W229" i="91" s="1"/>
  <c r="V162" i="91"/>
  <c r="V229" i="91" s="1"/>
  <c r="U162" i="91"/>
  <c r="U229" i="91" s="1"/>
  <c r="T162" i="91"/>
  <c r="T229" i="91" s="1"/>
  <c r="S162" i="91"/>
  <c r="S229" i="91" s="1"/>
  <c r="O162" i="91"/>
  <c r="K162" i="91"/>
  <c r="B162" i="91"/>
  <c r="C162" i="91" s="1"/>
  <c r="B163" i="91" s="1"/>
  <c r="C163" i="91" s="1"/>
  <c r="B164" i="91" s="1"/>
  <c r="C164" i="91" s="1"/>
  <c r="B165" i="91" s="1"/>
  <c r="C165" i="91" s="1"/>
  <c r="B166" i="91" s="1"/>
  <c r="C166" i="91" s="1"/>
  <c r="B167" i="91" s="1"/>
  <c r="C167" i="91" s="1"/>
  <c r="B168" i="91" s="1"/>
  <c r="C168" i="91" s="1"/>
  <c r="B169" i="91" s="1"/>
  <c r="C169" i="91" s="1"/>
  <c r="B170" i="91" s="1"/>
  <c r="C170" i="91" s="1"/>
  <c r="B171" i="91" s="1"/>
  <c r="C171" i="91" s="1"/>
  <c r="B172" i="91" s="1"/>
  <c r="C172" i="91" s="1"/>
  <c r="B173" i="91" s="1"/>
  <c r="C173" i="91" s="1"/>
  <c r="A162" i="91"/>
  <c r="L158" i="91"/>
  <c r="K157" i="91"/>
  <c r="K156" i="91"/>
  <c r="K155" i="91"/>
  <c r="K154" i="91"/>
  <c r="K153" i="91"/>
  <c r="K152" i="91"/>
  <c r="K158" i="91" s="1"/>
  <c r="K149" i="91"/>
  <c r="L148" i="91" s="1"/>
  <c r="K146" i="91"/>
  <c r="F146" i="91"/>
  <c r="D146" i="91"/>
  <c r="A146" i="91"/>
  <c r="K144" i="91"/>
  <c r="L144" i="91" s="1"/>
  <c r="F144" i="91"/>
  <c r="D144" i="91"/>
  <c r="A144" i="91"/>
  <c r="K142" i="91"/>
  <c r="L142" i="91" s="1"/>
  <c r="H142" i="91"/>
  <c r="J142" i="91" s="1"/>
  <c r="L143" i="91" s="1"/>
  <c r="G142" i="91"/>
  <c r="F142" i="91"/>
  <c r="D142" i="91"/>
  <c r="A142" i="91"/>
  <c r="U141" i="91"/>
  <c r="T141" i="91"/>
  <c r="H144" i="91" s="1"/>
  <c r="J144" i="91" s="1"/>
  <c r="S141" i="91"/>
  <c r="R141" i="91"/>
  <c r="Q141" i="91"/>
  <c r="P141" i="91"/>
  <c r="V141" i="91" s="1"/>
  <c r="V140" i="91"/>
  <c r="U140" i="91"/>
  <c r="T140" i="91"/>
  <c r="S140" i="91"/>
  <c r="R140" i="91"/>
  <c r="Q140" i="91"/>
  <c r="P140" i="91"/>
  <c r="K140" i="91"/>
  <c r="L140" i="91" s="1"/>
  <c r="H140" i="91"/>
  <c r="J140" i="91" s="1"/>
  <c r="L141" i="91" s="1"/>
  <c r="G140" i="91"/>
  <c r="F140" i="91"/>
  <c r="D140" i="91"/>
  <c r="A140" i="91"/>
  <c r="U139" i="91"/>
  <c r="T139" i="91"/>
  <c r="S139" i="91"/>
  <c r="R139" i="91"/>
  <c r="P139" i="91"/>
  <c r="V139" i="91" s="1"/>
  <c r="V138" i="91"/>
  <c r="U138" i="91"/>
  <c r="T138" i="91"/>
  <c r="S138" i="91"/>
  <c r="R138" i="91"/>
  <c r="Q138" i="91"/>
  <c r="P138" i="91"/>
  <c r="K138" i="91"/>
  <c r="L138" i="91" s="1"/>
  <c r="H138" i="91"/>
  <c r="G138" i="91"/>
  <c r="F138" i="91"/>
  <c r="D138" i="91"/>
  <c r="J138" i="91" s="1"/>
  <c r="L139" i="91" s="1"/>
  <c r="A138" i="91"/>
  <c r="U137" i="91"/>
  <c r="T137" i="91"/>
  <c r="S137" i="91"/>
  <c r="P137" i="91"/>
  <c r="V136" i="91"/>
  <c r="U136" i="91"/>
  <c r="T136" i="91"/>
  <c r="S136" i="91"/>
  <c r="R136" i="91"/>
  <c r="R142" i="91" s="1"/>
  <c r="I140" i="91" s="1"/>
  <c r="Q136" i="91"/>
  <c r="P136" i="91"/>
  <c r="K136" i="91"/>
  <c r="L136" i="91" s="1"/>
  <c r="H136" i="91"/>
  <c r="G136" i="91"/>
  <c r="F136" i="91"/>
  <c r="D136" i="91"/>
  <c r="J136" i="91" s="1"/>
  <c r="A136" i="91"/>
  <c r="U135" i="91"/>
  <c r="T135" i="91"/>
  <c r="T142" i="91" s="1"/>
  <c r="I144" i="91" s="1"/>
  <c r="S135" i="91"/>
  <c r="R135" i="91"/>
  <c r="Q135" i="91"/>
  <c r="P135" i="91"/>
  <c r="V135" i="91" s="1"/>
  <c r="U134" i="91"/>
  <c r="H146" i="91" s="1"/>
  <c r="T134" i="91"/>
  <c r="S134" i="91"/>
  <c r="S142" i="91" s="1"/>
  <c r="I142" i="91" s="1"/>
  <c r="R134" i="91"/>
  <c r="Q134" i="91"/>
  <c r="P134" i="91"/>
  <c r="P142" i="91" s="1"/>
  <c r="Z113" i="91"/>
  <c r="Y113" i="91"/>
  <c r="X113" i="91"/>
  <c r="W113" i="91"/>
  <c r="V113" i="91"/>
  <c r="U113" i="91"/>
  <c r="T113" i="91"/>
  <c r="S113" i="91"/>
  <c r="O113" i="91"/>
  <c r="K113" i="91"/>
  <c r="Z112" i="91"/>
  <c r="Y112" i="91"/>
  <c r="X112" i="91"/>
  <c r="W112" i="91"/>
  <c r="V112" i="91"/>
  <c r="U112" i="91"/>
  <c r="T112" i="91"/>
  <c r="S112" i="91"/>
  <c r="O112" i="91"/>
  <c r="K112" i="91"/>
  <c r="Z111" i="91"/>
  <c r="Y111" i="91"/>
  <c r="X111" i="91"/>
  <c r="W111" i="91"/>
  <c r="V111" i="91"/>
  <c r="U111" i="91"/>
  <c r="T111" i="91"/>
  <c r="S111" i="91"/>
  <c r="O111" i="91"/>
  <c r="K111" i="91"/>
  <c r="Z110" i="91"/>
  <c r="Y110" i="91"/>
  <c r="X110" i="91"/>
  <c r="W110" i="91"/>
  <c r="V110" i="91"/>
  <c r="U110" i="91"/>
  <c r="T110" i="91"/>
  <c r="S110" i="91"/>
  <c r="O110" i="91"/>
  <c r="K110" i="91"/>
  <c r="Z109" i="91"/>
  <c r="Y109" i="91"/>
  <c r="X109" i="91"/>
  <c r="W109" i="91"/>
  <c r="V109" i="91"/>
  <c r="U109" i="91"/>
  <c r="T109" i="91"/>
  <c r="S109" i="91"/>
  <c r="O109" i="91"/>
  <c r="K109" i="91"/>
  <c r="Z108" i="91"/>
  <c r="Y108" i="91"/>
  <c r="X108" i="91"/>
  <c r="W108" i="91"/>
  <c r="V108" i="91"/>
  <c r="U108" i="91"/>
  <c r="T108" i="91"/>
  <c r="S108" i="91"/>
  <c r="O108" i="91"/>
  <c r="K108" i="91"/>
  <c r="Z107" i="91"/>
  <c r="Y107" i="91"/>
  <c r="X107" i="91"/>
  <c r="W107" i="91"/>
  <c r="V107" i="91"/>
  <c r="U107" i="91"/>
  <c r="T107" i="91"/>
  <c r="S107" i="91"/>
  <c r="O107" i="91"/>
  <c r="K107" i="91"/>
  <c r="Z106" i="91"/>
  <c r="Y106" i="91"/>
  <c r="X106" i="91"/>
  <c r="W106" i="91"/>
  <c r="V106" i="91"/>
  <c r="U106" i="91"/>
  <c r="T106" i="91"/>
  <c r="S106" i="91"/>
  <c r="O106" i="91"/>
  <c r="K106" i="91"/>
  <c r="Z105" i="91"/>
  <c r="Y105" i="91"/>
  <c r="X105" i="91"/>
  <c r="W105" i="91"/>
  <c r="V105" i="91"/>
  <c r="U105" i="91"/>
  <c r="T105" i="91"/>
  <c r="S105" i="91"/>
  <c r="O105" i="91"/>
  <c r="K105" i="91"/>
  <c r="Z104" i="91"/>
  <c r="Y104" i="91"/>
  <c r="X104" i="91"/>
  <c r="W104" i="91"/>
  <c r="V104" i="91"/>
  <c r="U104" i="91"/>
  <c r="T104" i="91"/>
  <c r="S104" i="91"/>
  <c r="O104" i="91"/>
  <c r="K104" i="91"/>
  <c r="Z103" i="91"/>
  <c r="Y103" i="91"/>
  <c r="X103" i="91"/>
  <c r="W103" i="91"/>
  <c r="V103" i="91"/>
  <c r="U103" i="91"/>
  <c r="T103" i="91"/>
  <c r="S103" i="91"/>
  <c r="O103" i="91"/>
  <c r="K103" i="91"/>
  <c r="C103" i="91"/>
  <c r="B104" i="91" s="1"/>
  <c r="C104" i="91" s="1"/>
  <c r="B105" i="91" s="1"/>
  <c r="C105" i="91" s="1"/>
  <c r="B106" i="91" s="1"/>
  <c r="C106" i="91" s="1"/>
  <c r="B107" i="91" s="1"/>
  <c r="C107" i="91" s="1"/>
  <c r="B108" i="91" s="1"/>
  <c r="C108" i="91" s="1"/>
  <c r="B109" i="91" s="1"/>
  <c r="C109" i="91" s="1"/>
  <c r="B110" i="91" s="1"/>
  <c r="C110" i="91" s="1"/>
  <c r="B111" i="91" s="1"/>
  <c r="C111" i="91" s="1"/>
  <c r="B112" i="91" s="1"/>
  <c r="C112" i="91" s="1"/>
  <c r="B113" i="91" s="1"/>
  <c r="C113" i="91" s="1"/>
  <c r="B103" i="91"/>
  <c r="A103" i="91"/>
  <c r="Z102" i="91"/>
  <c r="Y102" i="91"/>
  <c r="X102" i="91"/>
  <c r="W102" i="91"/>
  <c r="V102" i="91"/>
  <c r="U102" i="91"/>
  <c r="T102" i="91"/>
  <c r="S102" i="91"/>
  <c r="O102" i="91"/>
  <c r="K102" i="91"/>
  <c r="Z101" i="91"/>
  <c r="Y101" i="91"/>
  <c r="X101" i="91"/>
  <c r="W101" i="91"/>
  <c r="V101" i="91"/>
  <c r="U101" i="91"/>
  <c r="T101" i="91"/>
  <c r="S101" i="91"/>
  <c r="O101" i="91"/>
  <c r="K101" i="91"/>
  <c r="Z100" i="91"/>
  <c r="Y100" i="91"/>
  <c r="X100" i="91"/>
  <c r="W100" i="91"/>
  <c r="V100" i="91"/>
  <c r="U100" i="91"/>
  <c r="T100" i="91"/>
  <c r="S100" i="91"/>
  <c r="O100" i="91"/>
  <c r="K100" i="91"/>
  <c r="Z99" i="91"/>
  <c r="Y99" i="91"/>
  <c r="X99" i="91"/>
  <c r="W99" i="91"/>
  <c r="V99" i="91"/>
  <c r="U99" i="91"/>
  <c r="T99" i="91"/>
  <c r="S99" i="91"/>
  <c r="O99" i="91"/>
  <c r="K99" i="91"/>
  <c r="Z98" i="91"/>
  <c r="Y98" i="91"/>
  <c r="X98" i="91"/>
  <c r="W98" i="91"/>
  <c r="V98" i="91"/>
  <c r="U98" i="91"/>
  <c r="T98" i="91"/>
  <c r="S98" i="91"/>
  <c r="O98" i="91"/>
  <c r="K98" i="91"/>
  <c r="Z97" i="91"/>
  <c r="Y97" i="91"/>
  <c r="X97" i="91"/>
  <c r="W97" i="91"/>
  <c r="V97" i="91"/>
  <c r="U97" i="91"/>
  <c r="T97" i="91"/>
  <c r="S97" i="91"/>
  <c r="O97" i="91"/>
  <c r="K97" i="91"/>
  <c r="Z96" i="91"/>
  <c r="Y96" i="91"/>
  <c r="X96" i="91"/>
  <c r="W96" i="91"/>
  <c r="V96" i="91"/>
  <c r="U96" i="91"/>
  <c r="T96" i="91"/>
  <c r="S96" i="91"/>
  <c r="O96" i="91"/>
  <c r="K96" i="91"/>
  <c r="Z95" i="91"/>
  <c r="Y95" i="91"/>
  <c r="X95" i="91"/>
  <c r="W95" i="91"/>
  <c r="V95" i="91"/>
  <c r="U95" i="91"/>
  <c r="T95" i="91"/>
  <c r="S95" i="91"/>
  <c r="O95" i="91"/>
  <c r="K95" i="91"/>
  <c r="Z94" i="91"/>
  <c r="Y94" i="91"/>
  <c r="X94" i="91"/>
  <c r="W94" i="91"/>
  <c r="V94" i="91"/>
  <c r="U94" i="91"/>
  <c r="T94" i="91"/>
  <c r="S94" i="91"/>
  <c r="O94" i="91"/>
  <c r="K94" i="91"/>
  <c r="Z93" i="91"/>
  <c r="Y93" i="91"/>
  <c r="X93" i="91"/>
  <c r="W93" i="91"/>
  <c r="V93" i="91"/>
  <c r="U93" i="91"/>
  <c r="T93" i="91"/>
  <c r="S93" i="91"/>
  <c r="O93" i="91"/>
  <c r="K93" i="91"/>
  <c r="Z92" i="91"/>
  <c r="Y92" i="91"/>
  <c r="X92" i="91"/>
  <c r="W92" i="91"/>
  <c r="V92" i="91"/>
  <c r="U92" i="91"/>
  <c r="T92" i="91"/>
  <c r="S92" i="91"/>
  <c r="O92" i="91"/>
  <c r="K92" i="91"/>
  <c r="B92" i="91"/>
  <c r="C92" i="91" s="1"/>
  <c r="B93" i="91" s="1"/>
  <c r="C93" i="91" s="1"/>
  <c r="B94" i="91" s="1"/>
  <c r="C94" i="91" s="1"/>
  <c r="B95" i="91" s="1"/>
  <c r="C95" i="91" s="1"/>
  <c r="B96" i="91" s="1"/>
  <c r="C96" i="91" s="1"/>
  <c r="B97" i="91" s="1"/>
  <c r="C97" i="91" s="1"/>
  <c r="B98" i="91" s="1"/>
  <c r="C98" i="91" s="1"/>
  <c r="B99" i="91" s="1"/>
  <c r="C99" i="91" s="1"/>
  <c r="B100" i="91" s="1"/>
  <c r="C100" i="91" s="1"/>
  <c r="B101" i="91" s="1"/>
  <c r="C101" i="91" s="1"/>
  <c r="B102" i="91" s="1"/>
  <c r="C102" i="91" s="1"/>
  <c r="A92" i="91"/>
  <c r="Z91" i="91"/>
  <c r="Y91" i="91"/>
  <c r="X91" i="91"/>
  <c r="W91" i="91"/>
  <c r="V91" i="91"/>
  <c r="U91" i="91"/>
  <c r="T91" i="91"/>
  <c r="S91" i="91"/>
  <c r="O91" i="91"/>
  <c r="K91" i="91"/>
  <c r="Z90" i="91"/>
  <c r="Y90" i="91"/>
  <c r="X90" i="91"/>
  <c r="W90" i="91"/>
  <c r="V90" i="91"/>
  <c r="U90" i="91"/>
  <c r="T90" i="91"/>
  <c r="S90" i="91"/>
  <c r="O90" i="91"/>
  <c r="K90" i="91"/>
  <c r="Z89" i="91"/>
  <c r="Y89" i="91"/>
  <c r="X89" i="91"/>
  <c r="W89" i="91"/>
  <c r="V89" i="91"/>
  <c r="U89" i="91"/>
  <c r="T89" i="91"/>
  <c r="S89" i="91"/>
  <c r="O89" i="91"/>
  <c r="K89" i="91"/>
  <c r="Z88" i="91"/>
  <c r="Y88" i="91"/>
  <c r="X88" i="91"/>
  <c r="W88" i="91"/>
  <c r="V88" i="91"/>
  <c r="U88" i="91"/>
  <c r="T88" i="91"/>
  <c r="S88" i="91"/>
  <c r="O88" i="91"/>
  <c r="K88" i="91"/>
  <c r="Z87" i="91"/>
  <c r="Y87" i="91"/>
  <c r="X87" i="91"/>
  <c r="W87" i="91"/>
  <c r="V87" i="91"/>
  <c r="U87" i="91"/>
  <c r="T87" i="91"/>
  <c r="S87" i="91"/>
  <c r="O87" i="91"/>
  <c r="K87" i="91"/>
  <c r="Z86" i="91"/>
  <c r="Y86" i="91"/>
  <c r="X86" i="91"/>
  <c r="W86" i="91"/>
  <c r="V86" i="91"/>
  <c r="U86" i="91"/>
  <c r="T86" i="91"/>
  <c r="S86" i="91"/>
  <c r="O86" i="91"/>
  <c r="K86" i="91"/>
  <c r="Z85" i="91"/>
  <c r="Y85" i="91"/>
  <c r="X85" i="91"/>
  <c r="W85" i="91"/>
  <c r="V85" i="91"/>
  <c r="U85" i="91"/>
  <c r="T85" i="91"/>
  <c r="S85" i="91"/>
  <c r="O85" i="91"/>
  <c r="K85" i="91"/>
  <c r="Z84" i="91"/>
  <c r="Y84" i="91"/>
  <c r="X84" i="91"/>
  <c r="W84" i="91"/>
  <c r="V84" i="91"/>
  <c r="U84" i="91"/>
  <c r="T84" i="91"/>
  <c r="S84" i="91"/>
  <c r="O84" i="91"/>
  <c r="K84" i="91"/>
  <c r="Z83" i="91"/>
  <c r="Y83" i="91"/>
  <c r="X83" i="91"/>
  <c r="W83" i="91"/>
  <c r="V83" i="91"/>
  <c r="U83" i="91"/>
  <c r="T83" i="91"/>
  <c r="S83" i="91"/>
  <c r="O83" i="91"/>
  <c r="K83" i="91"/>
  <c r="Z82" i="91"/>
  <c r="Y82" i="91"/>
  <c r="X82" i="91"/>
  <c r="W82" i="91"/>
  <c r="V82" i="91"/>
  <c r="U82" i="91"/>
  <c r="T82" i="91"/>
  <c r="S82" i="91"/>
  <c r="O82" i="91"/>
  <c r="K82" i="91"/>
  <c r="Z81" i="91"/>
  <c r="Y81" i="91"/>
  <c r="X81" i="91"/>
  <c r="W81" i="91"/>
  <c r="V81" i="91"/>
  <c r="U81" i="91"/>
  <c r="T81" i="91"/>
  <c r="S81" i="91"/>
  <c r="O81" i="91"/>
  <c r="K81" i="91"/>
  <c r="C81" i="91"/>
  <c r="B82" i="91" s="1"/>
  <c r="C82" i="91" s="1"/>
  <c r="B83" i="91" s="1"/>
  <c r="C83" i="91" s="1"/>
  <c r="B84" i="91" s="1"/>
  <c r="C84" i="91" s="1"/>
  <c r="B85" i="91" s="1"/>
  <c r="C85" i="91" s="1"/>
  <c r="B86" i="91" s="1"/>
  <c r="C86" i="91" s="1"/>
  <c r="B87" i="91" s="1"/>
  <c r="C87" i="91" s="1"/>
  <c r="B88" i="91" s="1"/>
  <c r="C88" i="91" s="1"/>
  <c r="B89" i="91" s="1"/>
  <c r="C89" i="91" s="1"/>
  <c r="B90" i="91" s="1"/>
  <c r="C90" i="91" s="1"/>
  <c r="B91" i="91" s="1"/>
  <c r="C91" i="91" s="1"/>
  <c r="B81" i="91"/>
  <c r="A81" i="91"/>
  <c r="Z80" i="91"/>
  <c r="Y80" i="91"/>
  <c r="S25" i="91" s="1"/>
  <c r="X80" i="91"/>
  <c r="W80" i="91"/>
  <c r="V80" i="91"/>
  <c r="U80" i="91"/>
  <c r="S21" i="91" s="1"/>
  <c r="T80" i="91"/>
  <c r="S80" i="91"/>
  <c r="O80" i="91"/>
  <c r="K80" i="91"/>
  <c r="Z79" i="91"/>
  <c r="Y79" i="91"/>
  <c r="X79" i="91"/>
  <c r="W79" i="91"/>
  <c r="V79" i="91"/>
  <c r="U79" i="91"/>
  <c r="T79" i="91"/>
  <c r="S79" i="91"/>
  <c r="O79" i="91"/>
  <c r="K79" i="91"/>
  <c r="Z78" i="91"/>
  <c r="Y78" i="91"/>
  <c r="X78" i="91"/>
  <c r="W78" i="91"/>
  <c r="V78" i="91"/>
  <c r="U78" i="91"/>
  <c r="T78" i="91"/>
  <c r="S78" i="91"/>
  <c r="O78" i="91"/>
  <c r="K78" i="91"/>
  <c r="Z77" i="91"/>
  <c r="Y77" i="91"/>
  <c r="X77" i="91"/>
  <c r="W77" i="91"/>
  <c r="V77" i="91"/>
  <c r="U77" i="91"/>
  <c r="T77" i="91"/>
  <c r="S77" i="91"/>
  <c r="O77" i="91"/>
  <c r="K77" i="91"/>
  <c r="Z76" i="91"/>
  <c r="Y76" i="91"/>
  <c r="X76" i="91"/>
  <c r="W76" i="91"/>
  <c r="V76" i="91"/>
  <c r="U76" i="91"/>
  <c r="T76" i="91"/>
  <c r="S76" i="91"/>
  <c r="O76" i="91"/>
  <c r="K76" i="91"/>
  <c r="Z75" i="91"/>
  <c r="Y75" i="91"/>
  <c r="X75" i="91"/>
  <c r="W75" i="91"/>
  <c r="V75" i="91"/>
  <c r="U75" i="91"/>
  <c r="T75" i="91"/>
  <c r="S75" i="91"/>
  <c r="O75" i="91"/>
  <c r="K75" i="91"/>
  <c r="Z74" i="91"/>
  <c r="Y74" i="91"/>
  <c r="X74" i="91"/>
  <c r="W74" i="91"/>
  <c r="V74" i="91"/>
  <c r="U74" i="91"/>
  <c r="T74" i="91"/>
  <c r="S74" i="91"/>
  <c r="O74" i="91"/>
  <c r="K74" i="91"/>
  <c r="Z73" i="91"/>
  <c r="Y73" i="91"/>
  <c r="X73" i="91"/>
  <c r="W73" i="91"/>
  <c r="V73" i="91"/>
  <c r="U73" i="91"/>
  <c r="T73" i="91"/>
  <c r="S73" i="91"/>
  <c r="O73" i="91"/>
  <c r="K73" i="91"/>
  <c r="Z72" i="91"/>
  <c r="Y72" i="91"/>
  <c r="X72" i="91"/>
  <c r="W72" i="91"/>
  <c r="V72" i="91"/>
  <c r="U72" i="91"/>
  <c r="T72" i="91"/>
  <c r="S72" i="91"/>
  <c r="O72" i="91"/>
  <c r="K72" i="91"/>
  <c r="Z71" i="91"/>
  <c r="Y71" i="91"/>
  <c r="X71" i="91"/>
  <c r="W71" i="91"/>
  <c r="V71" i="91"/>
  <c r="U71" i="91"/>
  <c r="T71" i="91"/>
  <c r="S71" i="91"/>
  <c r="O71" i="91"/>
  <c r="K71" i="91"/>
  <c r="Z70" i="91"/>
  <c r="Y70" i="91"/>
  <c r="R25" i="91" s="1"/>
  <c r="X70" i="91"/>
  <c r="W70" i="91"/>
  <c r="V70" i="91"/>
  <c r="U70" i="91"/>
  <c r="T70" i="91"/>
  <c r="S70" i="91"/>
  <c r="R19" i="91" s="1"/>
  <c r="O70" i="91"/>
  <c r="K70" i="91"/>
  <c r="B70" i="91"/>
  <c r="C70" i="91" s="1"/>
  <c r="B71" i="91" s="1"/>
  <c r="C71" i="91" s="1"/>
  <c r="B72" i="91" s="1"/>
  <c r="C72" i="91" s="1"/>
  <c r="B73" i="91" s="1"/>
  <c r="C73" i="91" s="1"/>
  <c r="B74" i="91" s="1"/>
  <c r="C74" i="91" s="1"/>
  <c r="B75" i="91" s="1"/>
  <c r="C75" i="91" s="1"/>
  <c r="B76" i="91" s="1"/>
  <c r="C76" i="91" s="1"/>
  <c r="B77" i="91" s="1"/>
  <c r="C77" i="91" s="1"/>
  <c r="B78" i="91" s="1"/>
  <c r="C78" i="91" s="1"/>
  <c r="B79" i="91" s="1"/>
  <c r="C79" i="91" s="1"/>
  <c r="B80" i="91" s="1"/>
  <c r="C80" i="91" s="1"/>
  <c r="A70" i="91"/>
  <c r="Z69" i="91"/>
  <c r="Y69" i="91"/>
  <c r="X69" i="91"/>
  <c r="W69" i="91"/>
  <c r="V69" i="91"/>
  <c r="U69" i="91"/>
  <c r="R21" i="91" s="1"/>
  <c r="T69" i="91"/>
  <c r="S69" i="91"/>
  <c r="O69" i="91"/>
  <c r="K69" i="91"/>
  <c r="Z68" i="91"/>
  <c r="Y68" i="91"/>
  <c r="X68" i="91"/>
  <c r="W68" i="91"/>
  <c r="V68" i="91"/>
  <c r="U68" i="91"/>
  <c r="T68" i="91"/>
  <c r="S68" i="91"/>
  <c r="O68" i="91"/>
  <c r="K68" i="91"/>
  <c r="Z67" i="91"/>
  <c r="Y67" i="91"/>
  <c r="X67" i="91"/>
  <c r="W67" i="91"/>
  <c r="V67" i="91"/>
  <c r="U67" i="91"/>
  <c r="T67" i="91"/>
  <c r="S67" i="91"/>
  <c r="O67" i="91"/>
  <c r="K67" i="91"/>
  <c r="Z66" i="91"/>
  <c r="Y66" i="91"/>
  <c r="X66" i="91"/>
  <c r="W66" i="91"/>
  <c r="V66" i="91"/>
  <c r="U66" i="91"/>
  <c r="T66" i="91"/>
  <c r="S66" i="91"/>
  <c r="O66" i="91"/>
  <c r="K66" i="91"/>
  <c r="Z65" i="91"/>
  <c r="Y65" i="91"/>
  <c r="X65" i="91"/>
  <c r="W65" i="91"/>
  <c r="V65" i="91"/>
  <c r="U65" i="91"/>
  <c r="T65" i="91"/>
  <c r="S65" i="91"/>
  <c r="O65" i="91"/>
  <c r="K65" i="91"/>
  <c r="Z64" i="91"/>
  <c r="Y64" i="91"/>
  <c r="X64" i="91"/>
  <c r="W64" i="91"/>
  <c r="V64" i="91"/>
  <c r="U64" i="91"/>
  <c r="T64" i="91"/>
  <c r="S64" i="91"/>
  <c r="O64" i="91"/>
  <c r="K64" i="91"/>
  <c r="Z63" i="91"/>
  <c r="Y63" i="91"/>
  <c r="X63" i="91"/>
  <c r="W63" i="91"/>
  <c r="V63" i="91"/>
  <c r="U63" i="91"/>
  <c r="T63" i="91"/>
  <c r="S63" i="91"/>
  <c r="O63" i="91"/>
  <c r="K63" i="91"/>
  <c r="Z62" i="91"/>
  <c r="Y62" i="91"/>
  <c r="X62" i="91"/>
  <c r="W62" i="91"/>
  <c r="V62" i="91"/>
  <c r="U62" i="91"/>
  <c r="T62" i="91"/>
  <c r="S62" i="91"/>
  <c r="O62" i="91"/>
  <c r="K62" i="91"/>
  <c r="Z61" i="91"/>
  <c r="Y61" i="91"/>
  <c r="X61" i="91"/>
  <c r="W61" i="91"/>
  <c r="V61" i="91"/>
  <c r="U61" i="91"/>
  <c r="T61" i="91"/>
  <c r="S61" i="91"/>
  <c r="O61" i="91"/>
  <c r="K61" i="91"/>
  <c r="Z60" i="91"/>
  <c r="Y60" i="91"/>
  <c r="X60" i="91"/>
  <c r="W60" i="91"/>
  <c r="V60" i="91"/>
  <c r="U60" i="91"/>
  <c r="T60" i="91"/>
  <c r="S60" i="91"/>
  <c r="O60" i="91"/>
  <c r="K60" i="91"/>
  <c r="Z59" i="91"/>
  <c r="Z114" i="91" s="1"/>
  <c r="Y59" i="91"/>
  <c r="X59" i="91"/>
  <c r="W59" i="91"/>
  <c r="V59" i="91"/>
  <c r="U59" i="91"/>
  <c r="T59" i="91"/>
  <c r="T114" i="91" s="1"/>
  <c r="S59" i="91"/>
  <c r="O59" i="91"/>
  <c r="K59" i="91"/>
  <c r="B59" i="91"/>
  <c r="C59" i="91" s="1"/>
  <c r="B60" i="91" s="1"/>
  <c r="C60" i="91" s="1"/>
  <c r="B61" i="91" s="1"/>
  <c r="C61" i="91" s="1"/>
  <c r="B62" i="91" s="1"/>
  <c r="C62" i="91" s="1"/>
  <c r="B63" i="91" s="1"/>
  <c r="C63" i="91" s="1"/>
  <c r="B64" i="91" s="1"/>
  <c r="C64" i="91" s="1"/>
  <c r="B65" i="91" s="1"/>
  <c r="C65" i="91" s="1"/>
  <c r="B66" i="91" s="1"/>
  <c r="C66" i="91" s="1"/>
  <c r="B67" i="91" s="1"/>
  <c r="C67" i="91" s="1"/>
  <c r="B68" i="91" s="1"/>
  <c r="C68" i="91" s="1"/>
  <c r="B69" i="91" s="1"/>
  <c r="C69" i="91" s="1"/>
  <c r="A59" i="91"/>
  <c r="Z58" i="91"/>
  <c r="Y58" i="91"/>
  <c r="X58" i="91"/>
  <c r="Q24" i="91" s="1"/>
  <c r="W58" i="91"/>
  <c r="Q23" i="91" s="1"/>
  <c r="V58" i="91"/>
  <c r="Q22" i="91" s="1"/>
  <c r="U58" i="91"/>
  <c r="Q21" i="91" s="1"/>
  <c r="T58" i="91"/>
  <c r="S58" i="91"/>
  <c r="O58" i="91"/>
  <c r="K58" i="91"/>
  <c r="Z57" i="91"/>
  <c r="Y57" i="91"/>
  <c r="X57" i="91"/>
  <c r="W57" i="91"/>
  <c r="V57" i="91"/>
  <c r="U57" i="91"/>
  <c r="T57" i="91"/>
  <c r="S57" i="91"/>
  <c r="O57" i="91"/>
  <c r="K57" i="91"/>
  <c r="Z56" i="91"/>
  <c r="Y56" i="91"/>
  <c r="X56" i="91"/>
  <c r="W56" i="91"/>
  <c r="V56" i="91"/>
  <c r="U56" i="91"/>
  <c r="T56" i="91"/>
  <c r="S56" i="91"/>
  <c r="O56" i="91"/>
  <c r="K56" i="91"/>
  <c r="Z55" i="91"/>
  <c r="Y55" i="91"/>
  <c r="X55" i="91"/>
  <c r="W55" i="91"/>
  <c r="V55" i="91"/>
  <c r="U55" i="91"/>
  <c r="T55" i="91"/>
  <c r="S55" i="91"/>
  <c r="O55" i="91"/>
  <c r="K55" i="91"/>
  <c r="Z54" i="91"/>
  <c r="Y54" i="91"/>
  <c r="X54" i="91"/>
  <c r="W54" i="91"/>
  <c r="V54" i="91"/>
  <c r="U54" i="91"/>
  <c r="T54" i="91"/>
  <c r="S54" i="91"/>
  <c r="O54" i="91"/>
  <c r="K54" i="91"/>
  <c r="Z53" i="91"/>
  <c r="Y53" i="91"/>
  <c r="X53" i="91"/>
  <c r="W53" i="91"/>
  <c r="V53" i="91"/>
  <c r="U53" i="91"/>
  <c r="T53" i="91"/>
  <c r="S53" i="91"/>
  <c r="O53" i="91"/>
  <c r="K53" i="91"/>
  <c r="Z52" i="91"/>
  <c r="Y52" i="91"/>
  <c r="X52" i="91"/>
  <c r="W52" i="91"/>
  <c r="V52" i="91"/>
  <c r="U52" i="91"/>
  <c r="T52" i="91"/>
  <c r="S52" i="91"/>
  <c r="O52" i="91"/>
  <c r="K52" i="91"/>
  <c r="Z51" i="91"/>
  <c r="Y51" i="91"/>
  <c r="X51" i="91"/>
  <c r="W51" i="91"/>
  <c r="V51" i="91"/>
  <c r="U51" i="91"/>
  <c r="T51" i="91"/>
  <c r="S51" i="91"/>
  <c r="O51" i="91"/>
  <c r="K51" i="91"/>
  <c r="Z50" i="91"/>
  <c r="Y50" i="91"/>
  <c r="X50" i="91"/>
  <c r="W50" i="91"/>
  <c r="V50" i="91"/>
  <c r="U50" i="91"/>
  <c r="T50" i="91"/>
  <c r="S50" i="91"/>
  <c r="O50" i="91"/>
  <c r="K50" i="91"/>
  <c r="Z49" i="91"/>
  <c r="Y49" i="91"/>
  <c r="X49" i="91"/>
  <c r="W49" i="91"/>
  <c r="V49" i="91"/>
  <c r="U49" i="91"/>
  <c r="T49" i="91"/>
  <c r="S49" i="91"/>
  <c r="O49" i="91"/>
  <c r="K49" i="91"/>
  <c r="Z48" i="91"/>
  <c r="Y48" i="91"/>
  <c r="X48" i="91"/>
  <c r="W48" i="91"/>
  <c r="V48" i="91"/>
  <c r="U48" i="91"/>
  <c r="T48" i="91"/>
  <c r="S48" i="91"/>
  <c r="O48" i="91"/>
  <c r="K48" i="91"/>
  <c r="Z47" i="91"/>
  <c r="Y47" i="91"/>
  <c r="Y114" i="91" s="1"/>
  <c r="X47" i="91"/>
  <c r="X114" i="91" s="1"/>
  <c r="W47" i="91"/>
  <c r="W114" i="91" s="1"/>
  <c r="V47" i="91"/>
  <c r="P22" i="91" s="1"/>
  <c r="V22" i="91" s="1"/>
  <c r="U47" i="91"/>
  <c r="P21" i="91" s="1"/>
  <c r="T47" i="91"/>
  <c r="S47" i="91"/>
  <c r="P19" i="91" s="1"/>
  <c r="O47" i="91"/>
  <c r="K47" i="91"/>
  <c r="B47" i="91"/>
  <c r="C47" i="91" s="1"/>
  <c r="B48" i="91" s="1"/>
  <c r="C48" i="91" s="1"/>
  <c r="B49" i="91" s="1"/>
  <c r="C49" i="91" s="1"/>
  <c r="B50" i="91" s="1"/>
  <c r="C50" i="91" s="1"/>
  <c r="B51" i="91" s="1"/>
  <c r="C51" i="91" s="1"/>
  <c r="B52" i="91" s="1"/>
  <c r="C52" i="91" s="1"/>
  <c r="B53" i="91" s="1"/>
  <c r="C53" i="91" s="1"/>
  <c r="B54" i="91" s="1"/>
  <c r="C54" i="91" s="1"/>
  <c r="B55" i="91" s="1"/>
  <c r="C55" i="91" s="1"/>
  <c r="B56" i="91" s="1"/>
  <c r="C56" i="91" s="1"/>
  <c r="B57" i="91" s="1"/>
  <c r="C57" i="91" s="1"/>
  <c r="B58" i="91" s="1"/>
  <c r="C58" i="91" s="1"/>
  <c r="A47" i="91"/>
  <c r="L43" i="91"/>
  <c r="K42" i="91"/>
  <c r="K41" i="91"/>
  <c r="K40" i="91"/>
  <c r="K39" i="91"/>
  <c r="K38" i="91"/>
  <c r="K37" i="91"/>
  <c r="K43" i="91" s="1"/>
  <c r="K31" i="91"/>
  <c r="L32" i="91" s="1"/>
  <c r="H31" i="91"/>
  <c r="J31" i="91" s="1"/>
  <c r="F31" i="91"/>
  <c r="D31" i="91"/>
  <c r="A31" i="91"/>
  <c r="L29" i="91"/>
  <c r="K29" i="91"/>
  <c r="G29" i="91"/>
  <c r="F29" i="91"/>
  <c r="I29" i="91" s="1"/>
  <c r="D29" i="91"/>
  <c r="A29" i="91"/>
  <c r="K27" i="91"/>
  <c r="F27" i="91"/>
  <c r="D27" i="91"/>
  <c r="A27" i="91"/>
  <c r="U26" i="91"/>
  <c r="T26" i="91"/>
  <c r="S26" i="91"/>
  <c r="R26" i="91"/>
  <c r="P26" i="91"/>
  <c r="U25" i="91"/>
  <c r="T25" i="91"/>
  <c r="Q25" i="91"/>
  <c r="P25" i="91"/>
  <c r="K25" i="91"/>
  <c r="F25" i="91"/>
  <c r="D25" i="91"/>
  <c r="A25" i="91"/>
  <c r="U24" i="91"/>
  <c r="T24" i="91"/>
  <c r="S24" i="91"/>
  <c r="R24" i="91"/>
  <c r="P24" i="91"/>
  <c r="V24" i="91" s="1"/>
  <c r="U23" i="91"/>
  <c r="T23" i="91"/>
  <c r="S23" i="91"/>
  <c r="R23" i="91"/>
  <c r="P23" i="91"/>
  <c r="V23" i="91" s="1"/>
  <c r="K23" i="91"/>
  <c r="F23" i="91"/>
  <c r="D23" i="91"/>
  <c r="A23" i="91"/>
  <c r="U22" i="91"/>
  <c r="T22" i="91"/>
  <c r="S22" i="91"/>
  <c r="R22" i="91"/>
  <c r="U21" i="91"/>
  <c r="T21" i="91"/>
  <c r="T27" i="91" s="1"/>
  <c r="K21" i="91"/>
  <c r="F21" i="91"/>
  <c r="D21" i="91"/>
  <c r="A21" i="91"/>
  <c r="U20" i="91"/>
  <c r="T20" i="91"/>
  <c r="S20" i="91"/>
  <c r="R20" i="91"/>
  <c r="P20" i="91"/>
  <c r="U19" i="91"/>
  <c r="U27" i="91" s="1"/>
  <c r="I31" i="91" s="1"/>
  <c r="T19" i="91"/>
  <c r="H29" i="91" s="1"/>
  <c r="J29" i="91" s="1"/>
  <c r="L30" i="91" s="1"/>
  <c r="S19" i="91"/>
  <c r="H27" i="91" s="1"/>
  <c r="Q19" i="91"/>
  <c r="Z228" i="90"/>
  <c r="Y228" i="90"/>
  <c r="X228" i="90"/>
  <c r="W228" i="90"/>
  <c r="V228" i="90"/>
  <c r="U228" i="90"/>
  <c r="T228" i="90"/>
  <c r="S228" i="90"/>
  <c r="O228" i="90"/>
  <c r="K228" i="90"/>
  <c r="Z227" i="90"/>
  <c r="Y227" i="90"/>
  <c r="X227" i="90"/>
  <c r="W227" i="90"/>
  <c r="V227" i="90"/>
  <c r="U227" i="90"/>
  <c r="T227" i="90"/>
  <c r="S227" i="90"/>
  <c r="O227" i="90"/>
  <c r="K227" i="90"/>
  <c r="Z226" i="90"/>
  <c r="Y226" i="90"/>
  <c r="X226" i="90"/>
  <c r="W226" i="90"/>
  <c r="V226" i="90"/>
  <c r="U226" i="90"/>
  <c r="T226" i="90"/>
  <c r="S226" i="90"/>
  <c r="O226" i="90"/>
  <c r="K226" i="90"/>
  <c r="Z225" i="90"/>
  <c r="Y225" i="90"/>
  <c r="X225" i="90"/>
  <c r="W225" i="90"/>
  <c r="V225" i="90"/>
  <c r="U225" i="90"/>
  <c r="T225" i="90"/>
  <c r="S225" i="90"/>
  <c r="O225" i="90"/>
  <c r="K225" i="90"/>
  <c r="Z224" i="90"/>
  <c r="Y224" i="90"/>
  <c r="X224" i="90"/>
  <c r="W224" i="90"/>
  <c r="V224" i="90"/>
  <c r="U224" i="90"/>
  <c r="T224" i="90"/>
  <c r="S224" i="90"/>
  <c r="O224" i="90"/>
  <c r="K224" i="90"/>
  <c r="Z223" i="90"/>
  <c r="Y223" i="90"/>
  <c r="X223" i="90"/>
  <c r="W223" i="90"/>
  <c r="V223" i="90"/>
  <c r="U223" i="90"/>
  <c r="T223" i="90"/>
  <c r="S223" i="90"/>
  <c r="O223" i="90"/>
  <c r="K223" i="90"/>
  <c r="Z222" i="90"/>
  <c r="Y222" i="90"/>
  <c r="X222" i="90"/>
  <c r="W222" i="90"/>
  <c r="V222" i="90"/>
  <c r="U222" i="90"/>
  <c r="T222" i="90"/>
  <c r="S222" i="90"/>
  <c r="O222" i="90"/>
  <c r="K222" i="90"/>
  <c r="Z221" i="90"/>
  <c r="Y221" i="90"/>
  <c r="X221" i="90"/>
  <c r="W221" i="90"/>
  <c r="V221" i="90"/>
  <c r="U221" i="90"/>
  <c r="T221" i="90"/>
  <c r="S221" i="90"/>
  <c r="O221" i="90"/>
  <c r="K221" i="90"/>
  <c r="Z220" i="90"/>
  <c r="Y220" i="90"/>
  <c r="X220" i="90"/>
  <c r="W220" i="90"/>
  <c r="V220" i="90"/>
  <c r="U220" i="90"/>
  <c r="T220" i="90"/>
  <c r="S220" i="90"/>
  <c r="O220" i="90"/>
  <c r="K220" i="90"/>
  <c r="Z219" i="90"/>
  <c r="Y219" i="90"/>
  <c r="X219" i="90"/>
  <c r="W219" i="90"/>
  <c r="V219" i="90"/>
  <c r="U219" i="90"/>
  <c r="T219" i="90"/>
  <c r="S219" i="90"/>
  <c r="O219" i="90"/>
  <c r="K219" i="90"/>
  <c r="Z218" i="90"/>
  <c r="Y218" i="90"/>
  <c r="X218" i="90"/>
  <c r="W218" i="90"/>
  <c r="V218" i="90"/>
  <c r="U218" i="90"/>
  <c r="T218" i="90"/>
  <c r="S218" i="90"/>
  <c r="O218" i="90"/>
  <c r="K218" i="90"/>
  <c r="B218" i="90"/>
  <c r="C218" i="90" s="1"/>
  <c r="B219" i="90" s="1"/>
  <c r="C219" i="90" s="1"/>
  <c r="B220" i="90" s="1"/>
  <c r="C220" i="90" s="1"/>
  <c r="B221" i="90" s="1"/>
  <c r="C221" i="90" s="1"/>
  <c r="B222" i="90" s="1"/>
  <c r="C222" i="90" s="1"/>
  <c r="B223" i="90" s="1"/>
  <c r="C223" i="90" s="1"/>
  <c r="B224" i="90" s="1"/>
  <c r="C224" i="90" s="1"/>
  <c r="B225" i="90" s="1"/>
  <c r="C225" i="90" s="1"/>
  <c r="B226" i="90" s="1"/>
  <c r="C226" i="90" s="1"/>
  <c r="B227" i="90" s="1"/>
  <c r="C227" i="90" s="1"/>
  <c r="B228" i="90" s="1"/>
  <c r="C228" i="90" s="1"/>
  <c r="A218" i="90"/>
  <c r="Z217" i="90"/>
  <c r="Y217" i="90"/>
  <c r="X217" i="90"/>
  <c r="W217" i="90"/>
  <c r="V217" i="90"/>
  <c r="U217" i="90"/>
  <c r="T217" i="90"/>
  <c r="S217" i="90"/>
  <c r="O217" i="90"/>
  <c r="K217" i="90"/>
  <c r="Z216" i="90"/>
  <c r="Y216" i="90"/>
  <c r="X216" i="90"/>
  <c r="W216" i="90"/>
  <c r="V216" i="90"/>
  <c r="U216" i="90"/>
  <c r="T216" i="90"/>
  <c r="S216" i="90"/>
  <c r="O216" i="90"/>
  <c r="K216" i="90"/>
  <c r="Z215" i="90"/>
  <c r="Y215" i="90"/>
  <c r="X215" i="90"/>
  <c r="W215" i="90"/>
  <c r="V215" i="90"/>
  <c r="U215" i="90"/>
  <c r="T215" i="90"/>
  <c r="S215" i="90"/>
  <c r="O215" i="90"/>
  <c r="K215" i="90"/>
  <c r="Z214" i="90"/>
  <c r="Y214" i="90"/>
  <c r="X214" i="90"/>
  <c r="W214" i="90"/>
  <c r="V214" i="90"/>
  <c r="U214" i="90"/>
  <c r="T214" i="90"/>
  <c r="S214" i="90"/>
  <c r="O214" i="90"/>
  <c r="K214" i="90"/>
  <c r="Z213" i="90"/>
  <c r="Y213" i="90"/>
  <c r="X213" i="90"/>
  <c r="W213" i="90"/>
  <c r="V213" i="90"/>
  <c r="U213" i="90"/>
  <c r="T213" i="90"/>
  <c r="S213" i="90"/>
  <c r="O213" i="90"/>
  <c r="K213" i="90"/>
  <c r="Z212" i="90"/>
  <c r="Y212" i="90"/>
  <c r="X212" i="90"/>
  <c r="W212" i="90"/>
  <c r="V212" i="90"/>
  <c r="U212" i="90"/>
  <c r="T212" i="90"/>
  <c r="S212" i="90"/>
  <c r="O212" i="90"/>
  <c r="K212" i="90"/>
  <c r="Z211" i="90"/>
  <c r="Y211" i="90"/>
  <c r="X211" i="90"/>
  <c r="W211" i="90"/>
  <c r="V211" i="90"/>
  <c r="U211" i="90"/>
  <c r="T211" i="90"/>
  <c r="S211" i="90"/>
  <c r="O211" i="90"/>
  <c r="K211" i="90"/>
  <c r="Z210" i="90"/>
  <c r="Y210" i="90"/>
  <c r="X210" i="90"/>
  <c r="W210" i="90"/>
  <c r="V210" i="90"/>
  <c r="U210" i="90"/>
  <c r="T210" i="90"/>
  <c r="S210" i="90"/>
  <c r="O210" i="90"/>
  <c r="K210" i="90"/>
  <c r="Z209" i="90"/>
  <c r="Y209" i="90"/>
  <c r="X209" i="90"/>
  <c r="W209" i="90"/>
  <c r="V209" i="90"/>
  <c r="U209" i="90"/>
  <c r="T209" i="90"/>
  <c r="S209" i="90"/>
  <c r="O209" i="90"/>
  <c r="K209" i="90"/>
  <c r="Z208" i="90"/>
  <c r="Y208" i="90"/>
  <c r="X208" i="90"/>
  <c r="W208" i="90"/>
  <c r="V208" i="90"/>
  <c r="U208" i="90"/>
  <c r="T208" i="90"/>
  <c r="S208" i="90"/>
  <c r="O208" i="90"/>
  <c r="K208" i="90"/>
  <c r="Z207" i="90"/>
  <c r="Y207" i="90"/>
  <c r="X207" i="90"/>
  <c r="W207" i="90"/>
  <c r="V207" i="90"/>
  <c r="U207" i="90"/>
  <c r="T207" i="90"/>
  <c r="S207" i="90"/>
  <c r="O207" i="90"/>
  <c r="K207" i="90"/>
  <c r="B207" i="90"/>
  <c r="C207" i="90" s="1"/>
  <c r="B208" i="90" s="1"/>
  <c r="C208" i="90" s="1"/>
  <c r="B209" i="90" s="1"/>
  <c r="C209" i="90" s="1"/>
  <c r="B210" i="90" s="1"/>
  <c r="C210" i="90" s="1"/>
  <c r="B211" i="90" s="1"/>
  <c r="C211" i="90" s="1"/>
  <c r="B212" i="90" s="1"/>
  <c r="C212" i="90" s="1"/>
  <c r="B213" i="90" s="1"/>
  <c r="C213" i="90" s="1"/>
  <c r="B214" i="90" s="1"/>
  <c r="C214" i="90" s="1"/>
  <c r="B215" i="90" s="1"/>
  <c r="C215" i="90" s="1"/>
  <c r="B216" i="90" s="1"/>
  <c r="C216" i="90" s="1"/>
  <c r="B217" i="90" s="1"/>
  <c r="C217" i="90" s="1"/>
  <c r="A207" i="90"/>
  <c r="Z206" i="90"/>
  <c r="Y206" i="90"/>
  <c r="X206" i="90"/>
  <c r="W206" i="90"/>
  <c r="V206" i="90"/>
  <c r="U206" i="90"/>
  <c r="T206" i="90"/>
  <c r="S206" i="90"/>
  <c r="O206" i="90"/>
  <c r="K206" i="90"/>
  <c r="Z205" i="90"/>
  <c r="Y205" i="90"/>
  <c r="X205" i="90"/>
  <c r="W205" i="90"/>
  <c r="V205" i="90"/>
  <c r="U205" i="90"/>
  <c r="T205" i="90"/>
  <c r="S205" i="90"/>
  <c r="O205" i="90"/>
  <c r="K205" i="90"/>
  <c r="Z204" i="90"/>
  <c r="Y204" i="90"/>
  <c r="X204" i="90"/>
  <c r="W204" i="90"/>
  <c r="V204" i="90"/>
  <c r="U204" i="90"/>
  <c r="T204" i="90"/>
  <c r="S204" i="90"/>
  <c r="O204" i="90"/>
  <c r="K204" i="90"/>
  <c r="Z203" i="90"/>
  <c r="Y203" i="90"/>
  <c r="X203" i="90"/>
  <c r="W203" i="90"/>
  <c r="V203" i="90"/>
  <c r="U203" i="90"/>
  <c r="T203" i="90"/>
  <c r="S203" i="90"/>
  <c r="O203" i="90"/>
  <c r="K203" i="90"/>
  <c r="Z202" i="90"/>
  <c r="Y202" i="90"/>
  <c r="X202" i="90"/>
  <c r="W202" i="90"/>
  <c r="V202" i="90"/>
  <c r="U202" i="90"/>
  <c r="T202" i="90"/>
  <c r="S202" i="90"/>
  <c r="O202" i="90"/>
  <c r="K202" i="90"/>
  <c r="Z201" i="90"/>
  <c r="Y201" i="90"/>
  <c r="X201" i="90"/>
  <c r="W201" i="90"/>
  <c r="V201" i="90"/>
  <c r="U201" i="90"/>
  <c r="T201" i="90"/>
  <c r="S201" i="90"/>
  <c r="O201" i="90"/>
  <c r="K201" i="90"/>
  <c r="Z200" i="90"/>
  <c r="Y200" i="90"/>
  <c r="X200" i="90"/>
  <c r="W200" i="90"/>
  <c r="V200" i="90"/>
  <c r="U200" i="90"/>
  <c r="T200" i="90"/>
  <c r="S200" i="90"/>
  <c r="O200" i="90"/>
  <c r="K200" i="90"/>
  <c r="Z199" i="90"/>
  <c r="Y199" i="90"/>
  <c r="X199" i="90"/>
  <c r="W199" i="90"/>
  <c r="V199" i="90"/>
  <c r="U199" i="90"/>
  <c r="T199" i="90"/>
  <c r="S199" i="90"/>
  <c r="O199" i="90"/>
  <c r="K199" i="90"/>
  <c r="Z198" i="90"/>
  <c r="Y198" i="90"/>
  <c r="X198" i="90"/>
  <c r="W198" i="90"/>
  <c r="V198" i="90"/>
  <c r="U198" i="90"/>
  <c r="T198" i="90"/>
  <c r="S198" i="90"/>
  <c r="O198" i="90"/>
  <c r="K198" i="90"/>
  <c r="Z197" i="90"/>
  <c r="Y197" i="90"/>
  <c r="X197" i="90"/>
  <c r="W197" i="90"/>
  <c r="V197" i="90"/>
  <c r="U197" i="90"/>
  <c r="T197" i="90"/>
  <c r="S197" i="90"/>
  <c r="O197" i="90"/>
  <c r="K197" i="90"/>
  <c r="Z196" i="90"/>
  <c r="Y196" i="90"/>
  <c r="X196" i="90"/>
  <c r="W196" i="90"/>
  <c r="V196" i="90"/>
  <c r="U196" i="90"/>
  <c r="T196" i="90"/>
  <c r="S196" i="90"/>
  <c r="O196" i="90"/>
  <c r="K196" i="90"/>
  <c r="B196" i="90"/>
  <c r="C196" i="90" s="1"/>
  <c r="B197" i="90" s="1"/>
  <c r="C197" i="90" s="1"/>
  <c r="B198" i="90" s="1"/>
  <c r="C198" i="90" s="1"/>
  <c r="B199" i="90" s="1"/>
  <c r="C199" i="90" s="1"/>
  <c r="B200" i="90" s="1"/>
  <c r="C200" i="90" s="1"/>
  <c r="B201" i="90" s="1"/>
  <c r="C201" i="90" s="1"/>
  <c r="B202" i="90" s="1"/>
  <c r="C202" i="90" s="1"/>
  <c r="B203" i="90" s="1"/>
  <c r="C203" i="90" s="1"/>
  <c r="B204" i="90" s="1"/>
  <c r="C204" i="90" s="1"/>
  <c r="B205" i="90" s="1"/>
  <c r="C205" i="90" s="1"/>
  <c r="B206" i="90" s="1"/>
  <c r="C206" i="90" s="1"/>
  <c r="A196" i="90"/>
  <c r="Z195" i="90"/>
  <c r="Y195" i="90"/>
  <c r="X195" i="90"/>
  <c r="W195" i="90"/>
  <c r="V195" i="90"/>
  <c r="U195" i="90"/>
  <c r="T195" i="90"/>
  <c r="S195" i="90"/>
  <c r="O195" i="90"/>
  <c r="K195" i="90"/>
  <c r="Z194" i="90"/>
  <c r="Y194" i="90"/>
  <c r="X194" i="90"/>
  <c r="W194" i="90"/>
  <c r="V194" i="90"/>
  <c r="U194" i="90"/>
  <c r="T194" i="90"/>
  <c r="S194" i="90"/>
  <c r="O194" i="90"/>
  <c r="K194" i="90"/>
  <c r="Z193" i="90"/>
  <c r="Y193" i="90"/>
  <c r="X193" i="90"/>
  <c r="W193" i="90"/>
  <c r="V193" i="90"/>
  <c r="U193" i="90"/>
  <c r="T193" i="90"/>
  <c r="S193" i="90"/>
  <c r="O193" i="90"/>
  <c r="K193" i="90"/>
  <c r="Z192" i="90"/>
  <c r="Y192" i="90"/>
  <c r="X192" i="90"/>
  <c r="W192" i="90"/>
  <c r="V192" i="90"/>
  <c r="U192" i="90"/>
  <c r="T192" i="90"/>
  <c r="S192" i="90"/>
  <c r="O192" i="90"/>
  <c r="K192" i="90"/>
  <c r="Z191" i="90"/>
  <c r="Y191" i="90"/>
  <c r="X191" i="90"/>
  <c r="W191" i="90"/>
  <c r="V191" i="90"/>
  <c r="U191" i="90"/>
  <c r="T191" i="90"/>
  <c r="S191" i="90"/>
  <c r="O191" i="90"/>
  <c r="K191" i="90"/>
  <c r="Z190" i="90"/>
  <c r="Y190" i="90"/>
  <c r="X190" i="90"/>
  <c r="W190" i="90"/>
  <c r="V190" i="90"/>
  <c r="U190" i="90"/>
  <c r="T190" i="90"/>
  <c r="S190" i="90"/>
  <c r="O190" i="90"/>
  <c r="K190" i="90"/>
  <c r="Z189" i="90"/>
  <c r="Y189" i="90"/>
  <c r="X189" i="90"/>
  <c r="W189" i="90"/>
  <c r="V189" i="90"/>
  <c r="U189" i="90"/>
  <c r="T189" i="90"/>
  <c r="S189" i="90"/>
  <c r="O189" i="90"/>
  <c r="K189" i="90"/>
  <c r="Z188" i="90"/>
  <c r="Y188" i="90"/>
  <c r="X188" i="90"/>
  <c r="W188" i="90"/>
  <c r="V188" i="90"/>
  <c r="U188" i="90"/>
  <c r="T188" i="90"/>
  <c r="S188" i="90"/>
  <c r="O188" i="90"/>
  <c r="K188" i="90"/>
  <c r="Z187" i="90"/>
  <c r="Y187" i="90"/>
  <c r="X187" i="90"/>
  <c r="W187" i="90"/>
  <c r="V187" i="90"/>
  <c r="U187" i="90"/>
  <c r="T187" i="90"/>
  <c r="S187" i="90"/>
  <c r="O187" i="90"/>
  <c r="K187" i="90"/>
  <c r="Z186" i="90"/>
  <c r="Y186" i="90"/>
  <c r="X186" i="90"/>
  <c r="W186" i="90"/>
  <c r="V186" i="90"/>
  <c r="U186" i="90"/>
  <c r="T186" i="90"/>
  <c r="S186" i="90"/>
  <c r="O186" i="90"/>
  <c r="K186" i="90"/>
  <c r="Z185" i="90"/>
  <c r="Y185" i="90"/>
  <c r="X185" i="90"/>
  <c r="W185" i="90"/>
  <c r="V185" i="90"/>
  <c r="U185" i="90"/>
  <c r="T185" i="90"/>
  <c r="S185" i="90"/>
  <c r="O185" i="90"/>
  <c r="K185" i="90"/>
  <c r="B185" i="90"/>
  <c r="C185" i="90" s="1"/>
  <c r="B186" i="90" s="1"/>
  <c r="C186" i="90" s="1"/>
  <c r="B187" i="90" s="1"/>
  <c r="C187" i="90" s="1"/>
  <c r="B188" i="90" s="1"/>
  <c r="C188" i="90" s="1"/>
  <c r="B189" i="90" s="1"/>
  <c r="C189" i="90" s="1"/>
  <c r="B190" i="90" s="1"/>
  <c r="C190" i="90" s="1"/>
  <c r="B191" i="90" s="1"/>
  <c r="C191" i="90" s="1"/>
  <c r="B192" i="90" s="1"/>
  <c r="C192" i="90" s="1"/>
  <c r="B193" i="90" s="1"/>
  <c r="C193" i="90" s="1"/>
  <c r="B194" i="90" s="1"/>
  <c r="C194" i="90" s="1"/>
  <c r="B195" i="90" s="1"/>
  <c r="C195" i="90" s="1"/>
  <c r="A185" i="90"/>
  <c r="Z184" i="90"/>
  <c r="Y184" i="90"/>
  <c r="X184" i="90"/>
  <c r="W184" i="90"/>
  <c r="V184" i="90"/>
  <c r="R137" i="90" s="1"/>
  <c r="U184" i="90"/>
  <c r="T184" i="90"/>
  <c r="S184" i="90"/>
  <c r="O184" i="90"/>
  <c r="K184" i="90"/>
  <c r="Z183" i="90"/>
  <c r="Y183" i="90"/>
  <c r="X183" i="90"/>
  <c r="W183" i="90"/>
  <c r="V183" i="90"/>
  <c r="U183" i="90"/>
  <c r="T183" i="90"/>
  <c r="S183" i="90"/>
  <c r="O183" i="90"/>
  <c r="K183" i="90"/>
  <c r="Z182" i="90"/>
  <c r="Y182" i="90"/>
  <c r="X182" i="90"/>
  <c r="W182" i="90"/>
  <c r="V182" i="90"/>
  <c r="U182" i="90"/>
  <c r="T182" i="90"/>
  <c r="S182" i="90"/>
  <c r="O182" i="90"/>
  <c r="K182" i="90"/>
  <c r="Z181" i="90"/>
  <c r="Y181" i="90"/>
  <c r="X181" i="90"/>
  <c r="W181" i="90"/>
  <c r="V181" i="90"/>
  <c r="U181" i="90"/>
  <c r="T181" i="90"/>
  <c r="S181" i="90"/>
  <c r="O181" i="90"/>
  <c r="K181" i="90"/>
  <c r="Z180" i="90"/>
  <c r="Y180" i="90"/>
  <c r="X180" i="90"/>
  <c r="W180" i="90"/>
  <c r="V180" i="90"/>
  <c r="U180" i="90"/>
  <c r="T180" i="90"/>
  <c r="S180" i="90"/>
  <c r="O180" i="90"/>
  <c r="K180" i="90"/>
  <c r="Z179" i="90"/>
  <c r="Y179" i="90"/>
  <c r="X179" i="90"/>
  <c r="W179" i="90"/>
  <c r="V179" i="90"/>
  <c r="U179" i="90"/>
  <c r="T179" i="90"/>
  <c r="S179" i="90"/>
  <c r="O179" i="90"/>
  <c r="K179" i="90"/>
  <c r="Z178" i="90"/>
  <c r="Y178" i="90"/>
  <c r="X178" i="90"/>
  <c r="W178" i="90"/>
  <c r="V178" i="90"/>
  <c r="U178" i="90"/>
  <c r="T178" i="90"/>
  <c r="S178" i="90"/>
  <c r="O178" i="90"/>
  <c r="K178" i="90"/>
  <c r="Z177" i="90"/>
  <c r="Y177" i="90"/>
  <c r="X177" i="90"/>
  <c r="W177" i="90"/>
  <c r="V177" i="90"/>
  <c r="U177" i="90"/>
  <c r="T177" i="90"/>
  <c r="S177" i="90"/>
  <c r="O177" i="90"/>
  <c r="K177" i="90"/>
  <c r="Z176" i="90"/>
  <c r="Y176" i="90"/>
  <c r="X176" i="90"/>
  <c r="W176" i="90"/>
  <c r="V176" i="90"/>
  <c r="U176" i="90"/>
  <c r="T176" i="90"/>
  <c r="S176" i="90"/>
  <c r="O176" i="90"/>
  <c r="K176" i="90"/>
  <c r="Z175" i="90"/>
  <c r="Y175" i="90"/>
  <c r="X175" i="90"/>
  <c r="W175" i="90"/>
  <c r="V175" i="90"/>
  <c r="U175" i="90"/>
  <c r="T175" i="90"/>
  <c r="S175" i="90"/>
  <c r="O175" i="90"/>
  <c r="K175" i="90"/>
  <c r="Z174" i="90"/>
  <c r="Y174" i="90"/>
  <c r="X174" i="90"/>
  <c r="W174" i="90"/>
  <c r="V174" i="90"/>
  <c r="Q137" i="90" s="1"/>
  <c r="U174" i="90"/>
  <c r="T174" i="90"/>
  <c r="S174" i="90"/>
  <c r="O174" i="90"/>
  <c r="K174" i="90"/>
  <c r="C174" i="90"/>
  <c r="B175" i="90" s="1"/>
  <c r="C175" i="90" s="1"/>
  <c r="B176" i="90" s="1"/>
  <c r="C176" i="90" s="1"/>
  <c r="B177" i="90" s="1"/>
  <c r="C177" i="90" s="1"/>
  <c r="B178" i="90" s="1"/>
  <c r="C178" i="90" s="1"/>
  <c r="B179" i="90" s="1"/>
  <c r="C179" i="90" s="1"/>
  <c r="B180" i="90" s="1"/>
  <c r="C180" i="90" s="1"/>
  <c r="B181" i="90" s="1"/>
  <c r="C181" i="90" s="1"/>
  <c r="B182" i="90" s="1"/>
  <c r="C182" i="90" s="1"/>
  <c r="B183" i="90" s="1"/>
  <c r="C183" i="90" s="1"/>
  <c r="B184" i="90" s="1"/>
  <c r="C184" i="90" s="1"/>
  <c r="B174" i="90"/>
  <c r="A174" i="90"/>
  <c r="Z173" i="90"/>
  <c r="Y173" i="90"/>
  <c r="X173" i="90"/>
  <c r="Q139" i="90" s="1"/>
  <c r="W173" i="90"/>
  <c r="V173" i="90"/>
  <c r="U173" i="90"/>
  <c r="T173" i="90"/>
  <c r="S173" i="90"/>
  <c r="O173" i="90"/>
  <c r="K173" i="90"/>
  <c r="Z172" i="90"/>
  <c r="Y172" i="90"/>
  <c r="X172" i="90"/>
  <c r="W172" i="90"/>
  <c r="V172" i="90"/>
  <c r="U172" i="90"/>
  <c r="T172" i="90"/>
  <c r="S172" i="90"/>
  <c r="O172" i="90"/>
  <c r="K172" i="90"/>
  <c r="Z171" i="90"/>
  <c r="Y171" i="90"/>
  <c r="X171" i="90"/>
  <c r="W171" i="90"/>
  <c r="V171" i="90"/>
  <c r="U171" i="90"/>
  <c r="T171" i="90"/>
  <c r="S171" i="90"/>
  <c r="O171" i="90"/>
  <c r="K171" i="90"/>
  <c r="Z170" i="90"/>
  <c r="Y170" i="90"/>
  <c r="X170" i="90"/>
  <c r="W170" i="90"/>
  <c r="V170" i="90"/>
  <c r="U170" i="90"/>
  <c r="T170" i="90"/>
  <c r="S170" i="90"/>
  <c r="O170" i="90"/>
  <c r="K170" i="90"/>
  <c r="Z169" i="90"/>
  <c r="Y169" i="90"/>
  <c r="X169" i="90"/>
  <c r="W169" i="90"/>
  <c r="V169" i="90"/>
  <c r="U169" i="90"/>
  <c r="T169" i="90"/>
  <c r="S169" i="90"/>
  <c r="O169" i="90"/>
  <c r="K169" i="90"/>
  <c r="Z168" i="90"/>
  <c r="Y168" i="90"/>
  <c r="X168" i="90"/>
  <c r="W168" i="90"/>
  <c r="V168" i="90"/>
  <c r="U168" i="90"/>
  <c r="T168" i="90"/>
  <c r="S168" i="90"/>
  <c r="O168" i="90"/>
  <c r="K168" i="90"/>
  <c r="Z167" i="90"/>
  <c r="Y167" i="90"/>
  <c r="X167" i="90"/>
  <c r="W167" i="90"/>
  <c r="V167" i="90"/>
  <c r="U167" i="90"/>
  <c r="T167" i="90"/>
  <c r="S167" i="90"/>
  <c r="O167" i="90"/>
  <c r="K167" i="90"/>
  <c r="Z166" i="90"/>
  <c r="Y166" i="90"/>
  <c r="X166" i="90"/>
  <c r="W166" i="90"/>
  <c r="V166" i="90"/>
  <c r="U166" i="90"/>
  <c r="T166" i="90"/>
  <c r="S166" i="90"/>
  <c r="O166" i="90"/>
  <c r="K166" i="90"/>
  <c r="Z165" i="90"/>
  <c r="Y165" i="90"/>
  <c r="X165" i="90"/>
  <c r="W165" i="90"/>
  <c r="V165" i="90"/>
  <c r="U165" i="90"/>
  <c r="T165" i="90"/>
  <c r="S165" i="90"/>
  <c r="O165" i="90"/>
  <c r="K165" i="90"/>
  <c r="Z164" i="90"/>
  <c r="Y164" i="90"/>
  <c r="X164" i="90"/>
  <c r="W164" i="90"/>
  <c r="V164" i="90"/>
  <c r="U164" i="90"/>
  <c r="T164" i="90"/>
  <c r="S164" i="90"/>
  <c r="O164" i="90"/>
  <c r="K164" i="90"/>
  <c r="Z163" i="90"/>
  <c r="Y163" i="90"/>
  <c r="X163" i="90"/>
  <c r="W163" i="90"/>
  <c r="V163" i="90"/>
  <c r="U163" i="90"/>
  <c r="T163" i="90"/>
  <c r="S163" i="90"/>
  <c r="O163" i="90"/>
  <c r="K163" i="90"/>
  <c r="Z162" i="90"/>
  <c r="Z229" i="90" s="1"/>
  <c r="Y162" i="90"/>
  <c r="Y229" i="90" s="1"/>
  <c r="X162" i="90"/>
  <c r="X229" i="90" s="1"/>
  <c r="W162" i="90"/>
  <c r="W229" i="90" s="1"/>
  <c r="V162" i="90"/>
  <c r="V229" i="90" s="1"/>
  <c r="U162" i="90"/>
  <c r="U229" i="90" s="1"/>
  <c r="T162" i="90"/>
  <c r="T229" i="90" s="1"/>
  <c r="S162" i="90"/>
  <c r="P134" i="90" s="1"/>
  <c r="O162" i="90"/>
  <c r="K162" i="90"/>
  <c r="B162" i="90"/>
  <c r="C162" i="90" s="1"/>
  <c r="B163" i="90" s="1"/>
  <c r="C163" i="90" s="1"/>
  <c r="B164" i="90" s="1"/>
  <c r="C164" i="90" s="1"/>
  <c r="B165" i="90" s="1"/>
  <c r="C165" i="90" s="1"/>
  <c r="B166" i="90" s="1"/>
  <c r="C166" i="90" s="1"/>
  <c r="B167" i="90" s="1"/>
  <c r="C167" i="90" s="1"/>
  <c r="B168" i="90" s="1"/>
  <c r="C168" i="90" s="1"/>
  <c r="B169" i="90" s="1"/>
  <c r="C169" i="90" s="1"/>
  <c r="B170" i="90" s="1"/>
  <c r="C170" i="90" s="1"/>
  <c r="B171" i="90" s="1"/>
  <c r="C171" i="90" s="1"/>
  <c r="B172" i="90" s="1"/>
  <c r="C172" i="90" s="1"/>
  <c r="B173" i="90" s="1"/>
  <c r="C173" i="90" s="1"/>
  <c r="A162" i="90"/>
  <c r="L158" i="90"/>
  <c r="K157" i="90"/>
  <c r="K156" i="90"/>
  <c r="K155" i="90"/>
  <c r="K154" i="90"/>
  <c r="K153" i="90"/>
  <c r="K152" i="90"/>
  <c r="K158" i="90" s="1"/>
  <c r="K149" i="90"/>
  <c r="L148" i="90" s="1"/>
  <c r="K146" i="90"/>
  <c r="F146" i="90"/>
  <c r="D146" i="90"/>
  <c r="A146" i="90"/>
  <c r="L144" i="90"/>
  <c r="K144" i="90"/>
  <c r="G144" i="90"/>
  <c r="F144" i="90"/>
  <c r="D144" i="90"/>
  <c r="A144" i="90"/>
  <c r="L142" i="90"/>
  <c r="K142" i="90"/>
  <c r="H142" i="90"/>
  <c r="G142" i="90"/>
  <c r="F142" i="90"/>
  <c r="D142" i="90"/>
  <c r="J142" i="90" s="1"/>
  <c r="L143" i="90" s="1"/>
  <c r="A142" i="90"/>
  <c r="U141" i="90"/>
  <c r="T141" i="90"/>
  <c r="H144" i="90" s="1"/>
  <c r="J144" i="90" s="1"/>
  <c r="S141" i="90"/>
  <c r="R141" i="90"/>
  <c r="Q141" i="90"/>
  <c r="P141" i="90"/>
  <c r="V141" i="90" s="1"/>
  <c r="V140" i="90"/>
  <c r="U140" i="90"/>
  <c r="T140" i="90"/>
  <c r="S140" i="90"/>
  <c r="R140" i="90"/>
  <c r="Q140" i="90"/>
  <c r="P140" i="90"/>
  <c r="L140" i="90"/>
  <c r="K140" i="90"/>
  <c r="H140" i="90"/>
  <c r="G140" i="90"/>
  <c r="F140" i="90"/>
  <c r="D140" i="90"/>
  <c r="J140" i="90" s="1"/>
  <c r="L141" i="90" s="1"/>
  <c r="A140" i="90"/>
  <c r="U139" i="90"/>
  <c r="T139" i="90"/>
  <c r="S139" i="90"/>
  <c r="R139" i="90"/>
  <c r="P139" i="90"/>
  <c r="V138" i="90"/>
  <c r="U138" i="90"/>
  <c r="T138" i="90"/>
  <c r="S138" i="90"/>
  <c r="R138" i="90"/>
  <c r="Q138" i="90"/>
  <c r="P138" i="90"/>
  <c r="L138" i="90"/>
  <c r="K138" i="90"/>
  <c r="H138" i="90"/>
  <c r="G138" i="90"/>
  <c r="F138" i="90"/>
  <c r="D138" i="90"/>
  <c r="J138" i="90" s="1"/>
  <c r="L139" i="90" s="1"/>
  <c r="A138" i="90"/>
  <c r="U137" i="90"/>
  <c r="T137" i="90"/>
  <c r="S137" i="90"/>
  <c r="P137" i="90"/>
  <c r="V137" i="90" s="1"/>
  <c r="V136" i="90"/>
  <c r="U136" i="90"/>
  <c r="T136" i="90"/>
  <c r="S136" i="90"/>
  <c r="R136" i="90"/>
  <c r="R142" i="90" s="1"/>
  <c r="I140" i="90" s="1"/>
  <c r="Q136" i="90"/>
  <c r="P136" i="90"/>
  <c r="L136" i="90"/>
  <c r="K136" i="90"/>
  <c r="G136" i="90"/>
  <c r="F136" i="90"/>
  <c r="D136" i="90"/>
  <c r="A136" i="90"/>
  <c r="U135" i="90"/>
  <c r="T135" i="90"/>
  <c r="T142" i="90" s="1"/>
  <c r="I144" i="90" s="1"/>
  <c r="S135" i="90"/>
  <c r="R135" i="90"/>
  <c r="Q135" i="90"/>
  <c r="P135" i="90"/>
  <c r="V135" i="90" s="1"/>
  <c r="U134" i="90"/>
  <c r="H146" i="90" s="1"/>
  <c r="T134" i="90"/>
  <c r="S134" i="90"/>
  <c r="S142" i="90" s="1"/>
  <c r="I142" i="90" s="1"/>
  <c r="R134" i="90"/>
  <c r="Q134" i="90"/>
  <c r="Q142" i="90" s="1"/>
  <c r="I138" i="90" s="1"/>
  <c r="Z113" i="90"/>
  <c r="Y113" i="90"/>
  <c r="X113" i="90"/>
  <c r="W113" i="90"/>
  <c r="V113" i="90"/>
  <c r="U113" i="90"/>
  <c r="T113" i="90"/>
  <c r="S113" i="90"/>
  <c r="O113" i="90"/>
  <c r="K113" i="90"/>
  <c r="Z112" i="90"/>
  <c r="Y112" i="90"/>
  <c r="X112" i="90"/>
  <c r="W112" i="90"/>
  <c r="V112" i="90"/>
  <c r="U112" i="90"/>
  <c r="T112" i="90"/>
  <c r="S112" i="90"/>
  <c r="O112" i="90"/>
  <c r="K112" i="90"/>
  <c r="Z111" i="90"/>
  <c r="Y111" i="90"/>
  <c r="X111" i="90"/>
  <c r="W111" i="90"/>
  <c r="V111" i="90"/>
  <c r="U111" i="90"/>
  <c r="T111" i="90"/>
  <c r="S111" i="90"/>
  <c r="O111" i="90"/>
  <c r="K111" i="90"/>
  <c r="Z110" i="90"/>
  <c r="Y110" i="90"/>
  <c r="X110" i="90"/>
  <c r="W110" i="90"/>
  <c r="V110" i="90"/>
  <c r="U110" i="90"/>
  <c r="T110" i="90"/>
  <c r="S110" i="90"/>
  <c r="O110" i="90"/>
  <c r="K110" i="90"/>
  <c r="Z109" i="90"/>
  <c r="Y109" i="90"/>
  <c r="X109" i="90"/>
  <c r="W109" i="90"/>
  <c r="V109" i="90"/>
  <c r="U109" i="90"/>
  <c r="T109" i="90"/>
  <c r="S109" i="90"/>
  <c r="O109" i="90"/>
  <c r="K109" i="90"/>
  <c r="Z108" i="90"/>
  <c r="Y108" i="90"/>
  <c r="X108" i="90"/>
  <c r="W108" i="90"/>
  <c r="V108" i="90"/>
  <c r="U108" i="90"/>
  <c r="T108" i="90"/>
  <c r="S108" i="90"/>
  <c r="O108" i="90"/>
  <c r="K108" i="90"/>
  <c r="Z107" i="90"/>
  <c r="Y107" i="90"/>
  <c r="X107" i="90"/>
  <c r="W107" i="90"/>
  <c r="V107" i="90"/>
  <c r="U107" i="90"/>
  <c r="T107" i="90"/>
  <c r="S107" i="90"/>
  <c r="O107" i="90"/>
  <c r="K107" i="90"/>
  <c r="Z106" i="90"/>
  <c r="Y106" i="90"/>
  <c r="X106" i="90"/>
  <c r="W106" i="90"/>
  <c r="V106" i="90"/>
  <c r="U106" i="90"/>
  <c r="T106" i="90"/>
  <c r="S106" i="90"/>
  <c r="O106" i="90"/>
  <c r="K106" i="90"/>
  <c r="Z105" i="90"/>
  <c r="Y105" i="90"/>
  <c r="X105" i="90"/>
  <c r="W105" i="90"/>
  <c r="V105" i="90"/>
  <c r="U105" i="90"/>
  <c r="T105" i="90"/>
  <c r="S105" i="90"/>
  <c r="O105" i="90"/>
  <c r="K105" i="90"/>
  <c r="Z104" i="90"/>
  <c r="Y104" i="90"/>
  <c r="X104" i="90"/>
  <c r="W104" i="90"/>
  <c r="V104" i="90"/>
  <c r="U104" i="90"/>
  <c r="T104" i="90"/>
  <c r="S104" i="90"/>
  <c r="O104" i="90"/>
  <c r="K104" i="90"/>
  <c r="Z103" i="90"/>
  <c r="Y103" i="90"/>
  <c r="X103" i="90"/>
  <c r="W103" i="90"/>
  <c r="V103" i="90"/>
  <c r="U103" i="90"/>
  <c r="T103" i="90"/>
  <c r="S103" i="90"/>
  <c r="O103" i="90"/>
  <c r="K103" i="90"/>
  <c r="C103" i="90"/>
  <c r="B104" i="90" s="1"/>
  <c r="C104" i="90" s="1"/>
  <c r="B105" i="90" s="1"/>
  <c r="C105" i="90" s="1"/>
  <c r="B106" i="90" s="1"/>
  <c r="C106" i="90" s="1"/>
  <c r="B107" i="90" s="1"/>
  <c r="C107" i="90" s="1"/>
  <c r="B108" i="90" s="1"/>
  <c r="C108" i="90" s="1"/>
  <c r="B109" i="90" s="1"/>
  <c r="C109" i="90" s="1"/>
  <c r="B110" i="90" s="1"/>
  <c r="C110" i="90" s="1"/>
  <c r="B111" i="90" s="1"/>
  <c r="C111" i="90" s="1"/>
  <c r="B112" i="90" s="1"/>
  <c r="C112" i="90" s="1"/>
  <c r="B113" i="90" s="1"/>
  <c r="C113" i="90" s="1"/>
  <c r="B103" i="90"/>
  <c r="A103" i="90"/>
  <c r="Z102" i="90"/>
  <c r="Y102" i="90"/>
  <c r="X102" i="90"/>
  <c r="W102" i="90"/>
  <c r="V102" i="90"/>
  <c r="U102" i="90"/>
  <c r="T102" i="90"/>
  <c r="S102" i="90"/>
  <c r="O102" i="90"/>
  <c r="K102" i="90"/>
  <c r="Z101" i="90"/>
  <c r="Y101" i="90"/>
  <c r="X101" i="90"/>
  <c r="W101" i="90"/>
  <c r="V101" i="90"/>
  <c r="U101" i="90"/>
  <c r="T101" i="90"/>
  <c r="S101" i="90"/>
  <c r="O101" i="90"/>
  <c r="K101" i="90"/>
  <c r="Z100" i="90"/>
  <c r="Y100" i="90"/>
  <c r="X100" i="90"/>
  <c r="W100" i="90"/>
  <c r="V100" i="90"/>
  <c r="U100" i="90"/>
  <c r="T100" i="90"/>
  <c r="S100" i="90"/>
  <c r="O100" i="90"/>
  <c r="K100" i="90"/>
  <c r="Z99" i="90"/>
  <c r="Y99" i="90"/>
  <c r="X99" i="90"/>
  <c r="W99" i="90"/>
  <c r="V99" i="90"/>
  <c r="U99" i="90"/>
  <c r="T99" i="90"/>
  <c r="S99" i="90"/>
  <c r="O99" i="90"/>
  <c r="K99" i="90"/>
  <c r="Z98" i="90"/>
  <c r="Y98" i="90"/>
  <c r="X98" i="90"/>
  <c r="W98" i="90"/>
  <c r="V98" i="90"/>
  <c r="U98" i="90"/>
  <c r="T98" i="90"/>
  <c r="S98" i="90"/>
  <c r="O98" i="90"/>
  <c r="K98" i="90"/>
  <c r="Z97" i="90"/>
  <c r="Y97" i="90"/>
  <c r="X97" i="90"/>
  <c r="W97" i="90"/>
  <c r="V97" i="90"/>
  <c r="U97" i="90"/>
  <c r="T97" i="90"/>
  <c r="S97" i="90"/>
  <c r="O97" i="90"/>
  <c r="K97" i="90"/>
  <c r="Z96" i="90"/>
  <c r="Y96" i="90"/>
  <c r="X96" i="90"/>
  <c r="W96" i="90"/>
  <c r="V96" i="90"/>
  <c r="U96" i="90"/>
  <c r="T96" i="90"/>
  <c r="S96" i="90"/>
  <c r="O96" i="90"/>
  <c r="K96" i="90"/>
  <c r="Z95" i="90"/>
  <c r="Y95" i="90"/>
  <c r="X95" i="90"/>
  <c r="W95" i="90"/>
  <c r="V95" i="90"/>
  <c r="U95" i="90"/>
  <c r="T95" i="90"/>
  <c r="S95" i="90"/>
  <c r="O95" i="90"/>
  <c r="K95" i="90"/>
  <c r="Z94" i="90"/>
  <c r="Y94" i="90"/>
  <c r="X94" i="90"/>
  <c r="W94" i="90"/>
  <c r="V94" i="90"/>
  <c r="U94" i="90"/>
  <c r="T94" i="90"/>
  <c r="S94" i="90"/>
  <c r="O94" i="90"/>
  <c r="K94" i="90"/>
  <c r="Z93" i="90"/>
  <c r="Y93" i="90"/>
  <c r="X93" i="90"/>
  <c r="W93" i="90"/>
  <c r="V93" i="90"/>
  <c r="U93" i="90"/>
  <c r="T93" i="90"/>
  <c r="S93" i="90"/>
  <c r="O93" i="90"/>
  <c r="K93" i="90"/>
  <c r="Z92" i="90"/>
  <c r="Y92" i="90"/>
  <c r="X92" i="90"/>
  <c r="W92" i="90"/>
  <c r="V92" i="90"/>
  <c r="U92" i="90"/>
  <c r="T92" i="90"/>
  <c r="S92" i="90"/>
  <c r="O92" i="90"/>
  <c r="K92" i="90"/>
  <c r="B92" i="90"/>
  <c r="C92" i="90" s="1"/>
  <c r="B93" i="90" s="1"/>
  <c r="C93" i="90" s="1"/>
  <c r="B94" i="90" s="1"/>
  <c r="C94" i="90" s="1"/>
  <c r="B95" i="90" s="1"/>
  <c r="C95" i="90" s="1"/>
  <c r="B96" i="90" s="1"/>
  <c r="C96" i="90" s="1"/>
  <c r="B97" i="90" s="1"/>
  <c r="C97" i="90" s="1"/>
  <c r="B98" i="90" s="1"/>
  <c r="C98" i="90" s="1"/>
  <c r="B99" i="90" s="1"/>
  <c r="C99" i="90" s="1"/>
  <c r="B100" i="90" s="1"/>
  <c r="C100" i="90" s="1"/>
  <c r="B101" i="90" s="1"/>
  <c r="C101" i="90" s="1"/>
  <c r="B102" i="90" s="1"/>
  <c r="C102" i="90" s="1"/>
  <c r="A92" i="90"/>
  <c r="Z91" i="90"/>
  <c r="Y91" i="90"/>
  <c r="X91" i="90"/>
  <c r="W91" i="90"/>
  <c r="V91" i="90"/>
  <c r="U91" i="90"/>
  <c r="T91" i="90"/>
  <c r="S91" i="90"/>
  <c r="O91" i="90"/>
  <c r="K91" i="90"/>
  <c r="Z90" i="90"/>
  <c r="Y90" i="90"/>
  <c r="X90" i="90"/>
  <c r="W90" i="90"/>
  <c r="V90" i="90"/>
  <c r="U90" i="90"/>
  <c r="T90" i="90"/>
  <c r="S90" i="90"/>
  <c r="O90" i="90"/>
  <c r="K90" i="90"/>
  <c r="Z89" i="90"/>
  <c r="Y89" i="90"/>
  <c r="X89" i="90"/>
  <c r="W89" i="90"/>
  <c r="V89" i="90"/>
  <c r="U89" i="90"/>
  <c r="T89" i="90"/>
  <c r="S89" i="90"/>
  <c r="O89" i="90"/>
  <c r="K89" i="90"/>
  <c r="Z88" i="90"/>
  <c r="Y88" i="90"/>
  <c r="X88" i="90"/>
  <c r="W88" i="90"/>
  <c r="V88" i="90"/>
  <c r="U88" i="90"/>
  <c r="T88" i="90"/>
  <c r="S88" i="90"/>
  <c r="O88" i="90"/>
  <c r="K88" i="90"/>
  <c r="Z87" i="90"/>
  <c r="Y87" i="90"/>
  <c r="X87" i="90"/>
  <c r="W87" i="90"/>
  <c r="V87" i="90"/>
  <c r="U87" i="90"/>
  <c r="T87" i="90"/>
  <c r="S87" i="90"/>
  <c r="O87" i="90"/>
  <c r="K87" i="90"/>
  <c r="Z86" i="90"/>
  <c r="Y86" i="90"/>
  <c r="X86" i="90"/>
  <c r="W86" i="90"/>
  <c r="V86" i="90"/>
  <c r="U86" i="90"/>
  <c r="T86" i="90"/>
  <c r="S86" i="90"/>
  <c r="O86" i="90"/>
  <c r="K86" i="90"/>
  <c r="Z85" i="90"/>
  <c r="Y85" i="90"/>
  <c r="X85" i="90"/>
  <c r="W85" i="90"/>
  <c r="V85" i="90"/>
  <c r="U85" i="90"/>
  <c r="T85" i="90"/>
  <c r="S85" i="90"/>
  <c r="O85" i="90"/>
  <c r="K85" i="90"/>
  <c r="Z84" i="90"/>
  <c r="Y84" i="90"/>
  <c r="X84" i="90"/>
  <c r="W84" i="90"/>
  <c r="V84" i="90"/>
  <c r="U84" i="90"/>
  <c r="T84" i="90"/>
  <c r="S84" i="90"/>
  <c r="O84" i="90"/>
  <c r="K84" i="90"/>
  <c r="Z83" i="90"/>
  <c r="Y83" i="90"/>
  <c r="X83" i="90"/>
  <c r="W83" i="90"/>
  <c r="V83" i="90"/>
  <c r="U83" i="90"/>
  <c r="T83" i="90"/>
  <c r="S83" i="90"/>
  <c r="O83" i="90"/>
  <c r="K83" i="90"/>
  <c r="Z82" i="90"/>
  <c r="Y82" i="90"/>
  <c r="X82" i="90"/>
  <c r="W82" i="90"/>
  <c r="V82" i="90"/>
  <c r="U82" i="90"/>
  <c r="T82" i="90"/>
  <c r="S82" i="90"/>
  <c r="O82" i="90"/>
  <c r="K82" i="90"/>
  <c r="Z81" i="90"/>
  <c r="Y81" i="90"/>
  <c r="X81" i="90"/>
  <c r="W81" i="90"/>
  <c r="V81" i="90"/>
  <c r="U81" i="90"/>
  <c r="T81" i="90"/>
  <c r="S81" i="90"/>
  <c r="O81" i="90"/>
  <c r="K81" i="90"/>
  <c r="C81" i="90"/>
  <c r="B82" i="90" s="1"/>
  <c r="C82" i="90" s="1"/>
  <c r="B83" i="90" s="1"/>
  <c r="C83" i="90" s="1"/>
  <c r="B84" i="90" s="1"/>
  <c r="C84" i="90" s="1"/>
  <c r="B85" i="90" s="1"/>
  <c r="C85" i="90" s="1"/>
  <c r="B86" i="90" s="1"/>
  <c r="C86" i="90" s="1"/>
  <c r="B87" i="90" s="1"/>
  <c r="C87" i="90" s="1"/>
  <c r="B88" i="90" s="1"/>
  <c r="C88" i="90" s="1"/>
  <c r="B89" i="90" s="1"/>
  <c r="C89" i="90" s="1"/>
  <c r="B90" i="90" s="1"/>
  <c r="C90" i="90" s="1"/>
  <c r="B91" i="90" s="1"/>
  <c r="C91" i="90" s="1"/>
  <c r="B81" i="90"/>
  <c r="A81" i="90"/>
  <c r="Z80" i="90"/>
  <c r="Y80" i="90"/>
  <c r="X80" i="90"/>
  <c r="W80" i="90"/>
  <c r="V80" i="90"/>
  <c r="U80" i="90"/>
  <c r="T80" i="90"/>
  <c r="S80" i="90"/>
  <c r="O80" i="90"/>
  <c r="K80" i="90"/>
  <c r="Z79" i="90"/>
  <c r="Y79" i="90"/>
  <c r="X79" i="90"/>
  <c r="W79" i="90"/>
  <c r="V79" i="90"/>
  <c r="U79" i="90"/>
  <c r="T79" i="90"/>
  <c r="S79" i="90"/>
  <c r="O79" i="90"/>
  <c r="K79" i="90"/>
  <c r="Z78" i="90"/>
  <c r="Y78" i="90"/>
  <c r="X78" i="90"/>
  <c r="W78" i="90"/>
  <c r="V78" i="90"/>
  <c r="U78" i="90"/>
  <c r="T78" i="90"/>
  <c r="S78" i="90"/>
  <c r="O78" i="90"/>
  <c r="K78" i="90"/>
  <c r="Z77" i="90"/>
  <c r="Y77" i="90"/>
  <c r="X77" i="90"/>
  <c r="W77" i="90"/>
  <c r="V77" i="90"/>
  <c r="U77" i="90"/>
  <c r="T77" i="90"/>
  <c r="S77" i="90"/>
  <c r="O77" i="90"/>
  <c r="K77" i="90"/>
  <c r="Z76" i="90"/>
  <c r="Y76" i="90"/>
  <c r="X76" i="90"/>
  <c r="W76" i="90"/>
  <c r="V76" i="90"/>
  <c r="U76" i="90"/>
  <c r="T76" i="90"/>
  <c r="S76" i="90"/>
  <c r="O76" i="90"/>
  <c r="K76" i="90"/>
  <c r="Z75" i="90"/>
  <c r="Y75" i="90"/>
  <c r="X75" i="90"/>
  <c r="W75" i="90"/>
  <c r="V75" i="90"/>
  <c r="U75" i="90"/>
  <c r="T75" i="90"/>
  <c r="S75" i="90"/>
  <c r="O75" i="90"/>
  <c r="K75" i="90"/>
  <c r="Z74" i="90"/>
  <c r="Y74" i="90"/>
  <c r="X74" i="90"/>
  <c r="W74" i="90"/>
  <c r="V74" i="90"/>
  <c r="U74" i="90"/>
  <c r="T74" i="90"/>
  <c r="S74" i="90"/>
  <c r="O74" i="90"/>
  <c r="K74" i="90"/>
  <c r="Z73" i="90"/>
  <c r="Y73" i="90"/>
  <c r="X73" i="90"/>
  <c r="W73" i="90"/>
  <c r="V73" i="90"/>
  <c r="U73" i="90"/>
  <c r="T73" i="90"/>
  <c r="S73" i="90"/>
  <c r="O73" i="90"/>
  <c r="K73" i="90"/>
  <c r="Z72" i="90"/>
  <c r="Y72" i="90"/>
  <c r="X72" i="90"/>
  <c r="W72" i="90"/>
  <c r="V72" i="90"/>
  <c r="U72" i="90"/>
  <c r="T72" i="90"/>
  <c r="S72" i="90"/>
  <c r="O72" i="90"/>
  <c r="K72" i="90"/>
  <c r="Z71" i="90"/>
  <c r="Y71" i="90"/>
  <c r="X71" i="90"/>
  <c r="W71" i="90"/>
  <c r="V71" i="90"/>
  <c r="U71" i="90"/>
  <c r="T71" i="90"/>
  <c r="S71" i="90"/>
  <c r="O71" i="90"/>
  <c r="K71" i="90"/>
  <c r="Z70" i="90"/>
  <c r="Y70" i="90"/>
  <c r="X70" i="90"/>
  <c r="W70" i="90"/>
  <c r="V70" i="90"/>
  <c r="U70" i="90"/>
  <c r="T70" i="90"/>
  <c r="S70" i="90"/>
  <c r="R19" i="90" s="1"/>
  <c r="O70" i="90"/>
  <c r="K70" i="90"/>
  <c r="B70" i="90"/>
  <c r="C70" i="90" s="1"/>
  <c r="B71" i="90" s="1"/>
  <c r="C71" i="90" s="1"/>
  <c r="B72" i="90" s="1"/>
  <c r="C72" i="90" s="1"/>
  <c r="B73" i="90" s="1"/>
  <c r="C73" i="90" s="1"/>
  <c r="B74" i="90" s="1"/>
  <c r="C74" i="90" s="1"/>
  <c r="B75" i="90" s="1"/>
  <c r="C75" i="90" s="1"/>
  <c r="B76" i="90" s="1"/>
  <c r="C76" i="90" s="1"/>
  <c r="B77" i="90" s="1"/>
  <c r="C77" i="90" s="1"/>
  <c r="B78" i="90" s="1"/>
  <c r="C78" i="90" s="1"/>
  <c r="B79" i="90" s="1"/>
  <c r="C79" i="90" s="1"/>
  <c r="B80" i="90" s="1"/>
  <c r="C80" i="90" s="1"/>
  <c r="A70" i="90"/>
  <c r="Z69" i="90"/>
  <c r="Y69" i="90"/>
  <c r="R25" i="90" s="1"/>
  <c r="X69" i="90"/>
  <c r="W69" i="90"/>
  <c r="R23" i="90" s="1"/>
  <c r="V69" i="90"/>
  <c r="U69" i="90"/>
  <c r="R21" i="90" s="1"/>
  <c r="T69" i="90"/>
  <c r="S69" i="90"/>
  <c r="O69" i="90"/>
  <c r="K69" i="90"/>
  <c r="Z68" i="90"/>
  <c r="Y68" i="90"/>
  <c r="X68" i="90"/>
  <c r="W68" i="90"/>
  <c r="V68" i="90"/>
  <c r="U68" i="90"/>
  <c r="T68" i="90"/>
  <c r="S68" i="90"/>
  <c r="O68" i="90"/>
  <c r="K68" i="90"/>
  <c r="Z67" i="90"/>
  <c r="Y67" i="90"/>
  <c r="X67" i="90"/>
  <c r="W67" i="90"/>
  <c r="V67" i="90"/>
  <c r="U67" i="90"/>
  <c r="T67" i="90"/>
  <c r="S67" i="90"/>
  <c r="O67" i="90"/>
  <c r="K67" i="90"/>
  <c r="Z66" i="90"/>
  <c r="Y66" i="90"/>
  <c r="X66" i="90"/>
  <c r="W66" i="90"/>
  <c r="V66" i="90"/>
  <c r="U66" i="90"/>
  <c r="T66" i="90"/>
  <c r="S66" i="90"/>
  <c r="O66" i="90"/>
  <c r="K66" i="90"/>
  <c r="Z65" i="90"/>
  <c r="Y65" i="90"/>
  <c r="X65" i="90"/>
  <c r="W65" i="90"/>
  <c r="V65" i="90"/>
  <c r="U65" i="90"/>
  <c r="T65" i="90"/>
  <c r="S65" i="90"/>
  <c r="O65" i="90"/>
  <c r="K65" i="90"/>
  <c r="Z64" i="90"/>
  <c r="Y64" i="90"/>
  <c r="X64" i="90"/>
  <c r="W64" i="90"/>
  <c r="V64" i="90"/>
  <c r="U64" i="90"/>
  <c r="T64" i="90"/>
  <c r="S64" i="90"/>
  <c r="O64" i="90"/>
  <c r="K64" i="90"/>
  <c r="Z63" i="90"/>
  <c r="Y63" i="90"/>
  <c r="X63" i="90"/>
  <c r="W63" i="90"/>
  <c r="V63" i="90"/>
  <c r="U63" i="90"/>
  <c r="T63" i="90"/>
  <c r="S63" i="90"/>
  <c r="O63" i="90"/>
  <c r="K63" i="90"/>
  <c r="Z62" i="90"/>
  <c r="Y62" i="90"/>
  <c r="X62" i="90"/>
  <c r="W62" i="90"/>
  <c r="V62" i="90"/>
  <c r="U62" i="90"/>
  <c r="T62" i="90"/>
  <c r="S62" i="90"/>
  <c r="O62" i="90"/>
  <c r="K62" i="90"/>
  <c r="Z61" i="90"/>
  <c r="Y61" i="90"/>
  <c r="X61" i="90"/>
  <c r="W61" i="90"/>
  <c r="V61" i="90"/>
  <c r="U61" i="90"/>
  <c r="T61" i="90"/>
  <c r="S61" i="90"/>
  <c r="O61" i="90"/>
  <c r="K61" i="90"/>
  <c r="Z60" i="90"/>
  <c r="Y60" i="90"/>
  <c r="X60" i="90"/>
  <c r="W60" i="90"/>
  <c r="V60" i="90"/>
  <c r="U60" i="90"/>
  <c r="T60" i="90"/>
  <c r="S60" i="90"/>
  <c r="O60" i="90"/>
  <c r="K60" i="90"/>
  <c r="Z59" i="90"/>
  <c r="Y59" i="90"/>
  <c r="X59" i="90"/>
  <c r="W59" i="90"/>
  <c r="V59" i="90"/>
  <c r="U59" i="90"/>
  <c r="T59" i="90"/>
  <c r="T114" i="90" s="1"/>
  <c r="S59" i="90"/>
  <c r="O59" i="90"/>
  <c r="K59" i="90"/>
  <c r="C59" i="90"/>
  <c r="B60" i="90" s="1"/>
  <c r="C60" i="90" s="1"/>
  <c r="B61" i="90" s="1"/>
  <c r="C61" i="90" s="1"/>
  <c r="B62" i="90" s="1"/>
  <c r="C62" i="90" s="1"/>
  <c r="B63" i="90" s="1"/>
  <c r="C63" i="90" s="1"/>
  <c r="B64" i="90" s="1"/>
  <c r="C64" i="90" s="1"/>
  <c r="B65" i="90" s="1"/>
  <c r="C65" i="90" s="1"/>
  <c r="B66" i="90" s="1"/>
  <c r="C66" i="90" s="1"/>
  <c r="B67" i="90" s="1"/>
  <c r="C67" i="90" s="1"/>
  <c r="B68" i="90" s="1"/>
  <c r="C68" i="90" s="1"/>
  <c r="B69" i="90" s="1"/>
  <c r="C69" i="90" s="1"/>
  <c r="B59" i="90"/>
  <c r="A59" i="90"/>
  <c r="Z58" i="90"/>
  <c r="Q26" i="90" s="1"/>
  <c r="H23" i="90" s="1"/>
  <c r="Y58" i="90"/>
  <c r="X58" i="90"/>
  <c r="Q24" i="90" s="1"/>
  <c r="W58" i="90"/>
  <c r="Q23" i="90" s="1"/>
  <c r="V58" i="90"/>
  <c r="Q22" i="90" s="1"/>
  <c r="U58" i="90"/>
  <c r="Q21" i="90" s="1"/>
  <c r="T58" i="90"/>
  <c r="S58" i="90"/>
  <c r="O58" i="90"/>
  <c r="K58" i="90"/>
  <c r="Z57" i="90"/>
  <c r="Y57" i="90"/>
  <c r="X57" i="90"/>
  <c r="W57" i="90"/>
  <c r="V57" i="90"/>
  <c r="U57" i="90"/>
  <c r="T57" i="90"/>
  <c r="S57" i="90"/>
  <c r="O57" i="90"/>
  <c r="K57" i="90"/>
  <c r="Z56" i="90"/>
  <c r="Y56" i="90"/>
  <c r="X56" i="90"/>
  <c r="W56" i="90"/>
  <c r="V56" i="90"/>
  <c r="U56" i="90"/>
  <c r="T56" i="90"/>
  <c r="S56" i="90"/>
  <c r="O56" i="90"/>
  <c r="K56" i="90"/>
  <c r="Z55" i="90"/>
  <c r="Y55" i="90"/>
  <c r="X55" i="90"/>
  <c r="W55" i="90"/>
  <c r="V55" i="90"/>
  <c r="U55" i="90"/>
  <c r="T55" i="90"/>
  <c r="S55" i="90"/>
  <c r="O55" i="90"/>
  <c r="K55" i="90"/>
  <c r="Z54" i="90"/>
  <c r="Y54" i="90"/>
  <c r="X54" i="90"/>
  <c r="W54" i="90"/>
  <c r="V54" i="90"/>
  <c r="U54" i="90"/>
  <c r="T54" i="90"/>
  <c r="S54" i="90"/>
  <c r="O54" i="90"/>
  <c r="K54" i="90"/>
  <c r="Z53" i="90"/>
  <c r="Y53" i="90"/>
  <c r="X53" i="90"/>
  <c r="W53" i="90"/>
  <c r="V53" i="90"/>
  <c r="U53" i="90"/>
  <c r="T53" i="90"/>
  <c r="S53" i="90"/>
  <c r="O53" i="90"/>
  <c r="K53" i="90"/>
  <c r="Z52" i="90"/>
  <c r="Y52" i="90"/>
  <c r="X52" i="90"/>
  <c r="W52" i="90"/>
  <c r="V52" i="90"/>
  <c r="U52" i="90"/>
  <c r="T52" i="90"/>
  <c r="S52" i="90"/>
  <c r="O52" i="90"/>
  <c r="K52" i="90"/>
  <c r="Z51" i="90"/>
  <c r="Y51" i="90"/>
  <c r="X51" i="90"/>
  <c r="W51" i="90"/>
  <c r="V51" i="90"/>
  <c r="U51" i="90"/>
  <c r="T51" i="90"/>
  <c r="S51" i="90"/>
  <c r="O51" i="90"/>
  <c r="K51" i="90"/>
  <c r="Z50" i="90"/>
  <c r="Y50" i="90"/>
  <c r="X50" i="90"/>
  <c r="W50" i="90"/>
  <c r="V50" i="90"/>
  <c r="U50" i="90"/>
  <c r="T50" i="90"/>
  <c r="S50" i="90"/>
  <c r="O50" i="90"/>
  <c r="K50" i="90"/>
  <c r="Z49" i="90"/>
  <c r="Y49" i="90"/>
  <c r="X49" i="90"/>
  <c r="W49" i="90"/>
  <c r="V49" i="90"/>
  <c r="U49" i="90"/>
  <c r="T49" i="90"/>
  <c r="S49" i="90"/>
  <c r="O49" i="90"/>
  <c r="K49" i="90"/>
  <c r="Z48" i="90"/>
  <c r="Y48" i="90"/>
  <c r="X48" i="90"/>
  <c r="W48" i="90"/>
  <c r="V48" i="90"/>
  <c r="U48" i="90"/>
  <c r="T48" i="90"/>
  <c r="S48" i="90"/>
  <c r="O48" i="90"/>
  <c r="K48" i="90"/>
  <c r="Z47" i="90"/>
  <c r="Z114" i="90" s="1"/>
  <c r="Y47" i="90"/>
  <c r="Y114" i="90" s="1"/>
  <c r="X47" i="90"/>
  <c r="X114" i="90" s="1"/>
  <c r="W47" i="90"/>
  <c r="W114" i="90" s="1"/>
  <c r="V47" i="90"/>
  <c r="P22" i="90" s="1"/>
  <c r="U47" i="90"/>
  <c r="P21" i="90" s="1"/>
  <c r="T47" i="90"/>
  <c r="S47" i="90"/>
  <c r="P19" i="90" s="1"/>
  <c r="O47" i="90"/>
  <c r="K47" i="90"/>
  <c r="B47" i="90"/>
  <c r="C47" i="90" s="1"/>
  <c r="B48" i="90" s="1"/>
  <c r="C48" i="90" s="1"/>
  <c r="B49" i="90" s="1"/>
  <c r="C49" i="90" s="1"/>
  <c r="B50" i="90" s="1"/>
  <c r="C50" i="90" s="1"/>
  <c r="B51" i="90" s="1"/>
  <c r="C51" i="90" s="1"/>
  <c r="B52" i="90" s="1"/>
  <c r="C52" i="90" s="1"/>
  <c r="B53" i="90" s="1"/>
  <c r="C53" i="90" s="1"/>
  <c r="B54" i="90" s="1"/>
  <c r="C54" i="90" s="1"/>
  <c r="B55" i="90" s="1"/>
  <c r="C55" i="90" s="1"/>
  <c r="B56" i="90" s="1"/>
  <c r="C56" i="90" s="1"/>
  <c r="B57" i="90" s="1"/>
  <c r="C57" i="90" s="1"/>
  <c r="B58" i="90" s="1"/>
  <c r="C58" i="90" s="1"/>
  <c r="A47" i="90"/>
  <c r="L43" i="90"/>
  <c r="K42" i="90"/>
  <c r="K41" i="90"/>
  <c r="K40" i="90"/>
  <c r="K39" i="90"/>
  <c r="K38" i="90"/>
  <c r="K37" i="90"/>
  <c r="K43" i="90" s="1"/>
  <c r="K31" i="90"/>
  <c r="L31" i="90" s="1"/>
  <c r="H31" i="90"/>
  <c r="J31" i="90" s="1"/>
  <c r="L32" i="90" s="1"/>
  <c r="F31" i="90"/>
  <c r="D31" i="90"/>
  <c r="A31" i="90"/>
  <c r="L29" i="90"/>
  <c r="K29" i="90"/>
  <c r="G29" i="90"/>
  <c r="F29" i="90"/>
  <c r="I29" i="90" s="1"/>
  <c r="D29" i="90"/>
  <c r="A29" i="90"/>
  <c r="K27" i="90"/>
  <c r="F27" i="90"/>
  <c r="D27" i="90"/>
  <c r="A27" i="90"/>
  <c r="U26" i="90"/>
  <c r="T26" i="90"/>
  <c r="H29" i="90" s="1"/>
  <c r="J29" i="90" s="1"/>
  <c r="L30" i="90" s="1"/>
  <c r="S26" i="90"/>
  <c r="R26" i="90"/>
  <c r="P26" i="90"/>
  <c r="U25" i="90"/>
  <c r="T25" i="90"/>
  <c r="S25" i="90"/>
  <c r="Q25" i="90"/>
  <c r="P25" i="90"/>
  <c r="K25" i="90"/>
  <c r="F25" i="90"/>
  <c r="D25" i="90"/>
  <c r="A25" i="90"/>
  <c r="U24" i="90"/>
  <c r="T24" i="90"/>
  <c r="S24" i="90"/>
  <c r="R24" i="90"/>
  <c r="P24" i="90"/>
  <c r="U23" i="90"/>
  <c r="T23" i="90"/>
  <c r="S23" i="90"/>
  <c r="P23" i="90"/>
  <c r="L23" i="90"/>
  <c r="K23" i="90"/>
  <c r="F23" i="90"/>
  <c r="D23" i="90"/>
  <c r="A23" i="90"/>
  <c r="U22" i="90"/>
  <c r="T22" i="90"/>
  <c r="S22" i="90"/>
  <c r="R22" i="90"/>
  <c r="U21" i="90"/>
  <c r="T21" i="90"/>
  <c r="S21" i="90"/>
  <c r="L21" i="90"/>
  <c r="K21" i="90"/>
  <c r="F21" i="90"/>
  <c r="D21" i="90"/>
  <c r="A21" i="90"/>
  <c r="U20" i="90"/>
  <c r="T20" i="90"/>
  <c r="S20" i="90"/>
  <c r="R20" i="90"/>
  <c r="P20" i="90"/>
  <c r="U19" i="90"/>
  <c r="U27" i="90" s="1"/>
  <c r="I31" i="90" s="1"/>
  <c r="T19" i="90"/>
  <c r="T27" i="90" s="1"/>
  <c r="S19" i="90"/>
  <c r="H27" i="90" s="1"/>
  <c r="Q19" i="90"/>
  <c r="Z228" i="89"/>
  <c r="Y228" i="89"/>
  <c r="X228" i="89"/>
  <c r="W228" i="89"/>
  <c r="V228" i="89"/>
  <c r="U228" i="89"/>
  <c r="T228" i="89"/>
  <c r="S228" i="89"/>
  <c r="O228" i="89"/>
  <c r="K228" i="89"/>
  <c r="Z227" i="89"/>
  <c r="Y227" i="89"/>
  <c r="X227" i="89"/>
  <c r="W227" i="89"/>
  <c r="V227" i="89"/>
  <c r="U227" i="89"/>
  <c r="T227" i="89"/>
  <c r="S227" i="89"/>
  <c r="O227" i="89"/>
  <c r="K227" i="89"/>
  <c r="Z226" i="89"/>
  <c r="Y226" i="89"/>
  <c r="X226" i="89"/>
  <c r="W226" i="89"/>
  <c r="V226" i="89"/>
  <c r="U226" i="89"/>
  <c r="T226" i="89"/>
  <c r="S226" i="89"/>
  <c r="O226" i="89"/>
  <c r="K226" i="89"/>
  <c r="Z225" i="89"/>
  <c r="Y225" i="89"/>
  <c r="X225" i="89"/>
  <c r="W225" i="89"/>
  <c r="V225" i="89"/>
  <c r="U225" i="89"/>
  <c r="T225" i="89"/>
  <c r="S225" i="89"/>
  <c r="O225" i="89"/>
  <c r="K225" i="89"/>
  <c r="Z224" i="89"/>
  <c r="Y224" i="89"/>
  <c r="X224" i="89"/>
  <c r="W224" i="89"/>
  <c r="V224" i="89"/>
  <c r="U224" i="89"/>
  <c r="T224" i="89"/>
  <c r="S224" i="89"/>
  <c r="O224" i="89"/>
  <c r="K224" i="89"/>
  <c r="Z223" i="89"/>
  <c r="Y223" i="89"/>
  <c r="X223" i="89"/>
  <c r="W223" i="89"/>
  <c r="V223" i="89"/>
  <c r="U223" i="89"/>
  <c r="T223" i="89"/>
  <c r="S223" i="89"/>
  <c r="O223" i="89"/>
  <c r="K223" i="89"/>
  <c r="Z222" i="89"/>
  <c r="Y222" i="89"/>
  <c r="X222" i="89"/>
  <c r="W222" i="89"/>
  <c r="V222" i="89"/>
  <c r="U222" i="89"/>
  <c r="T222" i="89"/>
  <c r="S222" i="89"/>
  <c r="O222" i="89"/>
  <c r="K222" i="89"/>
  <c r="Z221" i="89"/>
  <c r="Y221" i="89"/>
  <c r="X221" i="89"/>
  <c r="W221" i="89"/>
  <c r="V221" i="89"/>
  <c r="U221" i="89"/>
  <c r="T221" i="89"/>
  <c r="S221" i="89"/>
  <c r="O221" i="89"/>
  <c r="K221" i="89"/>
  <c r="Z220" i="89"/>
  <c r="Y220" i="89"/>
  <c r="X220" i="89"/>
  <c r="W220" i="89"/>
  <c r="V220" i="89"/>
  <c r="U220" i="89"/>
  <c r="T220" i="89"/>
  <c r="S220" i="89"/>
  <c r="O220" i="89"/>
  <c r="K220" i="89"/>
  <c r="Z219" i="89"/>
  <c r="Y219" i="89"/>
  <c r="X219" i="89"/>
  <c r="W219" i="89"/>
  <c r="V219" i="89"/>
  <c r="U219" i="89"/>
  <c r="T219" i="89"/>
  <c r="S219" i="89"/>
  <c r="O219" i="89"/>
  <c r="K219" i="89"/>
  <c r="Z218" i="89"/>
  <c r="Y218" i="89"/>
  <c r="X218" i="89"/>
  <c r="W218" i="89"/>
  <c r="V218" i="89"/>
  <c r="U218" i="89"/>
  <c r="T218" i="89"/>
  <c r="S218" i="89"/>
  <c r="O218" i="89"/>
  <c r="K218" i="89"/>
  <c r="B218" i="89"/>
  <c r="C218" i="89" s="1"/>
  <c r="B219" i="89" s="1"/>
  <c r="C219" i="89" s="1"/>
  <c r="B220" i="89" s="1"/>
  <c r="C220" i="89" s="1"/>
  <c r="B221" i="89" s="1"/>
  <c r="C221" i="89" s="1"/>
  <c r="B222" i="89" s="1"/>
  <c r="C222" i="89" s="1"/>
  <c r="B223" i="89" s="1"/>
  <c r="C223" i="89" s="1"/>
  <c r="B224" i="89" s="1"/>
  <c r="C224" i="89" s="1"/>
  <c r="B225" i="89" s="1"/>
  <c r="C225" i="89" s="1"/>
  <c r="B226" i="89" s="1"/>
  <c r="C226" i="89" s="1"/>
  <c r="B227" i="89" s="1"/>
  <c r="C227" i="89" s="1"/>
  <c r="B228" i="89" s="1"/>
  <c r="C228" i="89" s="1"/>
  <c r="A218" i="89"/>
  <c r="Z217" i="89"/>
  <c r="Y217" i="89"/>
  <c r="X217" i="89"/>
  <c r="W217" i="89"/>
  <c r="V217" i="89"/>
  <c r="U217" i="89"/>
  <c r="T217" i="89"/>
  <c r="S217" i="89"/>
  <c r="O217" i="89"/>
  <c r="K217" i="89"/>
  <c r="Z216" i="89"/>
  <c r="Y216" i="89"/>
  <c r="X216" i="89"/>
  <c r="W216" i="89"/>
  <c r="V216" i="89"/>
  <c r="U216" i="89"/>
  <c r="T216" i="89"/>
  <c r="S216" i="89"/>
  <c r="O216" i="89"/>
  <c r="K216" i="89"/>
  <c r="Z215" i="89"/>
  <c r="Y215" i="89"/>
  <c r="X215" i="89"/>
  <c r="W215" i="89"/>
  <c r="V215" i="89"/>
  <c r="U215" i="89"/>
  <c r="T215" i="89"/>
  <c r="S215" i="89"/>
  <c r="O215" i="89"/>
  <c r="K215" i="89"/>
  <c r="Z214" i="89"/>
  <c r="Y214" i="89"/>
  <c r="X214" i="89"/>
  <c r="W214" i="89"/>
  <c r="V214" i="89"/>
  <c r="U214" i="89"/>
  <c r="T214" i="89"/>
  <c r="S214" i="89"/>
  <c r="O214" i="89"/>
  <c r="K214" i="89"/>
  <c r="Z213" i="89"/>
  <c r="Y213" i="89"/>
  <c r="X213" i="89"/>
  <c r="W213" i="89"/>
  <c r="V213" i="89"/>
  <c r="U213" i="89"/>
  <c r="T213" i="89"/>
  <c r="S213" i="89"/>
  <c r="O213" i="89"/>
  <c r="K213" i="89"/>
  <c r="Z212" i="89"/>
  <c r="Y212" i="89"/>
  <c r="X212" i="89"/>
  <c r="W212" i="89"/>
  <c r="V212" i="89"/>
  <c r="U212" i="89"/>
  <c r="T212" i="89"/>
  <c r="S212" i="89"/>
  <c r="O212" i="89"/>
  <c r="K212" i="89"/>
  <c r="Z211" i="89"/>
  <c r="Y211" i="89"/>
  <c r="X211" i="89"/>
  <c r="W211" i="89"/>
  <c r="V211" i="89"/>
  <c r="U211" i="89"/>
  <c r="T211" i="89"/>
  <c r="S211" i="89"/>
  <c r="O211" i="89"/>
  <c r="K211" i="89"/>
  <c r="Z210" i="89"/>
  <c r="Y210" i="89"/>
  <c r="X210" i="89"/>
  <c r="W210" i="89"/>
  <c r="V210" i="89"/>
  <c r="U210" i="89"/>
  <c r="T210" i="89"/>
  <c r="S210" i="89"/>
  <c r="O210" i="89"/>
  <c r="K210" i="89"/>
  <c r="Z209" i="89"/>
  <c r="Y209" i="89"/>
  <c r="X209" i="89"/>
  <c r="W209" i="89"/>
  <c r="V209" i="89"/>
  <c r="U209" i="89"/>
  <c r="T209" i="89"/>
  <c r="S209" i="89"/>
  <c r="O209" i="89"/>
  <c r="K209" i="89"/>
  <c r="Z208" i="89"/>
  <c r="Y208" i="89"/>
  <c r="X208" i="89"/>
  <c r="W208" i="89"/>
  <c r="V208" i="89"/>
  <c r="U208" i="89"/>
  <c r="T208" i="89"/>
  <c r="S208" i="89"/>
  <c r="O208" i="89"/>
  <c r="K208" i="89"/>
  <c r="Z207" i="89"/>
  <c r="Y207" i="89"/>
  <c r="X207" i="89"/>
  <c r="W207" i="89"/>
  <c r="V207" i="89"/>
  <c r="U207" i="89"/>
  <c r="T207" i="89"/>
  <c r="S207" i="89"/>
  <c r="O207" i="89"/>
  <c r="K207" i="89"/>
  <c r="B207" i="89"/>
  <c r="C207" i="89" s="1"/>
  <c r="B208" i="89" s="1"/>
  <c r="C208" i="89" s="1"/>
  <c r="B209" i="89" s="1"/>
  <c r="C209" i="89" s="1"/>
  <c r="B210" i="89" s="1"/>
  <c r="C210" i="89" s="1"/>
  <c r="B211" i="89" s="1"/>
  <c r="C211" i="89" s="1"/>
  <c r="B212" i="89" s="1"/>
  <c r="C212" i="89" s="1"/>
  <c r="B213" i="89" s="1"/>
  <c r="C213" i="89" s="1"/>
  <c r="B214" i="89" s="1"/>
  <c r="C214" i="89" s="1"/>
  <c r="B215" i="89" s="1"/>
  <c r="C215" i="89" s="1"/>
  <c r="B216" i="89" s="1"/>
  <c r="C216" i="89" s="1"/>
  <c r="B217" i="89" s="1"/>
  <c r="C217" i="89" s="1"/>
  <c r="A207" i="89"/>
  <c r="Z206" i="89"/>
  <c r="Y206" i="89"/>
  <c r="X206" i="89"/>
  <c r="W206" i="89"/>
  <c r="V206" i="89"/>
  <c r="U206" i="89"/>
  <c r="T206" i="89"/>
  <c r="S206" i="89"/>
  <c r="O206" i="89"/>
  <c r="K206" i="89"/>
  <c r="Z205" i="89"/>
  <c r="Y205" i="89"/>
  <c r="X205" i="89"/>
  <c r="W205" i="89"/>
  <c r="V205" i="89"/>
  <c r="U205" i="89"/>
  <c r="T205" i="89"/>
  <c r="S205" i="89"/>
  <c r="O205" i="89"/>
  <c r="K205" i="89"/>
  <c r="Z204" i="89"/>
  <c r="Y204" i="89"/>
  <c r="X204" i="89"/>
  <c r="W204" i="89"/>
  <c r="V204" i="89"/>
  <c r="U204" i="89"/>
  <c r="T204" i="89"/>
  <c r="S204" i="89"/>
  <c r="O204" i="89"/>
  <c r="K204" i="89"/>
  <c r="Z203" i="89"/>
  <c r="Y203" i="89"/>
  <c r="X203" i="89"/>
  <c r="W203" i="89"/>
  <c r="V203" i="89"/>
  <c r="U203" i="89"/>
  <c r="T203" i="89"/>
  <c r="S203" i="89"/>
  <c r="O203" i="89"/>
  <c r="K203" i="89"/>
  <c r="Z202" i="89"/>
  <c r="Y202" i="89"/>
  <c r="X202" i="89"/>
  <c r="W202" i="89"/>
  <c r="V202" i="89"/>
  <c r="U202" i="89"/>
  <c r="T202" i="89"/>
  <c r="S202" i="89"/>
  <c r="O202" i="89"/>
  <c r="K202" i="89"/>
  <c r="Z201" i="89"/>
  <c r="Y201" i="89"/>
  <c r="X201" i="89"/>
  <c r="W201" i="89"/>
  <c r="V201" i="89"/>
  <c r="U201" i="89"/>
  <c r="T201" i="89"/>
  <c r="S201" i="89"/>
  <c r="O201" i="89"/>
  <c r="K201" i="89"/>
  <c r="Z200" i="89"/>
  <c r="Y200" i="89"/>
  <c r="X200" i="89"/>
  <c r="W200" i="89"/>
  <c r="V200" i="89"/>
  <c r="U200" i="89"/>
  <c r="T200" i="89"/>
  <c r="S200" i="89"/>
  <c r="O200" i="89"/>
  <c r="K200" i="89"/>
  <c r="Z199" i="89"/>
  <c r="Y199" i="89"/>
  <c r="X199" i="89"/>
  <c r="W199" i="89"/>
  <c r="V199" i="89"/>
  <c r="U199" i="89"/>
  <c r="T199" i="89"/>
  <c r="S199" i="89"/>
  <c r="O199" i="89"/>
  <c r="K199" i="89"/>
  <c r="Z198" i="89"/>
  <c r="Y198" i="89"/>
  <c r="X198" i="89"/>
  <c r="W198" i="89"/>
  <c r="V198" i="89"/>
  <c r="U198" i="89"/>
  <c r="T198" i="89"/>
  <c r="S198" i="89"/>
  <c r="O198" i="89"/>
  <c r="K198" i="89"/>
  <c r="Z197" i="89"/>
  <c r="Y197" i="89"/>
  <c r="X197" i="89"/>
  <c r="W197" i="89"/>
  <c r="V197" i="89"/>
  <c r="U197" i="89"/>
  <c r="T197" i="89"/>
  <c r="S197" i="89"/>
  <c r="O197" i="89"/>
  <c r="K197" i="89"/>
  <c r="Z196" i="89"/>
  <c r="Y196" i="89"/>
  <c r="X196" i="89"/>
  <c r="W196" i="89"/>
  <c r="V196" i="89"/>
  <c r="U196" i="89"/>
  <c r="T196" i="89"/>
  <c r="S196" i="89"/>
  <c r="O196" i="89"/>
  <c r="K196" i="89"/>
  <c r="B196" i="89"/>
  <c r="C196" i="89" s="1"/>
  <c r="B197" i="89" s="1"/>
  <c r="C197" i="89" s="1"/>
  <c r="B198" i="89" s="1"/>
  <c r="C198" i="89" s="1"/>
  <c r="B199" i="89" s="1"/>
  <c r="C199" i="89" s="1"/>
  <c r="B200" i="89" s="1"/>
  <c r="C200" i="89" s="1"/>
  <c r="B201" i="89" s="1"/>
  <c r="C201" i="89" s="1"/>
  <c r="B202" i="89" s="1"/>
  <c r="C202" i="89" s="1"/>
  <c r="B203" i="89" s="1"/>
  <c r="C203" i="89" s="1"/>
  <c r="B204" i="89" s="1"/>
  <c r="C204" i="89" s="1"/>
  <c r="B205" i="89" s="1"/>
  <c r="C205" i="89" s="1"/>
  <c r="B206" i="89" s="1"/>
  <c r="C206" i="89" s="1"/>
  <c r="A196" i="89"/>
  <c r="Z195" i="89"/>
  <c r="Y195" i="89"/>
  <c r="X195" i="89"/>
  <c r="W195" i="89"/>
  <c r="V195" i="89"/>
  <c r="U195" i="89"/>
  <c r="T195" i="89"/>
  <c r="S195" i="89"/>
  <c r="O195" i="89"/>
  <c r="K195" i="89"/>
  <c r="Z194" i="89"/>
  <c r="Y194" i="89"/>
  <c r="X194" i="89"/>
  <c r="W194" i="89"/>
  <c r="V194" i="89"/>
  <c r="U194" i="89"/>
  <c r="T194" i="89"/>
  <c r="S194" i="89"/>
  <c r="O194" i="89"/>
  <c r="K194" i="89"/>
  <c r="Z193" i="89"/>
  <c r="Y193" i="89"/>
  <c r="X193" i="89"/>
  <c r="W193" i="89"/>
  <c r="V193" i="89"/>
  <c r="U193" i="89"/>
  <c r="T193" i="89"/>
  <c r="S193" i="89"/>
  <c r="O193" i="89"/>
  <c r="K193" i="89"/>
  <c r="Z192" i="89"/>
  <c r="Y192" i="89"/>
  <c r="X192" i="89"/>
  <c r="W192" i="89"/>
  <c r="V192" i="89"/>
  <c r="U192" i="89"/>
  <c r="T192" i="89"/>
  <c r="S192" i="89"/>
  <c r="O192" i="89"/>
  <c r="K192" i="89"/>
  <c r="Z191" i="89"/>
  <c r="Y191" i="89"/>
  <c r="X191" i="89"/>
  <c r="W191" i="89"/>
  <c r="V191" i="89"/>
  <c r="U191" i="89"/>
  <c r="T191" i="89"/>
  <c r="S191" i="89"/>
  <c r="O191" i="89"/>
  <c r="K191" i="89"/>
  <c r="Z190" i="89"/>
  <c r="Y190" i="89"/>
  <c r="X190" i="89"/>
  <c r="W190" i="89"/>
  <c r="V190" i="89"/>
  <c r="U190" i="89"/>
  <c r="T190" i="89"/>
  <c r="S190" i="89"/>
  <c r="O190" i="89"/>
  <c r="K190" i="89"/>
  <c r="Z189" i="89"/>
  <c r="Y189" i="89"/>
  <c r="X189" i="89"/>
  <c r="W189" i="89"/>
  <c r="V189" i="89"/>
  <c r="U189" i="89"/>
  <c r="T189" i="89"/>
  <c r="S189" i="89"/>
  <c r="O189" i="89"/>
  <c r="K189" i="89"/>
  <c r="Z188" i="89"/>
  <c r="Y188" i="89"/>
  <c r="X188" i="89"/>
  <c r="W188" i="89"/>
  <c r="V188" i="89"/>
  <c r="U188" i="89"/>
  <c r="T188" i="89"/>
  <c r="S188" i="89"/>
  <c r="O188" i="89"/>
  <c r="K188" i="89"/>
  <c r="Z187" i="89"/>
  <c r="Y187" i="89"/>
  <c r="X187" i="89"/>
  <c r="W187" i="89"/>
  <c r="V187" i="89"/>
  <c r="U187" i="89"/>
  <c r="T187" i="89"/>
  <c r="S187" i="89"/>
  <c r="O187" i="89"/>
  <c r="K187" i="89"/>
  <c r="Z186" i="89"/>
  <c r="Y186" i="89"/>
  <c r="X186" i="89"/>
  <c r="W186" i="89"/>
  <c r="V186" i="89"/>
  <c r="U186" i="89"/>
  <c r="T186" i="89"/>
  <c r="S186" i="89"/>
  <c r="O186" i="89"/>
  <c r="K186" i="89"/>
  <c r="Z185" i="89"/>
  <c r="Y185" i="89"/>
  <c r="X185" i="89"/>
  <c r="W185" i="89"/>
  <c r="V185" i="89"/>
  <c r="R137" i="89" s="1"/>
  <c r="U185" i="89"/>
  <c r="T185" i="89"/>
  <c r="R135" i="89" s="1"/>
  <c r="S185" i="89"/>
  <c r="O185" i="89"/>
  <c r="K185" i="89"/>
  <c r="C185" i="89"/>
  <c r="B186" i="89" s="1"/>
  <c r="C186" i="89" s="1"/>
  <c r="B187" i="89" s="1"/>
  <c r="C187" i="89" s="1"/>
  <c r="B188" i="89" s="1"/>
  <c r="C188" i="89" s="1"/>
  <c r="B189" i="89" s="1"/>
  <c r="C189" i="89" s="1"/>
  <c r="B190" i="89" s="1"/>
  <c r="C190" i="89" s="1"/>
  <c r="B191" i="89" s="1"/>
  <c r="C191" i="89" s="1"/>
  <c r="B192" i="89" s="1"/>
  <c r="C192" i="89" s="1"/>
  <c r="B193" i="89" s="1"/>
  <c r="C193" i="89" s="1"/>
  <c r="B194" i="89" s="1"/>
  <c r="C194" i="89" s="1"/>
  <c r="B195" i="89" s="1"/>
  <c r="C195" i="89" s="1"/>
  <c r="B185" i="89"/>
  <c r="A185" i="89"/>
  <c r="Z184" i="89"/>
  <c r="Y184" i="89"/>
  <c r="X184" i="89"/>
  <c r="R139" i="89" s="1"/>
  <c r="W184" i="89"/>
  <c r="V184" i="89"/>
  <c r="U184" i="89"/>
  <c r="T184" i="89"/>
  <c r="S184" i="89"/>
  <c r="O184" i="89"/>
  <c r="K184" i="89"/>
  <c r="Z183" i="89"/>
  <c r="Y183" i="89"/>
  <c r="X183" i="89"/>
  <c r="W183" i="89"/>
  <c r="V183" i="89"/>
  <c r="U183" i="89"/>
  <c r="T183" i="89"/>
  <c r="S183" i="89"/>
  <c r="O183" i="89"/>
  <c r="K183" i="89"/>
  <c r="Z182" i="89"/>
  <c r="Y182" i="89"/>
  <c r="X182" i="89"/>
  <c r="W182" i="89"/>
  <c r="V182" i="89"/>
  <c r="U182" i="89"/>
  <c r="T182" i="89"/>
  <c r="S182" i="89"/>
  <c r="O182" i="89"/>
  <c r="K182" i="89"/>
  <c r="Z181" i="89"/>
  <c r="Y181" i="89"/>
  <c r="X181" i="89"/>
  <c r="W181" i="89"/>
  <c r="V181" i="89"/>
  <c r="U181" i="89"/>
  <c r="T181" i="89"/>
  <c r="S181" i="89"/>
  <c r="O181" i="89"/>
  <c r="K181" i="89"/>
  <c r="Z180" i="89"/>
  <c r="Y180" i="89"/>
  <c r="X180" i="89"/>
  <c r="W180" i="89"/>
  <c r="V180" i="89"/>
  <c r="U180" i="89"/>
  <c r="T180" i="89"/>
  <c r="S180" i="89"/>
  <c r="O180" i="89"/>
  <c r="K180" i="89"/>
  <c r="Z179" i="89"/>
  <c r="Y179" i="89"/>
  <c r="X179" i="89"/>
  <c r="W179" i="89"/>
  <c r="V179" i="89"/>
  <c r="U179" i="89"/>
  <c r="T179" i="89"/>
  <c r="S179" i="89"/>
  <c r="O179" i="89"/>
  <c r="K179" i="89"/>
  <c r="Z178" i="89"/>
  <c r="Y178" i="89"/>
  <c r="X178" i="89"/>
  <c r="W178" i="89"/>
  <c r="V178" i="89"/>
  <c r="U178" i="89"/>
  <c r="T178" i="89"/>
  <c r="S178" i="89"/>
  <c r="O178" i="89"/>
  <c r="K178" i="89"/>
  <c r="Z177" i="89"/>
  <c r="Y177" i="89"/>
  <c r="X177" i="89"/>
  <c r="W177" i="89"/>
  <c r="V177" i="89"/>
  <c r="U177" i="89"/>
  <c r="T177" i="89"/>
  <c r="S177" i="89"/>
  <c r="O177" i="89"/>
  <c r="K177" i="89"/>
  <c r="Z176" i="89"/>
  <c r="Y176" i="89"/>
  <c r="X176" i="89"/>
  <c r="W176" i="89"/>
  <c r="V176" i="89"/>
  <c r="U176" i="89"/>
  <c r="T176" i="89"/>
  <c r="S176" i="89"/>
  <c r="O176" i="89"/>
  <c r="K176" i="89"/>
  <c r="Z175" i="89"/>
  <c r="Y175" i="89"/>
  <c r="X175" i="89"/>
  <c r="W175" i="89"/>
  <c r="V175" i="89"/>
  <c r="U175" i="89"/>
  <c r="T175" i="89"/>
  <c r="S175" i="89"/>
  <c r="O175" i="89"/>
  <c r="K175" i="89"/>
  <c r="Z174" i="89"/>
  <c r="Y174" i="89"/>
  <c r="X174" i="89"/>
  <c r="W174" i="89"/>
  <c r="V174" i="89"/>
  <c r="U174" i="89"/>
  <c r="T174" i="89"/>
  <c r="S174" i="89"/>
  <c r="O174" i="89"/>
  <c r="K174" i="89"/>
  <c r="C174" i="89"/>
  <c r="B175" i="89" s="1"/>
  <c r="C175" i="89" s="1"/>
  <c r="B176" i="89" s="1"/>
  <c r="C176" i="89" s="1"/>
  <c r="B177" i="89" s="1"/>
  <c r="C177" i="89" s="1"/>
  <c r="B178" i="89" s="1"/>
  <c r="C178" i="89" s="1"/>
  <c r="B179" i="89" s="1"/>
  <c r="C179" i="89" s="1"/>
  <c r="B180" i="89" s="1"/>
  <c r="C180" i="89" s="1"/>
  <c r="B181" i="89" s="1"/>
  <c r="C181" i="89" s="1"/>
  <c r="B182" i="89" s="1"/>
  <c r="C182" i="89" s="1"/>
  <c r="B183" i="89" s="1"/>
  <c r="C183" i="89" s="1"/>
  <c r="B184" i="89" s="1"/>
  <c r="C184" i="89" s="1"/>
  <c r="B174" i="89"/>
  <c r="A174" i="89"/>
  <c r="Z173" i="89"/>
  <c r="Y173" i="89"/>
  <c r="X173" i="89"/>
  <c r="W173" i="89"/>
  <c r="V173" i="89"/>
  <c r="U173" i="89"/>
  <c r="T173" i="89"/>
  <c r="S173" i="89"/>
  <c r="O173" i="89"/>
  <c r="K173" i="89"/>
  <c r="Z172" i="89"/>
  <c r="Y172" i="89"/>
  <c r="X172" i="89"/>
  <c r="W172" i="89"/>
  <c r="V172" i="89"/>
  <c r="U172" i="89"/>
  <c r="T172" i="89"/>
  <c r="S172" i="89"/>
  <c r="O172" i="89"/>
  <c r="K172" i="89"/>
  <c r="Z171" i="89"/>
  <c r="Y171" i="89"/>
  <c r="X171" i="89"/>
  <c r="W171" i="89"/>
  <c r="V171" i="89"/>
  <c r="U171" i="89"/>
  <c r="T171" i="89"/>
  <c r="S171" i="89"/>
  <c r="O171" i="89"/>
  <c r="K171" i="89"/>
  <c r="Z170" i="89"/>
  <c r="Y170" i="89"/>
  <c r="X170" i="89"/>
  <c r="W170" i="89"/>
  <c r="V170" i="89"/>
  <c r="U170" i="89"/>
  <c r="T170" i="89"/>
  <c r="S170" i="89"/>
  <c r="O170" i="89"/>
  <c r="K170" i="89"/>
  <c r="Z169" i="89"/>
  <c r="Y169" i="89"/>
  <c r="X169" i="89"/>
  <c r="W169" i="89"/>
  <c r="V169" i="89"/>
  <c r="U169" i="89"/>
  <c r="T169" i="89"/>
  <c r="S169" i="89"/>
  <c r="O169" i="89"/>
  <c r="K169" i="89"/>
  <c r="Z168" i="89"/>
  <c r="Y168" i="89"/>
  <c r="X168" i="89"/>
  <c r="W168" i="89"/>
  <c r="V168" i="89"/>
  <c r="U168" i="89"/>
  <c r="T168" i="89"/>
  <c r="S168" i="89"/>
  <c r="O168" i="89"/>
  <c r="K168" i="89"/>
  <c r="Z167" i="89"/>
  <c r="Y167" i="89"/>
  <c r="X167" i="89"/>
  <c r="W167" i="89"/>
  <c r="V167" i="89"/>
  <c r="U167" i="89"/>
  <c r="T167" i="89"/>
  <c r="S167" i="89"/>
  <c r="O167" i="89"/>
  <c r="K167" i="89"/>
  <c r="Z166" i="89"/>
  <c r="Y166" i="89"/>
  <c r="X166" i="89"/>
  <c r="W166" i="89"/>
  <c r="V166" i="89"/>
  <c r="U166" i="89"/>
  <c r="T166" i="89"/>
  <c r="S166" i="89"/>
  <c r="O166" i="89"/>
  <c r="K166" i="89"/>
  <c r="Z165" i="89"/>
  <c r="Y165" i="89"/>
  <c r="X165" i="89"/>
  <c r="W165" i="89"/>
  <c r="V165" i="89"/>
  <c r="U165" i="89"/>
  <c r="T165" i="89"/>
  <c r="S165" i="89"/>
  <c r="O165" i="89"/>
  <c r="K165" i="89"/>
  <c r="Z164" i="89"/>
  <c r="Y164" i="89"/>
  <c r="X164" i="89"/>
  <c r="W164" i="89"/>
  <c r="V164" i="89"/>
  <c r="U164" i="89"/>
  <c r="T164" i="89"/>
  <c r="S164" i="89"/>
  <c r="O164" i="89"/>
  <c r="K164" i="89"/>
  <c r="Z163" i="89"/>
  <c r="Y163" i="89"/>
  <c r="X163" i="89"/>
  <c r="W163" i="89"/>
  <c r="V163" i="89"/>
  <c r="U163" i="89"/>
  <c r="T163" i="89"/>
  <c r="S163" i="89"/>
  <c r="O163" i="89"/>
  <c r="K163" i="89"/>
  <c r="Z162" i="89"/>
  <c r="Z229" i="89" s="1"/>
  <c r="Y162" i="89"/>
  <c r="Y229" i="89" s="1"/>
  <c r="X162" i="89"/>
  <c r="X229" i="89" s="1"/>
  <c r="W162" i="89"/>
  <c r="W229" i="89" s="1"/>
  <c r="V162" i="89"/>
  <c r="V229" i="89" s="1"/>
  <c r="U162" i="89"/>
  <c r="U229" i="89" s="1"/>
  <c r="T162" i="89"/>
  <c r="T229" i="89" s="1"/>
  <c r="S162" i="89"/>
  <c r="S229" i="89" s="1"/>
  <c r="O162" i="89"/>
  <c r="K162" i="89"/>
  <c r="B162" i="89"/>
  <c r="C162" i="89" s="1"/>
  <c r="B163" i="89" s="1"/>
  <c r="C163" i="89" s="1"/>
  <c r="B164" i="89" s="1"/>
  <c r="C164" i="89" s="1"/>
  <c r="B165" i="89" s="1"/>
  <c r="C165" i="89" s="1"/>
  <c r="B166" i="89" s="1"/>
  <c r="C166" i="89" s="1"/>
  <c r="B167" i="89" s="1"/>
  <c r="C167" i="89" s="1"/>
  <c r="B168" i="89" s="1"/>
  <c r="C168" i="89" s="1"/>
  <c r="B169" i="89" s="1"/>
  <c r="C169" i="89" s="1"/>
  <c r="B170" i="89" s="1"/>
  <c r="C170" i="89" s="1"/>
  <c r="B171" i="89" s="1"/>
  <c r="C171" i="89" s="1"/>
  <c r="B172" i="89" s="1"/>
  <c r="C172" i="89" s="1"/>
  <c r="B173" i="89" s="1"/>
  <c r="C173" i="89" s="1"/>
  <c r="A162" i="89"/>
  <c r="L158" i="89"/>
  <c r="K157" i="89"/>
  <c r="K156" i="89"/>
  <c r="K155" i="89"/>
  <c r="K154" i="89"/>
  <c r="K153" i="89"/>
  <c r="K152" i="89"/>
  <c r="K158" i="89" s="1"/>
  <c r="K146" i="89"/>
  <c r="L147" i="89" s="1"/>
  <c r="F146" i="89"/>
  <c r="D146" i="89"/>
  <c r="J146" i="89" s="1"/>
  <c r="A146" i="89"/>
  <c r="K144" i="89"/>
  <c r="L144" i="89" s="1"/>
  <c r="G144" i="89"/>
  <c r="F144" i="89"/>
  <c r="D144" i="89"/>
  <c r="J144" i="89" s="1"/>
  <c r="A144" i="89"/>
  <c r="L142" i="89"/>
  <c r="K142" i="89"/>
  <c r="H142" i="89"/>
  <c r="J142" i="89" s="1"/>
  <c r="L143" i="89" s="1"/>
  <c r="G142" i="89"/>
  <c r="F142" i="89"/>
  <c r="D142" i="89"/>
  <c r="A142" i="89"/>
  <c r="U141" i="89"/>
  <c r="T141" i="89"/>
  <c r="H144" i="89" s="1"/>
  <c r="S141" i="89"/>
  <c r="R141" i="89"/>
  <c r="Q141" i="89"/>
  <c r="P141" i="89"/>
  <c r="V141" i="89" s="1"/>
  <c r="U140" i="89"/>
  <c r="T140" i="89"/>
  <c r="S140" i="89"/>
  <c r="R140" i="89"/>
  <c r="Q140" i="89"/>
  <c r="L140" i="89"/>
  <c r="K140" i="89"/>
  <c r="H140" i="89"/>
  <c r="J140" i="89" s="1"/>
  <c r="L141" i="89" s="1"/>
  <c r="G140" i="89"/>
  <c r="F140" i="89"/>
  <c r="D140" i="89"/>
  <c r="A140" i="89"/>
  <c r="U139" i="89"/>
  <c r="T139" i="89"/>
  <c r="S139" i="89"/>
  <c r="Q139" i="89"/>
  <c r="P139" i="89"/>
  <c r="V139" i="89" s="1"/>
  <c r="U138" i="89"/>
  <c r="T138" i="89"/>
  <c r="S138" i="89"/>
  <c r="R138" i="89"/>
  <c r="Q138" i="89"/>
  <c r="V138" i="89" s="1"/>
  <c r="P138" i="89"/>
  <c r="L138" i="89"/>
  <c r="K138" i="89"/>
  <c r="H138" i="89"/>
  <c r="J138" i="89" s="1"/>
  <c r="L139" i="89" s="1"/>
  <c r="G138" i="89"/>
  <c r="F138" i="89"/>
  <c r="D138" i="89"/>
  <c r="A138" i="89"/>
  <c r="U137" i="89"/>
  <c r="T137" i="89"/>
  <c r="S137" i="89"/>
  <c r="Q137" i="89"/>
  <c r="P137" i="89"/>
  <c r="V137" i="89" s="1"/>
  <c r="U136" i="89"/>
  <c r="T136" i="89"/>
  <c r="T142" i="89" s="1"/>
  <c r="S136" i="89"/>
  <c r="R136" i="89"/>
  <c r="Q136" i="89"/>
  <c r="V136" i="89" s="1"/>
  <c r="P136" i="89"/>
  <c r="L136" i="89"/>
  <c r="K136" i="89"/>
  <c r="H136" i="89"/>
  <c r="J136" i="89" s="1"/>
  <c r="G136" i="89"/>
  <c r="F136" i="89"/>
  <c r="D136" i="89"/>
  <c r="A136" i="89"/>
  <c r="U135" i="89"/>
  <c r="T135" i="89"/>
  <c r="S135" i="89"/>
  <c r="Q135" i="89"/>
  <c r="P135" i="89"/>
  <c r="V135" i="89" s="1"/>
  <c r="V134" i="89"/>
  <c r="U134" i="89"/>
  <c r="H146" i="89" s="1"/>
  <c r="T134" i="89"/>
  <c r="S134" i="89"/>
  <c r="S142" i="89" s="1"/>
  <c r="I142" i="89" s="1"/>
  <c r="R134" i="89"/>
  <c r="Q134" i="89"/>
  <c r="Q142" i="89" s="1"/>
  <c r="I138" i="89" s="1"/>
  <c r="P134" i="89"/>
  <c r="Z113" i="89"/>
  <c r="Y113" i="89"/>
  <c r="X113" i="89"/>
  <c r="W113" i="89"/>
  <c r="V113" i="89"/>
  <c r="U113" i="89"/>
  <c r="T113" i="89"/>
  <c r="S113" i="89"/>
  <c r="O113" i="89"/>
  <c r="K113" i="89"/>
  <c r="Z112" i="89"/>
  <c r="Y112" i="89"/>
  <c r="X112" i="89"/>
  <c r="W112" i="89"/>
  <c r="V112" i="89"/>
  <c r="U112" i="89"/>
  <c r="T112" i="89"/>
  <c r="S112" i="89"/>
  <c r="O112" i="89"/>
  <c r="K112" i="89"/>
  <c r="Z111" i="89"/>
  <c r="Y111" i="89"/>
  <c r="X111" i="89"/>
  <c r="W111" i="89"/>
  <c r="V111" i="89"/>
  <c r="U111" i="89"/>
  <c r="T111" i="89"/>
  <c r="S111" i="89"/>
  <c r="O111" i="89"/>
  <c r="K111" i="89"/>
  <c r="Z110" i="89"/>
  <c r="Y110" i="89"/>
  <c r="X110" i="89"/>
  <c r="W110" i="89"/>
  <c r="V110" i="89"/>
  <c r="U110" i="89"/>
  <c r="T110" i="89"/>
  <c r="S110" i="89"/>
  <c r="O110" i="89"/>
  <c r="K110" i="89"/>
  <c r="Z109" i="89"/>
  <c r="Y109" i="89"/>
  <c r="X109" i="89"/>
  <c r="W109" i="89"/>
  <c r="V109" i="89"/>
  <c r="U109" i="89"/>
  <c r="T109" i="89"/>
  <c r="S109" i="89"/>
  <c r="O109" i="89"/>
  <c r="K109" i="89"/>
  <c r="Z108" i="89"/>
  <c r="Y108" i="89"/>
  <c r="X108" i="89"/>
  <c r="W108" i="89"/>
  <c r="V108" i="89"/>
  <c r="U108" i="89"/>
  <c r="T108" i="89"/>
  <c r="S108" i="89"/>
  <c r="O108" i="89"/>
  <c r="K108" i="89"/>
  <c r="Z107" i="89"/>
  <c r="Y107" i="89"/>
  <c r="X107" i="89"/>
  <c r="W107" i="89"/>
  <c r="V107" i="89"/>
  <c r="U107" i="89"/>
  <c r="T107" i="89"/>
  <c r="S107" i="89"/>
  <c r="O107" i="89"/>
  <c r="K107" i="89"/>
  <c r="Z106" i="89"/>
  <c r="Y106" i="89"/>
  <c r="X106" i="89"/>
  <c r="W106" i="89"/>
  <c r="V106" i="89"/>
  <c r="U106" i="89"/>
  <c r="T106" i="89"/>
  <c r="S106" i="89"/>
  <c r="O106" i="89"/>
  <c r="K106" i="89"/>
  <c r="Z105" i="89"/>
  <c r="Y105" i="89"/>
  <c r="X105" i="89"/>
  <c r="W105" i="89"/>
  <c r="V105" i="89"/>
  <c r="U105" i="89"/>
  <c r="T105" i="89"/>
  <c r="S105" i="89"/>
  <c r="O105" i="89"/>
  <c r="K105" i="89"/>
  <c r="Z104" i="89"/>
  <c r="Y104" i="89"/>
  <c r="X104" i="89"/>
  <c r="W104" i="89"/>
  <c r="V104" i="89"/>
  <c r="U104" i="89"/>
  <c r="T104" i="89"/>
  <c r="S104" i="89"/>
  <c r="O104" i="89"/>
  <c r="K104" i="89"/>
  <c r="Z103" i="89"/>
  <c r="Y103" i="89"/>
  <c r="X103" i="89"/>
  <c r="W103" i="89"/>
  <c r="V103" i="89"/>
  <c r="U103" i="89"/>
  <c r="T103" i="89"/>
  <c r="S103" i="89"/>
  <c r="O103" i="89"/>
  <c r="K103" i="89"/>
  <c r="C103" i="89"/>
  <c r="B104" i="89" s="1"/>
  <c r="C104" i="89" s="1"/>
  <c r="B105" i="89" s="1"/>
  <c r="C105" i="89" s="1"/>
  <c r="B106" i="89" s="1"/>
  <c r="C106" i="89" s="1"/>
  <c r="B107" i="89" s="1"/>
  <c r="C107" i="89" s="1"/>
  <c r="B108" i="89" s="1"/>
  <c r="C108" i="89" s="1"/>
  <c r="B109" i="89" s="1"/>
  <c r="C109" i="89" s="1"/>
  <c r="B110" i="89" s="1"/>
  <c r="C110" i="89" s="1"/>
  <c r="B111" i="89" s="1"/>
  <c r="C111" i="89" s="1"/>
  <c r="B112" i="89" s="1"/>
  <c r="C112" i="89" s="1"/>
  <c r="B113" i="89" s="1"/>
  <c r="C113" i="89" s="1"/>
  <c r="B103" i="89"/>
  <c r="A103" i="89"/>
  <c r="Z102" i="89"/>
  <c r="Y102" i="89"/>
  <c r="X102" i="89"/>
  <c r="W102" i="89"/>
  <c r="V102" i="89"/>
  <c r="U102" i="89"/>
  <c r="T102" i="89"/>
  <c r="S102" i="89"/>
  <c r="O102" i="89"/>
  <c r="K102" i="89"/>
  <c r="Z101" i="89"/>
  <c r="Y101" i="89"/>
  <c r="X101" i="89"/>
  <c r="W101" i="89"/>
  <c r="V101" i="89"/>
  <c r="U101" i="89"/>
  <c r="T101" i="89"/>
  <c r="S101" i="89"/>
  <c r="O101" i="89"/>
  <c r="K101" i="89"/>
  <c r="Z100" i="89"/>
  <c r="Y100" i="89"/>
  <c r="X100" i="89"/>
  <c r="W100" i="89"/>
  <c r="V100" i="89"/>
  <c r="U100" i="89"/>
  <c r="T100" i="89"/>
  <c r="S100" i="89"/>
  <c r="O100" i="89"/>
  <c r="K100" i="89"/>
  <c r="Z99" i="89"/>
  <c r="Y99" i="89"/>
  <c r="X99" i="89"/>
  <c r="W99" i="89"/>
  <c r="V99" i="89"/>
  <c r="U99" i="89"/>
  <c r="T99" i="89"/>
  <c r="S99" i="89"/>
  <c r="O99" i="89"/>
  <c r="K99" i="89"/>
  <c r="Z98" i="89"/>
  <c r="Y98" i="89"/>
  <c r="X98" i="89"/>
  <c r="W98" i="89"/>
  <c r="V98" i="89"/>
  <c r="U98" i="89"/>
  <c r="T98" i="89"/>
  <c r="S98" i="89"/>
  <c r="O98" i="89"/>
  <c r="K98" i="89"/>
  <c r="Z97" i="89"/>
  <c r="Y97" i="89"/>
  <c r="X97" i="89"/>
  <c r="W97" i="89"/>
  <c r="V97" i="89"/>
  <c r="U97" i="89"/>
  <c r="T97" i="89"/>
  <c r="S97" i="89"/>
  <c r="O97" i="89"/>
  <c r="K97" i="89"/>
  <c r="Z96" i="89"/>
  <c r="Y96" i="89"/>
  <c r="X96" i="89"/>
  <c r="W96" i="89"/>
  <c r="V96" i="89"/>
  <c r="U96" i="89"/>
  <c r="T96" i="89"/>
  <c r="S96" i="89"/>
  <c r="O96" i="89"/>
  <c r="K96" i="89"/>
  <c r="Z95" i="89"/>
  <c r="Y95" i="89"/>
  <c r="X95" i="89"/>
  <c r="W95" i="89"/>
  <c r="V95" i="89"/>
  <c r="U95" i="89"/>
  <c r="T95" i="89"/>
  <c r="S95" i="89"/>
  <c r="O95" i="89"/>
  <c r="K95" i="89"/>
  <c r="Z94" i="89"/>
  <c r="Y94" i="89"/>
  <c r="X94" i="89"/>
  <c r="W94" i="89"/>
  <c r="V94" i="89"/>
  <c r="U94" i="89"/>
  <c r="T94" i="89"/>
  <c r="S94" i="89"/>
  <c r="O94" i="89"/>
  <c r="K94" i="89"/>
  <c r="Z93" i="89"/>
  <c r="Y93" i="89"/>
  <c r="X93" i="89"/>
  <c r="W93" i="89"/>
  <c r="V93" i="89"/>
  <c r="U93" i="89"/>
  <c r="T93" i="89"/>
  <c r="S93" i="89"/>
  <c r="O93" i="89"/>
  <c r="K93" i="89"/>
  <c r="Z92" i="89"/>
  <c r="Y92" i="89"/>
  <c r="X92" i="89"/>
  <c r="W92" i="89"/>
  <c r="V92" i="89"/>
  <c r="U92" i="89"/>
  <c r="T92" i="89"/>
  <c r="S92" i="89"/>
  <c r="O92" i="89"/>
  <c r="K92" i="89"/>
  <c r="B92" i="89"/>
  <c r="C92" i="89" s="1"/>
  <c r="B93" i="89" s="1"/>
  <c r="C93" i="89" s="1"/>
  <c r="B94" i="89" s="1"/>
  <c r="C94" i="89" s="1"/>
  <c r="B95" i="89" s="1"/>
  <c r="C95" i="89" s="1"/>
  <c r="B96" i="89" s="1"/>
  <c r="C96" i="89" s="1"/>
  <c r="B97" i="89" s="1"/>
  <c r="C97" i="89" s="1"/>
  <c r="B98" i="89" s="1"/>
  <c r="C98" i="89" s="1"/>
  <c r="B99" i="89" s="1"/>
  <c r="C99" i="89" s="1"/>
  <c r="B100" i="89" s="1"/>
  <c r="C100" i="89" s="1"/>
  <c r="B101" i="89" s="1"/>
  <c r="C101" i="89" s="1"/>
  <c r="B102" i="89" s="1"/>
  <c r="C102" i="89" s="1"/>
  <c r="A92" i="89"/>
  <c r="Z91" i="89"/>
  <c r="Y91" i="89"/>
  <c r="X91" i="89"/>
  <c r="W91" i="89"/>
  <c r="V91" i="89"/>
  <c r="U91" i="89"/>
  <c r="T91" i="89"/>
  <c r="S91" i="89"/>
  <c r="O91" i="89"/>
  <c r="K91" i="89"/>
  <c r="Z90" i="89"/>
  <c r="Y90" i="89"/>
  <c r="X90" i="89"/>
  <c r="W90" i="89"/>
  <c r="V90" i="89"/>
  <c r="U90" i="89"/>
  <c r="T90" i="89"/>
  <c r="S90" i="89"/>
  <c r="O90" i="89"/>
  <c r="K90" i="89"/>
  <c r="Z89" i="89"/>
  <c r="Y89" i="89"/>
  <c r="X89" i="89"/>
  <c r="W89" i="89"/>
  <c r="V89" i="89"/>
  <c r="U89" i="89"/>
  <c r="T89" i="89"/>
  <c r="S89" i="89"/>
  <c r="O89" i="89"/>
  <c r="K89" i="89"/>
  <c r="Z88" i="89"/>
  <c r="Y88" i="89"/>
  <c r="X88" i="89"/>
  <c r="W88" i="89"/>
  <c r="V88" i="89"/>
  <c r="U88" i="89"/>
  <c r="T88" i="89"/>
  <c r="S88" i="89"/>
  <c r="O88" i="89"/>
  <c r="K88" i="89"/>
  <c r="Z87" i="89"/>
  <c r="Y87" i="89"/>
  <c r="X87" i="89"/>
  <c r="W87" i="89"/>
  <c r="V87" i="89"/>
  <c r="U87" i="89"/>
  <c r="T87" i="89"/>
  <c r="S87" i="89"/>
  <c r="O87" i="89"/>
  <c r="K87" i="89"/>
  <c r="Z86" i="89"/>
  <c r="Y86" i="89"/>
  <c r="X86" i="89"/>
  <c r="W86" i="89"/>
  <c r="V86" i="89"/>
  <c r="U86" i="89"/>
  <c r="T86" i="89"/>
  <c r="S86" i="89"/>
  <c r="O86" i="89"/>
  <c r="K86" i="89"/>
  <c r="Z85" i="89"/>
  <c r="Y85" i="89"/>
  <c r="X85" i="89"/>
  <c r="W85" i="89"/>
  <c r="V85" i="89"/>
  <c r="U85" i="89"/>
  <c r="T85" i="89"/>
  <c r="S85" i="89"/>
  <c r="O85" i="89"/>
  <c r="K85" i="89"/>
  <c r="Z84" i="89"/>
  <c r="Y84" i="89"/>
  <c r="X84" i="89"/>
  <c r="W84" i="89"/>
  <c r="V84" i="89"/>
  <c r="U84" i="89"/>
  <c r="T84" i="89"/>
  <c r="S84" i="89"/>
  <c r="O84" i="89"/>
  <c r="K84" i="89"/>
  <c r="Z83" i="89"/>
  <c r="Y83" i="89"/>
  <c r="X83" i="89"/>
  <c r="W83" i="89"/>
  <c r="V83" i="89"/>
  <c r="U83" i="89"/>
  <c r="T83" i="89"/>
  <c r="S83" i="89"/>
  <c r="O83" i="89"/>
  <c r="K83" i="89"/>
  <c r="Z82" i="89"/>
  <c r="Y82" i="89"/>
  <c r="X82" i="89"/>
  <c r="W82" i="89"/>
  <c r="V82" i="89"/>
  <c r="U82" i="89"/>
  <c r="T82" i="89"/>
  <c r="S82" i="89"/>
  <c r="O82" i="89"/>
  <c r="K82" i="89"/>
  <c r="Z81" i="89"/>
  <c r="Y81" i="89"/>
  <c r="X81" i="89"/>
  <c r="W81" i="89"/>
  <c r="V81" i="89"/>
  <c r="U81" i="89"/>
  <c r="T81" i="89"/>
  <c r="S81" i="89"/>
  <c r="S19" i="89" s="1"/>
  <c r="O81" i="89"/>
  <c r="K81" i="89"/>
  <c r="B81" i="89"/>
  <c r="C81" i="89" s="1"/>
  <c r="B82" i="89" s="1"/>
  <c r="C82" i="89" s="1"/>
  <c r="B83" i="89" s="1"/>
  <c r="C83" i="89" s="1"/>
  <c r="B84" i="89" s="1"/>
  <c r="C84" i="89" s="1"/>
  <c r="B85" i="89" s="1"/>
  <c r="C85" i="89" s="1"/>
  <c r="B86" i="89" s="1"/>
  <c r="C86" i="89" s="1"/>
  <c r="B87" i="89" s="1"/>
  <c r="C87" i="89" s="1"/>
  <c r="B88" i="89" s="1"/>
  <c r="C88" i="89" s="1"/>
  <c r="B89" i="89" s="1"/>
  <c r="C89" i="89" s="1"/>
  <c r="B90" i="89" s="1"/>
  <c r="C90" i="89" s="1"/>
  <c r="B91" i="89" s="1"/>
  <c r="C91" i="89" s="1"/>
  <c r="A81" i="89"/>
  <c r="Z80" i="89"/>
  <c r="Y80" i="89"/>
  <c r="X80" i="89"/>
  <c r="W80" i="89"/>
  <c r="V80" i="89"/>
  <c r="U80" i="89"/>
  <c r="T80" i="89"/>
  <c r="S80" i="89"/>
  <c r="O80" i="89"/>
  <c r="K80" i="89"/>
  <c r="Z79" i="89"/>
  <c r="Y79" i="89"/>
  <c r="X79" i="89"/>
  <c r="W79" i="89"/>
  <c r="V79" i="89"/>
  <c r="U79" i="89"/>
  <c r="T79" i="89"/>
  <c r="S79" i="89"/>
  <c r="O79" i="89"/>
  <c r="K79" i="89"/>
  <c r="Z78" i="89"/>
  <c r="Y78" i="89"/>
  <c r="X78" i="89"/>
  <c r="W78" i="89"/>
  <c r="V78" i="89"/>
  <c r="U78" i="89"/>
  <c r="T78" i="89"/>
  <c r="S78" i="89"/>
  <c r="O78" i="89"/>
  <c r="K78" i="89"/>
  <c r="Z77" i="89"/>
  <c r="Y77" i="89"/>
  <c r="X77" i="89"/>
  <c r="W77" i="89"/>
  <c r="V77" i="89"/>
  <c r="U77" i="89"/>
  <c r="T77" i="89"/>
  <c r="S77" i="89"/>
  <c r="O77" i="89"/>
  <c r="K77" i="89"/>
  <c r="Z76" i="89"/>
  <c r="Y76" i="89"/>
  <c r="X76" i="89"/>
  <c r="W76" i="89"/>
  <c r="V76" i="89"/>
  <c r="U76" i="89"/>
  <c r="T76" i="89"/>
  <c r="S76" i="89"/>
  <c r="O76" i="89"/>
  <c r="K76" i="89"/>
  <c r="Z75" i="89"/>
  <c r="Y75" i="89"/>
  <c r="X75" i="89"/>
  <c r="W75" i="89"/>
  <c r="V75" i="89"/>
  <c r="U75" i="89"/>
  <c r="T75" i="89"/>
  <c r="S75" i="89"/>
  <c r="O75" i="89"/>
  <c r="K75" i="89"/>
  <c r="Z74" i="89"/>
  <c r="Y74" i="89"/>
  <c r="X74" i="89"/>
  <c r="W74" i="89"/>
  <c r="V74" i="89"/>
  <c r="U74" i="89"/>
  <c r="T74" i="89"/>
  <c r="S74" i="89"/>
  <c r="O74" i="89"/>
  <c r="K74" i="89"/>
  <c r="Z73" i="89"/>
  <c r="Y73" i="89"/>
  <c r="X73" i="89"/>
  <c r="W73" i="89"/>
  <c r="V73" i="89"/>
  <c r="U73" i="89"/>
  <c r="T73" i="89"/>
  <c r="S73" i="89"/>
  <c r="O73" i="89"/>
  <c r="K73" i="89"/>
  <c r="Z72" i="89"/>
  <c r="Y72" i="89"/>
  <c r="X72" i="89"/>
  <c r="W72" i="89"/>
  <c r="V72" i="89"/>
  <c r="U72" i="89"/>
  <c r="T72" i="89"/>
  <c r="S72" i="89"/>
  <c r="O72" i="89"/>
  <c r="K72" i="89"/>
  <c r="Z71" i="89"/>
  <c r="Y71" i="89"/>
  <c r="X71" i="89"/>
  <c r="W71" i="89"/>
  <c r="V71" i="89"/>
  <c r="U71" i="89"/>
  <c r="T71" i="89"/>
  <c r="S71" i="89"/>
  <c r="O71" i="89"/>
  <c r="K71" i="89"/>
  <c r="Z70" i="89"/>
  <c r="Y70" i="89"/>
  <c r="X70" i="89"/>
  <c r="W70" i="89"/>
  <c r="V70" i="89"/>
  <c r="U70" i="89"/>
  <c r="T70" i="89"/>
  <c r="R20" i="89" s="1"/>
  <c r="S70" i="89"/>
  <c r="O70" i="89"/>
  <c r="K70" i="89"/>
  <c r="B70" i="89"/>
  <c r="C70" i="89" s="1"/>
  <c r="B71" i="89" s="1"/>
  <c r="C71" i="89" s="1"/>
  <c r="B72" i="89" s="1"/>
  <c r="C72" i="89" s="1"/>
  <c r="B73" i="89" s="1"/>
  <c r="C73" i="89" s="1"/>
  <c r="B74" i="89" s="1"/>
  <c r="C74" i="89" s="1"/>
  <c r="B75" i="89" s="1"/>
  <c r="C75" i="89" s="1"/>
  <c r="B76" i="89" s="1"/>
  <c r="C76" i="89" s="1"/>
  <c r="B77" i="89" s="1"/>
  <c r="C77" i="89" s="1"/>
  <c r="B78" i="89" s="1"/>
  <c r="C78" i="89" s="1"/>
  <c r="B79" i="89" s="1"/>
  <c r="C79" i="89" s="1"/>
  <c r="B80" i="89" s="1"/>
  <c r="C80" i="89" s="1"/>
  <c r="A70" i="89"/>
  <c r="Z69" i="89"/>
  <c r="Y69" i="89"/>
  <c r="R25" i="89" s="1"/>
  <c r="V25" i="89" s="1"/>
  <c r="X69" i="89"/>
  <c r="W69" i="89"/>
  <c r="R23" i="89" s="1"/>
  <c r="V23" i="89" s="1"/>
  <c r="V69" i="89"/>
  <c r="R22" i="89" s="1"/>
  <c r="U69" i="89"/>
  <c r="R21" i="89" s="1"/>
  <c r="V21" i="89" s="1"/>
  <c r="T69" i="89"/>
  <c r="S69" i="89"/>
  <c r="O69" i="89"/>
  <c r="K69" i="89"/>
  <c r="Z68" i="89"/>
  <c r="Y68" i="89"/>
  <c r="X68" i="89"/>
  <c r="W68" i="89"/>
  <c r="V68" i="89"/>
  <c r="U68" i="89"/>
  <c r="T68" i="89"/>
  <c r="S68" i="89"/>
  <c r="O68" i="89"/>
  <c r="K68" i="89"/>
  <c r="Z67" i="89"/>
  <c r="Y67" i="89"/>
  <c r="X67" i="89"/>
  <c r="W67" i="89"/>
  <c r="V67" i="89"/>
  <c r="U67" i="89"/>
  <c r="T67" i="89"/>
  <c r="S67" i="89"/>
  <c r="O67" i="89"/>
  <c r="K67" i="89"/>
  <c r="Z66" i="89"/>
  <c r="Y66" i="89"/>
  <c r="X66" i="89"/>
  <c r="W66" i="89"/>
  <c r="V66" i="89"/>
  <c r="U66" i="89"/>
  <c r="T66" i="89"/>
  <c r="S66" i="89"/>
  <c r="O66" i="89"/>
  <c r="K66" i="89"/>
  <c r="Z65" i="89"/>
  <c r="Y65" i="89"/>
  <c r="X65" i="89"/>
  <c r="W65" i="89"/>
  <c r="V65" i="89"/>
  <c r="U65" i="89"/>
  <c r="T65" i="89"/>
  <c r="S65" i="89"/>
  <c r="O65" i="89"/>
  <c r="K65" i="89"/>
  <c r="Z64" i="89"/>
  <c r="Y64" i="89"/>
  <c r="X64" i="89"/>
  <c r="W64" i="89"/>
  <c r="V64" i="89"/>
  <c r="U64" i="89"/>
  <c r="T64" i="89"/>
  <c r="S64" i="89"/>
  <c r="O64" i="89"/>
  <c r="K64" i="89"/>
  <c r="Z63" i="89"/>
  <c r="Y63" i="89"/>
  <c r="X63" i="89"/>
  <c r="W63" i="89"/>
  <c r="V63" i="89"/>
  <c r="U63" i="89"/>
  <c r="T63" i="89"/>
  <c r="S63" i="89"/>
  <c r="O63" i="89"/>
  <c r="K63" i="89"/>
  <c r="Z62" i="89"/>
  <c r="Y62" i="89"/>
  <c r="X62" i="89"/>
  <c r="W62" i="89"/>
  <c r="V62" i="89"/>
  <c r="U62" i="89"/>
  <c r="T62" i="89"/>
  <c r="S62" i="89"/>
  <c r="O62" i="89"/>
  <c r="K62" i="89"/>
  <c r="Z61" i="89"/>
  <c r="Y61" i="89"/>
  <c r="X61" i="89"/>
  <c r="W61" i="89"/>
  <c r="V61" i="89"/>
  <c r="U61" i="89"/>
  <c r="T61" i="89"/>
  <c r="S61" i="89"/>
  <c r="O61" i="89"/>
  <c r="K61" i="89"/>
  <c r="Z60" i="89"/>
  <c r="Y60" i="89"/>
  <c r="X60" i="89"/>
  <c r="W60" i="89"/>
  <c r="V60" i="89"/>
  <c r="U60" i="89"/>
  <c r="T60" i="89"/>
  <c r="S60" i="89"/>
  <c r="O60" i="89"/>
  <c r="K60" i="89"/>
  <c r="Z59" i="89"/>
  <c r="Y59" i="89"/>
  <c r="Y114" i="89" s="1"/>
  <c r="X59" i="89"/>
  <c r="W59" i="89"/>
  <c r="V59" i="89"/>
  <c r="U59" i="89"/>
  <c r="T59" i="89"/>
  <c r="Q20" i="89" s="1"/>
  <c r="S59" i="89"/>
  <c r="O59" i="89"/>
  <c r="K59" i="89"/>
  <c r="B59" i="89"/>
  <c r="C59" i="89" s="1"/>
  <c r="B60" i="89" s="1"/>
  <c r="C60" i="89" s="1"/>
  <c r="B61" i="89" s="1"/>
  <c r="C61" i="89" s="1"/>
  <c r="B62" i="89" s="1"/>
  <c r="C62" i="89" s="1"/>
  <c r="B63" i="89" s="1"/>
  <c r="C63" i="89" s="1"/>
  <c r="B64" i="89" s="1"/>
  <c r="C64" i="89" s="1"/>
  <c r="B65" i="89" s="1"/>
  <c r="C65" i="89" s="1"/>
  <c r="B66" i="89" s="1"/>
  <c r="C66" i="89" s="1"/>
  <c r="B67" i="89" s="1"/>
  <c r="C67" i="89" s="1"/>
  <c r="B68" i="89" s="1"/>
  <c r="C68" i="89" s="1"/>
  <c r="B69" i="89" s="1"/>
  <c r="C69" i="89" s="1"/>
  <c r="A59" i="89"/>
  <c r="Z58" i="89"/>
  <c r="Q26" i="89" s="1"/>
  <c r="H23" i="89" s="1"/>
  <c r="Y58" i="89"/>
  <c r="X58" i="89"/>
  <c r="Q24" i="89" s="1"/>
  <c r="W58" i="89"/>
  <c r="V58" i="89"/>
  <c r="Q22" i="89" s="1"/>
  <c r="U58" i="89"/>
  <c r="T58" i="89"/>
  <c r="S58" i="89"/>
  <c r="O58" i="89"/>
  <c r="K58" i="89"/>
  <c r="Z57" i="89"/>
  <c r="Y57" i="89"/>
  <c r="X57" i="89"/>
  <c r="W57" i="89"/>
  <c r="V57" i="89"/>
  <c r="U57" i="89"/>
  <c r="T57" i="89"/>
  <c r="S57" i="89"/>
  <c r="O57" i="89"/>
  <c r="K57" i="89"/>
  <c r="Z56" i="89"/>
  <c r="Y56" i="89"/>
  <c r="X56" i="89"/>
  <c r="W56" i="89"/>
  <c r="V56" i="89"/>
  <c r="U56" i="89"/>
  <c r="T56" i="89"/>
  <c r="S56" i="89"/>
  <c r="O56" i="89"/>
  <c r="K56" i="89"/>
  <c r="Z55" i="89"/>
  <c r="Y55" i="89"/>
  <c r="X55" i="89"/>
  <c r="W55" i="89"/>
  <c r="V55" i="89"/>
  <c r="U55" i="89"/>
  <c r="T55" i="89"/>
  <c r="S55" i="89"/>
  <c r="O55" i="89"/>
  <c r="K55" i="89"/>
  <c r="Z54" i="89"/>
  <c r="Y54" i="89"/>
  <c r="X54" i="89"/>
  <c r="W54" i="89"/>
  <c r="V54" i="89"/>
  <c r="U54" i="89"/>
  <c r="T54" i="89"/>
  <c r="S54" i="89"/>
  <c r="O54" i="89"/>
  <c r="K54" i="89"/>
  <c r="Z53" i="89"/>
  <c r="Y53" i="89"/>
  <c r="X53" i="89"/>
  <c r="W53" i="89"/>
  <c r="V53" i="89"/>
  <c r="U53" i="89"/>
  <c r="T53" i="89"/>
  <c r="S53" i="89"/>
  <c r="O53" i="89"/>
  <c r="K53" i="89"/>
  <c r="Z52" i="89"/>
  <c r="Y52" i="89"/>
  <c r="X52" i="89"/>
  <c r="W52" i="89"/>
  <c r="V52" i="89"/>
  <c r="U52" i="89"/>
  <c r="T52" i="89"/>
  <c r="S52" i="89"/>
  <c r="O52" i="89"/>
  <c r="K52" i="89"/>
  <c r="Z51" i="89"/>
  <c r="Y51" i="89"/>
  <c r="X51" i="89"/>
  <c r="W51" i="89"/>
  <c r="V51" i="89"/>
  <c r="U51" i="89"/>
  <c r="T51" i="89"/>
  <c r="S51" i="89"/>
  <c r="O51" i="89"/>
  <c r="K51" i="89"/>
  <c r="Z50" i="89"/>
  <c r="Y50" i="89"/>
  <c r="X50" i="89"/>
  <c r="W50" i="89"/>
  <c r="V50" i="89"/>
  <c r="U50" i="89"/>
  <c r="T50" i="89"/>
  <c r="S50" i="89"/>
  <c r="O50" i="89"/>
  <c r="K50" i="89"/>
  <c r="Z49" i="89"/>
  <c r="Y49" i="89"/>
  <c r="X49" i="89"/>
  <c r="W49" i="89"/>
  <c r="V49" i="89"/>
  <c r="U49" i="89"/>
  <c r="T49" i="89"/>
  <c r="S49" i="89"/>
  <c r="O49" i="89"/>
  <c r="K49" i="89"/>
  <c r="Z48" i="89"/>
  <c r="Y48" i="89"/>
  <c r="X48" i="89"/>
  <c r="W48" i="89"/>
  <c r="V48" i="89"/>
  <c r="U48" i="89"/>
  <c r="T48" i="89"/>
  <c r="S48" i="89"/>
  <c r="O48" i="89"/>
  <c r="K48" i="89"/>
  <c r="Z47" i="89"/>
  <c r="P26" i="89" s="1"/>
  <c r="Y47" i="89"/>
  <c r="X47" i="89"/>
  <c r="X114" i="89" s="1"/>
  <c r="W47" i="89"/>
  <c r="W114" i="89" s="1"/>
  <c r="V47" i="89"/>
  <c r="P22" i="89" s="1"/>
  <c r="V22" i="89" s="1"/>
  <c r="U47" i="89"/>
  <c r="U114" i="89" s="1"/>
  <c r="T47" i="89"/>
  <c r="T114" i="89" s="1"/>
  <c r="S47" i="89"/>
  <c r="S114" i="89" s="1"/>
  <c r="O47" i="89"/>
  <c r="K47" i="89"/>
  <c r="C47" i="89"/>
  <c r="B48" i="89" s="1"/>
  <c r="C48" i="89" s="1"/>
  <c r="B49" i="89" s="1"/>
  <c r="C49" i="89" s="1"/>
  <c r="B50" i="89" s="1"/>
  <c r="C50" i="89" s="1"/>
  <c r="B51" i="89" s="1"/>
  <c r="C51" i="89" s="1"/>
  <c r="B52" i="89" s="1"/>
  <c r="C52" i="89" s="1"/>
  <c r="B53" i="89" s="1"/>
  <c r="C53" i="89" s="1"/>
  <c r="B54" i="89" s="1"/>
  <c r="C54" i="89" s="1"/>
  <c r="B55" i="89" s="1"/>
  <c r="C55" i="89" s="1"/>
  <c r="B56" i="89" s="1"/>
  <c r="C56" i="89" s="1"/>
  <c r="B57" i="89" s="1"/>
  <c r="C57" i="89" s="1"/>
  <c r="B58" i="89" s="1"/>
  <c r="C58" i="89" s="1"/>
  <c r="B47" i="89"/>
  <c r="A47" i="89"/>
  <c r="L43" i="89"/>
  <c r="K42" i="89"/>
  <c r="K41" i="89"/>
  <c r="K43" i="89" s="1"/>
  <c r="K40" i="89"/>
  <c r="K39" i="89"/>
  <c r="K38" i="89"/>
  <c r="K37" i="89"/>
  <c r="K34" i="89"/>
  <c r="L33" i="89" s="1"/>
  <c r="K31" i="89"/>
  <c r="F31" i="89"/>
  <c r="D31" i="89"/>
  <c r="A31" i="89"/>
  <c r="K29" i="89"/>
  <c r="G29" i="89"/>
  <c r="F29" i="89"/>
  <c r="D29" i="89"/>
  <c r="A29" i="89"/>
  <c r="L27" i="89"/>
  <c r="K27" i="89"/>
  <c r="G27" i="89"/>
  <c r="F27" i="89"/>
  <c r="D27" i="89"/>
  <c r="A27" i="89"/>
  <c r="U26" i="89"/>
  <c r="T26" i="89"/>
  <c r="S26" i="89"/>
  <c r="R26" i="89"/>
  <c r="U25" i="89"/>
  <c r="T25" i="89"/>
  <c r="S25" i="89"/>
  <c r="Q25" i="89"/>
  <c r="P25" i="89"/>
  <c r="L25" i="89"/>
  <c r="K25" i="89"/>
  <c r="G25" i="89"/>
  <c r="F25" i="89"/>
  <c r="D25" i="89"/>
  <c r="A25" i="89"/>
  <c r="U24" i="89"/>
  <c r="T24" i="89"/>
  <c r="S24" i="89"/>
  <c r="R24" i="89"/>
  <c r="P24" i="89"/>
  <c r="U23" i="89"/>
  <c r="T23" i="89"/>
  <c r="S23" i="89"/>
  <c r="Q23" i="89"/>
  <c r="P23" i="89"/>
  <c r="L23" i="89"/>
  <c r="K23" i="89"/>
  <c r="G23" i="89"/>
  <c r="F23" i="89"/>
  <c r="D23" i="89"/>
  <c r="J23" i="89" s="1"/>
  <c r="L24" i="89" s="1"/>
  <c r="A23" i="89"/>
  <c r="U22" i="89"/>
  <c r="T22" i="89"/>
  <c r="S22" i="89"/>
  <c r="U21" i="89"/>
  <c r="T21" i="89"/>
  <c r="S21" i="89"/>
  <c r="Q21" i="89"/>
  <c r="P21" i="89"/>
  <c r="L21" i="89"/>
  <c r="K21" i="89"/>
  <c r="G21" i="89"/>
  <c r="F21" i="89"/>
  <c r="D21" i="89"/>
  <c r="A21" i="89"/>
  <c r="U20" i="89"/>
  <c r="T20" i="89"/>
  <c r="S20" i="89"/>
  <c r="P20" i="89"/>
  <c r="V20" i="89" s="1"/>
  <c r="U19" i="89"/>
  <c r="U27" i="89" s="1"/>
  <c r="I31" i="89" s="1"/>
  <c r="T19" i="89"/>
  <c r="T27" i="89" s="1"/>
  <c r="I29" i="89" s="1"/>
  <c r="R19" i="89"/>
  <c r="H25" i="89" s="1"/>
  <c r="Q19" i="89"/>
  <c r="P19" i="89"/>
  <c r="H21" i="89" s="1"/>
  <c r="H3" i="89"/>
  <c r="Z228" i="88"/>
  <c r="Y228" i="88"/>
  <c r="X228" i="88"/>
  <c r="W228" i="88"/>
  <c r="V228" i="88"/>
  <c r="U228" i="88"/>
  <c r="T228" i="88"/>
  <c r="S228" i="88"/>
  <c r="O228" i="88"/>
  <c r="K228" i="88"/>
  <c r="Z227" i="88"/>
  <c r="Y227" i="88"/>
  <c r="X227" i="88"/>
  <c r="W227" i="88"/>
  <c r="V227" i="88"/>
  <c r="U227" i="88"/>
  <c r="T227" i="88"/>
  <c r="S227" i="88"/>
  <c r="O227" i="88"/>
  <c r="K227" i="88"/>
  <c r="Z226" i="88"/>
  <c r="Y226" i="88"/>
  <c r="X226" i="88"/>
  <c r="W226" i="88"/>
  <c r="V226" i="88"/>
  <c r="U226" i="88"/>
  <c r="T226" i="88"/>
  <c r="S226" i="88"/>
  <c r="O226" i="88"/>
  <c r="K226" i="88"/>
  <c r="Z225" i="88"/>
  <c r="Y225" i="88"/>
  <c r="X225" i="88"/>
  <c r="W225" i="88"/>
  <c r="V225" i="88"/>
  <c r="U225" i="88"/>
  <c r="T225" i="88"/>
  <c r="S225" i="88"/>
  <c r="O225" i="88"/>
  <c r="K225" i="88"/>
  <c r="Z224" i="88"/>
  <c r="Y224" i="88"/>
  <c r="X224" i="88"/>
  <c r="W224" i="88"/>
  <c r="V224" i="88"/>
  <c r="U224" i="88"/>
  <c r="T224" i="88"/>
  <c r="S224" i="88"/>
  <c r="O224" i="88"/>
  <c r="K224" i="88"/>
  <c r="Z223" i="88"/>
  <c r="Y223" i="88"/>
  <c r="X223" i="88"/>
  <c r="W223" i="88"/>
  <c r="V223" i="88"/>
  <c r="U223" i="88"/>
  <c r="T223" i="88"/>
  <c r="S223" i="88"/>
  <c r="O223" i="88"/>
  <c r="K223" i="88"/>
  <c r="Z222" i="88"/>
  <c r="Y222" i="88"/>
  <c r="X222" i="88"/>
  <c r="W222" i="88"/>
  <c r="V222" i="88"/>
  <c r="U222" i="88"/>
  <c r="T222" i="88"/>
  <c r="S222" i="88"/>
  <c r="O222" i="88"/>
  <c r="K222" i="88"/>
  <c r="Z221" i="88"/>
  <c r="Y221" i="88"/>
  <c r="X221" i="88"/>
  <c r="W221" i="88"/>
  <c r="V221" i="88"/>
  <c r="U221" i="88"/>
  <c r="T221" i="88"/>
  <c r="S221" i="88"/>
  <c r="O221" i="88"/>
  <c r="K221" i="88"/>
  <c r="Z220" i="88"/>
  <c r="Y220" i="88"/>
  <c r="X220" i="88"/>
  <c r="W220" i="88"/>
  <c r="V220" i="88"/>
  <c r="U220" i="88"/>
  <c r="T220" i="88"/>
  <c r="S220" i="88"/>
  <c r="O220" i="88"/>
  <c r="K220" i="88"/>
  <c r="Z219" i="88"/>
  <c r="Y219" i="88"/>
  <c r="X219" i="88"/>
  <c r="W219" i="88"/>
  <c r="V219" i="88"/>
  <c r="U219" i="88"/>
  <c r="T219" i="88"/>
  <c r="S219" i="88"/>
  <c r="O219" i="88"/>
  <c r="K219" i="88"/>
  <c r="Z218" i="88"/>
  <c r="Y218" i="88"/>
  <c r="X218" i="88"/>
  <c r="W218" i="88"/>
  <c r="V218" i="88"/>
  <c r="U218" i="88"/>
  <c r="T218" i="88"/>
  <c r="S218" i="88"/>
  <c r="O218" i="88"/>
  <c r="K218" i="88"/>
  <c r="B218" i="88"/>
  <c r="C218" i="88" s="1"/>
  <c r="B219" i="88" s="1"/>
  <c r="C219" i="88" s="1"/>
  <c r="B220" i="88" s="1"/>
  <c r="C220" i="88" s="1"/>
  <c r="B221" i="88" s="1"/>
  <c r="C221" i="88" s="1"/>
  <c r="B222" i="88" s="1"/>
  <c r="C222" i="88" s="1"/>
  <c r="B223" i="88" s="1"/>
  <c r="C223" i="88" s="1"/>
  <c r="B224" i="88" s="1"/>
  <c r="C224" i="88" s="1"/>
  <c r="B225" i="88" s="1"/>
  <c r="C225" i="88" s="1"/>
  <c r="B226" i="88" s="1"/>
  <c r="C226" i="88" s="1"/>
  <c r="B227" i="88" s="1"/>
  <c r="C227" i="88" s="1"/>
  <c r="B228" i="88" s="1"/>
  <c r="C228" i="88" s="1"/>
  <c r="A218" i="88"/>
  <c r="Z217" i="88"/>
  <c r="Y217" i="88"/>
  <c r="X217" i="88"/>
  <c r="W217" i="88"/>
  <c r="V217" i="88"/>
  <c r="U217" i="88"/>
  <c r="T217" i="88"/>
  <c r="S217" i="88"/>
  <c r="O217" i="88"/>
  <c r="K217" i="88"/>
  <c r="Z216" i="88"/>
  <c r="Y216" i="88"/>
  <c r="X216" i="88"/>
  <c r="W216" i="88"/>
  <c r="V216" i="88"/>
  <c r="U216" i="88"/>
  <c r="T216" i="88"/>
  <c r="S216" i="88"/>
  <c r="O216" i="88"/>
  <c r="K216" i="88"/>
  <c r="Z215" i="88"/>
  <c r="Y215" i="88"/>
  <c r="X215" i="88"/>
  <c r="W215" i="88"/>
  <c r="V215" i="88"/>
  <c r="U215" i="88"/>
  <c r="T215" i="88"/>
  <c r="S215" i="88"/>
  <c r="O215" i="88"/>
  <c r="K215" i="88"/>
  <c r="Z214" i="88"/>
  <c r="Y214" i="88"/>
  <c r="X214" i="88"/>
  <c r="W214" i="88"/>
  <c r="V214" i="88"/>
  <c r="U214" i="88"/>
  <c r="T214" i="88"/>
  <c r="S214" i="88"/>
  <c r="O214" i="88"/>
  <c r="K214" i="88"/>
  <c r="Z213" i="88"/>
  <c r="Y213" i="88"/>
  <c r="X213" i="88"/>
  <c r="W213" i="88"/>
  <c r="V213" i="88"/>
  <c r="U213" i="88"/>
  <c r="T213" i="88"/>
  <c r="S213" i="88"/>
  <c r="O213" i="88"/>
  <c r="K213" i="88"/>
  <c r="Z212" i="88"/>
  <c r="Y212" i="88"/>
  <c r="X212" i="88"/>
  <c r="W212" i="88"/>
  <c r="V212" i="88"/>
  <c r="U212" i="88"/>
  <c r="T212" i="88"/>
  <c r="S212" i="88"/>
  <c r="O212" i="88"/>
  <c r="K212" i="88"/>
  <c r="Z211" i="88"/>
  <c r="Y211" i="88"/>
  <c r="X211" i="88"/>
  <c r="W211" i="88"/>
  <c r="V211" i="88"/>
  <c r="U211" i="88"/>
  <c r="T211" i="88"/>
  <c r="S211" i="88"/>
  <c r="O211" i="88"/>
  <c r="K211" i="88"/>
  <c r="Z210" i="88"/>
  <c r="Y210" i="88"/>
  <c r="X210" i="88"/>
  <c r="W210" i="88"/>
  <c r="V210" i="88"/>
  <c r="U210" i="88"/>
  <c r="T210" i="88"/>
  <c r="S210" i="88"/>
  <c r="O210" i="88"/>
  <c r="K210" i="88"/>
  <c r="Z209" i="88"/>
  <c r="Y209" i="88"/>
  <c r="X209" i="88"/>
  <c r="W209" i="88"/>
  <c r="V209" i="88"/>
  <c r="U209" i="88"/>
  <c r="T209" i="88"/>
  <c r="S209" i="88"/>
  <c r="O209" i="88"/>
  <c r="K209" i="88"/>
  <c r="Z208" i="88"/>
  <c r="Y208" i="88"/>
  <c r="X208" i="88"/>
  <c r="W208" i="88"/>
  <c r="V208" i="88"/>
  <c r="U208" i="88"/>
  <c r="T208" i="88"/>
  <c r="S208" i="88"/>
  <c r="O208" i="88"/>
  <c r="K208" i="88"/>
  <c r="Z207" i="88"/>
  <c r="Y207" i="88"/>
  <c r="X207" i="88"/>
  <c r="W207" i="88"/>
  <c r="V207" i="88"/>
  <c r="U207" i="88"/>
  <c r="T207" i="88"/>
  <c r="S207" i="88"/>
  <c r="O207" i="88"/>
  <c r="K207" i="88"/>
  <c r="B207" i="88"/>
  <c r="C207" i="88" s="1"/>
  <c r="B208" i="88" s="1"/>
  <c r="C208" i="88" s="1"/>
  <c r="B209" i="88" s="1"/>
  <c r="C209" i="88" s="1"/>
  <c r="B210" i="88" s="1"/>
  <c r="C210" i="88" s="1"/>
  <c r="B211" i="88" s="1"/>
  <c r="C211" i="88" s="1"/>
  <c r="B212" i="88" s="1"/>
  <c r="C212" i="88" s="1"/>
  <c r="B213" i="88" s="1"/>
  <c r="C213" i="88" s="1"/>
  <c r="B214" i="88" s="1"/>
  <c r="C214" i="88" s="1"/>
  <c r="B215" i="88" s="1"/>
  <c r="C215" i="88" s="1"/>
  <c r="B216" i="88" s="1"/>
  <c r="C216" i="88" s="1"/>
  <c r="B217" i="88" s="1"/>
  <c r="C217" i="88" s="1"/>
  <c r="A207" i="88"/>
  <c r="Z206" i="88"/>
  <c r="Y206" i="88"/>
  <c r="X206" i="88"/>
  <c r="W206" i="88"/>
  <c r="V206" i="88"/>
  <c r="U206" i="88"/>
  <c r="T206" i="88"/>
  <c r="S206" i="88"/>
  <c r="O206" i="88"/>
  <c r="K206" i="88"/>
  <c r="Z205" i="88"/>
  <c r="Y205" i="88"/>
  <c r="X205" i="88"/>
  <c r="W205" i="88"/>
  <c r="V205" i="88"/>
  <c r="U205" i="88"/>
  <c r="T205" i="88"/>
  <c r="S205" i="88"/>
  <c r="O205" i="88"/>
  <c r="K205" i="88"/>
  <c r="Z204" i="88"/>
  <c r="Y204" i="88"/>
  <c r="X204" i="88"/>
  <c r="W204" i="88"/>
  <c r="V204" i="88"/>
  <c r="U204" i="88"/>
  <c r="T204" i="88"/>
  <c r="S204" i="88"/>
  <c r="O204" i="88"/>
  <c r="K204" i="88"/>
  <c r="Z203" i="88"/>
  <c r="Y203" i="88"/>
  <c r="X203" i="88"/>
  <c r="W203" i="88"/>
  <c r="V203" i="88"/>
  <c r="U203" i="88"/>
  <c r="T203" i="88"/>
  <c r="S203" i="88"/>
  <c r="O203" i="88"/>
  <c r="K203" i="88"/>
  <c r="Z202" i="88"/>
  <c r="Y202" i="88"/>
  <c r="X202" i="88"/>
  <c r="W202" i="88"/>
  <c r="V202" i="88"/>
  <c r="U202" i="88"/>
  <c r="T202" i="88"/>
  <c r="S202" i="88"/>
  <c r="O202" i="88"/>
  <c r="K202" i="88"/>
  <c r="Z201" i="88"/>
  <c r="Y201" i="88"/>
  <c r="X201" i="88"/>
  <c r="W201" i="88"/>
  <c r="V201" i="88"/>
  <c r="U201" i="88"/>
  <c r="T201" i="88"/>
  <c r="S201" i="88"/>
  <c r="O201" i="88"/>
  <c r="K201" i="88"/>
  <c r="Z200" i="88"/>
  <c r="Y200" i="88"/>
  <c r="X200" i="88"/>
  <c r="W200" i="88"/>
  <c r="V200" i="88"/>
  <c r="U200" i="88"/>
  <c r="T200" i="88"/>
  <c r="S200" i="88"/>
  <c r="O200" i="88"/>
  <c r="K200" i="88"/>
  <c r="Z199" i="88"/>
  <c r="Y199" i="88"/>
  <c r="X199" i="88"/>
  <c r="W199" i="88"/>
  <c r="V199" i="88"/>
  <c r="U199" i="88"/>
  <c r="T199" i="88"/>
  <c r="S199" i="88"/>
  <c r="O199" i="88"/>
  <c r="K199" i="88"/>
  <c r="Z198" i="88"/>
  <c r="Y198" i="88"/>
  <c r="X198" i="88"/>
  <c r="W198" i="88"/>
  <c r="V198" i="88"/>
  <c r="U198" i="88"/>
  <c r="T198" i="88"/>
  <c r="S198" i="88"/>
  <c r="O198" i="88"/>
  <c r="K198" i="88"/>
  <c r="Z197" i="88"/>
  <c r="Y197" i="88"/>
  <c r="X197" i="88"/>
  <c r="W197" i="88"/>
  <c r="V197" i="88"/>
  <c r="U197" i="88"/>
  <c r="T197" i="88"/>
  <c r="S197" i="88"/>
  <c r="O197" i="88"/>
  <c r="K197" i="88"/>
  <c r="Z196" i="88"/>
  <c r="Y196" i="88"/>
  <c r="X196" i="88"/>
  <c r="W196" i="88"/>
  <c r="V196" i="88"/>
  <c r="U196" i="88"/>
  <c r="T196" i="88"/>
  <c r="S196" i="88"/>
  <c r="O196" i="88"/>
  <c r="K196" i="88"/>
  <c r="B196" i="88"/>
  <c r="C196" i="88" s="1"/>
  <c r="B197" i="88" s="1"/>
  <c r="C197" i="88" s="1"/>
  <c r="B198" i="88" s="1"/>
  <c r="C198" i="88" s="1"/>
  <c r="B199" i="88" s="1"/>
  <c r="C199" i="88" s="1"/>
  <c r="B200" i="88" s="1"/>
  <c r="C200" i="88" s="1"/>
  <c r="B201" i="88" s="1"/>
  <c r="C201" i="88" s="1"/>
  <c r="B202" i="88" s="1"/>
  <c r="C202" i="88" s="1"/>
  <c r="B203" i="88" s="1"/>
  <c r="C203" i="88" s="1"/>
  <c r="B204" i="88" s="1"/>
  <c r="C204" i="88" s="1"/>
  <c r="B205" i="88" s="1"/>
  <c r="C205" i="88" s="1"/>
  <c r="B206" i="88" s="1"/>
  <c r="C206" i="88" s="1"/>
  <c r="A196" i="88"/>
  <c r="Z195" i="88"/>
  <c r="Y195" i="88"/>
  <c r="X195" i="88"/>
  <c r="W195" i="88"/>
  <c r="V195" i="88"/>
  <c r="U195" i="88"/>
  <c r="T195" i="88"/>
  <c r="S195" i="88"/>
  <c r="O195" i="88"/>
  <c r="K195" i="88"/>
  <c r="Z194" i="88"/>
  <c r="Y194" i="88"/>
  <c r="X194" i="88"/>
  <c r="W194" i="88"/>
  <c r="V194" i="88"/>
  <c r="U194" i="88"/>
  <c r="T194" i="88"/>
  <c r="S194" i="88"/>
  <c r="O194" i="88"/>
  <c r="K194" i="88"/>
  <c r="Z193" i="88"/>
  <c r="Y193" i="88"/>
  <c r="X193" i="88"/>
  <c r="W193" i="88"/>
  <c r="V193" i="88"/>
  <c r="U193" i="88"/>
  <c r="T193" i="88"/>
  <c r="S193" i="88"/>
  <c r="O193" i="88"/>
  <c r="K193" i="88"/>
  <c r="Z192" i="88"/>
  <c r="Y192" i="88"/>
  <c r="X192" i="88"/>
  <c r="W192" i="88"/>
  <c r="V192" i="88"/>
  <c r="U192" i="88"/>
  <c r="T192" i="88"/>
  <c r="S192" i="88"/>
  <c r="O192" i="88"/>
  <c r="K192" i="88"/>
  <c r="Z191" i="88"/>
  <c r="Y191" i="88"/>
  <c r="X191" i="88"/>
  <c r="W191" i="88"/>
  <c r="V191" i="88"/>
  <c r="U191" i="88"/>
  <c r="T191" i="88"/>
  <c r="S191" i="88"/>
  <c r="O191" i="88"/>
  <c r="K191" i="88"/>
  <c r="Z190" i="88"/>
  <c r="Y190" i="88"/>
  <c r="X190" i="88"/>
  <c r="W190" i="88"/>
  <c r="V190" i="88"/>
  <c r="U190" i="88"/>
  <c r="T190" i="88"/>
  <c r="S190" i="88"/>
  <c r="O190" i="88"/>
  <c r="K190" i="88"/>
  <c r="Z189" i="88"/>
  <c r="Y189" i="88"/>
  <c r="X189" i="88"/>
  <c r="W189" i="88"/>
  <c r="V189" i="88"/>
  <c r="U189" i="88"/>
  <c r="T189" i="88"/>
  <c r="S189" i="88"/>
  <c r="O189" i="88"/>
  <c r="K189" i="88"/>
  <c r="Z188" i="88"/>
  <c r="Y188" i="88"/>
  <c r="X188" i="88"/>
  <c r="W188" i="88"/>
  <c r="V188" i="88"/>
  <c r="U188" i="88"/>
  <c r="T188" i="88"/>
  <c r="S188" i="88"/>
  <c r="O188" i="88"/>
  <c r="K188" i="88"/>
  <c r="Z187" i="88"/>
  <c r="Y187" i="88"/>
  <c r="X187" i="88"/>
  <c r="W187" i="88"/>
  <c r="V187" i="88"/>
  <c r="U187" i="88"/>
  <c r="T187" i="88"/>
  <c r="S187" i="88"/>
  <c r="O187" i="88"/>
  <c r="K187" i="88"/>
  <c r="Z186" i="88"/>
  <c r="Y186" i="88"/>
  <c r="X186" i="88"/>
  <c r="W186" i="88"/>
  <c r="V186" i="88"/>
  <c r="U186" i="88"/>
  <c r="T186" i="88"/>
  <c r="S186" i="88"/>
  <c r="O186" i="88"/>
  <c r="K186" i="88"/>
  <c r="Z185" i="88"/>
  <c r="Y185" i="88"/>
  <c r="X185" i="88"/>
  <c r="W185" i="88"/>
  <c r="V185" i="88"/>
  <c r="U185" i="88"/>
  <c r="T185" i="88"/>
  <c r="S185" i="88"/>
  <c r="O185" i="88"/>
  <c r="K185" i="88"/>
  <c r="C185" i="88"/>
  <c r="B186" i="88" s="1"/>
  <c r="C186" i="88" s="1"/>
  <c r="B187" i="88" s="1"/>
  <c r="C187" i="88" s="1"/>
  <c r="B188" i="88" s="1"/>
  <c r="C188" i="88" s="1"/>
  <c r="B189" i="88" s="1"/>
  <c r="C189" i="88" s="1"/>
  <c r="B190" i="88" s="1"/>
  <c r="C190" i="88" s="1"/>
  <c r="B191" i="88" s="1"/>
  <c r="C191" i="88" s="1"/>
  <c r="B192" i="88" s="1"/>
  <c r="C192" i="88" s="1"/>
  <c r="B193" i="88" s="1"/>
  <c r="C193" i="88" s="1"/>
  <c r="B194" i="88" s="1"/>
  <c r="C194" i="88" s="1"/>
  <c r="B195" i="88" s="1"/>
  <c r="C195" i="88" s="1"/>
  <c r="B185" i="88"/>
  <c r="A185" i="88"/>
  <c r="Z184" i="88"/>
  <c r="Y184" i="88"/>
  <c r="X184" i="88"/>
  <c r="W184" i="88"/>
  <c r="V184" i="88"/>
  <c r="U184" i="88"/>
  <c r="T184" i="88"/>
  <c r="S184" i="88"/>
  <c r="O184" i="88"/>
  <c r="K184" i="88"/>
  <c r="Z183" i="88"/>
  <c r="Y183" i="88"/>
  <c r="X183" i="88"/>
  <c r="W183" i="88"/>
  <c r="V183" i="88"/>
  <c r="U183" i="88"/>
  <c r="T183" i="88"/>
  <c r="S183" i="88"/>
  <c r="O183" i="88"/>
  <c r="K183" i="88"/>
  <c r="Z182" i="88"/>
  <c r="Y182" i="88"/>
  <c r="X182" i="88"/>
  <c r="W182" i="88"/>
  <c r="V182" i="88"/>
  <c r="U182" i="88"/>
  <c r="T182" i="88"/>
  <c r="S182" i="88"/>
  <c r="O182" i="88"/>
  <c r="K182" i="88"/>
  <c r="Z181" i="88"/>
  <c r="Y181" i="88"/>
  <c r="X181" i="88"/>
  <c r="W181" i="88"/>
  <c r="V181" i="88"/>
  <c r="U181" i="88"/>
  <c r="T181" i="88"/>
  <c r="S181" i="88"/>
  <c r="O181" i="88"/>
  <c r="K181" i="88"/>
  <c r="Z180" i="88"/>
  <c r="Y180" i="88"/>
  <c r="X180" i="88"/>
  <c r="W180" i="88"/>
  <c r="V180" i="88"/>
  <c r="U180" i="88"/>
  <c r="T180" i="88"/>
  <c r="S180" i="88"/>
  <c r="O180" i="88"/>
  <c r="K180" i="88"/>
  <c r="Z179" i="88"/>
  <c r="Y179" i="88"/>
  <c r="X179" i="88"/>
  <c r="W179" i="88"/>
  <c r="V179" i="88"/>
  <c r="U179" i="88"/>
  <c r="T179" i="88"/>
  <c r="S179" i="88"/>
  <c r="O179" i="88"/>
  <c r="K179" i="88"/>
  <c r="Z178" i="88"/>
  <c r="Y178" i="88"/>
  <c r="X178" i="88"/>
  <c r="W178" i="88"/>
  <c r="V178" i="88"/>
  <c r="U178" i="88"/>
  <c r="T178" i="88"/>
  <c r="S178" i="88"/>
  <c r="O178" i="88"/>
  <c r="K178" i="88"/>
  <c r="Z177" i="88"/>
  <c r="Y177" i="88"/>
  <c r="X177" i="88"/>
  <c r="W177" i="88"/>
  <c r="V177" i="88"/>
  <c r="U177" i="88"/>
  <c r="T177" i="88"/>
  <c r="S177" i="88"/>
  <c r="O177" i="88"/>
  <c r="K177" i="88"/>
  <c r="Z176" i="88"/>
  <c r="Y176" i="88"/>
  <c r="X176" i="88"/>
  <c r="W176" i="88"/>
  <c r="V176" i="88"/>
  <c r="U176" i="88"/>
  <c r="T176" i="88"/>
  <c r="S176" i="88"/>
  <c r="O176" i="88"/>
  <c r="K176" i="88"/>
  <c r="Z175" i="88"/>
  <c r="Y175" i="88"/>
  <c r="X175" i="88"/>
  <c r="W175" i="88"/>
  <c r="V175" i="88"/>
  <c r="U175" i="88"/>
  <c r="T175" i="88"/>
  <c r="S175" i="88"/>
  <c r="O175" i="88"/>
  <c r="K175" i="88"/>
  <c r="Z174" i="88"/>
  <c r="Y174" i="88"/>
  <c r="X174" i="88"/>
  <c r="W174" i="88"/>
  <c r="V174" i="88"/>
  <c r="U174" i="88"/>
  <c r="T174" i="88"/>
  <c r="S174" i="88"/>
  <c r="O174" i="88"/>
  <c r="K174" i="88"/>
  <c r="C174" i="88"/>
  <c r="B175" i="88" s="1"/>
  <c r="C175" i="88" s="1"/>
  <c r="B176" i="88" s="1"/>
  <c r="C176" i="88" s="1"/>
  <c r="B177" i="88" s="1"/>
  <c r="C177" i="88" s="1"/>
  <c r="B178" i="88" s="1"/>
  <c r="C178" i="88" s="1"/>
  <c r="B179" i="88" s="1"/>
  <c r="C179" i="88" s="1"/>
  <c r="B180" i="88" s="1"/>
  <c r="C180" i="88" s="1"/>
  <c r="B181" i="88" s="1"/>
  <c r="C181" i="88" s="1"/>
  <c r="B182" i="88" s="1"/>
  <c r="C182" i="88" s="1"/>
  <c r="B183" i="88" s="1"/>
  <c r="C183" i="88" s="1"/>
  <c r="B184" i="88" s="1"/>
  <c r="C184" i="88" s="1"/>
  <c r="B174" i="88"/>
  <c r="A174" i="88"/>
  <c r="Z173" i="88"/>
  <c r="Y173" i="88"/>
  <c r="X173" i="88"/>
  <c r="W173" i="88"/>
  <c r="V173" i="88"/>
  <c r="U173" i="88"/>
  <c r="T173" i="88"/>
  <c r="S173" i="88"/>
  <c r="O173" i="88"/>
  <c r="K173" i="88"/>
  <c r="Z172" i="88"/>
  <c r="Y172" i="88"/>
  <c r="X172" i="88"/>
  <c r="W172" i="88"/>
  <c r="V172" i="88"/>
  <c r="U172" i="88"/>
  <c r="T172" i="88"/>
  <c r="S172" i="88"/>
  <c r="O172" i="88"/>
  <c r="K172" i="88"/>
  <c r="Z171" i="88"/>
  <c r="Y171" i="88"/>
  <c r="X171" i="88"/>
  <c r="W171" i="88"/>
  <c r="V171" i="88"/>
  <c r="U171" i="88"/>
  <c r="T171" i="88"/>
  <c r="S171" i="88"/>
  <c r="O171" i="88"/>
  <c r="K171" i="88"/>
  <c r="Z170" i="88"/>
  <c r="Y170" i="88"/>
  <c r="X170" i="88"/>
  <c r="W170" i="88"/>
  <c r="V170" i="88"/>
  <c r="U170" i="88"/>
  <c r="T170" i="88"/>
  <c r="S170" i="88"/>
  <c r="O170" i="88"/>
  <c r="K170" i="88"/>
  <c r="Z169" i="88"/>
  <c r="Y169" i="88"/>
  <c r="X169" i="88"/>
  <c r="W169" i="88"/>
  <c r="V169" i="88"/>
  <c r="U169" i="88"/>
  <c r="T169" i="88"/>
  <c r="S169" i="88"/>
  <c r="O169" i="88"/>
  <c r="K169" i="88"/>
  <c r="Z168" i="88"/>
  <c r="Y168" i="88"/>
  <c r="X168" i="88"/>
  <c r="W168" i="88"/>
  <c r="V168" i="88"/>
  <c r="U168" i="88"/>
  <c r="T168" i="88"/>
  <c r="S168" i="88"/>
  <c r="O168" i="88"/>
  <c r="K168" i="88"/>
  <c r="Z167" i="88"/>
  <c r="Y167" i="88"/>
  <c r="X167" i="88"/>
  <c r="W167" i="88"/>
  <c r="V167" i="88"/>
  <c r="U167" i="88"/>
  <c r="T167" i="88"/>
  <c r="S167" i="88"/>
  <c r="O167" i="88"/>
  <c r="K167" i="88"/>
  <c r="Z166" i="88"/>
  <c r="Y166" i="88"/>
  <c r="X166" i="88"/>
  <c r="W166" i="88"/>
  <c r="V166" i="88"/>
  <c r="U166" i="88"/>
  <c r="T166" i="88"/>
  <c r="S166" i="88"/>
  <c r="O166" i="88"/>
  <c r="K166" i="88"/>
  <c r="Z165" i="88"/>
  <c r="Y165" i="88"/>
  <c r="X165" i="88"/>
  <c r="W165" i="88"/>
  <c r="V165" i="88"/>
  <c r="U165" i="88"/>
  <c r="T165" i="88"/>
  <c r="S165" i="88"/>
  <c r="O165" i="88"/>
  <c r="K165" i="88"/>
  <c r="Z164" i="88"/>
  <c r="Y164" i="88"/>
  <c r="X164" i="88"/>
  <c r="W164" i="88"/>
  <c r="V164" i="88"/>
  <c r="U164" i="88"/>
  <c r="T164" i="88"/>
  <c r="S164" i="88"/>
  <c r="O164" i="88"/>
  <c r="K164" i="88"/>
  <c r="Z163" i="88"/>
  <c r="Y163" i="88"/>
  <c r="X163" i="88"/>
  <c r="W163" i="88"/>
  <c r="V163" i="88"/>
  <c r="U163" i="88"/>
  <c r="T163" i="88"/>
  <c r="S163" i="88"/>
  <c r="O163" i="88"/>
  <c r="K163" i="88"/>
  <c r="Z162" i="88"/>
  <c r="Z229" i="88" s="1"/>
  <c r="Y162" i="88"/>
  <c r="Y229" i="88" s="1"/>
  <c r="X162" i="88"/>
  <c r="X229" i="88" s="1"/>
  <c r="W162" i="88"/>
  <c r="W229" i="88" s="1"/>
  <c r="V162" i="88"/>
  <c r="V229" i="88" s="1"/>
  <c r="U162" i="88"/>
  <c r="U229" i="88" s="1"/>
  <c r="T162" i="88"/>
  <c r="T229" i="88" s="1"/>
  <c r="S162" i="88"/>
  <c r="S229" i="88" s="1"/>
  <c r="O162" i="88"/>
  <c r="K162" i="88"/>
  <c r="B162" i="88"/>
  <c r="C162" i="88" s="1"/>
  <c r="B163" i="88" s="1"/>
  <c r="C163" i="88" s="1"/>
  <c r="B164" i="88" s="1"/>
  <c r="C164" i="88" s="1"/>
  <c r="B165" i="88" s="1"/>
  <c r="C165" i="88" s="1"/>
  <c r="B166" i="88" s="1"/>
  <c r="C166" i="88" s="1"/>
  <c r="B167" i="88" s="1"/>
  <c r="C167" i="88" s="1"/>
  <c r="B168" i="88" s="1"/>
  <c r="C168" i="88" s="1"/>
  <c r="B169" i="88" s="1"/>
  <c r="C169" i="88" s="1"/>
  <c r="B170" i="88" s="1"/>
  <c r="C170" i="88" s="1"/>
  <c r="B171" i="88" s="1"/>
  <c r="C171" i="88" s="1"/>
  <c r="B172" i="88" s="1"/>
  <c r="C172" i="88" s="1"/>
  <c r="B173" i="88" s="1"/>
  <c r="C173" i="88" s="1"/>
  <c r="A162" i="88"/>
  <c r="L158" i="88"/>
  <c r="K157" i="88"/>
  <c r="K156" i="88"/>
  <c r="K155" i="88"/>
  <c r="K154" i="88"/>
  <c r="K153" i="88"/>
  <c r="K152" i="88"/>
  <c r="K158" i="88" s="1"/>
  <c r="K146" i="88"/>
  <c r="L147" i="88" s="1"/>
  <c r="F146" i="88"/>
  <c r="D146" i="88"/>
  <c r="J146" i="88" s="1"/>
  <c r="A146" i="88"/>
  <c r="L144" i="88"/>
  <c r="K144" i="88"/>
  <c r="G144" i="88"/>
  <c r="F144" i="88"/>
  <c r="D144" i="88"/>
  <c r="A144" i="88"/>
  <c r="L142" i="88"/>
  <c r="K142" i="88"/>
  <c r="H142" i="88"/>
  <c r="G142" i="88"/>
  <c r="F142" i="88"/>
  <c r="D142" i="88"/>
  <c r="J142" i="88" s="1"/>
  <c r="L143" i="88" s="1"/>
  <c r="A142" i="88"/>
  <c r="U141" i="88"/>
  <c r="T141" i="88"/>
  <c r="H144" i="88" s="1"/>
  <c r="J144" i="88" s="1"/>
  <c r="S141" i="88"/>
  <c r="R141" i="88"/>
  <c r="Q141" i="88"/>
  <c r="P141" i="88"/>
  <c r="V141" i="88" s="1"/>
  <c r="U140" i="88"/>
  <c r="T140" i="88"/>
  <c r="S140" i="88"/>
  <c r="R140" i="88"/>
  <c r="Q140" i="88"/>
  <c r="L140" i="88"/>
  <c r="K140" i="88"/>
  <c r="H140" i="88"/>
  <c r="G140" i="88"/>
  <c r="F140" i="88"/>
  <c r="D140" i="88"/>
  <c r="J140" i="88" s="1"/>
  <c r="L141" i="88" s="1"/>
  <c r="A140" i="88"/>
  <c r="U139" i="88"/>
  <c r="T139" i="88"/>
  <c r="S139" i="88"/>
  <c r="R139" i="88"/>
  <c r="Q139" i="88"/>
  <c r="P139" i="88"/>
  <c r="V139" i="88" s="1"/>
  <c r="U138" i="88"/>
  <c r="T138" i="88"/>
  <c r="S138" i="88"/>
  <c r="R138" i="88"/>
  <c r="Q138" i="88"/>
  <c r="V138" i="88" s="1"/>
  <c r="P138" i="88"/>
  <c r="L138" i="88"/>
  <c r="K138" i="88"/>
  <c r="H138" i="88"/>
  <c r="G138" i="88"/>
  <c r="F138" i="88"/>
  <c r="D138" i="88"/>
  <c r="J138" i="88" s="1"/>
  <c r="L139" i="88" s="1"/>
  <c r="A138" i="88"/>
  <c r="U137" i="88"/>
  <c r="T137" i="88"/>
  <c r="S137" i="88"/>
  <c r="R137" i="88"/>
  <c r="Q137" i="88"/>
  <c r="P137" i="88"/>
  <c r="V137" i="88" s="1"/>
  <c r="U136" i="88"/>
  <c r="T136" i="88"/>
  <c r="S136" i="88"/>
  <c r="R136" i="88"/>
  <c r="R142" i="88" s="1"/>
  <c r="I140" i="88" s="1"/>
  <c r="Q136" i="88"/>
  <c r="V136" i="88" s="1"/>
  <c r="P136" i="88"/>
  <c r="L136" i="88"/>
  <c r="K136" i="88"/>
  <c r="H136" i="88"/>
  <c r="G136" i="88"/>
  <c r="F136" i="88"/>
  <c r="D136" i="88"/>
  <c r="J136" i="88" s="1"/>
  <c r="A136" i="88"/>
  <c r="U135" i="88"/>
  <c r="T135" i="88"/>
  <c r="T142" i="88" s="1"/>
  <c r="I144" i="88" s="1"/>
  <c r="S135" i="88"/>
  <c r="R135" i="88"/>
  <c r="Q135" i="88"/>
  <c r="P135" i="88"/>
  <c r="V135" i="88" s="1"/>
  <c r="V134" i="88"/>
  <c r="U134" i="88"/>
  <c r="H146" i="88" s="1"/>
  <c r="T134" i="88"/>
  <c r="S134" i="88"/>
  <c r="S142" i="88" s="1"/>
  <c r="I142" i="88" s="1"/>
  <c r="R134" i="88"/>
  <c r="Q134" i="88"/>
  <c r="Q142" i="88" s="1"/>
  <c r="I138" i="88" s="1"/>
  <c r="P134" i="88"/>
  <c r="Z113" i="88"/>
  <c r="Y113" i="88"/>
  <c r="X113" i="88"/>
  <c r="W113" i="88"/>
  <c r="V113" i="88"/>
  <c r="U113" i="88"/>
  <c r="T113" i="88"/>
  <c r="S113" i="88"/>
  <c r="O113" i="88"/>
  <c r="K113" i="88"/>
  <c r="Z112" i="88"/>
  <c r="Y112" i="88"/>
  <c r="X112" i="88"/>
  <c r="W112" i="88"/>
  <c r="V112" i="88"/>
  <c r="U112" i="88"/>
  <c r="T112" i="88"/>
  <c r="S112" i="88"/>
  <c r="O112" i="88"/>
  <c r="K112" i="88"/>
  <c r="Z111" i="88"/>
  <c r="Y111" i="88"/>
  <c r="X111" i="88"/>
  <c r="W111" i="88"/>
  <c r="V111" i="88"/>
  <c r="U111" i="88"/>
  <c r="T111" i="88"/>
  <c r="S111" i="88"/>
  <c r="O111" i="88"/>
  <c r="K111" i="88"/>
  <c r="Z110" i="88"/>
  <c r="Y110" i="88"/>
  <c r="X110" i="88"/>
  <c r="W110" i="88"/>
  <c r="V110" i="88"/>
  <c r="U110" i="88"/>
  <c r="T110" i="88"/>
  <c r="S110" i="88"/>
  <c r="O110" i="88"/>
  <c r="K110" i="88"/>
  <c r="Z109" i="88"/>
  <c r="Y109" i="88"/>
  <c r="X109" i="88"/>
  <c r="W109" i="88"/>
  <c r="V109" i="88"/>
  <c r="U109" i="88"/>
  <c r="T109" i="88"/>
  <c r="S109" i="88"/>
  <c r="O109" i="88"/>
  <c r="K109" i="88"/>
  <c r="Z108" i="88"/>
  <c r="Y108" i="88"/>
  <c r="X108" i="88"/>
  <c r="W108" i="88"/>
  <c r="V108" i="88"/>
  <c r="U108" i="88"/>
  <c r="T108" i="88"/>
  <c r="S108" i="88"/>
  <c r="O108" i="88"/>
  <c r="K108" i="88"/>
  <c r="Z107" i="88"/>
  <c r="Y107" i="88"/>
  <c r="X107" i="88"/>
  <c r="W107" i="88"/>
  <c r="V107" i="88"/>
  <c r="U107" i="88"/>
  <c r="T107" i="88"/>
  <c r="S107" i="88"/>
  <c r="O107" i="88"/>
  <c r="K107" i="88"/>
  <c r="Z106" i="88"/>
  <c r="Y106" i="88"/>
  <c r="X106" i="88"/>
  <c r="W106" i="88"/>
  <c r="V106" i="88"/>
  <c r="U106" i="88"/>
  <c r="T106" i="88"/>
  <c r="S106" i="88"/>
  <c r="O106" i="88"/>
  <c r="K106" i="88"/>
  <c r="Z105" i="88"/>
  <c r="Y105" i="88"/>
  <c r="X105" i="88"/>
  <c r="W105" i="88"/>
  <c r="V105" i="88"/>
  <c r="U105" i="88"/>
  <c r="T105" i="88"/>
  <c r="S105" i="88"/>
  <c r="O105" i="88"/>
  <c r="K105" i="88"/>
  <c r="Z104" i="88"/>
  <c r="Y104" i="88"/>
  <c r="X104" i="88"/>
  <c r="W104" i="88"/>
  <c r="V104" i="88"/>
  <c r="U104" i="88"/>
  <c r="T104" i="88"/>
  <c r="S104" i="88"/>
  <c r="O104" i="88"/>
  <c r="K104" i="88"/>
  <c r="Z103" i="88"/>
  <c r="Y103" i="88"/>
  <c r="X103" i="88"/>
  <c r="W103" i="88"/>
  <c r="V103" i="88"/>
  <c r="U103" i="88"/>
  <c r="T103" i="88"/>
  <c r="S103" i="88"/>
  <c r="O103" i="88"/>
  <c r="K103" i="88"/>
  <c r="C103" i="88"/>
  <c r="B104" i="88" s="1"/>
  <c r="C104" i="88" s="1"/>
  <c r="B105" i="88" s="1"/>
  <c r="C105" i="88" s="1"/>
  <c r="B106" i="88" s="1"/>
  <c r="C106" i="88" s="1"/>
  <c r="B107" i="88" s="1"/>
  <c r="C107" i="88" s="1"/>
  <c r="B108" i="88" s="1"/>
  <c r="C108" i="88" s="1"/>
  <c r="B109" i="88" s="1"/>
  <c r="C109" i="88" s="1"/>
  <c r="B110" i="88" s="1"/>
  <c r="C110" i="88" s="1"/>
  <c r="B111" i="88" s="1"/>
  <c r="C111" i="88" s="1"/>
  <c r="B112" i="88" s="1"/>
  <c r="C112" i="88" s="1"/>
  <c r="B113" i="88" s="1"/>
  <c r="C113" i="88" s="1"/>
  <c r="B103" i="88"/>
  <c r="A103" i="88"/>
  <c r="Z102" i="88"/>
  <c r="Y102" i="88"/>
  <c r="X102" i="88"/>
  <c r="W102" i="88"/>
  <c r="V102" i="88"/>
  <c r="U102" i="88"/>
  <c r="T102" i="88"/>
  <c r="S102" i="88"/>
  <c r="O102" i="88"/>
  <c r="K102" i="88"/>
  <c r="Z101" i="88"/>
  <c r="Y101" i="88"/>
  <c r="X101" i="88"/>
  <c r="W101" i="88"/>
  <c r="V101" i="88"/>
  <c r="U101" i="88"/>
  <c r="T101" i="88"/>
  <c r="S101" i="88"/>
  <c r="O101" i="88"/>
  <c r="K101" i="88"/>
  <c r="Z100" i="88"/>
  <c r="Y100" i="88"/>
  <c r="X100" i="88"/>
  <c r="W100" i="88"/>
  <c r="V100" i="88"/>
  <c r="U100" i="88"/>
  <c r="T100" i="88"/>
  <c r="S100" i="88"/>
  <c r="O100" i="88"/>
  <c r="K100" i="88"/>
  <c r="Z99" i="88"/>
  <c r="Y99" i="88"/>
  <c r="X99" i="88"/>
  <c r="W99" i="88"/>
  <c r="V99" i="88"/>
  <c r="U99" i="88"/>
  <c r="T99" i="88"/>
  <c r="S99" i="88"/>
  <c r="O99" i="88"/>
  <c r="K99" i="88"/>
  <c r="Z98" i="88"/>
  <c r="Y98" i="88"/>
  <c r="X98" i="88"/>
  <c r="W98" i="88"/>
  <c r="V98" i="88"/>
  <c r="U98" i="88"/>
  <c r="T98" i="88"/>
  <c r="S98" i="88"/>
  <c r="O98" i="88"/>
  <c r="K98" i="88"/>
  <c r="Z97" i="88"/>
  <c r="Y97" i="88"/>
  <c r="X97" i="88"/>
  <c r="W97" i="88"/>
  <c r="V97" i="88"/>
  <c r="U97" i="88"/>
  <c r="T97" i="88"/>
  <c r="S97" i="88"/>
  <c r="O97" i="88"/>
  <c r="K97" i="88"/>
  <c r="Z96" i="88"/>
  <c r="Y96" i="88"/>
  <c r="X96" i="88"/>
  <c r="W96" i="88"/>
  <c r="V96" i="88"/>
  <c r="U96" i="88"/>
  <c r="T96" i="88"/>
  <c r="S96" i="88"/>
  <c r="O96" i="88"/>
  <c r="K96" i="88"/>
  <c r="Z95" i="88"/>
  <c r="Y95" i="88"/>
  <c r="X95" i="88"/>
  <c r="W95" i="88"/>
  <c r="V95" i="88"/>
  <c r="U95" i="88"/>
  <c r="T95" i="88"/>
  <c r="S95" i="88"/>
  <c r="O95" i="88"/>
  <c r="K95" i="88"/>
  <c r="Z94" i="88"/>
  <c r="Y94" i="88"/>
  <c r="X94" i="88"/>
  <c r="W94" i="88"/>
  <c r="V94" i="88"/>
  <c r="U94" i="88"/>
  <c r="T94" i="88"/>
  <c r="S94" i="88"/>
  <c r="O94" i="88"/>
  <c r="K94" i="88"/>
  <c r="Z93" i="88"/>
  <c r="Y93" i="88"/>
  <c r="X93" i="88"/>
  <c r="W93" i="88"/>
  <c r="V93" i="88"/>
  <c r="U93" i="88"/>
  <c r="T93" i="88"/>
  <c r="S93" i="88"/>
  <c r="O93" i="88"/>
  <c r="K93" i="88"/>
  <c r="Z92" i="88"/>
  <c r="Y92" i="88"/>
  <c r="X92" i="88"/>
  <c r="W92" i="88"/>
  <c r="V92" i="88"/>
  <c r="U92" i="88"/>
  <c r="T92" i="88"/>
  <c r="S92" i="88"/>
  <c r="O92" i="88"/>
  <c r="K92" i="88"/>
  <c r="B92" i="88"/>
  <c r="C92" i="88" s="1"/>
  <c r="B93" i="88" s="1"/>
  <c r="C93" i="88" s="1"/>
  <c r="B94" i="88" s="1"/>
  <c r="C94" i="88" s="1"/>
  <c r="B95" i="88" s="1"/>
  <c r="C95" i="88" s="1"/>
  <c r="B96" i="88" s="1"/>
  <c r="C96" i="88" s="1"/>
  <c r="B97" i="88" s="1"/>
  <c r="C97" i="88" s="1"/>
  <c r="B98" i="88" s="1"/>
  <c r="C98" i="88" s="1"/>
  <c r="B99" i="88" s="1"/>
  <c r="C99" i="88" s="1"/>
  <c r="B100" i="88" s="1"/>
  <c r="C100" i="88" s="1"/>
  <c r="B101" i="88" s="1"/>
  <c r="C101" i="88" s="1"/>
  <c r="B102" i="88" s="1"/>
  <c r="C102" i="88" s="1"/>
  <c r="A92" i="88"/>
  <c r="Z91" i="88"/>
  <c r="Y91" i="88"/>
  <c r="X91" i="88"/>
  <c r="W91" i="88"/>
  <c r="V91" i="88"/>
  <c r="U91" i="88"/>
  <c r="T91" i="88"/>
  <c r="S91" i="88"/>
  <c r="O91" i="88"/>
  <c r="K91" i="88"/>
  <c r="Z90" i="88"/>
  <c r="Y90" i="88"/>
  <c r="X90" i="88"/>
  <c r="W90" i="88"/>
  <c r="V90" i="88"/>
  <c r="U90" i="88"/>
  <c r="T90" i="88"/>
  <c r="S90" i="88"/>
  <c r="O90" i="88"/>
  <c r="K90" i="88"/>
  <c r="Z89" i="88"/>
  <c r="Y89" i="88"/>
  <c r="X89" i="88"/>
  <c r="W89" i="88"/>
  <c r="V89" i="88"/>
  <c r="U89" i="88"/>
  <c r="T89" i="88"/>
  <c r="S89" i="88"/>
  <c r="O89" i="88"/>
  <c r="K89" i="88"/>
  <c r="Z88" i="88"/>
  <c r="Y88" i="88"/>
  <c r="X88" i="88"/>
  <c r="W88" i="88"/>
  <c r="V88" i="88"/>
  <c r="U88" i="88"/>
  <c r="T88" i="88"/>
  <c r="S88" i="88"/>
  <c r="O88" i="88"/>
  <c r="K88" i="88"/>
  <c r="Z87" i="88"/>
  <c r="Y87" i="88"/>
  <c r="X87" i="88"/>
  <c r="W87" i="88"/>
  <c r="V87" i="88"/>
  <c r="U87" i="88"/>
  <c r="T87" i="88"/>
  <c r="S87" i="88"/>
  <c r="O87" i="88"/>
  <c r="K87" i="88"/>
  <c r="Z86" i="88"/>
  <c r="Y86" i="88"/>
  <c r="X86" i="88"/>
  <c r="W86" i="88"/>
  <c r="V86" i="88"/>
  <c r="U86" i="88"/>
  <c r="T86" i="88"/>
  <c r="S86" i="88"/>
  <c r="O86" i="88"/>
  <c r="K86" i="88"/>
  <c r="Z85" i="88"/>
  <c r="Y85" i="88"/>
  <c r="X85" i="88"/>
  <c r="W85" i="88"/>
  <c r="V85" i="88"/>
  <c r="U85" i="88"/>
  <c r="T85" i="88"/>
  <c r="S85" i="88"/>
  <c r="O85" i="88"/>
  <c r="K85" i="88"/>
  <c r="Z84" i="88"/>
  <c r="Y84" i="88"/>
  <c r="X84" i="88"/>
  <c r="W84" i="88"/>
  <c r="V84" i="88"/>
  <c r="U84" i="88"/>
  <c r="T84" i="88"/>
  <c r="S84" i="88"/>
  <c r="O84" i="88"/>
  <c r="K84" i="88"/>
  <c r="Z83" i="88"/>
  <c r="Y83" i="88"/>
  <c r="X83" i="88"/>
  <c r="W83" i="88"/>
  <c r="V83" i="88"/>
  <c r="U83" i="88"/>
  <c r="T83" i="88"/>
  <c r="S83" i="88"/>
  <c r="O83" i="88"/>
  <c r="K83" i="88"/>
  <c r="Z82" i="88"/>
  <c r="Y82" i="88"/>
  <c r="X82" i="88"/>
  <c r="W82" i="88"/>
  <c r="V82" i="88"/>
  <c r="U82" i="88"/>
  <c r="T82" i="88"/>
  <c r="S82" i="88"/>
  <c r="O82" i="88"/>
  <c r="K82" i="88"/>
  <c r="Z81" i="88"/>
  <c r="Y81" i="88"/>
  <c r="X81" i="88"/>
  <c r="W81" i="88"/>
  <c r="V81" i="88"/>
  <c r="U81" i="88"/>
  <c r="T81" i="88"/>
  <c r="S81" i="88"/>
  <c r="S19" i="88" s="1"/>
  <c r="O81" i="88"/>
  <c r="K81" i="88"/>
  <c r="C81" i="88"/>
  <c r="B82" i="88" s="1"/>
  <c r="C82" i="88" s="1"/>
  <c r="B83" i="88" s="1"/>
  <c r="C83" i="88" s="1"/>
  <c r="B84" i="88" s="1"/>
  <c r="C84" i="88" s="1"/>
  <c r="B85" i="88" s="1"/>
  <c r="C85" i="88" s="1"/>
  <c r="B86" i="88" s="1"/>
  <c r="C86" i="88" s="1"/>
  <c r="B87" i="88" s="1"/>
  <c r="C87" i="88" s="1"/>
  <c r="B88" i="88" s="1"/>
  <c r="C88" i="88" s="1"/>
  <c r="B89" i="88" s="1"/>
  <c r="C89" i="88" s="1"/>
  <c r="B90" i="88" s="1"/>
  <c r="C90" i="88" s="1"/>
  <c r="B91" i="88" s="1"/>
  <c r="C91" i="88" s="1"/>
  <c r="B81" i="88"/>
  <c r="A81" i="88"/>
  <c r="Z80" i="88"/>
  <c r="Y80" i="88"/>
  <c r="X80" i="88"/>
  <c r="W80" i="88"/>
  <c r="V80" i="88"/>
  <c r="U80" i="88"/>
  <c r="T80" i="88"/>
  <c r="S80" i="88"/>
  <c r="O80" i="88"/>
  <c r="K80" i="88"/>
  <c r="Z79" i="88"/>
  <c r="Y79" i="88"/>
  <c r="X79" i="88"/>
  <c r="W79" i="88"/>
  <c r="V79" i="88"/>
  <c r="U79" i="88"/>
  <c r="T79" i="88"/>
  <c r="S79" i="88"/>
  <c r="O79" i="88"/>
  <c r="K79" i="88"/>
  <c r="Z78" i="88"/>
  <c r="Y78" i="88"/>
  <c r="X78" i="88"/>
  <c r="W78" i="88"/>
  <c r="V78" i="88"/>
  <c r="U78" i="88"/>
  <c r="T78" i="88"/>
  <c r="S78" i="88"/>
  <c r="O78" i="88"/>
  <c r="K78" i="88"/>
  <c r="Z77" i="88"/>
  <c r="Y77" i="88"/>
  <c r="X77" i="88"/>
  <c r="W77" i="88"/>
  <c r="V77" i="88"/>
  <c r="U77" i="88"/>
  <c r="T77" i="88"/>
  <c r="S77" i="88"/>
  <c r="O77" i="88"/>
  <c r="K77" i="88"/>
  <c r="Z76" i="88"/>
  <c r="Y76" i="88"/>
  <c r="X76" i="88"/>
  <c r="W76" i="88"/>
  <c r="V76" i="88"/>
  <c r="U76" i="88"/>
  <c r="T76" i="88"/>
  <c r="S76" i="88"/>
  <c r="O76" i="88"/>
  <c r="K76" i="88"/>
  <c r="Z75" i="88"/>
  <c r="Y75" i="88"/>
  <c r="X75" i="88"/>
  <c r="W75" i="88"/>
  <c r="V75" i="88"/>
  <c r="U75" i="88"/>
  <c r="T75" i="88"/>
  <c r="S75" i="88"/>
  <c r="O75" i="88"/>
  <c r="K75" i="88"/>
  <c r="Z74" i="88"/>
  <c r="Y74" i="88"/>
  <c r="X74" i="88"/>
  <c r="W74" i="88"/>
  <c r="V74" i="88"/>
  <c r="U74" i="88"/>
  <c r="T74" i="88"/>
  <c r="S74" i="88"/>
  <c r="O74" i="88"/>
  <c r="K74" i="88"/>
  <c r="Z73" i="88"/>
  <c r="Y73" i="88"/>
  <c r="X73" i="88"/>
  <c r="W73" i="88"/>
  <c r="V73" i="88"/>
  <c r="U73" i="88"/>
  <c r="T73" i="88"/>
  <c r="S73" i="88"/>
  <c r="O73" i="88"/>
  <c r="K73" i="88"/>
  <c r="Z72" i="88"/>
  <c r="Y72" i="88"/>
  <c r="X72" i="88"/>
  <c r="R24" i="88" s="1"/>
  <c r="V72" i="88"/>
  <c r="U72" i="88"/>
  <c r="T72" i="88"/>
  <c r="S72" i="88"/>
  <c r="O72" i="88"/>
  <c r="K72" i="88"/>
  <c r="W72" i="88" s="1"/>
  <c r="Z71" i="88"/>
  <c r="Y71" i="88"/>
  <c r="X71" i="88"/>
  <c r="W71" i="88"/>
  <c r="V71" i="88"/>
  <c r="U71" i="88"/>
  <c r="T71" i="88"/>
  <c r="O71" i="88"/>
  <c r="K71" i="88"/>
  <c r="S71" i="88" s="1"/>
  <c r="Z70" i="88"/>
  <c r="Y70" i="88"/>
  <c r="X70" i="88"/>
  <c r="W70" i="88"/>
  <c r="V70" i="88"/>
  <c r="U70" i="88"/>
  <c r="T70" i="88"/>
  <c r="S70" i="88"/>
  <c r="O70" i="88"/>
  <c r="K70" i="88"/>
  <c r="B70" i="88"/>
  <c r="C70" i="88" s="1"/>
  <c r="B71" i="88" s="1"/>
  <c r="C71" i="88" s="1"/>
  <c r="B72" i="88" s="1"/>
  <c r="C72" i="88" s="1"/>
  <c r="B73" i="88" s="1"/>
  <c r="C73" i="88" s="1"/>
  <c r="B74" i="88" s="1"/>
  <c r="C74" i="88" s="1"/>
  <c r="B75" i="88" s="1"/>
  <c r="C75" i="88" s="1"/>
  <c r="B76" i="88" s="1"/>
  <c r="C76" i="88" s="1"/>
  <c r="B77" i="88" s="1"/>
  <c r="C77" i="88" s="1"/>
  <c r="B78" i="88" s="1"/>
  <c r="C78" i="88" s="1"/>
  <c r="B79" i="88" s="1"/>
  <c r="C79" i="88" s="1"/>
  <c r="B80" i="88" s="1"/>
  <c r="C80" i="88" s="1"/>
  <c r="A70" i="88"/>
  <c r="Z69" i="88"/>
  <c r="Y69" i="88"/>
  <c r="X69" i="88"/>
  <c r="W69" i="88"/>
  <c r="V69" i="88"/>
  <c r="U69" i="88"/>
  <c r="T69" i="88"/>
  <c r="S69" i="88"/>
  <c r="O69" i="88"/>
  <c r="K69" i="88"/>
  <c r="Z68" i="88"/>
  <c r="Y68" i="88"/>
  <c r="X68" i="88"/>
  <c r="W68" i="88"/>
  <c r="V68" i="88"/>
  <c r="U68" i="88"/>
  <c r="T68" i="88"/>
  <c r="S68" i="88"/>
  <c r="O68" i="88"/>
  <c r="K68" i="88"/>
  <c r="Z67" i="88"/>
  <c r="Y67" i="88"/>
  <c r="X67" i="88"/>
  <c r="W67" i="88"/>
  <c r="V67" i="88"/>
  <c r="U67" i="88"/>
  <c r="T67" i="88"/>
  <c r="S67" i="88"/>
  <c r="O67" i="88"/>
  <c r="K67" i="88"/>
  <c r="Z66" i="88"/>
  <c r="Y66" i="88"/>
  <c r="X66" i="88"/>
  <c r="W66" i="88"/>
  <c r="V66" i="88"/>
  <c r="U66" i="88"/>
  <c r="T66" i="88"/>
  <c r="S66" i="88"/>
  <c r="O66" i="88"/>
  <c r="K66" i="88"/>
  <c r="Z65" i="88"/>
  <c r="Y65" i="88"/>
  <c r="X65" i="88"/>
  <c r="W65" i="88"/>
  <c r="V65" i="88"/>
  <c r="U65" i="88"/>
  <c r="T65" i="88"/>
  <c r="S65" i="88"/>
  <c r="O65" i="88"/>
  <c r="K65" i="88"/>
  <c r="Z64" i="88"/>
  <c r="Y64" i="88"/>
  <c r="X64" i="88"/>
  <c r="W64" i="88"/>
  <c r="V64" i="88"/>
  <c r="U64" i="88"/>
  <c r="T64" i="88"/>
  <c r="S64" i="88"/>
  <c r="O64" i="88"/>
  <c r="K64" i="88"/>
  <c r="Z63" i="88"/>
  <c r="Y63" i="88"/>
  <c r="X63" i="88"/>
  <c r="W63" i="88"/>
  <c r="V63" i="88"/>
  <c r="U63" i="88"/>
  <c r="T63" i="88"/>
  <c r="O63" i="88"/>
  <c r="K63" i="88"/>
  <c r="S63" i="88" s="1"/>
  <c r="Z62" i="88"/>
  <c r="Y62" i="88"/>
  <c r="X62" i="88"/>
  <c r="W62" i="88"/>
  <c r="V62" i="88"/>
  <c r="U62" i="88"/>
  <c r="T62" i="88"/>
  <c r="O62" i="88"/>
  <c r="K62" i="88"/>
  <c r="S62" i="88" s="1"/>
  <c r="Z61" i="88"/>
  <c r="Y61" i="88"/>
  <c r="X61" i="88"/>
  <c r="W61" i="88"/>
  <c r="V61" i="88"/>
  <c r="T61" i="88"/>
  <c r="S61" i="88"/>
  <c r="O61" i="88"/>
  <c r="K61" i="88"/>
  <c r="U61" i="88" s="1"/>
  <c r="Z60" i="88"/>
  <c r="Y60" i="88"/>
  <c r="X60" i="88"/>
  <c r="W60" i="88"/>
  <c r="V60" i="88"/>
  <c r="U60" i="88"/>
  <c r="T60" i="88"/>
  <c r="S60" i="88"/>
  <c r="O60" i="88"/>
  <c r="K60" i="88"/>
  <c r="Z59" i="88"/>
  <c r="Y59" i="88"/>
  <c r="X59" i="88"/>
  <c r="W59" i="88"/>
  <c r="V59" i="88"/>
  <c r="U59" i="88"/>
  <c r="T59" i="88"/>
  <c r="O59" i="88"/>
  <c r="K59" i="88"/>
  <c r="S59" i="88" s="1"/>
  <c r="B59" i="88"/>
  <c r="C59" i="88" s="1"/>
  <c r="B60" i="88" s="1"/>
  <c r="C60" i="88" s="1"/>
  <c r="B61" i="88" s="1"/>
  <c r="C61" i="88" s="1"/>
  <c r="B62" i="88" s="1"/>
  <c r="C62" i="88" s="1"/>
  <c r="B63" i="88" s="1"/>
  <c r="C63" i="88" s="1"/>
  <c r="B64" i="88" s="1"/>
  <c r="C64" i="88" s="1"/>
  <c r="B65" i="88" s="1"/>
  <c r="C65" i="88" s="1"/>
  <c r="B66" i="88" s="1"/>
  <c r="C66" i="88" s="1"/>
  <c r="B67" i="88" s="1"/>
  <c r="C67" i="88" s="1"/>
  <c r="B68" i="88" s="1"/>
  <c r="C68" i="88" s="1"/>
  <c r="B69" i="88" s="1"/>
  <c r="C69" i="88" s="1"/>
  <c r="A59" i="88"/>
  <c r="Z58" i="88"/>
  <c r="Y58" i="88"/>
  <c r="X58" i="88"/>
  <c r="W58" i="88"/>
  <c r="V58" i="88"/>
  <c r="U58" i="88"/>
  <c r="T58" i="88"/>
  <c r="S58" i="88"/>
  <c r="O58" i="88"/>
  <c r="K58" i="88"/>
  <c r="Z57" i="88"/>
  <c r="Y57" i="88"/>
  <c r="X57" i="88"/>
  <c r="W57" i="88"/>
  <c r="V57" i="88"/>
  <c r="U57" i="88"/>
  <c r="T57" i="88"/>
  <c r="S57" i="88"/>
  <c r="O57" i="88"/>
  <c r="K57" i="88"/>
  <c r="Z56" i="88"/>
  <c r="Y56" i="88"/>
  <c r="X56" i="88"/>
  <c r="W56" i="88"/>
  <c r="V56" i="88"/>
  <c r="U56" i="88"/>
  <c r="T56" i="88"/>
  <c r="S56" i="88"/>
  <c r="O56" i="88"/>
  <c r="K56" i="88"/>
  <c r="Z55" i="88"/>
  <c r="Y55" i="88"/>
  <c r="X55" i="88"/>
  <c r="W55" i="88"/>
  <c r="V55" i="88"/>
  <c r="U55" i="88"/>
  <c r="T55" i="88"/>
  <c r="S55" i="88"/>
  <c r="O55" i="88"/>
  <c r="K55" i="88"/>
  <c r="Z54" i="88"/>
  <c r="Y54" i="88"/>
  <c r="X54" i="88"/>
  <c r="W54" i="88"/>
  <c r="V54" i="88"/>
  <c r="U54" i="88"/>
  <c r="T54" i="88"/>
  <c r="S54" i="88"/>
  <c r="O54" i="88"/>
  <c r="K54" i="88"/>
  <c r="Z53" i="88"/>
  <c r="Y53" i="88"/>
  <c r="X53" i="88"/>
  <c r="W53" i="88"/>
  <c r="V53" i="88"/>
  <c r="U53" i="88"/>
  <c r="T53" i="88"/>
  <c r="S53" i="88"/>
  <c r="O53" i="88"/>
  <c r="K53" i="88"/>
  <c r="Z52" i="88"/>
  <c r="Y52" i="88"/>
  <c r="X52" i="88"/>
  <c r="W52" i="88"/>
  <c r="V52" i="88"/>
  <c r="U52" i="88"/>
  <c r="T52" i="88"/>
  <c r="S52" i="88"/>
  <c r="O52" i="88"/>
  <c r="K52" i="88"/>
  <c r="Z51" i="88"/>
  <c r="Y51" i="88"/>
  <c r="X51" i="88"/>
  <c r="W51" i="88"/>
  <c r="V51" i="88"/>
  <c r="U51" i="88"/>
  <c r="T51" i="88"/>
  <c r="S51" i="88"/>
  <c r="O51" i="88"/>
  <c r="K51" i="88"/>
  <c r="Z50" i="88"/>
  <c r="Y50" i="88"/>
  <c r="X50" i="88"/>
  <c r="W50" i="88"/>
  <c r="V50" i="88"/>
  <c r="U50" i="88"/>
  <c r="T50" i="88"/>
  <c r="S50" i="88"/>
  <c r="O50" i="88"/>
  <c r="K50" i="88"/>
  <c r="Z49" i="88"/>
  <c r="Y49" i="88"/>
  <c r="X49" i="88"/>
  <c r="W49" i="88"/>
  <c r="V49" i="88"/>
  <c r="U49" i="88"/>
  <c r="T49" i="88"/>
  <c r="O49" i="88"/>
  <c r="K49" i="88"/>
  <c r="S49" i="88" s="1"/>
  <c r="Z48" i="88"/>
  <c r="Y48" i="88"/>
  <c r="X48" i="88"/>
  <c r="W48" i="88"/>
  <c r="V48" i="88"/>
  <c r="U48" i="88"/>
  <c r="T48" i="88"/>
  <c r="O48" i="88"/>
  <c r="K48" i="88"/>
  <c r="S48" i="88" s="1"/>
  <c r="Z47" i="88"/>
  <c r="Y47" i="88"/>
  <c r="X47" i="88"/>
  <c r="W47" i="88"/>
  <c r="V47" i="88"/>
  <c r="T47" i="88"/>
  <c r="S47" i="88"/>
  <c r="O47" i="88"/>
  <c r="K47" i="88"/>
  <c r="U47" i="88" s="1"/>
  <c r="C47" i="88"/>
  <c r="B48" i="88" s="1"/>
  <c r="C48" i="88" s="1"/>
  <c r="B49" i="88" s="1"/>
  <c r="C49" i="88" s="1"/>
  <c r="B50" i="88" s="1"/>
  <c r="C50" i="88" s="1"/>
  <c r="B51" i="88" s="1"/>
  <c r="C51" i="88" s="1"/>
  <c r="B52" i="88" s="1"/>
  <c r="C52" i="88" s="1"/>
  <c r="B53" i="88" s="1"/>
  <c r="C53" i="88" s="1"/>
  <c r="B54" i="88" s="1"/>
  <c r="C54" i="88" s="1"/>
  <c r="B55" i="88" s="1"/>
  <c r="C55" i="88" s="1"/>
  <c r="B56" i="88" s="1"/>
  <c r="C56" i="88" s="1"/>
  <c r="B57" i="88" s="1"/>
  <c r="C57" i="88" s="1"/>
  <c r="B58" i="88" s="1"/>
  <c r="C58" i="88" s="1"/>
  <c r="B47" i="88"/>
  <c r="A47" i="88"/>
  <c r="L43" i="88"/>
  <c r="K42" i="88"/>
  <c r="K41" i="88"/>
  <c r="K40" i="88"/>
  <c r="K39" i="88"/>
  <c r="K38" i="88"/>
  <c r="K37" i="88"/>
  <c r="K31" i="88"/>
  <c r="F31" i="88"/>
  <c r="D31" i="88"/>
  <c r="A31" i="88"/>
  <c r="K29" i="88"/>
  <c r="L29" i="88" s="1"/>
  <c r="G29" i="88"/>
  <c r="F29" i="88"/>
  <c r="D29" i="88"/>
  <c r="A29" i="88"/>
  <c r="L27" i="88"/>
  <c r="K27" i="88"/>
  <c r="G27" i="88"/>
  <c r="F27" i="88"/>
  <c r="D27" i="88"/>
  <c r="A27" i="88"/>
  <c r="U26" i="88"/>
  <c r="T26" i="88"/>
  <c r="S26" i="88"/>
  <c r="U25" i="88"/>
  <c r="T25" i="88"/>
  <c r="S25" i="88"/>
  <c r="K25" i="88"/>
  <c r="G25" i="88" s="1"/>
  <c r="F25" i="88"/>
  <c r="D25" i="88"/>
  <c r="A25" i="88"/>
  <c r="U24" i="88"/>
  <c r="T24" i="88"/>
  <c r="S24" i="88"/>
  <c r="U23" i="88"/>
  <c r="T23" i="88"/>
  <c r="S23" i="88"/>
  <c r="K23" i="88"/>
  <c r="F23" i="88"/>
  <c r="D23" i="88"/>
  <c r="A23" i="88"/>
  <c r="U22" i="88"/>
  <c r="T22" i="88"/>
  <c r="S22" i="88"/>
  <c r="U21" i="88"/>
  <c r="T21" i="88"/>
  <c r="S21" i="88"/>
  <c r="K21" i="88"/>
  <c r="F21" i="88"/>
  <c r="D21" i="88"/>
  <c r="A21" i="88"/>
  <c r="U20" i="88"/>
  <c r="T20" i="88"/>
  <c r="S20" i="88"/>
  <c r="U19" i="88"/>
  <c r="U27" i="88" s="1"/>
  <c r="I31" i="88" s="1"/>
  <c r="T19" i="88"/>
  <c r="T27" i="88" s="1"/>
  <c r="H3" i="88"/>
  <c r="Z228" i="87"/>
  <c r="Y228" i="87"/>
  <c r="X228" i="87"/>
  <c r="W228" i="87"/>
  <c r="V228" i="87"/>
  <c r="U228" i="87"/>
  <c r="T228" i="87"/>
  <c r="S228" i="87"/>
  <c r="O228" i="87"/>
  <c r="K228" i="87"/>
  <c r="Z227" i="87"/>
  <c r="Y227" i="87"/>
  <c r="X227" i="87"/>
  <c r="W227" i="87"/>
  <c r="V227" i="87"/>
  <c r="U227" i="87"/>
  <c r="T227" i="87"/>
  <c r="S227" i="87"/>
  <c r="O227" i="87"/>
  <c r="K227" i="87"/>
  <c r="Z226" i="87"/>
  <c r="Y226" i="87"/>
  <c r="X226" i="87"/>
  <c r="W226" i="87"/>
  <c r="V226" i="87"/>
  <c r="U226" i="87"/>
  <c r="T226" i="87"/>
  <c r="S226" i="87"/>
  <c r="O226" i="87"/>
  <c r="K226" i="87"/>
  <c r="Z225" i="87"/>
  <c r="Y225" i="87"/>
  <c r="X225" i="87"/>
  <c r="W225" i="87"/>
  <c r="V225" i="87"/>
  <c r="U225" i="87"/>
  <c r="T225" i="87"/>
  <c r="S225" i="87"/>
  <c r="O225" i="87"/>
  <c r="K225" i="87"/>
  <c r="Z224" i="87"/>
  <c r="Y224" i="87"/>
  <c r="X224" i="87"/>
  <c r="W224" i="87"/>
  <c r="V224" i="87"/>
  <c r="U224" i="87"/>
  <c r="T224" i="87"/>
  <c r="S224" i="87"/>
  <c r="O224" i="87"/>
  <c r="K224" i="87"/>
  <c r="Z223" i="87"/>
  <c r="Y223" i="87"/>
  <c r="X223" i="87"/>
  <c r="W223" i="87"/>
  <c r="V223" i="87"/>
  <c r="U223" i="87"/>
  <c r="T223" i="87"/>
  <c r="S223" i="87"/>
  <c r="O223" i="87"/>
  <c r="K223" i="87"/>
  <c r="Z222" i="87"/>
  <c r="Y222" i="87"/>
  <c r="X222" i="87"/>
  <c r="W222" i="87"/>
  <c r="V222" i="87"/>
  <c r="U222" i="87"/>
  <c r="T222" i="87"/>
  <c r="S222" i="87"/>
  <c r="O222" i="87"/>
  <c r="K222" i="87"/>
  <c r="Z221" i="87"/>
  <c r="Y221" i="87"/>
  <c r="X221" i="87"/>
  <c r="W221" i="87"/>
  <c r="V221" i="87"/>
  <c r="U221" i="87"/>
  <c r="T221" i="87"/>
  <c r="S221" i="87"/>
  <c r="O221" i="87"/>
  <c r="K221" i="87"/>
  <c r="Z220" i="87"/>
  <c r="Y220" i="87"/>
  <c r="X220" i="87"/>
  <c r="W220" i="87"/>
  <c r="V220" i="87"/>
  <c r="U220" i="87"/>
  <c r="T220" i="87"/>
  <c r="S220" i="87"/>
  <c r="O220" i="87"/>
  <c r="K220" i="87"/>
  <c r="Z219" i="87"/>
  <c r="Y219" i="87"/>
  <c r="X219" i="87"/>
  <c r="W219" i="87"/>
  <c r="V219" i="87"/>
  <c r="U219" i="87"/>
  <c r="T219" i="87"/>
  <c r="S219" i="87"/>
  <c r="O219" i="87"/>
  <c r="K219" i="87"/>
  <c r="Z218" i="87"/>
  <c r="Y218" i="87"/>
  <c r="X218" i="87"/>
  <c r="W218" i="87"/>
  <c r="V218" i="87"/>
  <c r="U218" i="87"/>
  <c r="T218" i="87"/>
  <c r="S218" i="87"/>
  <c r="O218" i="87"/>
  <c r="K218" i="87"/>
  <c r="C218" i="87"/>
  <c r="B219" i="87" s="1"/>
  <c r="C219" i="87" s="1"/>
  <c r="B220" i="87" s="1"/>
  <c r="C220" i="87" s="1"/>
  <c r="B221" i="87" s="1"/>
  <c r="C221" i="87" s="1"/>
  <c r="B222" i="87" s="1"/>
  <c r="C222" i="87" s="1"/>
  <c r="B223" i="87" s="1"/>
  <c r="C223" i="87" s="1"/>
  <c r="B224" i="87" s="1"/>
  <c r="C224" i="87" s="1"/>
  <c r="B225" i="87" s="1"/>
  <c r="C225" i="87" s="1"/>
  <c r="B226" i="87" s="1"/>
  <c r="C226" i="87" s="1"/>
  <c r="B227" i="87" s="1"/>
  <c r="C227" i="87" s="1"/>
  <c r="B228" i="87" s="1"/>
  <c r="C228" i="87" s="1"/>
  <c r="B218" i="87"/>
  <c r="A218" i="87"/>
  <c r="Z217" i="87"/>
  <c r="Y217" i="87"/>
  <c r="X217" i="87"/>
  <c r="W217" i="87"/>
  <c r="V217" i="87"/>
  <c r="U217" i="87"/>
  <c r="T217" i="87"/>
  <c r="S217" i="87"/>
  <c r="O217" i="87"/>
  <c r="K217" i="87"/>
  <c r="Z216" i="87"/>
  <c r="Y216" i="87"/>
  <c r="X216" i="87"/>
  <c r="W216" i="87"/>
  <c r="V216" i="87"/>
  <c r="U216" i="87"/>
  <c r="T216" i="87"/>
  <c r="S216" i="87"/>
  <c r="O216" i="87"/>
  <c r="K216" i="87"/>
  <c r="Z215" i="87"/>
  <c r="Y215" i="87"/>
  <c r="X215" i="87"/>
  <c r="W215" i="87"/>
  <c r="V215" i="87"/>
  <c r="U215" i="87"/>
  <c r="T215" i="87"/>
  <c r="S215" i="87"/>
  <c r="O215" i="87"/>
  <c r="K215" i="87"/>
  <c r="Z214" i="87"/>
  <c r="Y214" i="87"/>
  <c r="X214" i="87"/>
  <c r="W214" i="87"/>
  <c r="V214" i="87"/>
  <c r="U214" i="87"/>
  <c r="T214" i="87"/>
  <c r="S214" i="87"/>
  <c r="O214" i="87"/>
  <c r="K214" i="87"/>
  <c r="Z213" i="87"/>
  <c r="Y213" i="87"/>
  <c r="X213" i="87"/>
  <c r="W213" i="87"/>
  <c r="V213" i="87"/>
  <c r="U213" i="87"/>
  <c r="T213" i="87"/>
  <c r="S213" i="87"/>
  <c r="O213" i="87"/>
  <c r="K213" i="87"/>
  <c r="Z212" i="87"/>
  <c r="Y212" i="87"/>
  <c r="X212" i="87"/>
  <c r="W212" i="87"/>
  <c r="V212" i="87"/>
  <c r="U212" i="87"/>
  <c r="T212" i="87"/>
  <c r="S212" i="87"/>
  <c r="O212" i="87"/>
  <c r="K212" i="87"/>
  <c r="Z211" i="87"/>
  <c r="Y211" i="87"/>
  <c r="X211" i="87"/>
  <c r="W211" i="87"/>
  <c r="V211" i="87"/>
  <c r="U211" i="87"/>
  <c r="T211" i="87"/>
  <c r="S211" i="87"/>
  <c r="O211" i="87"/>
  <c r="K211" i="87"/>
  <c r="Z210" i="87"/>
  <c r="Y210" i="87"/>
  <c r="X210" i="87"/>
  <c r="W210" i="87"/>
  <c r="V210" i="87"/>
  <c r="U210" i="87"/>
  <c r="T210" i="87"/>
  <c r="S210" i="87"/>
  <c r="O210" i="87"/>
  <c r="K210" i="87"/>
  <c r="Z209" i="87"/>
  <c r="Y209" i="87"/>
  <c r="X209" i="87"/>
  <c r="W209" i="87"/>
  <c r="V209" i="87"/>
  <c r="U209" i="87"/>
  <c r="T209" i="87"/>
  <c r="S209" i="87"/>
  <c r="O209" i="87"/>
  <c r="K209" i="87"/>
  <c r="Z208" i="87"/>
  <c r="Y208" i="87"/>
  <c r="X208" i="87"/>
  <c r="W208" i="87"/>
  <c r="V208" i="87"/>
  <c r="U208" i="87"/>
  <c r="T208" i="87"/>
  <c r="S208" i="87"/>
  <c r="O208" i="87"/>
  <c r="K208" i="87"/>
  <c r="Z207" i="87"/>
  <c r="Y207" i="87"/>
  <c r="T140" i="87" s="1"/>
  <c r="X207" i="87"/>
  <c r="W207" i="87"/>
  <c r="T138" i="87" s="1"/>
  <c r="V207" i="87"/>
  <c r="U207" i="87"/>
  <c r="T207" i="87"/>
  <c r="T135" i="87" s="1"/>
  <c r="S207" i="87"/>
  <c r="T134" i="87" s="1"/>
  <c r="O207" i="87"/>
  <c r="K207" i="87"/>
  <c r="B207" i="87"/>
  <c r="C207" i="87" s="1"/>
  <c r="B208" i="87" s="1"/>
  <c r="C208" i="87" s="1"/>
  <c r="B209" i="87" s="1"/>
  <c r="C209" i="87" s="1"/>
  <c r="B210" i="87" s="1"/>
  <c r="C210" i="87" s="1"/>
  <c r="B211" i="87" s="1"/>
  <c r="C211" i="87" s="1"/>
  <c r="B212" i="87" s="1"/>
  <c r="C212" i="87" s="1"/>
  <c r="B213" i="87" s="1"/>
  <c r="C213" i="87" s="1"/>
  <c r="B214" i="87" s="1"/>
  <c r="C214" i="87" s="1"/>
  <c r="B215" i="87" s="1"/>
  <c r="C215" i="87" s="1"/>
  <c r="B216" i="87" s="1"/>
  <c r="C216" i="87" s="1"/>
  <c r="B217" i="87" s="1"/>
  <c r="C217" i="87" s="1"/>
  <c r="A207" i="87"/>
  <c r="Z206" i="87"/>
  <c r="Y206" i="87"/>
  <c r="X206" i="87"/>
  <c r="W206" i="87"/>
  <c r="V206" i="87"/>
  <c r="U206" i="87"/>
  <c r="T206" i="87"/>
  <c r="S206" i="87"/>
  <c r="O206" i="87"/>
  <c r="K206" i="87"/>
  <c r="Z205" i="87"/>
  <c r="Y205" i="87"/>
  <c r="X205" i="87"/>
  <c r="W205" i="87"/>
  <c r="V205" i="87"/>
  <c r="U205" i="87"/>
  <c r="T205" i="87"/>
  <c r="S205" i="87"/>
  <c r="O205" i="87"/>
  <c r="K205" i="87"/>
  <c r="Z204" i="87"/>
  <c r="Y204" i="87"/>
  <c r="X204" i="87"/>
  <c r="W204" i="87"/>
  <c r="V204" i="87"/>
  <c r="U204" i="87"/>
  <c r="T204" i="87"/>
  <c r="S204" i="87"/>
  <c r="O204" i="87"/>
  <c r="K204" i="87"/>
  <c r="Z203" i="87"/>
  <c r="Y203" i="87"/>
  <c r="X203" i="87"/>
  <c r="W203" i="87"/>
  <c r="V203" i="87"/>
  <c r="U203" i="87"/>
  <c r="T203" i="87"/>
  <c r="S203" i="87"/>
  <c r="O203" i="87"/>
  <c r="K203" i="87"/>
  <c r="Z202" i="87"/>
  <c r="Y202" i="87"/>
  <c r="X202" i="87"/>
  <c r="W202" i="87"/>
  <c r="V202" i="87"/>
  <c r="U202" i="87"/>
  <c r="T202" i="87"/>
  <c r="S202" i="87"/>
  <c r="O202" i="87"/>
  <c r="K202" i="87"/>
  <c r="Z201" i="87"/>
  <c r="Y201" i="87"/>
  <c r="X201" i="87"/>
  <c r="W201" i="87"/>
  <c r="V201" i="87"/>
  <c r="U201" i="87"/>
  <c r="T201" i="87"/>
  <c r="S201" i="87"/>
  <c r="O201" i="87"/>
  <c r="K201" i="87"/>
  <c r="Z200" i="87"/>
  <c r="Y200" i="87"/>
  <c r="X200" i="87"/>
  <c r="W200" i="87"/>
  <c r="V200" i="87"/>
  <c r="U200" i="87"/>
  <c r="T200" i="87"/>
  <c r="S200" i="87"/>
  <c r="O200" i="87"/>
  <c r="K200" i="87"/>
  <c r="Z199" i="87"/>
  <c r="Y199" i="87"/>
  <c r="X199" i="87"/>
  <c r="W199" i="87"/>
  <c r="V199" i="87"/>
  <c r="U199" i="87"/>
  <c r="T199" i="87"/>
  <c r="O199" i="87"/>
  <c r="K199" i="87"/>
  <c r="S199" i="87" s="1"/>
  <c r="Z198" i="87"/>
  <c r="Y198" i="87"/>
  <c r="X198" i="87"/>
  <c r="W198" i="87"/>
  <c r="V198" i="87"/>
  <c r="U198" i="87"/>
  <c r="T198" i="87"/>
  <c r="S198" i="87"/>
  <c r="O198" i="87"/>
  <c r="K198" i="87"/>
  <c r="Z197" i="87"/>
  <c r="Y197" i="87"/>
  <c r="X197" i="87"/>
  <c r="W197" i="87"/>
  <c r="V197" i="87"/>
  <c r="T197" i="87"/>
  <c r="S197" i="87"/>
  <c r="O197" i="87"/>
  <c r="K197" i="87"/>
  <c r="U197" i="87" s="1"/>
  <c r="Z196" i="87"/>
  <c r="Y196" i="87"/>
  <c r="X196" i="87"/>
  <c r="W196" i="87"/>
  <c r="V196" i="87"/>
  <c r="U196" i="87"/>
  <c r="T196" i="87"/>
  <c r="S196" i="87"/>
  <c r="O196" i="87"/>
  <c r="K196" i="87"/>
  <c r="B196" i="87"/>
  <c r="C196" i="87" s="1"/>
  <c r="B197" i="87" s="1"/>
  <c r="C197" i="87" s="1"/>
  <c r="B198" i="87" s="1"/>
  <c r="C198" i="87" s="1"/>
  <c r="B199" i="87" s="1"/>
  <c r="C199" i="87" s="1"/>
  <c r="B200" i="87" s="1"/>
  <c r="C200" i="87" s="1"/>
  <c r="B201" i="87" s="1"/>
  <c r="C201" i="87" s="1"/>
  <c r="B202" i="87" s="1"/>
  <c r="C202" i="87" s="1"/>
  <c r="B203" i="87" s="1"/>
  <c r="C203" i="87" s="1"/>
  <c r="B204" i="87" s="1"/>
  <c r="C204" i="87" s="1"/>
  <c r="B205" i="87" s="1"/>
  <c r="C205" i="87" s="1"/>
  <c r="B206" i="87" s="1"/>
  <c r="C206" i="87" s="1"/>
  <c r="A196" i="87"/>
  <c r="Z195" i="87"/>
  <c r="Y195" i="87"/>
  <c r="X195" i="87"/>
  <c r="W195" i="87"/>
  <c r="V195" i="87"/>
  <c r="U195" i="87"/>
  <c r="T195" i="87"/>
  <c r="S195" i="87"/>
  <c r="O195" i="87"/>
  <c r="K195" i="87"/>
  <c r="Z194" i="87"/>
  <c r="Y194" i="87"/>
  <c r="X194" i="87"/>
  <c r="W194" i="87"/>
  <c r="V194" i="87"/>
  <c r="U194" i="87"/>
  <c r="T194" i="87"/>
  <c r="S194" i="87"/>
  <c r="O194" i="87"/>
  <c r="K194" i="87"/>
  <c r="Z193" i="87"/>
  <c r="Y193" i="87"/>
  <c r="X193" i="87"/>
  <c r="W193" i="87"/>
  <c r="V193" i="87"/>
  <c r="U193" i="87"/>
  <c r="T193" i="87"/>
  <c r="S193" i="87"/>
  <c r="O193" i="87"/>
  <c r="K193" i="87"/>
  <c r="Z192" i="87"/>
  <c r="Y192" i="87"/>
  <c r="X192" i="87"/>
  <c r="W192" i="87"/>
  <c r="V192" i="87"/>
  <c r="U192" i="87"/>
  <c r="T192" i="87"/>
  <c r="S192" i="87"/>
  <c r="O192" i="87"/>
  <c r="K192" i="87"/>
  <c r="Z191" i="87"/>
  <c r="Y191" i="87"/>
  <c r="X191" i="87"/>
  <c r="W191" i="87"/>
  <c r="V191" i="87"/>
  <c r="U191" i="87"/>
  <c r="T191" i="87"/>
  <c r="S191" i="87"/>
  <c r="O191" i="87"/>
  <c r="K191" i="87"/>
  <c r="Z190" i="87"/>
  <c r="Y190" i="87"/>
  <c r="X190" i="87"/>
  <c r="W190" i="87"/>
  <c r="V190" i="87"/>
  <c r="U190" i="87"/>
  <c r="T190" i="87"/>
  <c r="S190" i="87"/>
  <c r="O190" i="87"/>
  <c r="K190" i="87"/>
  <c r="Z189" i="87"/>
  <c r="Y189" i="87"/>
  <c r="X189" i="87"/>
  <c r="W189" i="87"/>
  <c r="V189" i="87"/>
  <c r="U189" i="87"/>
  <c r="T189" i="87"/>
  <c r="S189" i="87"/>
  <c r="O189" i="87"/>
  <c r="K189" i="87"/>
  <c r="Z188" i="87"/>
  <c r="Y188" i="87"/>
  <c r="X188" i="87"/>
  <c r="W188" i="87"/>
  <c r="V188" i="87"/>
  <c r="U188" i="87"/>
  <c r="T188" i="87"/>
  <c r="O188" i="87"/>
  <c r="K188" i="87"/>
  <c r="S188" i="87" s="1"/>
  <c r="Z187" i="87"/>
  <c r="Y187" i="87"/>
  <c r="X187" i="87"/>
  <c r="W187" i="87"/>
  <c r="V187" i="87"/>
  <c r="T187" i="87"/>
  <c r="S187" i="87"/>
  <c r="O187" i="87"/>
  <c r="K187" i="87"/>
  <c r="U187" i="87" s="1"/>
  <c r="Z186" i="87"/>
  <c r="Y186" i="87"/>
  <c r="X186" i="87"/>
  <c r="W186" i="87"/>
  <c r="V186" i="87"/>
  <c r="T186" i="87"/>
  <c r="S186" i="87"/>
  <c r="O186" i="87"/>
  <c r="K186" i="87"/>
  <c r="U186" i="87" s="1"/>
  <c r="Z185" i="87"/>
  <c r="Y185" i="87"/>
  <c r="X185" i="87"/>
  <c r="W185" i="87"/>
  <c r="V185" i="87"/>
  <c r="U185" i="87"/>
  <c r="T185" i="87"/>
  <c r="S185" i="87"/>
  <c r="O185" i="87"/>
  <c r="K185" i="87"/>
  <c r="B185" i="87"/>
  <c r="C185" i="87" s="1"/>
  <c r="B186" i="87" s="1"/>
  <c r="C186" i="87" s="1"/>
  <c r="B187" i="87" s="1"/>
  <c r="C187" i="87" s="1"/>
  <c r="B188" i="87" s="1"/>
  <c r="C188" i="87" s="1"/>
  <c r="B189" i="87" s="1"/>
  <c r="C189" i="87" s="1"/>
  <c r="B190" i="87" s="1"/>
  <c r="C190" i="87" s="1"/>
  <c r="B191" i="87" s="1"/>
  <c r="C191" i="87" s="1"/>
  <c r="B192" i="87" s="1"/>
  <c r="C192" i="87" s="1"/>
  <c r="B193" i="87" s="1"/>
  <c r="C193" i="87" s="1"/>
  <c r="B194" i="87" s="1"/>
  <c r="C194" i="87" s="1"/>
  <c r="B195" i="87" s="1"/>
  <c r="C195" i="87" s="1"/>
  <c r="A185" i="87"/>
  <c r="Z184" i="87"/>
  <c r="Y184" i="87"/>
  <c r="X184" i="87"/>
  <c r="W184" i="87"/>
  <c r="V184" i="87"/>
  <c r="U184" i="87"/>
  <c r="T184" i="87"/>
  <c r="S184" i="87"/>
  <c r="O184" i="87"/>
  <c r="K184" i="87"/>
  <c r="Z183" i="87"/>
  <c r="Y183" i="87"/>
  <c r="X183" i="87"/>
  <c r="W183" i="87"/>
  <c r="V183" i="87"/>
  <c r="U183" i="87"/>
  <c r="T183" i="87"/>
  <c r="S183" i="87"/>
  <c r="O183" i="87"/>
  <c r="K183" i="87"/>
  <c r="Z182" i="87"/>
  <c r="Y182" i="87"/>
  <c r="X182" i="87"/>
  <c r="W182" i="87"/>
  <c r="V182" i="87"/>
  <c r="U182" i="87"/>
  <c r="T182" i="87"/>
  <c r="S182" i="87"/>
  <c r="O182" i="87"/>
  <c r="K182" i="87"/>
  <c r="Z181" i="87"/>
  <c r="Y181" i="87"/>
  <c r="X181" i="87"/>
  <c r="W181" i="87"/>
  <c r="V181" i="87"/>
  <c r="U181" i="87"/>
  <c r="T181" i="87"/>
  <c r="S181" i="87"/>
  <c r="O181" i="87"/>
  <c r="K181" i="87"/>
  <c r="Z180" i="87"/>
  <c r="Y180" i="87"/>
  <c r="X180" i="87"/>
  <c r="W180" i="87"/>
  <c r="V180" i="87"/>
  <c r="U180" i="87"/>
  <c r="T180" i="87"/>
  <c r="S180" i="87"/>
  <c r="O180" i="87"/>
  <c r="K180" i="87"/>
  <c r="Z179" i="87"/>
  <c r="Y179" i="87"/>
  <c r="X179" i="87"/>
  <c r="W179" i="87"/>
  <c r="V179" i="87"/>
  <c r="U179" i="87"/>
  <c r="T179" i="87"/>
  <c r="S179" i="87"/>
  <c r="O179" i="87"/>
  <c r="K179" i="87"/>
  <c r="Z178" i="87"/>
  <c r="Y178" i="87"/>
  <c r="X178" i="87"/>
  <c r="W178" i="87"/>
  <c r="V178" i="87"/>
  <c r="U178" i="87"/>
  <c r="T178" i="87"/>
  <c r="S178" i="87"/>
  <c r="O178" i="87"/>
  <c r="K178" i="87"/>
  <c r="Z177" i="87"/>
  <c r="Y177" i="87"/>
  <c r="X177" i="87"/>
  <c r="Q139" i="87" s="1"/>
  <c r="W177" i="87"/>
  <c r="V177" i="87"/>
  <c r="U177" i="87"/>
  <c r="T177" i="87"/>
  <c r="O177" i="87"/>
  <c r="K177" i="87"/>
  <c r="S177" i="87" s="1"/>
  <c r="Z176" i="87"/>
  <c r="Y176" i="87"/>
  <c r="X176" i="87"/>
  <c r="W176" i="87"/>
  <c r="V176" i="87"/>
  <c r="T176" i="87"/>
  <c r="S176" i="87"/>
  <c r="O176" i="87"/>
  <c r="K176" i="87"/>
  <c r="U176" i="87" s="1"/>
  <c r="Z175" i="87"/>
  <c r="Y175" i="87"/>
  <c r="X175" i="87"/>
  <c r="W175" i="87"/>
  <c r="V175" i="87"/>
  <c r="U175" i="87"/>
  <c r="T175" i="87"/>
  <c r="O175" i="87"/>
  <c r="K175" i="87"/>
  <c r="S175" i="87" s="1"/>
  <c r="Z174" i="87"/>
  <c r="Y174" i="87"/>
  <c r="X174" i="87"/>
  <c r="W174" i="87"/>
  <c r="V174" i="87"/>
  <c r="U174" i="87"/>
  <c r="T174" i="87"/>
  <c r="S174" i="87"/>
  <c r="O174" i="87"/>
  <c r="K174" i="87"/>
  <c r="B174" i="87"/>
  <c r="C174" i="87" s="1"/>
  <c r="B175" i="87" s="1"/>
  <c r="C175" i="87" s="1"/>
  <c r="B176" i="87" s="1"/>
  <c r="C176" i="87" s="1"/>
  <c r="B177" i="87" s="1"/>
  <c r="C177" i="87" s="1"/>
  <c r="B178" i="87" s="1"/>
  <c r="C178" i="87" s="1"/>
  <c r="B179" i="87" s="1"/>
  <c r="C179" i="87" s="1"/>
  <c r="B180" i="87" s="1"/>
  <c r="C180" i="87" s="1"/>
  <c r="B181" i="87" s="1"/>
  <c r="C181" i="87" s="1"/>
  <c r="B182" i="87" s="1"/>
  <c r="C182" i="87" s="1"/>
  <c r="B183" i="87" s="1"/>
  <c r="C183" i="87" s="1"/>
  <c r="B184" i="87" s="1"/>
  <c r="C184" i="87" s="1"/>
  <c r="A174" i="87"/>
  <c r="Z173" i="87"/>
  <c r="Y173" i="87"/>
  <c r="X173" i="87"/>
  <c r="W173" i="87"/>
  <c r="V173" i="87"/>
  <c r="U173" i="87"/>
  <c r="T173" i="87"/>
  <c r="S173" i="87"/>
  <c r="O173" i="87"/>
  <c r="K173" i="87"/>
  <c r="Z172" i="87"/>
  <c r="Y172" i="87"/>
  <c r="X172" i="87"/>
  <c r="W172" i="87"/>
  <c r="V172" i="87"/>
  <c r="U172" i="87"/>
  <c r="T172" i="87"/>
  <c r="S172" i="87"/>
  <c r="O172" i="87"/>
  <c r="K172" i="87"/>
  <c r="Z171" i="87"/>
  <c r="Y171" i="87"/>
  <c r="X171" i="87"/>
  <c r="W171" i="87"/>
  <c r="V171" i="87"/>
  <c r="U171" i="87"/>
  <c r="T171" i="87"/>
  <c r="S171" i="87"/>
  <c r="O171" i="87"/>
  <c r="K171" i="87"/>
  <c r="Z170" i="87"/>
  <c r="Y170" i="87"/>
  <c r="X170" i="87"/>
  <c r="W170" i="87"/>
  <c r="V170" i="87"/>
  <c r="U170" i="87"/>
  <c r="T170" i="87"/>
  <c r="S170" i="87"/>
  <c r="O170" i="87"/>
  <c r="K170" i="87"/>
  <c r="Z169" i="87"/>
  <c r="Y169" i="87"/>
  <c r="X169" i="87"/>
  <c r="W169" i="87"/>
  <c r="V169" i="87"/>
  <c r="U169" i="87"/>
  <c r="T169" i="87"/>
  <c r="S169" i="87"/>
  <c r="O169" i="87"/>
  <c r="K169" i="87"/>
  <c r="Z168" i="87"/>
  <c r="Y168" i="87"/>
  <c r="X168" i="87"/>
  <c r="W168" i="87"/>
  <c r="V168" i="87"/>
  <c r="U168" i="87"/>
  <c r="T168" i="87"/>
  <c r="S168" i="87"/>
  <c r="O168" i="87"/>
  <c r="K168" i="87"/>
  <c r="Z167" i="87"/>
  <c r="Y167" i="87"/>
  <c r="X167" i="87"/>
  <c r="W167" i="87"/>
  <c r="V167" i="87"/>
  <c r="U167" i="87"/>
  <c r="T167" i="87"/>
  <c r="S167" i="87"/>
  <c r="O167" i="87"/>
  <c r="K167" i="87"/>
  <c r="Z166" i="87"/>
  <c r="Y166" i="87"/>
  <c r="X166" i="87"/>
  <c r="W166" i="87"/>
  <c r="V166" i="87"/>
  <c r="U166" i="87"/>
  <c r="T166" i="87"/>
  <c r="S166" i="87"/>
  <c r="O166" i="87"/>
  <c r="K166" i="87"/>
  <c r="Z165" i="87"/>
  <c r="Y165" i="87"/>
  <c r="X165" i="87"/>
  <c r="W165" i="87"/>
  <c r="V165" i="87"/>
  <c r="U165" i="87"/>
  <c r="T165" i="87"/>
  <c r="S165" i="87"/>
  <c r="O165" i="87"/>
  <c r="K165" i="87"/>
  <c r="Z164" i="87"/>
  <c r="Y164" i="87"/>
  <c r="X164" i="87"/>
  <c r="W164" i="87"/>
  <c r="V164" i="87"/>
  <c r="U164" i="87"/>
  <c r="T164" i="87"/>
  <c r="S164" i="87"/>
  <c r="O164" i="87"/>
  <c r="K164" i="87"/>
  <c r="Z163" i="87"/>
  <c r="Y163" i="87"/>
  <c r="X163" i="87"/>
  <c r="W163" i="87"/>
  <c r="V163" i="87"/>
  <c r="U163" i="87"/>
  <c r="T163" i="87"/>
  <c r="S163" i="87"/>
  <c r="O163" i="87"/>
  <c r="K163" i="87"/>
  <c r="Z162" i="87"/>
  <c r="Y162" i="87"/>
  <c r="X162" i="87"/>
  <c r="W162" i="87"/>
  <c r="V162" i="87"/>
  <c r="U162" i="87"/>
  <c r="T162" i="87"/>
  <c r="S162" i="87"/>
  <c r="O162" i="87"/>
  <c r="K162" i="87"/>
  <c r="C162" i="87"/>
  <c r="B163" i="87" s="1"/>
  <c r="C163" i="87" s="1"/>
  <c r="B164" i="87" s="1"/>
  <c r="C164" i="87" s="1"/>
  <c r="B165" i="87" s="1"/>
  <c r="C165" i="87" s="1"/>
  <c r="B166" i="87" s="1"/>
  <c r="C166" i="87" s="1"/>
  <c r="B167" i="87" s="1"/>
  <c r="C167" i="87" s="1"/>
  <c r="B168" i="87" s="1"/>
  <c r="C168" i="87" s="1"/>
  <c r="B169" i="87" s="1"/>
  <c r="C169" i="87" s="1"/>
  <c r="B170" i="87" s="1"/>
  <c r="C170" i="87" s="1"/>
  <c r="B171" i="87" s="1"/>
  <c r="C171" i="87" s="1"/>
  <c r="B172" i="87" s="1"/>
  <c r="C172" i="87" s="1"/>
  <c r="B173" i="87" s="1"/>
  <c r="C173" i="87" s="1"/>
  <c r="B162" i="87"/>
  <c r="A162" i="87"/>
  <c r="L158" i="87"/>
  <c r="K157" i="87"/>
  <c r="K156" i="87"/>
  <c r="K155" i="87"/>
  <c r="K154" i="87"/>
  <c r="K153" i="87"/>
  <c r="K152" i="87"/>
  <c r="L146" i="87"/>
  <c r="K146" i="87"/>
  <c r="L147" i="87" s="1"/>
  <c r="F146" i="87"/>
  <c r="D146" i="87"/>
  <c r="A146" i="87"/>
  <c r="K144" i="87"/>
  <c r="L144" i="87" s="1"/>
  <c r="F144" i="87"/>
  <c r="D144" i="87"/>
  <c r="A144" i="87"/>
  <c r="K142" i="87"/>
  <c r="K149" i="87" s="1"/>
  <c r="F142" i="87"/>
  <c r="D142" i="87"/>
  <c r="G142" i="87" s="1"/>
  <c r="A142" i="87"/>
  <c r="U141" i="87"/>
  <c r="T141" i="87"/>
  <c r="P141" i="87"/>
  <c r="U140" i="87"/>
  <c r="P140" i="87"/>
  <c r="G140" i="87"/>
  <c r="F140" i="87"/>
  <c r="D140" i="87"/>
  <c r="A140" i="87"/>
  <c r="U139" i="87"/>
  <c r="T139" i="87"/>
  <c r="P139" i="87"/>
  <c r="U138" i="87"/>
  <c r="P138" i="87"/>
  <c r="L138" i="87"/>
  <c r="G138" i="87"/>
  <c r="F138" i="87"/>
  <c r="D138" i="87"/>
  <c r="A138" i="87"/>
  <c r="U137" i="87"/>
  <c r="T137" i="87"/>
  <c r="P137" i="87"/>
  <c r="U136" i="87"/>
  <c r="T136" i="87"/>
  <c r="P136" i="87"/>
  <c r="P142" i="87" s="1"/>
  <c r="L136" i="87"/>
  <c r="K136" i="87"/>
  <c r="H136" i="87"/>
  <c r="J136" i="87" s="1"/>
  <c r="G136" i="87"/>
  <c r="F136" i="87"/>
  <c r="D136" i="87"/>
  <c r="A136" i="87"/>
  <c r="U135" i="87"/>
  <c r="P135" i="87"/>
  <c r="U134" i="87"/>
  <c r="H146" i="87" s="1"/>
  <c r="J146" i="87" s="1"/>
  <c r="P134" i="87"/>
  <c r="Z113" i="87"/>
  <c r="Y113" i="87"/>
  <c r="X113" i="87"/>
  <c r="W113" i="87"/>
  <c r="V113" i="87"/>
  <c r="U113" i="87"/>
  <c r="T113" i="87"/>
  <c r="S113" i="87"/>
  <c r="O113" i="87"/>
  <c r="K113" i="87"/>
  <c r="Z112" i="87"/>
  <c r="Y112" i="87"/>
  <c r="X112" i="87"/>
  <c r="W112" i="87"/>
  <c r="V112" i="87"/>
  <c r="U112" i="87"/>
  <c r="T112" i="87"/>
  <c r="S112" i="87"/>
  <c r="O112" i="87"/>
  <c r="K112" i="87"/>
  <c r="Z111" i="87"/>
  <c r="Y111" i="87"/>
  <c r="X111" i="87"/>
  <c r="W111" i="87"/>
  <c r="V111" i="87"/>
  <c r="U111" i="87"/>
  <c r="T111" i="87"/>
  <c r="S111" i="87"/>
  <c r="O111" i="87"/>
  <c r="K111" i="87"/>
  <c r="Z110" i="87"/>
  <c r="Y110" i="87"/>
  <c r="X110" i="87"/>
  <c r="W110" i="87"/>
  <c r="V110" i="87"/>
  <c r="U110" i="87"/>
  <c r="T110" i="87"/>
  <c r="S110" i="87"/>
  <c r="O110" i="87"/>
  <c r="K110" i="87"/>
  <c r="Z109" i="87"/>
  <c r="Y109" i="87"/>
  <c r="X109" i="87"/>
  <c r="W109" i="87"/>
  <c r="V109" i="87"/>
  <c r="U109" i="87"/>
  <c r="T109" i="87"/>
  <c r="S109" i="87"/>
  <c r="O109" i="87"/>
  <c r="K109" i="87"/>
  <c r="Z108" i="87"/>
  <c r="Y108" i="87"/>
  <c r="X108" i="87"/>
  <c r="W108" i="87"/>
  <c r="V108" i="87"/>
  <c r="U108" i="87"/>
  <c r="T108" i="87"/>
  <c r="S108" i="87"/>
  <c r="O108" i="87"/>
  <c r="K108" i="87"/>
  <c r="Z107" i="87"/>
  <c r="Y107" i="87"/>
  <c r="X107" i="87"/>
  <c r="W107" i="87"/>
  <c r="V107" i="87"/>
  <c r="U107" i="87"/>
  <c r="T107" i="87"/>
  <c r="S107" i="87"/>
  <c r="O107" i="87"/>
  <c r="K107" i="87"/>
  <c r="Z106" i="87"/>
  <c r="Y106" i="87"/>
  <c r="X106" i="87"/>
  <c r="W106" i="87"/>
  <c r="V106" i="87"/>
  <c r="U106" i="87"/>
  <c r="T106" i="87"/>
  <c r="S106" i="87"/>
  <c r="O106" i="87"/>
  <c r="K106" i="87"/>
  <c r="Z105" i="87"/>
  <c r="Y105" i="87"/>
  <c r="X105" i="87"/>
  <c r="W105" i="87"/>
  <c r="V105" i="87"/>
  <c r="U105" i="87"/>
  <c r="T105" i="87"/>
  <c r="S105" i="87"/>
  <c r="O105" i="87"/>
  <c r="K105" i="87"/>
  <c r="Z104" i="87"/>
  <c r="Y104" i="87"/>
  <c r="X104" i="87"/>
  <c r="W104" i="87"/>
  <c r="V104" i="87"/>
  <c r="U104" i="87"/>
  <c r="T104" i="87"/>
  <c r="S104" i="87"/>
  <c r="O104" i="87"/>
  <c r="K104" i="87"/>
  <c r="Z103" i="87"/>
  <c r="Y103" i="87"/>
  <c r="X103" i="87"/>
  <c r="W103" i="87"/>
  <c r="V103" i="87"/>
  <c r="U103" i="87"/>
  <c r="T103" i="87"/>
  <c r="S103" i="87"/>
  <c r="O103" i="87"/>
  <c r="K103" i="87"/>
  <c r="C103" i="87"/>
  <c r="B104" i="87" s="1"/>
  <c r="C104" i="87" s="1"/>
  <c r="B105" i="87" s="1"/>
  <c r="C105" i="87" s="1"/>
  <c r="B106" i="87" s="1"/>
  <c r="C106" i="87" s="1"/>
  <c r="B107" i="87" s="1"/>
  <c r="C107" i="87" s="1"/>
  <c r="B108" i="87" s="1"/>
  <c r="C108" i="87" s="1"/>
  <c r="B109" i="87" s="1"/>
  <c r="C109" i="87" s="1"/>
  <c r="B110" i="87" s="1"/>
  <c r="C110" i="87" s="1"/>
  <c r="B111" i="87" s="1"/>
  <c r="C111" i="87" s="1"/>
  <c r="B112" i="87" s="1"/>
  <c r="C112" i="87" s="1"/>
  <c r="B113" i="87" s="1"/>
  <c r="C113" i="87" s="1"/>
  <c r="B103" i="87"/>
  <c r="A103" i="87"/>
  <c r="Z102" i="87"/>
  <c r="Y102" i="87"/>
  <c r="X102" i="87"/>
  <c r="W102" i="87"/>
  <c r="V102" i="87"/>
  <c r="U102" i="87"/>
  <c r="T102" i="87"/>
  <c r="S102" i="87"/>
  <c r="O102" i="87"/>
  <c r="K102" i="87"/>
  <c r="Z101" i="87"/>
  <c r="Y101" i="87"/>
  <c r="X101" i="87"/>
  <c r="W101" i="87"/>
  <c r="V101" i="87"/>
  <c r="U101" i="87"/>
  <c r="T101" i="87"/>
  <c r="S101" i="87"/>
  <c r="O101" i="87"/>
  <c r="K101" i="87"/>
  <c r="Z100" i="87"/>
  <c r="Y100" i="87"/>
  <c r="X100" i="87"/>
  <c r="W100" i="87"/>
  <c r="V100" i="87"/>
  <c r="U100" i="87"/>
  <c r="T100" i="87"/>
  <c r="S100" i="87"/>
  <c r="O100" i="87"/>
  <c r="K100" i="87"/>
  <c r="Z99" i="87"/>
  <c r="Y99" i="87"/>
  <c r="X99" i="87"/>
  <c r="W99" i="87"/>
  <c r="V99" i="87"/>
  <c r="U99" i="87"/>
  <c r="T99" i="87"/>
  <c r="S99" i="87"/>
  <c r="O99" i="87"/>
  <c r="K99" i="87"/>
  <c r="Z98" i="87"/>
  <c r="Y98" i="87"/>
  <c r="X98" i="87"/>
  <c r="W98" i="87"/>
  <c r="V98" i="87"/>
  <c r="U98" i="87"/>
  <c r="T98" i="87"/>
  <c r="S98" i="87"/>
  <c r="O98" i="87"/>
  <c r="K98" i="87"/>
  <c r="Z97" i="87"/>
  <c r="Y97" i="87"/>
  <c r="X97" i="87"/>
  <c r="W97" i="87"/>
  <c r="V97" i="87"/>
  <c r="U97" i="87"/>
  <c r="T97" i="87"/>
  <c r="S97" i="87"/>
  <c r="O97" i="87"/>
  <c r="K97" i="87"/>
  <c r="Z96" i="87"/>
  <c r="Y96" i="87"/>
  <c r="X96" i="87"/>
  <c r="W96" i="87"/>
  <c r="V96" i="87"/>
  <c r="U96" i="87"/>
  <c r="T96" i="87"/>
  <c r="S96" i="87"/>
  <c r="O96" i="87"/>
  <c r="K96" i="87"/>
  <c r="Z95" i="87"/>
  <c r="Y95" i="87"/>
  <c r="X95" i="87"/>
  <c r="W95" i="87"/>
  <c r="V95" i="87"/>
  <c r="U95" i="87"/>
  <c r="T95" i="87"/>
  <c r="S95" i="87"/>
  <c r="O95" i="87"/>
  <c r="K95" i="87"/>
  <c r="Z94" i="87"/>
  <c r="Y94" i="87"/>
  <c r="X94" i="87"/>
  <c r="W94" i="87"/>
  <c r="V94" i="87"/>
  <c r="U94" i="87"/>
  <c r="T94" i="87"/>
  <c r="S94" i="87"/>
  <c r="O94" i="87"/>
  <c r="K94" i="87"/>
  <c r="Z93" i="87"/>
  <c r="Y93" i="87"/>
  <c r="X93" i="87"/>
  <c r="W93" i="87"/>
  <c r="V93" i="87"/>
  <c r="U93" i="87"/>
  <c r="T93" i="87"/>
  <c r="S93" i="87"/>
  <c r="O93" i="87"/>
  <c r="K93" i="87"/>
  <c r="Z92" i="87"/>
  <c r="Y92" i="87"/>
  <c r="X92" i="87"/>
  <c r="W92" i="87"/>
  <c r="V92" i="87"/>
  <c r="U92" i="87"/>
  <c r="T92" i="87"/>
  <c r="S92" i="87"/>
  <c r="O92" i="87"/>
  <c r="K92" i="87"/>
  <c r="B92" i="87"/>
  <c r="C92" i="87" s="1"/>
  <c r="B93" i="87" s="1"/>
  <c r="C93" i="87" s="1"/>
  <c r="B94" i="87" s="1"/>
  <c r="C94" i="87" s="1"/>
  <c r="B95" i="87" s="1"/>
  <c r="C95" i="87" s="1"/>
  <c r="B96" i="87" s="1"/>
  <c r="C96" i="87" s="1"/>
  <c r="B97" i="87" s="1"/>
  <c r="C97" i="87" s="1"/>
  <c r="B98" i="87" s="1"/>
  <c r="C98" i="87" s="1"/>
  <c r="B99" i="87" s="1"/>
  <c r="C99" i="87" s="1"/>
  <c r="B100" i="87" s="1"/>
  <c r="C100" i="87" s="1"/>
  <c r="B101" i="87" s="1"/>
  <c r="C101" i="87" s="1"/>
  <c r="B102" i="87" s="1"/>
  <c r="C102" i="87" s="1"/>
  <c r="A92" i="87"/>
  <c r="Z91" i="87"/>
  <c r="Y91" i="87"/>
  <c r="X91" i="87"/>
  <c r="W91" i="87"/>
  <c r="V91" i="87"/>
  <c r="U91" i="87"/>
  <c r="T91" i="87"/>
  <c r="S91" i="87"/>
  <c r="O91" i="87"/>
  <c r="K91" i="87"/>
  <c r="Z90" i="87"/>
  <c r="Y90" i="87"/>
  <c r="X90" i="87"/>
  <c r="W90" i="87"/>
  <c r="V90" i="87"/>
  <c r="U90" i="87"/>
  <c r="T90" i="87"/>
  <c r="S90" i="87"/>
  <c r="O90" i="87"/>
  <c r="K90" i="87"/>
  <c r="Z89" i="87"/>
  <c r="Y89" i="87"/>
  <c r="X89" i="87"/>
  <c r="W89" i="87"/>
  <c r="V89" i="87"/>
  <c r="U89" i="87"/>
  <c r="T89" i="87"/>
  <c r="S89" i="87"/>
  <c r="O89" i="87"/>
  <c r="K89" i="87"/>
  <c r="Z88" i="87"/>
  <c r="Y88" i="87"/>
  <c r="X88" i="87"/>
  <c r="W88" i="87"/>
  <c r="V88" i="87"/>
  <c r="U88" i="87"/>
  <c r="T88" i="87"/>
  <c r="S88" i="87"/>
  <c r="O88" i="87"/>
  <c r="K88" i="87"/>
  <c r="Z87" i="87"/>
  <c r="Y87" i="87"/>
  <c r="X87" i="87"/>
  <c r="W87" i="87"/>
  <c r="V87" i="87"/>
  <c r="U87" i="87"/>
  <c r="T87" i="87"/>
  <c r="S87" i="87"/>
  <c r="O87" i="87"/>
  <c r="K87" i="87"/>
  <c r="Z86" i="87"/>
  <c r="Y86" i="87"/>
  <c r="X86" i="87"/>
  <c r="W86" i="87"/>
  <c r="V86" i="87"/>
  <c r="U86" i="87"/>
  <c r="T86" i="87"/>
  <c r="S86" i="87"/>
  <c r="O86" i="87"/>
  <c r="K86" i="87"/>
  <c r="Z85" i="87"/>
  <c r="Y85" i="87"/>
  <c r="X85" i="87"/>
  <c r="W85" i="87"/>
  <c r="V85" i="87"/>
  <c r="U85" i="87"/>
  <c r="T85" i="87"/>
  <c r="S85" i="87"/>
  <c r="O85" i="87"/>
  <c r="K85" i="87"/>
  <c r="Z84" i="87"/>
  <c r="Y84" i="87"/>
  <c r="X84" i="87"/>
  <c r="W84" i="87"/>
  <c r="V84" i="87"/>
  <c r="U84" i="87"/>
  <c r="T84" i="87"/>
  <c r="S84" i="87"/>
  <c r="O84" i="87"/>
  <c r="K84" i="87"/>
  <c r="Z83" i="87"/>
  <c r="Y83" i="87"/>
  <c r="X83" i="87"/>
  <c r="W83" i="87"/>
  <c r="V83" i="87"/>
  <c r="U83" i="87"/>
  <c r="T83" i="87"/>
  <c r="S83" i="87"/>
  <c r="O83" i="87"/>
  <c r="K83" i="87"/>
  <c r="Z82" i="87"/>
  <c r="Y82" i="87"/>
  <c r="X82" i="87"/>
  <c r="W82" i="87"/>
  <c r="V82" i="87"/>
  <c r="U82" i="87"/>
  <c r="T82" i="87"/>
  <c r="S82" i="87"/>
  <c r="O82" i="87"/>
  <c r="K82" i="87"/>
  <c r="Z81" i="87"/>
  <c r="Y81" i="87"/>
  <c r="X81" i="87"/>
  <c r="W81" i="87"/>
  <c r="V81" i="87"/>
  <c r="U81" i="87"/>
  <c r="T81" i="87"/>
  <c r="S81" i="87"/>
  <c r="O81" i="87"/>
  <c r="K81" i="87"/>
  <c r="B81" i="87"/>
  <c r="C81" i="87" s="1"/>
  <c r="B82" i="87" s="1"/>
  <c r="C82" i="87" s="1"/>
  <c r="B83" i="87" s="1"/>
  <c r="C83" i="87" s="1"/>
  <c r="B84" i="87" s="1"/>
  <c r="C84" i="87" s="1"/>
  <c r="B85" i="87" s="1"/>
  <c r="C85" i="87" s="1"/>
  <c r="B86" i="87" s="1"/>
  <c r="C86" i="87" s="1"/>
  <c r="B87" i="87" s="1"/>
  <c r="C87" i="87" s="1"/>
  <c r="B88" i="87" s="1"/>
  <c r="C88" i="87" s="1"/>
  <c r="B89" i="87" s="1"/>
  <c r="C89" i="87" s="1"/>
  <c r="B90" i="87" s="1"/>
  <c r="C90" i="87" s="1"/>
  <c r="B91" i="87" s="1"/>
  <c r="C91" i="87" s="1"/>
  <c r="A81" i="87"/>
  <c r="Z80" i="87"/>
  <c r="Y80" i="87"/>
  <c r="S25" i="87" s="1"/>
  <c r="X80" i="87"/>
  <c r="W80" i="87"/>
  <c r="V80" i="87"/>
  <c r="U80" i="87"/>
  <c r="T80" i="87"/>
  <c r="S80" i="87"/>
  <c r="O80" i="87"/>
  <c r="K80" i="87"/>
  <c r="Z79" i="87"/>
  <c r="Y79" i="87"/>
  <c r="X79" i="87"/>
  <c r="W79" i="87"/>
  <c r="V79" i="87"/>
  <c r="U79" i="87"/>
  <c r="T79" i="87"/>
  <c r="S79" i="87"/>
  <c r="O79" i="87"/>
  <c r="K79" i="87"/>
  <c r="Z78" i="87"/>
  <c r="Y78" i="87"/>
  <c r="X78" i="87"/>
  <c r="W78" i="87"/>
  <c r="V78" i="87"/>
  <c r="U78" i="87"/>
  <c r="T78" i="87"/>
  <c r="S78" i="87"/>
  <c r="O78" i="87"/>
  <c r="K78" i="87"/>
  <c r="Z77" i="87"/>
  <c r="Y77" i="87"/>
  <c r="X77" i="87"/>
  <c r="W77" i="87"/>
  <c r="V77" i="87"/>
  <c r="U77" i="87"/>
  <c r="T77" i="87"/>
  <c r="S77" i="87"/>
  <c r="O77" i="87"/>
  <c r="K77" i="87"/>
  <c r="Z76" i="87"/>
  <c r="Y76" i="87"/>
  <c r="X76" i="87"/>
  <c r="W76" i="87"/>
  <c r="V76" i="87"/>
  <c r="U76" i="87"/>
  <c r="T76" i="87"/>
  <c r="S76" i="87"/>
  <c r="O76" i="87"/>
  <c r="K76" i="87"/>
  <c r="Z75" i="87"/>
  <c r="Y75" i="87"/>
  <c r="X75" i="87"/>
  <c r="W75" i="87"/>
  <c r="V75" i="87"/>
  <c r="U75" i="87"/>
  <c r="T75" i="87"/>
  <c r="S75" i="87"/>
  <c r="O75" i="87"/>
  <c r="K75" i="87"/>
  <c r="Z74" i="87"/>
  <c r="Y74" i="87"/>
  <c r="X74" i="87"/>
  <c r="W74" i="87"/>
  <c r="V74" i="87"/>
  <c r="U74" i="87"/>
  <c r="T74" i="87"/>
  <c r="S74" i="87"/>
  <c r="O74" i="87"/>
  <c r="K74" i="87"/>
  <c r="Z73" i="87"/>
  <c r="Y73" i="87"/>
  <c r="X73" i="87"/>
  <c r="W73" i="87"/>
  <c r="V73" i="87"/>
  <c r="U73" i="87"/>
  <c r="T73" i="87"/>
  <c r="O73" i="87"/>
  <c r="K73" i="87"/>
  <c r="S73" i="87" s="1"/>
  <c r="Z72" i="87"/>
  <c r="Y72" i="87"/>
  <c r="X72" i="87"/>
  <c r="W72" i="87"/>
  <c r="V72" i="87"/>
  <c r="U72" i="87"/>
  <c r="T72" i="87"/>
  <c r="O72" i="87"/>
  <c r="K72" i="87"/>
  <c r="S72" i="87" s="1"/>
  <c r="Z71" i="87"/>
  <c r="Y71" i="87"/>
  <c r="X71" i="87"/>
  <c r="V71" i="87"/>
  <c r="U71" i="87"/>
  <c r="T71" i="87"/>
  <c r="S71" i="87"/>
  <c r="O71" i="87"/>
  <c r="K71" i="87"/>
  <c r="W71" i="87" s="1"/>
  <c r="Z70" i="87"/>
  <c r="Y70" i="87"/>
  <c r="X70" i="87"/>
  <c r="W70" i="87"/>
  <c r="V70" i="87"/>
  <c r="U70" i="87"/>
  <c r="T70" i="87"/>
  <c r="O70" i="87"/>
  <c r="K70" i="87"/>
  <c r="S70" i="87" s="1"/>
  <c r="B70" i="87"/>
  <c r="C70" i="87" s="1"/>
  <c r="B71" i="87" s="1"/>
  <c r="C71" i="87" s="1"/>
  <c r="B72" i="87" s="1"/>
  <c r="C72" i="87" s="1"/>
  <c r="B73" i="87" s="1"/>
  <c r="C73" i="87" s="1"/>
  <c r="B74" i="87" s="1"/>
  <c r="C74" i="87" s="1"/>
  <c r="B75" i="87" s="1"/>
  <c r="C75" i="87" s="1"/>
  <c r="B76" i="87" s="1"/>
  <c r="C76" i="87" s="1"/>
  <c r="B77" i="87" s="1"/>
  <c r="C77" i="87" s="1"/>
  <c r="B78" i="87" s="1"/>
  <c r="C78" i="87" s="1"/>
  <c r="B79" i="87" s="1"/>
  <c r="C79" i="87" s="1"/>
  <c r="B80" i="87" s="1"/>
  <c r="C80" i="87" s="1"/>
  <c r="A70" i="87"/>
  <c r="Z69" i="87"/>
  <c r="Y69" i="87"/>
  <c r="X69" i="87"/>
  <c r="W69" i="87"/>
  <c r="V69" i="87"/>
  <c r="U69" i="87"/>
  <c r="T69" i="87"/>
  <c r="S69" i="87"/>
  <c r="O69" i="87"/>
  <c r="K69" i="87"/>
  <c r="Z68" i="87"/>
  <c r="Y68" i="87"/>
  <c r="X68" i="87"/>
  <c r="W68" i="87"/>
  <c r="V68" i="87"/>
  <c r="U68" i="87"/>
  <c r="T68" i="87"/>
  <c r="S68" i="87"/>
  <c r="O68" i="87"/>
  <c r="K68" i="87"/>
  <c r="Z67" i="87"/>
  <c r="Y67" i="87"/>
  <c r="X67" i="87"/>
  <c r="W67" i="87"/>
  <c r="V67" i="87"/>
  <c r="U67" i="87"/>
  <c r="T67" i="87"/>
  <c r="S67" i="87"/>
  <c r="O67" i="87"/>
  <c r="K67" i="87"/>
  <c r="Z66" i="87"/>
  <c r="Y66" i="87"/>
  <c r="X66" i="87"/>
  <c r="W66" i="87"/>
  <c r="V66" i="87"/>
  <c r="U66" i="87"/>
  <c r="T66" i="87"/>
  <c r="S66" i="87"/>
  <c r="O66" i="87"/>
  <c r="K66" i="87"/>
  <c r="Z65" i="87"/>
  <c r="Y65" i="87"/>
  <c r="X65" i="87"/>
  <c r="W65" i="87"/>
  <c r="V65" i="87"/>
  <c r="U65" i="87"/>
  <c r="T65" i="87"/>
  <c r="S65" i="87"/>
  <c r="O65" i="87"/>
  <c r="K65" i="87"/>
  <c r="Z64" i="87"/>
  <c r="Y64" i="87"/>
  <c r="X64" i="87"/>
  <c r="W64" i="87"/>
  <c r="V64" i="87"/>
  <c r="U64" i="87"/>
  <c r="T64" i="87"/>
  <c r="S64" i="87"/>
  <c r="O64" i="87"/>
  <c r="K64" i="87"/>
  <c r="Z63" i="87"/>
  <c r="Y63" i="87"/>
  <c r="X63" i="87"/>
  <c r="W63" i="87"/>
  <c r="V63" i="87"/>
  <c r="U63" i="87"/>
  <c r="T63" i="87"/>
  <c r="S63" i="87"/>
  <c r="O63" i="87"/>
  <c r="K63" i="87"/>
  <c r="Z62" i="87"/>
  <c r="Y62" i="87"/>
  <c r="X62" i="87"/>
  <c r="W62" i="87"/>
  <c r="V62" i="87"/>
  <c r="U62" i="87"/>
  <c r="T62" i="87"/>
  <c r="O62" i="87"/>
  <c r="K62" i="87"/>
  <c r="S62" i="87" s="1"/>
  <c r="Z61" i="87"/>
  <c r="Y61" i="87"/>
  <c r="X61" i="87"/>
  <c r="W61" i="87"/>
  <c r="V61" i="87"/>
  <c r="U61" i="87"/>
  <c r="T61" i="87"/>
  <c r="O61" i="87"/>
  <c r="K61" i="87"/>
  <c r="S61" i="87" s="1"/>
  <c r="Z60" i="87"/>
  <c r="Y60" i="87"/>
  <c r="X60" i="87"/>
  <c r="V60" i="87"/>
  <c r="U60" i="87"/>
  <c r="T60" i="87"/>
  <c r="S60" i="87"/>
  <c r="O60" i="87"/>
  <c r="K60" i="87"/>
  <c r="W60" i="87" s="1"/>
  <c r="Z59" i="87"/>
  <c r="Y59" i="87"/>
  <c r="X59" i="87"/>
  <c r="W59" i="87"/>
  <c r="V59" i="87"/>
  <c r="U59" i="87"/>
  <c r="T59" i="87"/>
  <c r="O59" i="87"/>
  <c r="K59" i="87"/>
  <c r="S59" i="87" s="1"/>
  <c r="B59" i="87"/>
  <c r="C59" i="87" s="1"/>
  <c r="B60" i="87" s="1"/>
  <c r="C60" i="87" s="1"/>
  <c r="B61" i="87" s="1"/>
  <c r="C61" i="87" s="1"/>
  <c r="B62" i="87" s="1"/>
  <c r="C62" i="87" s="1"/>
  <c r="B63" i="87" s="1"/>
  <c r="C63" i="87" s="1"/>
  <c r="B64" i="87" s="1"/>
  <c r="C64" i="87" s="1"/>
  <c r="B65" i="87" s="1"/>
  <c r="C65" i="87" s="1"/>
  <c r="B66" i="87" s="1"/>
  <c r="C66" i="87" s="1"/>
  <c r="B67" i="87" s="1"/>
  <c r="C67" i="87" s="1"/>
  <c r="B68" i="87" s="1"/>
  <c r="C68" i="87" s="1"/>
  <c r="B69" i="87" s="1"/>
  <c r="C69" i="87" s="1"/>
  <c r="A59" i="87"/>
  <c r="Z58" i="87"/>
  <c r="Y58" i="87"/>
  <c r="X58" i="87"/>
  <c r="W58" i="87"/>
  <c r="V58" i="87"/>
  <c r="U58" i="87"/>
  <c r="T58" i="87"/>
  <c r="S58" i="87"/>
  <c r="O58" i="87"/>
  <c r="K58" i="87"/>
  <c r="Z57" i="87"/>
  <c r="Y57" i="87"/>
  <c r="X57" i="87"/>
  <c r="W57" i="87"/>
  <c r="V57" i="87"/>
  <c r="U57" i="87"/>
  <c r="T57" i="87"/>
  <c r="S57" i="87"/>
  <c r="O57" i="87"/>
  <c r="K57" i="87"/>
  <c r="Z56" i="87"/>
  <c r="Y56" i="87"/>
  <c r="X56" i="87"/>
  <c r="W56" i="87"/>
  <c r="V56" i="87"/>
  <c r="U56" i="87"/>
  <c r="T56" i="87"/>
  <c r="S56" i="87"/>
  <c r="O56" i="87"/>
  <c r="K56" i="87"/>
  <c r="Z55" i="87"/>
  <c r="Y55" i="87"/>
  <c r="X55" i="87"/>
  <c r="W55" i="87"/>
  <c r="V55" i="87"/>
  <c r="U55" i="87"/>
  <c r="T55" i="87"/>
  <c r="S55" i="87"/>
  <c r="O55" i="87"/>
  <c r="K55" i="87"/>
  <c r="Z54" i="87"/>
  <c r="Y54" i="87"/>
  <c r="X54" i="87"/>
  <c r="W54" i="87"/>
  <c r="V54" i="87"/>
  <c r="U54" i="87"/>
  <c r="T54" i="87"/>
  <c r="S54" i="87"/>
  <c r="O54" i="87"/>
  <c r="K54" i="87"/>
  <c r="Z53" i="87"/>
  <c r="Y53" i="87"/>
  <c r="X53" i="87"/>
  <c r="W53" i="87"/>
  <c r="V53" i="87"/>
  <c r="U53" i="87"/>
  <c r="T53" i="87"/>
  <c r="S53" i="87"/>
  <c r="O53" i="87"/>
  <c r="K53" i="87"/>
  <c r="Z52" i="87"/>
  <c r="Y52" i="87"/>
  <c r="X52" i="87"/>
  <c r="W52" i="87"/>
  <c r="V52" i="87"/>
  <c r="U52" i="87"/>
  <c r="T52" i="87"/>
  <c r="S52" i="87"/>
  <c r="O52" i="87"/>
  <c r="K52" i="87"/>
  <c r="Z51" i="87"/>
  <c r="Y51" i="87"/>
  <c r="X51" i="87"/>
  <c r="W51" i="87"/>
  <c r="V51" i="87"/>
  <c r="U51" i="87"/>
  <c r="T51" i="87"/>
  <c r="O51" i="87"/>
  <c r="K51" i="87"/>
  <c r="S51" i="87" s="1"/>
  <c r="Z50" i="87"/>
  <c r="Y50" i="87"/>
  <c r="X50" i="87"/>
  <c r="W50" i="87"/>
  <c r="V50" i="87"/>
  <c r="U50" i="87"/>
  <c r="T50" i="87"/>
  <c r="S50" i="87"/>
  <c r="O50" i="87"/>
  <c r="K50" i="87"/>
  <c r="Z49" i="87"/>
  <c r="Y49" i="87"/>
  <c r="X49" i="87"/>
  <c r="V49" i="87"/>
  <c r="U49" i="87"/>
  <c r="T49" i="87"/>
  <c r="S49" i="87"/>
  <c r="O49" i="87"/>
  <c r="K49" i="87"/>
  <c r="W49" i="87" s="1"/>
  <c r="Z48" i="87"/>
  <c r="Y48" i="87"/>
  <c r="X48" i="87"/>
  <c r="W48" i="87"/>
  <c r="V48" i="87"/>
  <c r="U48" i="87"/>
  <c r="T48" i="87"/>
  <c r="S48" i="87"/>
  <c r="O48" i="87"/>
  <c r="K48" i="87"/>
  <c r="Z47" i="87"/>
  <c r="Y47" i="87"/>
  <c r="X47" i="87"/>
  <c r="W47" i="87"/>
  <c r="V47" i="87"/>
  <c r="P22" i="87" s="1"/>
  <c r="U47" i="87"/>
  <c r="T47" i="87"/>
  <c r="O47" i="87"/>
  <c r="K47" i="87"/>
  <c r="S47" i="87" s="1"/>
  <c r="B47" i="87"/>
  <c r="C47" i="87" s="1"/>
  <c r="B48" i="87" s="1"/>
  <c r="C48" i="87" s="1"/>
  <c r="B49" i="87" s="1"/>
  <c r="C49" i="87" s="1"/>
  <c r="B50" i="87" s="1"/>
  <c r="C50" i="87" s="1"/>
  <c r="B51" i="87" s="1"/>
  <c r="C51" i="87" s="1"/>
  <c r="B52" i="87" s="1"/>
  <c r="C52" i="87" s="1"/>
  <c r="B53" i="87" s="1"/>
  <c r="C53" i="87" s="1"/>
  <c r="B54" i="87" s="1"/>
  <c r="C54" i="87" s="1"/>
  <c r="B55" i="87" s="1"/>
  <c r="C55" i="87" s="1"/>
  <c r="B56" i="87" s="1"/>
  <c r="C56" i="87" s="1"/>
  <c r="B57" i="87" s="1"/>
  <c r="C57" i="87" s="1"/>
  <c r="B58" i="87" s="1"/>
  <c r="C58" i="87" s="1"/>
  <c r="A47" i="87"/>
  <c r="L43" i="87"/>
  <c r="K42" i="87"/>
  <c r="K41" i="87"/>
  <c r="K40" i="87"/>
  <c r="K39" i="87"/>
  <c r="K38" i="87"/>
  <c r="K37" i="87"/>
  <c r="K43" i="87" s="1"/>
  <c r="K31" i="87"/>
  <c r="L31" i="87" s="1"/>
  <c r="H31" i="87"/>
  <c r="J31" i="87" s="1"/>
  <c r="L32" i="87" s="1"/>
  <c r="F31" i="87"/>
  <c r="D31" i="87"/>
  <c r="A31" i="87"/>
  <c r="L29" i="87"/>
  <c r="K29" i="87"/>
  <c r="G29" i="87"/>
  <c r="F29" i="87"/>
  <c r="D29" i="87"/>
  <c r="A29" i="87"/>
  <c r="K27" i="87"/>
  <c r="F27" i="87"/>
  <c r="D27" i="87"/>
  <c r="A27" i="87"/>
  <c r="U26" i="87"/>
  <c r="T26" i="87"/>
  <c r="H29" i="87" s="1"/>
  <c r="S26" i="87"/>
  <c r="U25" i="87"/>
  <c r="T25" i="87"/>
  <c r="K25" i="87"/>
  <c r="F25" i="87"/>
  <c r="D25" i="87"/>
  <c r="A25" i="87"/>
  <c r="U24" i="87"/>
  <c r="T24" i="87"/>
  <c r="S24" i="87"/>
  <c r="P24" i="87"/>
  <c r="U23" i="87"/>
  <c r="T23" i="87"/>
  <c r="S23" i="87"/>
  <c r="K23" i="87"/>
  <c r="F23" i="87"/>
  <c r="D23" i="87"/>
  <c r="A23" i="87"/>
  <c r="U22" i="87"/>
  <c r="T22" i="87"/>
  <c r="S22" i="87"/>
  <c r="U21" i="87"/>
  <c r="T21" i="87"/>
  <c r="T27" i="87" s="1"/>
  <c r="S21" i="87"/>
  <c r="K21" i="87"/>
  <c r="F21" i="87"/>
  <c r="D21" i="87"/>
  <c r="A21" i="87"/>
  <c r="U20" i="87"/>
  <c r="T20" i="87"/>
  <c r="S20" i="87"/>
  <c r="P20" i="87"/>
  <c r="U19" i="87"/>
  <c r="U27" i="87" s="1"/>
  <c r="I31" i="87" s="1"/>
  <c r="T19" i="87"/>
  <c r="S19" i="87"/>
  <c r="H27" i="87" s="1"/>
  <c r="Z228" i="86"/>
  <c r="Y228" i="86"/>
  <c r="X228" i="86"/>
  <c r="W228" i="86"/>
  <c r="V228" i="86"/>
  <c r="U228" i="86"/>
  <c r="T228" i="86"/>
  <c r="S228" i="86"/>
  <c r="O228" i="86"/>
  <c r="K228" i="86"/>
  <c r="Z227" i="86"/>
  <c r="Y227" i="86"/>
  <c r="X227" i="86"/>
  <c r="W227" i="86"/>
  <c r="V227" i="86"/>
  <c r="U227" i="86"/>
  <c r="T227" i="86"/>
  <c r="S227" i="86"/>
  <c r="O227" i="86"/>
  <c r="K227" i="86"/>
  <c r="Z226" i="86"/>
  <c r="Y226" i="86"/>
  <c r="X226" i="86"/>
  <c r="W226" i="86"/>
  <c r="V226" i="86"/>
  <c r="U226" i="86"/>
  <c r="T226" i="86"/>
  <c r="S226" i="86"/>
  <c r="O226" i="86"/>
  <c r="K226" i="86"/>
  <c r="Z225" i="86"/>
  <c r="Y225" i="86"/>
  <c r="X225" i="86"/>
  <c r="W225" i="86"/>
  <c r="V225" i="86"/>
  <c r="U225" i="86"/>
  <c r="T225" i="86"/>
  <c r="S225" i="86"/>
  <c r="O225" i="86"/>
  <c r="K225" i="86"/>
  <c r="Z224" i="86"/>
  <c r="Y224" i="86"/>
  <c r="X224" i="86"/>
  <c r="W224" i="86"/>
  <c r="V224" i="86"/>
  <c r="U224" i="86"/>
  <c r="T224" i="86"/>
  <c r="S224" i="86"/>
  <c r="O224" i="86"/>
  <c r="K224" i="86"/>
  <c r="Z223" i="86"/>
  <c r="Y223" i="86"/>
  <c r="X223" i="86"/>
  <c r="W223" i="86"/>
  <c r="V223" i="86"/>
  <c r="U223" i="86"/>
  <c r="T223" i="86"/>
  <c r="S223" i="86"/>
  <c r="O223" i="86"/>
  <c r="K223" i="86"/>
  <c r="Z222" i="86"/>
  <c r="Y222" i="86"/>
  <c r="X222" i="86"/>
  <c r="W222" i="86"/>
  <c r="V222" i="86"/>
  <c r="U222" i="86"/>
  <c r="T222" i="86"/>
  <c r="S222" i="86"/>
  <c r="O222" i="86"/>
  <c r="K222" i="86"/>
  <c r="Z221" i="86"/>
  <c r="Y221" i="86"/>
  <c r="X221" i="86"/>
  <c r="W221" i="86"/>
  <c r="V221" i="86"/>
  <c r="U221" i="86"/>
  <c r="T221" i="86"/>
  <c r="S221" i="86"/>
  <c r="O221" i="86"/>
  <c r="K221" i="86"/>
  <c r="Z220" i="86"/>
  <c r="Y220" i="86"/>
  <c r="X220" i="86"/>
  <c r="W220" i="86"/>
  <c r="V220" i="86"/>
  <c r="U220" i="86"/>
  <c r="T220" i="86"/>
  <c r="S220" i="86"/>
  <c r="O220" i="86"/>
  <c r="K220" i="86"/>
  <c r="Z219" i="86"/>
  <c r="Y219" i="86"/>
  <c r="X219" i="86"/>
  <c r="W219" i="86"/>
  <c r="V219" i="86"/>
  <c r="U219" i="86"/>
  <c r="T219" i="86"/>
  <c r="S219" i="86"/>
  <c r="O219" i="86"/>
  <c r="K219" i="86"/>
  <c r="Z218" i="86"/>
  <c r="Y218" i="86"/>
  <c r="X218" i="86"/>
  <c r="W218" i="86"/>
  <c r="V218" i="86"/>
  <c r="U218" i="86"/>
  <c r="T218" i="86"/>
  <c r="S218" i="86"/>
  <c r="O218" i="86"/>
  <c r="K218" i="86"/>
  <c r="B218" i="86"/>
  <c r="C218" i="86" s="1"/>
  <c r="B219" i="86" s="1"/>
  <c r="C219" i="86" s="1"/>
  <c r="B220" i="86" s="1"/>
  <c r="C220" i="86" s="1"/>
  <c r="B221" i="86" s="1"/>
  <c r="C221" i="86" s="1"/>
  <c r="B222" i="86" s="1"/>
  <c r="C222" i="86" s="1"/>
  <c r="B223" i="86" s="1"/>
  <c r="C223" i="86" s="1"/>
  <c r="B224" i="86" s="1"/>
  <c r="C224" i="86" s="1"/>
  <c r="B225" i="86" s="1"/>
  <c r="C225" i="86" s="1"/>
  <c r="B226" i="86" s="1"/>
  <c r="C226" i="86" s="1"/>
  <c r="B227" i="86" s="1"/>
  <c r="C227" i="86" s="1"/>
  <c r="B228" i="86" s="1"/>
  <c r="C228" i="86" s="1"/>
  <c r="A218" i="86"/>
  <c r="Z217" i="86"/>
  <c r="Y217" i="86"/>
  <c r="X217" i="86"/>
  <c r="W217" i="86"/>
  <c r="V217" i="86"/>
  <c r="U217" i="86"/>
  <c r="T217" i="86"/>
  <c r="S217" i="86"/>
  <c r="O217" i="86"/>
  <c r="K217" i="86"/>
  <c r="Z216" i="86"/>
  <c r="Y216" i="86"/>
  <c r="X216" i="86"/>
  <c r="W216" i="86"/>
  <c r="V216" i="86"/>
  <c r="U216" i="86"/>
  <c r="T216" i="86"/>
  <c r="S216" i="86"/>
  <c r="O216" i="86"/>
  <c r="K216" i="86"/>
  <c r="Z215" i="86"/>
  <c r="Y215" i="86"/>
  <c r="X215" i="86"/>
  <c r="W215" i="86"/>
  <c r="V215" i="86"/>
  <c r="U215" i="86"/>
  <c r="T215" i="86"/>
  <c r="S215" i="86"/>
  <c r="O215" i="86"/>
  <c r="K215" i="86"/>
  <c r="Z214" i="86"/>
  <c r="Y214" i="86"/>
  <c r="X214" i="86"/>
  <c r="W214" i="86"/>
  <c r="V214" i="86"/>
  <c r="U214" i="86"/>
  <c r="T214" i="86"/>
  <c r="S214" i="86"/>
  <c r="O214" i="86"/>
  <c r="K214" i="86"/>
  <c r="Z213" i="86"/>
  <c r="Y213" i="86"/>
  <c r="X213" i="86"/>
  <c r="W213" i="86"/>
  <c r="V213" i="86"/>
  <c r="U213" i="86"/>
  <c r="T213" i="86"/>
  <c r="S213" i="86"/>
  <c r="O213" i="86"/>
  <c r="K213" i="86"/>
  <c r="Z212" i="86"/>
  <c r="Y212" i="86"/>
  <c r="X212" i="86"/>
  <c r="W212" i="86"/>
  <c r="V212" i="86"/>
  <c r="U212" i="86"/>
  <c r="T212" i="86"/>
  <c r="S212" i="86"/>
  <c r="O212" i="86"/>
  <c r="K212" i="86"/>
  <c r="Z211" i="86"/>
  <c r="Y211" i="86"/>
  <c r="X211" i="86"/>
  <c r="W211" i="86"/>
  <c r="V211" i="86"/>
  <c r="U211" i="86"/>
  <c r="T211" i="86"/>
  <c r="S211" i="86"/>
  <c r="O211" i="86"/>
  <c r="K211" i="86"/>
  <c r="Z210" i="86"/>
  <c r="Y210" i="86"/>
  <c r="X210" i="86"/>
  <c r="W210" i="86"/>
  <c r="V210" i="86"/>
  <c r="U210" i="86"/>
  <c r="T210" i="86"/>
  <c r="S210" i="86"/>
  <c r="O210" i="86"/>
  <c r="K210" i="86"/>
  <c r="Z209" i="86"/>
  <c r="Y209" i="86"/>
  <c r="X209" i="86"/>
  <c r="W209" i="86"/>
  <c r="V209" i="86"/>
  <c r="U209" i="86"/>
  <c r="T209" i="86"/>
  <c r="S209" i="86"/>
  <c r="O209" i="86"/>
  <c r="K209" i="86"/>
  <c r="Z208" i="86"/>
  <c r="Y208" i="86"/>
  <c r="X208" i="86"/>
  <c r="W208" i="86"/>
  <c r="V208" i="86"/>
  <c r="U208" i="86"/>
  <c r="T208" i="86"/>
  <c r="S208" i="86"/>
  <c r="O208" i="86"/>
  <c r="K208" i="86"/>
  <c r="Z207" i="86"/>
  <c r="Y207" i="86"/>
  <c r="X207" i="86"/>
  <c r="W207" i="86"/>
  <c r="V207" i="86"/>
  <c r="U207" i="86"/>
  <c r="T207" i="86"/>
  <c r="S207" i="86"/>
  <c r="O207" i="86"/>
  <c r="K207" i="86"/>
  <c r="C207" i="86"/>
  <c r="B208" i="86" s="1"/>
  <c r="C208" i="86" s="1"/>
  <c r="B209" i="86" s="1"/>
  <c r="C209" i="86" s="1"/>
  <c r="B210" i="86" s="1"/>
  <c r="C210" i="86" s="1"/>
  <c r="B211" i="86" s="1"/>
  <c r="C211" i="86" s="1"/>
  <c r="B212" i="86" s="1"/>
  <c r="C212" i="86" s="1"/>
  <c r="B213" i="86" s="1"/>
  <c r="C213" i="86" s="1"/>
  <c r="B214" i="86" s="1"/>
  <c r="C214" i="86" s="1"/>
  <c r="B215" i="86" s="1"/>
  <c r="C215" i="86" s="1"/>
  <c r="B216" i="86" s="1"/>
  <c r="C216" i="86" s="1"/>
  <c r="B217" i="86" s="1"/>
  <c r="C217" i="86" s="1"/>
  <c r="B207" i="86"/>
  <c r="A207" i="86"/>
  <c r="Z206" i="86"/>
  <c r="Y206" i="86"/>
  <c r="X206" i="86"/>
  <c r="W206" i="86"/>
  <c r="V206" i="86"/>
  <c r="U206" i="86"/>
  <c r="T206" i="86"/>
  <c r="S206" i="86"/>
  <c r="O206" i="86"/>
  <c r="K206" i="86"/>
  <c r="Z205" i="86"/>
  <c r="Y205" i="86"/>
  <c r="X205" i="86"/>
  <c r="W205" i="86"/>
  <c r="V205" i="86"/>
  <c r="U205" i="86"/>
  <c r="T205" i="86"/>
  <c r="S205" i="86"/>
  <c r="O205" i="86"/>
  <c r="K205" i="86"/>
  <c r="Z204" i="86"/>
  <c r="Y204" i="86"/>
  <c r="X204" i="86"/>
  <c r="W204" i="86"/>
  <c r="V204" i="86"/>
  <c r="U204" i="86"/>
  <c r="T204" i="86"/>
  <c r="S204" i="86"/>
  <c r="O204" i="86"/>
  <c r="K204" i="86"/>
  <c r="Z203" i="86"/>
  <c r="Y203" i="86"/>
  <c r="X203" i="86"/>
  <c r="W203" i="86"/>
  <c r="V203" i="86"/>
  <c r="U203" i="86"/>
  <c r="T203" i="86"/>
  <c r="S203" i="86"/>
  <c r="O203" i="86"/>
  <c r="K203" i="86"/>
  <c r="Z202" i="86"/>
  <c r="Y202" i="86"/>
  <c r="X202" i="86"/>
  <c r="W202" i="86"/>
  <c r="V202" i="86"/>
  <c r="U202" i="86"/>
  <c r="T202" i="86"/>
  <c r="S202" i="86"/>
  <c r="O202" i="86"/>
  <c r="K202" i="86"/>
  <c r="Z201" i="86"/>
  <c r="Y201" i="86"/>
  <c r="X201" i="86"/>
  <c r="W201" i="86"/>
  <c r="V201" i="86"/>
  <c r="U201" i="86"/>
  <c r="T201" i="86"/>
  <c r="S201" i="86"/>
  <c r="O201" i="86"/>
  <c r="K201" i="86"/>
  <c r="Z200" i="86"/>
  <c r="Y200" i="86"/>
  <c r="X200" i="86"/>
  <c r="W200" i="86"/>
  <c r="V200" i="86"/>
  <c r="U200" i="86"/>
  <c r="T200" i="86"/>
  <c r="S200" i="86"/>
  <c r="O200" i="86"/>
  <c r="K200" i="86"/>
  <c r="Z199" i="86"/>
  <c r="Y199" i="86"/>
  <c r="X199" i="86"/>
  <c r="W199" i="86"/>
  <c r="V199" i="86"/>
  <c r="U199" i="86"/>
  <c r="T199" i="86"/>
  <c r="S199" i="86"/>
  <c r="O199" i="86"/>
  <c r="K199" i="86"/>
  <c r="Z198" i="86"/>
  <c r="Y198" i="86"/>
  <c r="X198" i="86"/>
  <c r="W198" i="86"/>
  <c r="V198" i="86"/>
  <c r="U198" i="86"/>
  <c r="T198" i="86"/>
  <c r="S198" i="86"/>
  <c r="O198" i="86"/>
  <c r="K198" i="86"/>
  <c r="Z197" i="86"/>
  <c r="Y197" i="86"/>
  <c r="X197" i="86"/>
  <c r="W197" i="86"/>
  <c r="V197" i="86"/>
  <c r="U197" i="86"/>
  <c r="T197" i="86"/>
  <c r="S197" i="86"/>
  <c r="O197" i="86"/>
  <c r="K197" i="86"/>
  <c r="Z196" i="86"/>
  <c r="Y196" i="86"/>
  <c r="X196" i="86"/>
  <c r="W196" i="86"/>
  <c r="V196" i="86"/>
  <c r="U196" i="86"/>
  <c r="T196" i="86"/>
  <c r="S196" i="86"/>
  <c r="O196" i="86"/>
  <c r="K196" i="86"/>
  <c r="B196" i="86"/>
  <c r="C196" i="86" s="1"/>
  <c r="B197" i="86" s="1"/>
  <c r="C197" i="86" s="1"/>
  <c r="B198" i="86" s="1"/>
  <c r="C198" i="86" s="1"/>
  <c r="B199" i="86" s="1"/>
  <c r="C199" i="86" s="1"/>
  <c r="B200" i="86" s="1"/>
  <c r="C200" i="86" s="1"/>
  <c r="B201" i="86" s="1"/>
  <c r="C201" i="86" s="1"/>
  <c r="B202" i="86" s="1"/>
  <c r="C202" i="86" s="1"/>
  <c r="B203" i="86" s="1"/>
  <c r="C203" i="86" s="1"/>
  <c r="B204" i="86" s="1"/>
  <c r="C204" i="86" s="1"/>
  <c r="B205" i="86" s="1"/>
  <c r="C205" i="86" s="1"/>
  <c r="B206" i="86" s="1"/>
  <c r="C206" i="86" s="1"/>
  <c r="A196" i="86"/>
  <c r="Z195" i="86"/>
  <c r="Y195" i="86"/>
  <c r="X195" i="86"/>
  <c r="W195" i="86"/>
  <c r="V195" i="86"/>
  <c r="U195" i="86"/>
  <c r="T195" i="86"/>
  <c r="S195" i="86"/>
  <c r="O195" i="86"/>
  <c r="K195" i="86"/>
  <c r="Z194" i="86"/>
  <c r="Y194" i="86"/>
  <c r="X194" i="86"/>
  <c r="W194" i="86"/>
  <c r="V194" i="86"/>
  <c r="U194" i="86"/>
  <c r="T194" i="86"/>
  <c r="S194" i="86"/>
  <c r="O194" i="86"/>
  <c r="K194" i="86"/>
  <c r="Z193" i="86"/>
  <c r="Y193" i="86"/>
  <c r="X193" i="86"/>
  <c r="W193" i="86"/>
  <c r="V193" i="86"/>
  <c r="U193" i="86"/>
  <c r="T193" i="86"/>
  <c r="S193" i="86"/>
  <c r="O193" i="86"/>
  <c r="K193" i="86"/>
  <c r="Z192" i="86"/>
  <c r="Y192" i="86"/>
  <c r="X192" i="86"/>
  <c r="W192" i="86"/>
  <c r="V192" i="86"/>
  <c r="U192" i="86"/>
  <c r="T192" i="86"/>
  <c r="S192" i="86"/>
  <c r="O192" i="86"/>
  <c r="K192" i="86"/>
  <c r="Z191" i="86"/>
  <c r="Y191" i="86"/>
  <c r="X191" i="86"/>
  <c r="W191" i="86"/>
  <c r="V191" i="86"/>
  <c r="U191" i="86"/>
  <c r="T191" i="86"/>
  <c r="S191" i="86"/>
  <c r="O191" i="86"/>
  <c r="K191" i="86"/>
  <c r="Z190" i="86"/>
  <c r="Y190" i="86"/>
  <c r="X190" i="86"/>
  <c r="W190" i="86"/>
  <c r="V190" i="86"/>
  <c r="U190" i="86"/>
  <c r="T190" i="86"/>
  <c r="S190" i="86"/>
  <c r="O190" i="86"/>
  <c r="K190" i="86"/>
  <c r="Z189" i="86"/>
  <c r="Y189" i="86"/>
  <c r="X189" i="86"/>
  <c r="W189" i="86"/>
  <c r="V189" i="86"/>
  <c r="U189" i="86"/>
  <c r="T189" i="86"/>
  <c r="O189" i="86"/>
  <c r="K189" i="86"/>
  <c r="S189" i="86" s="1"/>
  <c r="Z188" i="86"/>
  <c r="Y188" i="86"/>
  <c r="X188" i="86"/>
  <c r="W188" i="86"/>
  <c r="V188" i="86"/>
  <c r="U188" i="86"/>
  <c r="T188" i="86"/>
  <c r="S188" i="86"/>
  <c r="O188" i="86"/>
  <c r="K188" i="86"/>
  <c r="Z187" i="86"/>
  <c r="Y187" i="86"/>
  <c r="X187" i="86"/>
  <c r="W187" i="86"/>
  <c r="V187" i="86"/>
  <c r="U187" i="86"/>
  <c r="T187" i="86"/>
  <c r="O187" i="86"/>
  <c r="K187" i="86"/>
  <c r="S187" i="86" s="1"/>
  <c r="Z186" i="86"/>
  <c r="Y186" i="86"/>
  <c r="X186" i="86"/>
  <c r="W186" i="86"/>
  <c r="V186" i="86"/>
  <c r="U186" i="86"/>
  <c r="T186" i="86"/>
  <c r="S186" i="86"/>
  <c r="O186" i="86"/>
  <c r="K186" i="86"/>
  <c r="Z185" i="86"/>
  <c r="Y185" i="86"/>
  <c r="X185" i="86"/>
  <c r="W185" i="86"/>
  <c r="V185" i="86"/>
  <c r="U185" i="86"/>
  <c r="T185" i="86"/>
  <c r="O185" i="86"/>
  <c r="K185" i="86"/>
  <c r="S185" i="86" s="1"/>
  <c r="B185" i="86"/>
  <c r="C185" i="86" s="1"/>
  <c r="B186" i="86" s="1"/>
  <c r="C186" i="86" s="1"/>
  <c r="B187" i="86" s="1"/>
  <c r="C187" i="86" s="1"/>
  <c r="B188" i="86" s="1"/>
  <c r="C188" i="86" s="1"/>
  <c r="B189" i="86" s="1"/>
  <c r="C189" i="86" s="1"/>
  <c r="B190" i="86" s="1"/>
  <c r="C190" i="86" s="1"/>
  <c r="B191" i="86" s="1"/>
  <c r="C191" i="86" s="1"/>
  <c r="B192" i="86" s="1"/>
  <c r="C192" i="86" s="1"/>
  <c r="B193" i="86" s="1"/>
  <c r="C193" i="86" s="1"/>
  <c r="B194" i="86" s="1"/>
  <c r="C194" i="86" s="1"/>
  <c r="B195" i="86" s="1"/>
  <c r="C195" i="86" s="1"/>
  <c r="A185" i="86"/>
  <c r="Z184" i="86"/>
  <c r="Y184" i="86"/>
  <c r="X184" i="86"/>
  <c r="W184" i="86"/>
  <c r="V184" i="86"/>
  <c r="U184" i="86"/>
  <c r="T184" i="86"/>
  <c r="S184" i="86"/>
  <c r="O184" i="86"/>
  <c r="K184" i="86"/>
  <c r="Z183" i="86"/>
  <c r="Y183" i="86"/>
  <c r="X183" i="86"/>
  <c r="W183" i="86"/>
  <c r="V183" i="86"/>
  <c r="U183" i="86"/>
  <c r="T183" i="86"/>
  <c r="S183" i="86"/>
  <c r="O183" i="86"/>
  <c r="K183" i="86"/>
  <c r="Z182" i="86"/>
  <c r="Y182" i="86"/>
  <c r="X182" i="86"/>
  <c r="W182" i="86"/>
  <c r="V182" i="86"/>
  <c r="U182" i="86"/>
  <c r="T182" i="86"/>
  <c r="S182" i="86"/>
  <c r="O182" i="86"/>
  <c r="K182" i="86"/>
  <c r="Z181" i="86"/>
  <c r="Y181" i="86"/>
  <c r="X181" i="86"/>
  <c r="W181" i="86"/>
  <c r="V181" i="86"/>
  <c r="U181" i="86"/>
  <c r="T181" i="86"/>
  <c r="S181" i="86"/>
  <c r="O181" i="86"/>
  <c r="K181" i="86"/>
  <c r="Z180" i="86"/>
  <c r="Y180" i="86"/>
  <c r="X180" i="86"/>
  <c r="W180" i="86"/>
  <c r="V180" i="86"/>
  <c r="T180" i="86"/>
  <c r="S180" i="86"/>
  <c r="O180" i="86"/>
  <c r="K180" i="86"/>
  <c r="U180" i="86" s="1"/>
  <c r="Z179" i="86"/>
  <c r="Y179" i="86"/>
  <c r="X179" i="86"/>
  <c r="W179" i="86"/>
  <c r="V179" i="86"/>
  <c r="U179" i="86"/>
  <c r="T179" i="86"/>
  <c r="S179" i="86"/>
  <c r="O179" i="86"/>
  <c r="K179" i="86"/>
  <c r="Z178" i="86"/>
  <c r="Y178" i="86"/>
  <c r="X178" i="86"/>
  <c r="W178" i="86"/>
  <c r="V178" i="86"/>
  <c r="U178" i="86"/>
  <c r="T178" i="86"/>
  <c r="O178" i="86"/>
  <c r="K178" i="86"/>
  <c r="S178" i="86" s="1"/>
  <c r="Z177" i="86"/>
  <c r="Y177" i="86"/>
  <c r="X177" i="86"/>
  <c r="W177" i="86"/>
  <c r="V177" i="86"/>
  <c r="U177" i="86"/>
  <c r="T177" i="86"/>
  <c r="S177" i="86"/>
  <c r="O177" i="86"/>
  <c r="K177" i="86"/>
  <c r="Z176" i="86"/>
  <c r="Y176" i="86"/>
  <c r="X176" i="86"/>
  <c r="W176" i="86"/>
  <c r="V176" i="86"/>
  <c r="U176" i="86"/>
  <c r="T176" i="86"/>
  <c r="O176" i="86"/>
  <c r="K176" i="86"/>
  <c r="S176" i="86" s="1"/>
  <c r="Z175" i="86"/>
  <c r="Y175" i="86"/>
  <c r="X175" i="86"/>
  <c r="W175" i="86"/>
  <c r="V175" i="86"/>
  <c r="U175" i="86"/>
  <c r="T175" i="86"/>
  <c r="S175" i="86"/>
  <c r="O175" i="86"/>
  <c r="K175" i="86"/>
  <c r="Z174" i="86"/>
  <c r="Y174" i="86"/>
  <c r="X174" i="86"/>
  <c r="W174" i="86"/>
  <c r="V174" i="86"/>
  <c r="U174" i="86"/>
  <c r="T174" i="86"/>
  <c r="O174" i="86"/>
  <c r="K174" i="86"/>
  <c r="S174" i="86" s="1"/>
  <c r="B174" i="86"/>
  <c r="C174" i="86" s="1"/>
  <c r="B175" i="86" s="1"/>
  <c r="C175" i="86" s="1"/>
  <c r="B176" i="86" s="1"/>
  <c r="C176" i="86" s="1"/>
  <c r="B177" i="86" s="1"/>
  <c r="C177" i="86" s="1"/>
  <c r="B178" i="86" s="1"/>
  <c r="C178" i="86" s="1"/>
  <c r="B179" i="86" s="1"/>
  <c r="C179" i="86" s="1"/>
  <c r="B180" i="86" s="1"/>
  <c r="C180" i="86" s="1"/>
  <c r="B181" i="86" s="1"/>
  <c r="C181" i="86" s="1"/>
  <c r="B182" i="86" s="1"/>
  <c r="C182" i="86" s="1"/>
  <c r="B183" i="86" s="1"/>
  <c r="C183" i="86" s="1"/>
  <c r="B184" i="86" s="1"/>
  <c r="C184" i="86" s="1"/>
  <c r="A174" i="86"/>
  <c r="Z173" i="86"/>
  <c r="Y173" i="86"/>
  <c r="X173" i="86"/>
  <c r="W173" i="86"/>
  <c r="V173" i="86"/>
  <c r="U173" i="86"/>
  <c r="T173" i="86"/>
  <c r="S173" i="86"/>
  <c r="O173" i="86"/>
  <c r="K173" i="86"/>
  <c r="Z172" i="86"/>
  <c r="Y172" i="86"/>
  <c r="X172" i="86"/>
  <c r="W172" i="86"/>
  <c r="V172" i="86"/>
  <c r="U172" i="86"/>
  <c r="T172" i="86"/>
  <c r="S172" i="86"/>
  <c r="O172" i="86"/>
  <c r="K172" i="86"/>
  <c r="Z171" i="86"/>
  <c r="Y171" i="86"/>
  <c r="X171" i="86"/>
  <c r="W171" i="86"/>
  <c r="V171" i="86"/>
  <c r="U171" i="86"/>
  <c r="T171" i="86"/>
  <c r="S171" i="86"/>
  <c r="O171" i="86"/>
  <c r="K171" i="86"/>
  <c r="Z170" i="86"/>
  <c r="Y170" i="86"/>
  <c r="X170" i="86"/>
  <c r="W170" i="86"/>
  <c r="V170" i="86"/>
  <c r="U170" i="86"/>
  <c r="T170" i="86"/>
  <c r="S170" i="86"/>
  <c r="O170" i="86"/>
  <c r="K170" i="86"/>
  <c r="Z169" i="86"/>
  <c r="Y169" i="86"/>
  <c r="X169" i="86"/>
  <c r="W169" i="86"/>
  <c r="V169" i="86"/>
  <c r="U169" i="86"/>
  <c r="T169" i="86"/>
  <c r="S169" i="86"/>
  <c r="O169" i="86"/>
  <c r="K169" i="86"/>
  <c r="Z168" i="86"/>
  <c r="Y168" i="86"/>
  <c r="X168" i="86"/>
  <c r="W168" i="86"/>
  <c r="V168" i="86"/>
  <c r="U168" i="86"/>
  <c r="T168" i="86"/>
  <c r="S168" i="86"/>
  <c r="O168" i="86"/>
  <c r="K168" i="86"/>
  <c r="Z167" i="86"/>
  <c r="Y167" i="86"/>
  <c r="X167" i="86"/>
  <c r="W167" i="86"/>
  <c r="V167" i="86"/>
  <c r="U167" i="86"/>
  <c r="T167" i="86"/>
  <c r="S167" i="86"/>
  <c r="O167" i="86"/>
  <c r="K167" i="86"/>
  <c r="Z166" i="86"/>
  <c r="Y166" i="86"/>
  <c r="X166" i="86"/>
  <c r="W166" i="86"/>
  <c r="V166" i="86"/>
  <c r="T166" i="86"/>
  <c r="S166" i="86"/>
  <c r="O166" i="86"/>
  <c r="K166" i="86"/>
  <c r="U166" i="86" s="1"/>
  <c r="Z165" i="86"/>
  <c r="Y165" i="86"/>
  <c r="X165" i="86"/>
  <c r="W165" i="86"/>
  <c r="V165" i="86"/>
  <c r="U165" i="86"/>
  <c r="T165" i="86"/>
  <c r="O165" i="86"/>
  <c r="K165" i="86"/>
  <c r="S165" i="86" s="1"/>
  <c r="Z164" i="86"/>
  <c r="Y164" i="86"/>
  <c r="X164" i="86"/>
  <c r="W164" i="86"/>
  <c r="V164" i="86"/>
  <c r="U164" i="86"/>
  <c r="T164" i="86"/>
  <c r="O164" i="86"/>
  <c r="K164" i="86"/>
  <c r="S164" i="86" s="1"/>
  <c r="Z163" i="86"/>
  <c r="Y163" i="86"/>
  <c r="X163" i="86"/>
  <c r="W163" i="86"/>
  <c r="V163" i="86"/>
  <c r="U163" i="86"/>
  <c r="T163" i="86"/>
  <c r="O163" i="86"/>
  <c r="K163" i="86"/>
  <c r="S163" i="86" s="1"/>
  <c r="Z162" i="86"/>
  <c r="Y162" i="86"/>
  <c r="X162" i="86"/>
  <c r="W162" i="86"/>
  <c r="V162" i="86"/>
  <c r="U162" i="86"/>
  <c r="T162" i="86"/>
  <c r="S162" i="86"/>
  <c r="O162" i="86"/>
  <c r="K162" i="86"/>
  <c r="C162" i="86"/>
  <c r="B163" i="86" s="1"/>
  <c r="C163" i="86" s="1"/>
  <c r="B164" i="86" s="1"/>
  <c r="C164" i="86" s="1"/>
  <c r="B165" i="86" s="1"/>
  <c r="C165" i="86" s="1"/>
  <c r="B166" i="86" s="1"/>
  <c r="C166" i="86" s="1"/>
  <c r="B167" i="86" s="1"/>
  <c r="C167" i="86" s="1"/>
  <c r="B168" i="86" s="1"/>
  <c r="C168" i="86" s="1"/>
  <c r="B169" i="86" s="1"/>
  <c r="C169" i="86" s="1"/>
  <c r="B170" i="86" s="1"/>
  <c r="C170" i="86" s="1"/>
  <c r="B171" i="86" s="1"/>
  <c r="C171" i="86" s="1"/>
  <c r="B172" i="86" s="1"/>
  <c r="C172" i="86" s="1"/>
  <c r="B173" i="86" s="1"/>
  <c r="C173" i="86" s="1"/>
  <c r="B162" i="86"/>
  <c r="A162" i="86"/>
  <c r="L158" i="86"/>
  <c r="K157" i="86"/>
  <c r="K156" i="86"/>
  <c r="K155" i="86"/>
  <c r="K154" i="86"/>
  <c r="K153" i="86"/>
  <c r="K152" i="86"/>
  <c r="L146" i="86"/>
  <c r="K146" i="86"/>
  <c r="G146" i="86"/>
  <c r="F146" i="86"/>
  <c r="D146" i="86"/>
  <c r="A146" i="86"/>
  <c r="K144" i="86"/>
  <c r="L144" i="86" s="1"/>
  <c r="G144" i="86"/>
  <c r="F144" i="86"/>
  <c r="D144" i="86"/>
  <c r="A144" i="86"/>
  <c r="K142" i="86"/>
  <c r="L142" i="86" s="1"/>
  <c r="J142" i="86"/>
  <c r="L143" i="86" s="1"/>
  <c r="H142" i="86"/>
  <c r="G142" i="86"/>
  <c r="F142" i="86"/>
  <c r="D142" i="86"/>
  <c r="A142" i="86"/>
  <c r="U141" i="86"/>
  <c r="T141" i="86"/>
  <c r="S141" i="86"/>
  <c r="U140" i="86"/>
  <c r="T140" i="86"/>
  <c r="S140" i="86"/>
  <c r="K140" i="86"/>
  <c r="G140" i="86" s="1"/>
  <c r="F140" i="86"/>
  <c r="D140" i="86"/>
  <c r="A140" i="86"/>
  <c r="U139" i="86"/>
  <c r="T139" i="86"/>
  <c r="S139" i="86"/>
  <c r="U138" i="86"/>
  <c r="T138" i="86"/>
  <c r="S138" i="86"/>
  <c r="K138" i="86"/>
  <c r="F138" i="86"/>
  <c r="D138" i="86"/>
  <c r="A138" i="86"/>
  <c r="U137" i="86"/>
  <c r="T137" i="86"/>
  <c r="S137" i="86"/>
  <c r="U136" i="86"/>
  <c r="T136" i="86"/>
  <c r="S136" i="86"/>
  <c r="K136" i="86"/>
  <c r="G136" i="86"/>
  <c r="F136" i="86"/>
  <c r="D136" i="86"/>
  <c r="A136" i="86"/>
  <c r="U135" i="86"/>
  <c r="T135" i="86"/>
  <c r="S135" i="86"/>
  <c r="U134" i="86"/>
  <c r="H146" i="86" s="1"/>
  <c r="T134" i="86"/>
  <c r="T142" i="86" s="1"/>
  <c r="S134" i="86"/>
  <c r="S142" i="86" s="1"/>
  <c r="I142" i="86" s="1"/>
  <c r="Z113" i="86"/>
  <c r="Y113" i="86"/>
  <c r="X113" i="86"/>
  <c r="W113" i="86"/>
  <c r="V113" i="86"/>
  <c r="U113" i="86"/>
  <c r="T113" i="86"/>
  <c r="S113" i="86"/>
  <c r="O113" i="86"/>
  <c r="K113" i="86"/>
  <c r="Z112" i="86"/>
  <c r="Y112" i="86"/>
  <c r="X112" i="86"/>
  <c r="W112" i="86"/>
  <c r="V112" i="86"/>
  <c r="U112" i="86"/>
  <c r="T112" i="86"/>
  <c r="S112" i="86"/>
  <c r="O112" i="86"/>
  <c r="K112" i="86"/>
  <c r="Z111" i="86"/>
  <c r="Y111" i="86"/>
  <c r="X111" i="86"/>
  <c r="W111" i="86"/>
  <c r="V111" i="86"/>
  <c r="U111" i="86"/>
  <c r="T111" i="86"/>
  <c r="S111" i="86"/>
  <c r="O111" i="86"/>
  <c r="K111" i="86"/>
  <c r="Z110" i="86"/>
  <c r="Y110" i="86"/>
  <c r="X110" i="86"/>
  <c r="W110" i="86"/>
  <c r="V110" i="86"/>
  <c r="U110" i="86"/>
  <c r="T110" i="86"/>
  <c r="S110" i="86"/>
  <c r="O110" i="86"/>
  <c r="K110" i="86"/>
  <c r="Z109" i="86"/>
  <c r="Y109" i="86"/>
  <c r="X109" i="86"/>
  <c r="W109" i="86"/>
  <c r="V109" i="86"/>
  <c r="U109" i="86"/>
  <c r="T109" i="86"/>
  <c r="S109" i="86"/>
  <c r="O109" i="86"/>
  <c r="K109" i="86"/>
  <c r="Z108" i="86"/>
  <c r="Y108" i="86"/>
  <c r="X108" i="86"/>
  <c r="W108" i="86"/>
  <c r="V108" i="86"/>
  <c r="U108" i="86"/>
  <c r="T108" i="86"/>
  <c r="S108" i="86"/>
  <c r="O108" i="86"/>
  <c r="K108" i="86"/>
  <c r="Z107" i="86"/>
  <c r="Y107" i="86"/>
  <c r="X107" i="86"/>
  <c r="W107" i="86"/>
  <c r="V107" i="86"/>
  <c r="U107" i="86"/>
  <c r="T107" i="86"/>
  <c r="S107" i="86"/>
  <c r="O107" i="86"/>
  <c r="K107" i="86"/>
  <c r="Z106" i="86"/>
  <c r="Y106" i="86"/>
  <c r="X106" i="86"/>
  <c r="W106" i="86"/>
  <c r="V106" i="86"/>
  <c r="U106" i="86"/>
  <c r="T106" i="86"/>
  <c r="S106" i="86"/>
  <c r="O106" i="86"/>
  <c r="K106" i="86"/>
  <c r="Z105" i="86"/>
  <c r="Y105" i="86"/>
  <c r="X105" i="86"/>
  <c r="W105" i="86"/>
  <c r="V105" i="86"/>
  <c r="U105" i="86"/>
  <c r="T105" i="86"/>
  <c r="S105" i="86"/>
  <c r="O105" i="86"/>
  <c r="K105" i="86"/>
  <c r="Z104" i="86"/>
  <c r="Y104" i="86"/>
  <c r="X104" i="86"/>
  <c r="W104" i="86"/>
  <c r="V104" i="86"/>
  <c r="U104" i="86"/>
  <c r="T104" i="86"/>
  <c r="S104" i="86"/>
  <c r="O104" i="86"/>
  <c r="K104" i="86"/>
  <c r="Z103" i="86"/>
  <c r="Y103" i="86"/>
  <c r="X103" i="86"/>
  <c r="W103" i="86"/>
  <c r="V103" i="86"/>
  <c r="U103" i="86"/>
  <c r="T103" i="86"/>
  <c r="S103" i="86"/>
  <c r="O103" i="86"/>
  <c r="K103" i="86"/>
  <c r="C103" i="86"/>
  <c r="B104" i="86" s="1"/>
  <c r="C104" i="86" s="1"/>
  <c r="B105" i="86" s="1"/>
  <c r="C105" i="86" s="1"/>
  <c r="B106" i="86" s="1"/>
  <c r="C106" i="86" s="1"/>
  <c r="B107" i="86" s="1"/>
  <c r="C107" i="86" s="1"/>
  <c r="B108" i="86" s="1"/>
  <c r="C108" i="86" s="1"/>
  <c r="B109" i="86" s="1"/>
  <c r="C109" i="86" s="1"/>
  <c r="B110" i="86" s="1"/>
  <c r="C110" i="86" s="1"/>
  <c r="B111" i="86" s="1"/>
  <c r="C111" i="86" s="1"/>
  <c r="B112" i="86" s="1"/>
  <c r="C112" i="86" s="1"/>
  <c r="B113" i="86" s="1"/>
  <c r="C113" i="86" s="1"/>
  <c r="B103" i="86"/>
  <c r="A103" i="86"/>
  <c r="Z102" i="86"/>
  <c r="Y102" i="86"/>
  <c r="X102" i="86"/>
  <c r="W102" i="86"/>
  <c r="V102" i="86"/>
  <c r="U102" i="86"/>
  <c r="T102" i="86"/>
  <c r="S102" i="86"/>
  <c r="O102" i="86"/>
  <c r="K102" i="86"/>
  <c r="Z101" i="86"/>
  <c r="Y101" i="86"/>
  <c r="X101" i="86"/>
  <c r="W101" i="86"/>
  <c r="V101" i="86"/>
  <c r="U101" i="86"/>
  <c r="T101" i="86"/>
  <c r="S101" i="86"/>
  <c r="O101" i="86"/>
  <c r="K101" i="86"/>
  <c r="Z100" i="86"/>
  <c r="Y100" i="86"/>
  <c r="X100" i="86"/>
  <c r="W100" i="86"/>
  <c r="V100" i="86"/>
  <c r="U100" i="86"/>
  <c r="T100" i="86"/>
  <c r="S100" i="86"/>
  <c r="O100" i="86"/>
  <c r="K100" i="86"/>
  <c r="Z99" i="86"/>
  <c r="Y99" i="86"/>
  <c r="X99" i="86"/>
  <c r="W99" i="86"/>
  <c r="V99" i="86"/>
  <c r="U99" i="86"/>
  <c r="T99" i="86"/>
  <c r="S99" i="86"/>
  <c r="O99" i="86"/>
  <c r="K99" i="86"/>
  <c r="Z98" i="86"/>
  <c r="Y98" i="86"/>
  <c r="X98" i="86"/>
  <c r="W98" i="86"/>
  <c r="V98" i="86"/>
  <c r="U98" i="86"/>
  <c r="T98" i="86"/>
  <c r="S98" i="86"/>
  <c r="O98" i="86"/>
  <c r="K98" i="86"/>
  <c r="Z97" i="86"/>
  <c r="Y97" i="86"/>
  <c r="X97" i="86"/>
  <c r="W97" i="86"/>
  <c r="V97" i="86"/>
  <c r="U97" i="86"/>
  <c r="T97" i="86"/>
  <c r="S97" i="86"/>
  <c r="O97" i="86"/>
  <c r="K97" i="86"/>
  <c r="Z96" i="86"/>
  <c r="Y96" i="86"/>
  <c r="X96" i="86"/>
  <c r="W96" i="86"/>
  <c r="V96" i="86"/>
  <c r="U96" i="86"/>
  <c r="T96" i="86"/>
  <c r="S96" i="86"/>
  <c r="O96" i="86"/>
  <c r="K96" i="86"/>
  <c r="Z95" i="86"/>
  <c r="Y95" i="86"/>
  <c r="X95" i="86"/>
  <c r="W95" i="86"/>
  <c r="V95" i="86"/>
  <c r="U95" i="86"/>
  <c r="T95" i="86"/>
  <c r="S95" i="86"/>
  <c r="O95" i="86"/>
  <c r="K95" i="86"/>
  <c r="Z94" i="86"/>
  <c r="Y94" i="86"/>
  <c r="X94" i="86"/>
  <c r="W94" i="86"/>
  <c r="V94" i="86"/>
  <c r="U94" i="86"/>
  <c r="T94" i="86"/>
  <c r="S94" i="86"/>
  <c r="O94" i="86"/>
  <c r="K94" i="86"/>
  <c r="Z93" i="86"/>
  <c r="Y93" i="86"/>
  <c r="X93" i="86"/>
  <c r="W93" i="86"/>
  <c r="V93" i="86"/>
  <c r="U93" i="86"/>
  <c r="T93" i="86"/>
  <c r="S93" i="86"/>
  <c r="O93" i="86"/>
  <c r="K93" i="86"/>
  <c r="Z92" i="86"/>
  <c r="Y92" i="86"/>
  <c r="X92" i="86"/>
  <c r="W92" i="86"/>
  <c r="V92" i="86"/>
  <c r="U92" i="86"/>
  <c r="T92" i="86"/>
  <c r="S92" i="86"/>
  <c r="O92" i="86"/>
  <c r="K92" i="86"/>
  <c r="B92" i="86"/>
  <c r="C92" i="86" s="1"/>
  <c r="B93" i="86" s="1"/>
  <c r="C93" i="86" s="1"/>
  <c r="B94" i="86" s="1"/>
  <c r="C94" i="86" s="1"/>
  <c r="B95" i="86" s="1"/>
  <c r="C95" i="86" s="1"/>
  <c r="B96" i="86" s="1"/>
  <c r="C96" i="86" s="1"/>
  <c r="B97" i="86" s="1"/>
  <c r="C97" i="86" s="1"/>
  <c r="B98" i="86" s="1"/>
  <c r="C98" i="86" s="1"/>
  <c r="B99" i="86" s="1"/>
  <c r="C99" i="86" s="1"/>
  <c r="B100" i="86" s="1"/>
  <c r="C100" i="86" s="1"/>
  <c r="B101" i="86" s="1"/>
  <c r="C101" i="86" s="1"/>
  <c r="B102" i="86" s="1"/>
  <c r="C102" i="86" s="1"/>
  <c r="A92" i="86"/>
  <c r="Z91" i="86"/>
  <c r="Y91" i="86"/>
  <c r="X91" i="86"/>
  <c r="W91" i="86"/>
  <c r="V91" i="86"/>
  <c r="U91" i="86"/>
  <c r="T91" i="86"/>
  <c r="S91" i="86"/>
  <c r="O91" i="86"/>
  <c r="K91" i="86"/>
  <c r="Z90" i="86"/>
  <c r="Y90" i="86"/>
  <c r="X90" i="86"/>
  <c r="W90" i="86"/>
  <c r="V90" i="86"/>
  <c r="U90" i="86"/>
  <c r="T90" i="86"/>
  <c r="S90" i="86"/>
  <c r="O90" i="86"/>
  <c r="K90" i="86"/>
  <c r="Z89" i="86"/>
  <c r="Y89" i="86"/>
  <c r="X89" i="86"/>
  <c r="W89" i="86"/>
  <c r="V89" i="86"/>
  <c r="U89" i="86"/>
  <c r="T89" i="86"/>
  <c r="S89" i="86"/>
  <c r="O89" i="86"/>
  <c r="K89" i="86"/>
  <c r="Z88" i="86"/>
  <c r="Y88" i="86"/>
  <c r="X88" i="86"/>
  <c r="W88" i="86"/>
  <c r="V88" i="86"/>
  <c r="U88" i="86"/>
  <c r="T88" i="86"/>
  <c r="S88" i="86"/>
  <c r="O88" i="86"/>
  <c r="K88" i="86"/>
  <c r="Z87" i="86"/>
  <c r="Y87" i="86"/>
  <c r="X87" i="86"/>
  <c r="W87" i="86"/>
  <c r="V87" i="86"/>
  <c r="U87" i="86"/>
  <c r="T87" i="86"/>
  <c r="S87" i="86"/>
  <c r="O87" i="86"/>
  <c r="K87" i="86"/>
  <c r="Z86" i="86"/>
  <c r="Y86" i="86"/>
  <c r="X86" i="86"/>
  <c r="W86" i="86"/>
  <c r="V86" i="86"/>
  <c r="U86" i="86"/>
  <c r="T86" i="86"/>
  <c r="S86" i="86"/>
  <c r="O86" i="86"/>
  <c r="K86" i="86"/>
  <c r="Z85" i="86"/>
  <c r="Y85" i="86"/>
  <c r="X85" i="86"/>
  <c r="W85" i="86"/>
  <c r="V85" i="86"/>
  <c r="U85" i="86"/>
  <c r="T85" i="86"/>
  <c r="S85" i="86"/>
  <c r="O85" i="86"/>
  <c r="K85" i="86"/>
  <c r="Z84" i="86"/>
  <c r="Y84" i="86"/>
  <c r="X84" i="86"/>
  <c r="W84" i="86"/>
  <c r="V84" i="86"/>
  <c r="U84" i="86"/>
  <c r="T84" i="86"/>
  <c r="S84" i="86"/>
  <c r="O84" i="86"/>
  <c r="K84" i="86"/>
  <c r="Z83" i="86"/>
  <c r="Y83" i="86"/>
  <c r="X83" i="86"/>
  <c r="W83" i="86"/>
  <c r="V83" i="86"/>
  <c r="U83" i="86"/>
  <c r="T83" i="86"/>
  <c r="S83" i="86"/>
  <c r="O83" i="86"/>
  <c r="K83" i="86"/>
  <c r="Z82" i="86"/>
  <c r="Y82" i="86"/>
  <c r="X82" i="86"/>
  <c r="W82" i="86"/>
  <c r="V82" i="86"/>
  <c r="U82" i="86"/>
  <c r="T82" i="86"/>
  <c r="S82" i="86"/>
  <c r="O82" i="86"/>
  <c r="K82" i="86"/>
  <c r="Z81" i="86"/>
  <c r="Y81" i="86"/>
  <c r="X81" i="86"/>
  <c r="W81" i="86"/>
  <c r="V81" i="86"/>
  <c r="U81" i="86"/>
  <c r="T81" i="86"/>
  <c r="S81" i="86"/>
  <c r="O81" i="86"/>
  <c r="K81" i="86"/>
  <c r="C81" i="86"/>
  <c r="B82" i="86" s="1"/>
  <c r="C82" i="86" s="1"/>
  <c r="B83" i="86" s="1"/>
  <c r="C83" i="86" s="1"/>
  <c r="B84" i="86" s="1"/>
  <c r="C84" i="86" s="1"/>
  <c r="B85" i="86" s="1"/>
  <c r="C85" i="86" s="1"/>
  <c r="B86" i="86" s="1"/>
  <c r="C86" i="86" s="1"/>
  <c r="B87" i="86" s="1"/>
  <c r="C87" i="86" s="1"/>
  <c r="B88" i="86" s="1"/>
  <c r="C88" i="86" s="1"/>
  <c r="B89" i="86" s="1"/>
  <c r="C89" i="86" s="1"/>
  <c r="B90" i="86" s="1"/>
  <c r="C90" i="86" s="1"/>
  <c r="B91" i="86" s="1"/>
  <c r="C91" i="86" s="1"/>
  <c r="B81" i="86"/>
  <c r="A81" i="86"/>
  <c r="Z80" i="86"/>
  <c r="Y80" i="86"/>
  <c r="X80" i="86"/>
  <c r="W80" i="86"/>
  <c r="V80" i="86"/>
  <c r="U80" i="86"/>
  <c r="T80" i="86"/>
  <c r="S80" i="86"/>
  <c r="O80" i="86"/>
  <c r="K80" i="86"/>
  <c r="Z79" i="86"/>
  <c r="Y79" i="86"/>
  <c r="X79" i="86"/>
  <c r="W79" i="86"/>
  <c r="V79" i="86"/>
  <c r="U79" i="86"/>
  <c r="T79" i="86"/>
  <c r="S79" i="86"/>
  <c r="O79" i="86"/>
  <c r="K79" i="86"/>
  <c r="Z78" i="86"/>
  <c r="Y78" i="86"/>
  <c r="X78" i="86"/>
  <c r="W78" i="86"/>
  <c r="V78" i="86"/>
  <c r="U78" i="86"/>
  <c r="T78" i="86"/>
  <c r="S78" i="86"/>
  <c r="O78" i="86"/>
  <c r="K78" i="86"/>
  <c r="Z77" i="86"/>
  <c r="Y77" i="86"/>
  <c r="X77" i="86"/>
  <c r="W77" i="86"/>
  <c r="V77" i="86"/>
  <c r="U77" i="86"/>
  <c r="T77" i="86"/>
  <c r="S77" i="86"/>
  <c r="O77" i="86"/>
  <c r="K77" i="86"/>
  <c r="Z76" i="86"/>
  <c r="Y76" i="86"/>
  <c r="X76" i="86"/>
  <c r="W76" i="86"/>
  <c r="V76" i="86"/>
  <c r="U76" i="86"/>
  <c r="T76" i="86"/>
  <c r="S76" i="86"/>
  <c r="O76" i="86"/>
  <c r="K76" i="86"/>
  <c r="Z75" i="86"/>
  <c r="Y75" i="86"/>
  <c r="X75" i="86"/>
  <c r="W75" i="86"/>
  <c r="V75" i="86"/>
  <c r="U75" i="86"/>
  <c r="T75" i="86"/>
  <c r="S75" i="86"/>
  <c r="O75" i="86"/>
  <c r="K75" i="86"/>
  <c r="Z74" i="86"/>
  <c r="Y74" i="86"/>
  <c r="X74" i="86"/>
  <c r="W74" i="86"/>
  <c r="V74" i="86"/>
  <c r="U74" i="86"/>
  <c r="T74" i="86"/>
  <c r="S74" i="86"/>
  <c r="O74" i="86"/>
  <c r="K74" i="86"/>
  <c r="Z73" i="86"/>
  <c r="Y73" i="86"/>
  <c r="X73" i="86"/>
  <c r="W73" i="86"/>
  <c r="V73" i="86"/>
  <c r="U73" i="86"/>
  <c r="T73" i="86"/>
  <c r="S73" i="86"/>
  <c r="O73" i="86"/>
  <c r="K73" i="86"/>
  <c r="Z72" i="86"/>
  <c r="Y72" i="86"/>
  <c r="X72" i="86"/>
  <c r="W72" i="86"/>
  <c r="V72" i="86"/>
  <c r="U72" i="86"/>
  <c r="T72" i="86"/>
  <c r="S72" i="86"/>
  <c r="O72" i="86"/>
  <c r="K72" i="86"/>
  <c r="Z71" i="86"/>
  <c r="Y71" i="86"/>
  <c r="X71" i="86"/>
  <c r="W71" i="86"/>
  <c r="V71" i="86"/>
  <c r="U71" i="86"/>
  <c r="T71" i="86"/>
  <c r="S71" i="86"/>
  <c r="O71" i="86"/>
  <c r="K71" i="86"/>
  <c r="Z70" i="86"/>
  <c r="Y70" i="86"/>
  <c r="X70" i="86"/>
  <c r="W70" i="86"/>
  <c r="V70" i="86"/>
  <c r="U70" i="86"/>
  <c r="T70" i="86"/>
  <c r="S70" i="86"/>
  <c r="R19" i="86" s="1"/>
  <c r="O70" i="86"/>
  <c r="K70" i="86"/>
  <c r="B70" i="86"/>
  <c r="C70" i="86" s="1"/>
  <c r="B71" i="86" s="1"/>
  <c r="C71" i="86" s="1"/>
  <c r="B72" i="86" s="1"/>
  <c r="C72" i="86" s="1"/>
  <c r="B73" i="86" s="1"/>
  <c r="C73" i="86" s="1"/>
  <c r="B74" i="86" s="1"/>
  <c r="C74" i="86" s="1"/>
  <c r="B75" i="86" s="1"/>
  <c r="C75" i="86" s="1"/>
  <c r="B76" i="86" s="1"/>
  <c r="C76" i="86" s="1"/>
  <c r="B77" i="86" s="1"/>
  <c r="C77" i="86" s="1"/>
  <c r="B78" i="86" s="1"/>
  <c r="C78" i="86" s="1"/>
  <c r="B79" i="86" s="1"/>
  <c r="C79" i="86" s="1"/>
  <c r="B80" i="86" s="1"/>
  <c r="C80" i="86" s="1"/>
  <c r="A70" i="86"/>
  <c r="Z69" i="86"/>
  <c r="Y69" i="86"/>
  <c r="X69" i="86"/>
  <c r="W69" i="86"/>
  <c r="V69" i="86"/>
  <c r="U69" i="86"/>
  <c r="T69" i="86"/>
  <c r="S69" i="86"/>
  <c r="O69" i="86"/>
  <c r="K69" i="86"/>
  <c r="Z68" i="86"/>
  <c r="Y68" i="86"/>
  <c r="X68" i="86"/>
  <c r="W68" i="86"/>
  <c r="V68" i="86"/>
  <c r="U68" i="86"/>
  <c r="T68" i="86"/>
  <c r="S68" i="86"/>
  <c r="O68" i="86"/>
  <c r="K68" i="86"/>
  <c r="Z67" i="86"/>
  <c r="Y67" i="86"/>
  <c r="X67" i="86"/>
  <c r="W67" i="86"/>
  <c r="V67" i="86"/>
  <c r="U67" i="86"/>
  <c r="T67" i="86"/>
  <c r="S67" i="86"/>
  <c r="O67" i="86"/>
  <c r="K67" i="86"/>
  <c r="Z66" i="86"/>
  <c r="Y66" i="86"/>
  <c r="X66" i="86"/>
  <c r="W66" i="86"/>
  <c r="V66" i="86"/>
  <c r="U66" i="86"/>
  <c r="T66" i="86"/>
  <c r="S66" i="86"/>
  <c r="O66" i="86"/>
  <c r="K66" i="86"/>
  <c r="Z65" i="86"/>
  <c r="Y65" i="86"/>
  <c r="X65" i="86"/>
  <c r="W65" i="86"/>
  <c r="V65" i="86"/>
  <c r="U65" i="86"/>
  <c r="T65" i="86"/>
  <c r="S65" i="86"/>
  <c r="O65" i="86"/>
  <c r="K65" i="86"/>
  <c r="Z64" i="86"/>
  <c r="Y64" i="86"/>
  <c r="X64" i="86"/>
  <c r="W64" i="86"/>
  <c r="V64" i="86"/>
  <c r="U64" i="86"/>
  <c r="T64" i="86"/>
  <c r="S64" i="86"/>
  <c r="O64" i="86"/>
  <c r="K64" i="86"/>
  <c r="Z63" i="86"/>
  <c r="Y63" i="86"/>
  <c r="X63" i="86"/>
  <c r="W63" i="86"/>
  <c r="V63" i="86"/>
  <c r="U63" i="86"/>
  <c r="T63" i="86"/>
  <c r="S63" i="86"/>
  <c r="O63" i="86"/>
  <c r="K63" i="86"/>
  <c r="Z62" i="86"/>
  <c r="Y62" i="86"/>
  <c r="X62" i="86"/>
  <c r="W62" i="86"/>
  <c r="V62" i="86"/>
  <c r="U62" i="86"/>
  <c r="T62" i="86"/>
  <c r="S62" i="86"/>
  <c r="O62" i="86"/>
  <c r="K62" i="86"/>
  <c r="Z61" i="86"/>
  <c r="Y61" i="86"/>
  <c r="X61" i="86"/>
  <c r="W61" i="86"/>
  <c r="V61" i="86"/>
  <c r="U61" i="86"/>
  <c r="T61" i="86"/>
  <c r="S61" i="86"/>
  <c r="O61" i="86"/>
  <c r="K61" i="86"/>
  <c r="Z60" i="86"/>
  <c r="Y60" i="86"/>
  <c r="X60" i="86"/>
  <c r="W60" i="86"/>
  <c r="V60" i="86"/>
  <c r="U60" i="86"/>
  <c r="T60" i="86"/>
  <c r="S60" i="86"/>
  <c r="O60" i="86"/>
  <c r="K60" i="86"/>
  <c r="Z59" i="86"/>
  <c r="Y59" i="86"/>
  <c r="X59" i="86"/>
  <c r="W59" i="86"/>
  <c r="V59" i="86"/>
  <c r="U59" i="86"/>
  <c r="T59" i="86"/>
  <c r="Q20" i="86" s="1"/>
  <c r="S59" i="86"/>
  <c r="O59" i="86"/>
  <c r="K59" i="86"/>
  <c r="C59" i="86"/>
  <c r="B60" i="86" s="1"/>
  <c r="C60" i="86" s="1"/>
  <c r="B61" i="86" s="1"/>
  <c r="C61" i="86" s="1"/>
  <c r="B62" i="86" s="1"/>
  <c r="C62" i="86" s="1"/>
  <c r="B63" i="86" s="1"/>
  <c r="C63" i="86" s="1"/>
  <c r="B64" i="86" s="1"/>
  <c r="C64" i="86" s="1"/>
  <c r="B65" i="86" s="1"/>
  <c r="C65" i="86" s="1"/>
  <c r="B66" i="86" s="1"/>
  <c r="C66" i="86" s="1"/>
  <c r="B67" i="86" s="1"/>
  <c r="C67" i="86" s="1"/>
  <c r="B68" i="86" s="1"/>
  <c r="C68" i="86" s="1"/>
  <c r="B69" i="86" s="1"/>
  <c r="C69" i="86" s="1"/>
  <c r="B59" i="86"/>
  <c r="A59" i="86"/>
  <c r="Z58" i="86"/>
  <c r="Y58" i="86"/>
  <c r="X58" i="86"/>
  <c r="Q24" i="86" s="1"/>
  <c r="W58" i="86"/>
  <c r="V58" i="86"/>
  <c r="Q22" i="86" s="1"/>
  <c r="U58" i="86"/>
  <c r="T58" i="86"/>
  <c r="S58" i="86"/>
  <c r="O58" i="86"/>
  <c r="K58" i="86"/>
  <c r="Z57" i="86"/>
  <c r="Y57" i="86"/>
  <c r="X57" i="86"/>
  <c r="W57" i="86"/>
  <c r="V57" i="86"/>
  <c r="U57" i="86"/>
  <c r="T57" i="86"/>
  <c r="S57" i="86"/>
  <c r="O57" i="86"/>
  <c r="K57" i="86"/>
  <c r="Z56" i="86"/>
  <c r="Y56" i="86"/>
  <c r="X56" i="86"/>
  <c r="W56" i="86"/>
  <c r="V56" i="86"/>
  <c r="U56" i="86"/>
  <c r="T56" i="86"/>
  <c r="S56" i="86"/>
  <c r="O56" i="86"/>
  <c r="K56" i="86"/>
  <c r="Z55" i="86"/>
  <c r="Y55" i="86"/>
  <c r="X55" i="86"/>
  <c r="W55" i="86"/>
  <c r="V55" i="86"/>
  <c r="U55" i="86"/>
  <c r="T55" i="86"/>
  <c r="S55" i="86"/>
  <c r="O55" i="86"/>
  <c r="K55" i="86"/>
  <c r="Z54" i="86"/>
  <c r="Y54" i="86"/>
  <c r="X54" i="86"/>
  <c r="W54" i="86"/>
  <c r="V54" i="86"/>
  <c r="U54" i="86"/>
  <c r="T54" i="86"/>
  <c r="S54" i="86"/>
  <c r="O54" i="86"/>
  <c r="K54" i="86"/>
  <c r="Z53" i="86"/>
  <c r="Y53" i="86"/>
  <c r="X53" i="86"/>
  <c r="W53" i="86"/>
  <c r="V53" i="86"/>
  <c r="T53" i="86"/>
  <c r="S53" i="86"/>
  <c r="O53" i="86"/>
  <c r="K53" i="86"/>
  <c r="U53" i="86" s="1"/>
  <c r="Z52" i="86"/>
  <c r="Y52" i="86"/>
  <c r="X52" i="86"/>
  <c r="W52" i="86"/>
  <c r="V52" i="86"/>
  <c r="T52" i="86"/>
  <c r="S52" i="86"/>
  <c r="O52" i="86"/>
  <c r="K52" i="86"/>
  <c r="U52" i="86" s="1"/>
  <c r="Z51" i="86"/>
  <c r="Y51" i="86"/>
  <c r="X51" i="86"/>
  <c r="W51" i="86"/>
  <c r="U51" i="86"/>
  <c r="T51" i="86"/>
  <c r="S51" i="86"/>
  <c r="O51" i="86"/>
  <c r="K51" i="86"/>
  <c r="V51" i="86" s="1"/>
  <c r="Z50" i="86"/>
  <c r="Y50" i="86"/>
  <c r="X50" i="86"/>
  <c r="W50" i="86"/>
  <c r="V50" i="86"/>
  <c r="T50" i="86"/>
  <c r="S50" i="86"/>
  <c r="O50" i="86"/>
  <c r="K50" i="86"/>
  <c r="U50" i="86" s="1"/>
  <c r="Z49" i="86"/>
  <c r="Y49" i="86"/>
  <c r="X49" i="86"/>
  <c r="W49" i="86"/>
  <c r="V49" i="86"/>
  <c r="T49" i="86"/>
  <c r="S49" i="86"/>
  <c r="O49" i="86"/>
  <c r="K49" i="86"/>
  <c r="U49" i="86" s="1"/>
  <c r="Z48" i="86"/>
  <c r="Y48" i="86"/>
  <c r="X48" i="86"/>
  <c r="W48" i="86"/>
  <c r="V48" i="86"/>
  <c r="T48" i="86"/>
  <c r="S48" i="86"/>
  <c r="O48" i="86"/>
  <c r="K48" i="86"/>
  <c r="U48" i="86" s="1"/>
  <c r="Z47" i="86"/>
  <c r="Y47" i="86"/>
  <c r="X47" i="86"/>
  <c r="W47" i="86"/>
  <c r="V47" i="86"/>
  <c r="T47" i="86"/>
  <c r="S47" i="86"/>
  <c r="O47" i="86"/>
  <c r="K47" i="86"/>
  <c r="U47" i="86" s="1"/>
  <c r="B47" i="86"/>
  <c r="C47" i="86" s="1"/>
  <c r="B48" i="86" s="1"/>
  <c r="C48" i="86" s="1"/>
  <c r="B49" i="86" s="1"/>
  <c r="C49" i="86" s="1"/>
  <c r="B50" i="86" s="1"/>
  <c r="C50" i="86" s="1"/>
  <c r="B51" i="86" s="1"/>
  <c r="C51" i="86" s="1"/>
  <c r="B52" i="86" s="1"/>
  <c r="C52" i="86" s="1"/>
  <c r="B53" i="86" s="1"/>
  <c r="C53" i="86" s="1"/>
  <c r="B54" i="86" s="1"/>
  <c r="C54" i="86" s="1"/>
  <c r="B55" i="86" s="1"/>
  <c r="C55" i="86" s="1"/>
  <c r="B56" i="86" s="1"/>
  <c r="C56" i="86" s="1"/>
  <c r="B57" i="86" s="1"/>
  <c r="C57" i="86" s="1"/>
  <c r="B58" i="86" s="1"/>
  <c r="C58" i="86" s="1"/>
  <c r="A47" i="86"/>
  <c r="L43" i="86"/>
  <c r="K42" i="86"/>
  <c r="K41" i="86"/>
  <c r="K40" i="86"/>
  <c r="K39" i="86"/>
  <c r="K38" i="86"/>
  <c r="K37" i="86"/>
  <c r="K31" i="86"/>
  <c r="H31" i="86"/>
  <c r="F31" i="86"/>
  <c r="D31" i="86"/>
  <c r="J31" i="86" s="1"/>
  <c r="A31" i="86"/>
  <c r="L29" i="86"/>
  <c r="K29" i="86"/>
  <c r="L30" i="86" s="1"/>
  <c r="G29" i="86"/>
  <c r="F29" i="86"/>
  <c r="D29" i="86"/>
  <c r="A29" i="86"/>
  <c r="K27" i="86"/>
  <c r="F27" i="86"/>
  <c r="D27" i="86"/>
  <c r="A27" i="86"/>
  <c r="U26" i="86"/>
  <c r="T26" i="86"/>
  <c r="H29" i="86" s="1"/>
  <c r="J29" i="86" s="1"/>
  <c r="S26" i="86"/>
  <c r="R26" i="86"/>
  <c r="Q26" i="86"/>
  <c r="U25" i="86"/>
  <c r="T25" i="86"/>
  <c r="S25" i="86"/>
  <c r="R25" i="86"/>
  <c r="Q25" i="86"/>
  <c r="K25" i="86"/>
  <c r="F25" i="86"/>
  <c r="D25" i="86"/>
  <c r="A25" i="86"/>
  <c r="U24" i="86"/>
  <c r="T24" i="86"/>
  <c r="S24" i="86"/>
  <c r="R24" i="86"/>
  <c r="U23" i="86"/>
  <c r="T23" i="86"/>
  <c r="S23" i="86"/>
  <c r="R23" i="86"/>
  <c r="Q23" i="86"/>
  <c r="K23" i="86"/>
  <c r="L24" i="86" s="1"/>
  <c r="H23" i="86"/>
  <c r="F23" i="86"/>
  <c r="D23" i="86"/>
  <c r="J23" i="86" s="1"/>
  <c r="A23" i="86"/>
  <c r="U22" i="86"/>
  <c r="T22" i="86"/>
  <c r="S22" i="86"/>
  <c r="R22" i="86"/>
  <c r="U21" i="86"/>
  <c r="T21" i="86"/>
  <c r="S21" i="86"/>
  <c r="R21" i="86"/>
  <c r="Q21" i="86"/>
  <c r="K21" i="86"/>
  <c r="F21" i="86"/>
  <c r="D21" i="86"/>
  <c r="A21" i="86"/>
  <c r="U20" i="86"/>
  <c r="T20" i="86"/>
  <c r="T27" i="86" s="1"/>
  <c r="S20" i="86"/>
  <c r="R20" i="86"/>
  <c r="U19" i="86"/>
  <c r="U27" i="86" s="1"/>
  <c r="I31" i="86" s="1"/>
  <c r="T19" i="86"/>
  <c r="S19" i="86"/>
  <c r="H27" i="86" s="1"/>
  <c r="Q19" i="86"/>
  <c r="U19" i="73"/>
  <c r="A21" i="73"/>
  <c r="D21" i="73"/>
  <c r="F21" i="73"/>
  <c r="G21" i="73"/>
  <c r="K21" i="73"/>
  <c r="R22" i="73"/>
  <c r="A23" i="73"/>
  <c r="D23" i="73"/>
  <c r="F23" i="73"/>
  <c r="K23" i="73"/>
  <c r="A25" i="73"/>
  <c r="D25" i="73"/>
  <c r="F25" i="73"/>
  <c r="K25" i="73"/>
  <c r="R26" i="73"/>
  <c r="A27" i="73"/>
  <c r="D27" i="73"/>
  <c r="F27" i="73"/>
  <c r="K27" i="73"/>
  <c r="A29" i="73"/>
  <c r="D29" i="73"/>
  <c r="F29" i="73"/>
  <c r="K29" i="73"/>
  <c r="G29" i="73" s="1"/>
  <c r="L29" i="73"/>
  <c r="A31" i="73"/>
  <c r="D31" i="73"/>
  <c r="F31" i="73"/>
  <c r="K31" i="73"/>
  <c r="L31" i="73"/>
  <c r="K34" i="73"/>
  <c r="K37" i="73"/>
  <c r="K38" i="73"/>
  <c r="K39" i="73"/>
  <c r="K40" i="73"/>
  <c r="K41" i="73"/>
  <c r="K42" i="73"/>
  <c r="L43" i="73"/>
  <c r="A47" i="73"/>
  <c r="B47" i="73"/>
  <c r="C47" i="73" s="1"/>
  <c r="B48" i="73" s="1"/>
  <c r="C48" i="73" s="1"/>
  <c r="B49" i="73" s="1"/>
  <c r="C49" i="73" s="1"/>
  <c r="B50" i="73" s="1"/>
  <c r="C50" i="73" s="1"/>
  <c r="B51" i="73" s="1"/>
  <c r="C51" i="73" s="1"/>
  <c r="B52" i="73" s="1"/>
  <c r="C52" i="73" s="1"/>
  <c r="B53" i="73" s="1"/>
  <c r="C53" i="73" s="1"/>
  <c r="B54" i="73" s="1"/>
  <c r="C54" i="73" s="1"/>
  <c r="B55" i="73" s="1"/>
  <c r="C55" i="73" s="1"/>
  <c r="B56" i="73" s="1"/>
  <c r="C56" i="73" s="1"/>
  <c r="B57" i="73" s="1"/>
  <c r="C57" i="73" s="1"/>
  <c r="B58" i="73" s="1"/>
  <c r="C58" i="73" s="1"/>
  <c r="K47" i="73"/>
  <c r="S47" i="73" s="1"/>
  <c r="O47" i="73"/>
  <c r="T47" i="73"/>
  <c r="P20" i="73" s="1"/>
  <c r="U47" i="73"/>
  <c r="V47" i="73"/>
  <c r="W47" i="73"/>
  <c r="P23" i="73" s="1"/>
  <c r="X47" i="73"/>
  <c r="Y47" i="73"/>
  <c r="Z47" i="73"/>
  <c r="K48" i="73"/>
  <c r="S48" i="73" s="1"/>
  <c r="O48" i="73"/>
  <c r="T48" i="73"/>
  <c r="U48" i="73"/>
  <c r="V48" i="73"/>
  <c r="W48" i="73"/>
  <c r="X48" i="73"/>
  <c r="Y48" i="73"/>
  <c r="Z48" i="73"/>
  <c r="K49" i="73"/>
  <c r="O49" i="73"/>
  <c r="S49" i="73"/>
  <c r="T49" i="73"/>
  <c r="U49" i="73"/>
  <c r="V49" i="73"/>
  <c r="P22" i="73" s="1"/>
  <c r="W49" i="73"/>
  <c r="X49" i="73"/>
  <c r="Y49" i="73"/>
  <c r="Z49" i="73"/>
  <c r="K50" i="73"/>
  <c r="O50" i="73"/>
  <c r="S50" i="73"/>
  <c r="T50" i="73"/>
  <c r="U50" i="73"/>
  <c r="V50" i="73"/>
  <c r="W50" i="73"/>
  <c r="X50" i="73"/>
  <c r="Y50" i="73"/>
  <c r="Z50" i="73"/>
  <c r="K51" i="73"/>
  <c r="O51" i="73"/>
  <c r="S51" i="73"/>
  <c r="T51" i="73"/>
  <c r="U51" i="73"/>
  <c r="V51" i="73"/>
  <c r="W51" i="73"/>
  <c r="X51" i="73"/>
  <c r="Y51" i="73"/>
  <c r="Z51" i="73"/>
  <c r="K52" i="73"/>
  <c r="O52" i="73"/>
  <c r="S52" i="73"/>
  <c r="T52" i="73"/>
  <c r="U52" i="73"/>
  <c r="V52" i="73"/>
  <c r="W52" i="73"/>
  <c r="X52" i="73"/>
  <c r="Y52" i="73"/>
  <c r="Z52" i="73"/>
  <c r="K53" i="73"/>
  <c r="O53" i="73"/>
  <c r="S53" i="73"/>
  <c r="T53" i="73"/>
  <c r="U53" i="73"/>
  <c r="V53" i="73"/>
  <c r="W53" i="73"/>
  <c r="X53" i="73"/>
  <c r="Y53" i="73"/>
  <c r="Z53" i="73"/>
  <c r="K54" i="73"/>
  <c r="O54" i="73"/>
  <c r="S54" i="73"/>
  <c r="T54" i="73"/>
  <c r="U54" i="73"/>
  <c r="V54" i="73"/>
  <c r="W54" i="73"/>
  <c r="X54" i="73"/>
  <c r="Y54" i="73"/>
  <c r="Z54" i="73"/>
  <c r="K55" i="73"/>
  <c r="O55" i="73"/>
  <c r="S55" i="73"/>
  <c r="T55" i="73"/>
  <c r="U55" i="73"/>
  <c r="V55" i="73"/>
  <c r="W55" i="73"/>
  <c r="X55" i="73"/>
  <c r="Y55" i="73"/>
  <c r="Z55" i="73"/>
  <c r="K56" i="73"/>
  <c r="O56" i="73"/>
  <c r="S56" i="73"/>
  <c r="T56" i="73"/>
  <c r="U56" i="73"/>
  <c r="V56" i="73"/>
  <c r="W56" i="73"/>
  <c r="X56" i="73"/>
  <c r="Y56" i="73"/>
  <c r="Z56" i="73"/>
  <c r="P26" i="73" s="1"/>
  <c r="K57" i="73"/>
  <c r="O57" i="73"/>
  <c r="S57" i="73"/>
  <c r="T57" i="73"/>
  <c r="U57" i="73"/>
  <c r="V57" i="73"/>
  <c r="W57" i="73"/>
  <c r="X57" i="73"/>
  <c r="P24" i="73" s="1"/>
  <c r="Y57" i="73"/>
  <c r="Z57" i="73"/>
  <c r="K58" i="73"/>
  <c r="O58" i="73"/>
  <c r="S58" i="73"/>
  <c r="T58" i="73"/>
  <c r="U58" i="73"/>
  <c r="Q21" i="73" s="1"/>
  <c r="V58" i="73"/>
  <c r="Q22" i="73" s="1"/>
  <c r="W58" i="73"/>
  <c r="Q23" i="73" s="1"/>
  <c r="X58" i="73"/>
  <c r="Y58" i="73"/>
  <c r="Q25" i="73" s="1"/>
  <c r="Z58" i="73"/>
  <c r="Q26" i="73" s="1"/>
  <c r="A59" i="73"/>
  <c r="B59" i="73"/>
  <c r="C59" i="73"/>
  <c r="B60" i="73" s="1"/>
  <c r="K59" i="73"/>
  <c r="S59" i="73" s="1"/>
  <c r="O59" i="73"/>
  <c r="T59" i="73"/>
  <c r="U59" i="73"/>
  <c r="V59" i="73"/>
  <c r="W59" i="73"/>
  <c r="X59" i="73"/>
  <c r="Y59" i="73"/>
  <c r="Z59" i="73"/>
  <c r="C60" i="73"/>
  <c r="B61" i="73" s="1"/>
  <c r="C61" i="73" s="1"/>
  <c r="B62" i="73" s="1"/>
  <c r="K60" i="73"/>
  <c r="O60" i="73"/>
  <c r="S60" i="73"/>
  <c r="T60" i="73"/>
  <c r="U60" i="73"/>
  <c r="V60" i="73"/>
  <c r="W60" i="73"/>
  <c r="X60" i="73"/>
  <c r="X114" i="73" s="1"/>
  <c r="Y60" i="73"/>
  <c r="Z60" i="73"/>
  <c r="K61" i="73"/>
  <c r="S61" i="73" s="1"/>
  <c r="O61" i="73"/>
  <c r="T61" i="73"/>
  <c r="U61" i="73"/>
  <c r="V61" i="73"/>
  <c r="W61" i="73"/>
  <c r="X61" i="73"/>
  <c r="Y61" i="73"/>
  <c r="Z61" i="73"/>
  <c r="C62" i="73"/>
  <c r="B63" i="73" s="1"/>
  <c r="C63" i="73" s="1"/>
  <c r="B64" i="73" s="1"/>
  <c r="C64" i="73" s="1"/>
  <c r="B65" i="73" s="1"/>
  <c r="C65" i="73" s="1"/>
  <c r="B66" i="73" s="1"/>
  <c r="C66" i="73" s="1"/>
  <c r="B67" i="73" s="1"/>
  <c r="C67" i="73" s="1"/>
  <c r="B68" i="73" s="1"/>
  <c r="C68" i="73" s="1"/>
  <c r="B69" i="73" s="1"/>
  <c r="C69" i="73" s="1"/>
  <c r="K62" i="73"/>
  <c r="S62" i="73" s="1"/>
  <c r="O62" i="73"/>
  <c r="T62" i="73"/>
  <c r="U62" i="73"/>
  <c r="V62" i="73"/>
  <c r="W62" i="73"/>
  <c r="X62" i="73"/>
  <c r="Y62" i="73"/>
  <c r="Z62" i="73"/>
  <c r="K63" i="73"/>
  <c r="O63" i="73"/>
  <c r="S63" i="73"/>
  <c r="T63" i="73"/>
  <c r="U63" i="73"/>
  <c r="V63" i="73"/>
  <c r="W63" i="73"/>
  <c r="X63" i="73"/>
  <c r="Y63" i="73"/>
  <c r="Z63" i="73"/>
  <c r="K64" i="73"/>
  <c r="O64" i="73"/>
  <c r="S64" i="73"/>
  <c r="T64" i="73"/>
  <c r="U64" i="73"/>
  <c r="V64" i="73"/>
  <c r="W64" i="73"/>
  <c r="X64" i="73"/>
  <c r="Y64" i="73"/>
  <c r="Z64" i="73"/>
  <c r="K65" i="73"/>
  <c r="O65" i="73"/>
  <c r="S65" i="73"/>
  <c r="T65" i="73"/>
  <c r="U65" i="73"/>
  <c r="V65" i="73"/>
  <c r="W65" i="73"/>
  <c r="X65" i="73"/>
  <c r="Y65" i="73"/>
  <c r="Z65" i="73"/>
  <c r="K66" i="73"/>
  <c r="O66" i="73"/>
  <c r="S66" i="73"/>
  <c r="T66" i="73"/>
  <c r="U66" i="73"/>
  <c r="V66" i="73"/>
  <c r="W66" i="73"/>
  <c r="X66" i="73"/>
  <c r="Y66" i="73"/>
  <c r="Z66" i="73"/>
  <c r="K67" i="73"/>
  <c r="O67" i="73"/>
  <c r="S67" i="73"/>
  <c r="T67" i="73"/>
  <c r="U67" i="73"/>
  <c r="V67" i="73"/>
  <c r="W67" i="73"/>
  <c r="X67" i="73"/>
  <c r="Y67" i="73"/>
  <c r="Z67" i="73"/>
  <c r="K68" i="73"/>
  <c r="O68" i="73"/>
  <c r="S68" i="73"/>
  <c r="T68" i="73"/>
  <c r="U68" i="73"/>
  <c r="V68" i="73"/>
  <c r="W68" i="73"/>
  <c r="X68" i="73"/>
  <c r="Y68" i="73"/>
  <c r="Z68" i="73"/>
  <c r="K69" i="73"/>
  <c r="O69" i="73"/>
  <c r="S69" i="73"/>
  <c r="T69" i="73"/>
  <c r="R20" i="73" s="1"/>
  <c r="U69" i="73"/>
  <c r="V69" i="73"/>
  <c r="W69" i="73"/>
  <c r="X69" i="73"/>
  <c r="R24" i="73" s="1"/>
  <c r="Y69" i="73"/>
  <c r="Z69" i="73"/>
  <c r="A70" i="73"/>
  <c r="B70" i="73"/>
  <c r="C70" i="73" s="1"/>
  <c r="B71" i="73" s="1"/>
  <c r="C71" i="73" s="1"/>
  <c r="B72" i="73" s="1"/>
  <c r="C72" i="73" s="1"/>
  <c r="B73" i="73" s="1"/>
  <c r="C73" i="73" s="1"/>
  <c r="B74" i="73" s="1"/>
  <c r="C74" i="73" s="1"/>
  <c r="B75" i="73" s="1"/>
  <c r="C75" i="73" s="1"/>
  <c r="B76" i="73" s="1"/>
  <c r="C76" i="73" s="1"/>
  <c r="B77" i="73" s="1"/>
  <c r="C77" i="73" s="1"/>
  <c r="B78" i="73" s="1"/>
  <c r="C78" i="73" s="1"/>
  <c r="B79" i="73" s="1"/>
  <c r="C79" i="73" s="1"/>
  <c r="B80" i="73" s="1"/>
  <c r="C80" i="73" s="1"/>
  <c r="K70" i="73"/>
  <c r="O70" i="73"/>
  <c r="S70" i="73"/>
  <c r="T70" i="73"/>
  <c r="U70" i="73"/>
  <c r="V70" i="73"/>
  <c r="W70" i="73"/>
  <c r="R23" i="73" s="1"/>
  <c r="X70" i="73"/>
  <c r="Y70" i="73"/>
  <c r="Z70" i="73"/>
  <c r="K71" i="73"/>
  <c r="O71" i="73"/>
  <c r="S71" i="73"/>
  <c r="T71" i="73"/>
  <c r="U71" i="73"/>
  <c r="V71" i="73"/>
  <c r="W71" i="73"/>
  <c r="X71" i="73"/>
  <c r="Y71" i="73"/>
  <c r="Z71" i="73"/>
  <c r="K72" i="73"/>
  <c r="O72" i="73"/>
  <c r="S72" i="73"/>
  <c r="T72" i="73"/>
  <c r="U72" i="73"/>
  <c r="V72" i="73"/>
  <c r="W72" i="73"/>
  <c r="X72" i="73"/>
  <c r="Y72" i="73"/>
  <c r="Z72" i="73"/>
  <c r="K73" i="73"/>
  <c r="O73" i="73"/>
  <c r="S73" i="73"/>
  <c r="T73" i="73"/>
  <c r="U73" i="73"/>
  <c r="V73" i="73"/>
  <c r="W73" i="73"/>
  <c r="X73" i="73"/>
  <c r="Y73" i="73"/>
  <c r="Z73" i="73"/>
  <c r="K74" i="73"/>
  <c r="O74" i="73"/>
  <c r="S74" i="73"/>
  <c r="T74" i="73"/>
  <c r="U74" i="73"/>
  <c r="V74" i="73"/>
  <c r="W74" i="73"/>
  <c r="X74" i="73"/>
  <c r="Y74" i="73"/>
  <c r="Z74" i="73"/>
  <c r="K75" i="73"/>
  <c r="O75" i="73"/>
  <c r="S75" i="73"/>
  <c r="T75" i="73"/>
  <c r="U75" i="73"/>
  <c r="V75" i="73"/>
  <c r="W75" i="73"/>
  <c r="X75" i="73"/>
  <c r="Y75" i="73"/>
  <c r="Z75" i="73"/>
  <c r="K76" i="73"/>
  <c r="O76" i="73"/>
  <c r="S76" i="73"/>
  <c r="T76" i="73"/>
  <c r="U76" i="73"/>
  <c r="V76" i="73"/>
  <c r="W76" i="73"/>
  <c r="X76" i="73"/>
  <c r="Y76" i="73"/>
  <c r="Z76" i="73"/>
  <c r="K77" i="73"/>
  <c r="O77" i="73"/>
  <c r="S77" i="73"/>
  <c r="T77" i="73"/>
  <c r="U77" i="73"/>
  <c r="V77" i="73"/>
  <c r="W77" i="73"/>
  <c r="X77" i="73"/>
  <c r="Y77" i="73"/>
  <c r="Z77" i="73"/>
  <c r="K78" i="73"/>
  <c r="O78" i="73"/>
  <c r="S78" i="73"/>
  <c r="T78" i="73"/>
  <c r="U78" i="73"/>
  <c r="V78" i="73"/>
  <c r="W78" i="73"/>
  <c r="X78" i="73"/>
  <c r="Y78" i="73"/>
  <c r="Z78" i="73"/>
  <c r="K79" i="73"/>
  <c r="O79" i="73"/>
  <c r="S79" i="73"/>
  <c r="T79" i="73"/>
  <c r="U79" i="73"/>
  <c r="V79" i="73"/>
  <c r="W79" i="73"/>
  <c r="X79" i="73"/>
  <c r="Y79" i="73"/>
  <c r="R25" i="73" s="1"/>
  <c r="Z79" i="73"/>
  <c r="K80" i="73"/>
  <c r="O80" i="73"/>
  <c r="S80" i="73"/>
  <c r="T80" i="73"/>
  <c r="U80" i="73"/>
  <c r="S21" i="73" s="1"/>
  <c r="V80" i="73"/>
  <c r="W80" i="73"/>
  <c r="S23" i="73" s="1"/>
  <c r="X80" i="73"/>
  <c r="Y80" i="73"/>
  <c r="S25" i="73" s="1"/>
  <c r="Z80" i="73"/>
  <c r="A81" i="73"/>
  <c r="B81" i="73"/>
  <c r="C81" i="73"/>
  <c r="B82" i="73" s="1"/>
  <c r="C82" i="73" s="1"/>
  <c r="B83" i="73" s="1"/>
  <c r="C83" i="73" s="1"/>
  <c r="B84" i="73" s="1"/>
  <c r="K81" i="73"/>
  <c r="O81" i="73"/>
  <c r="S81" i="73"/>
  <c r="S19" i="73" s="1"/>
  <c r="T81" i="73"/>
  <c r="U81" i="73"/>
  <c r="V81" i="73"/>
  <c r="W81" i="73"/>
  <c r="X81" i="73"/>
  <c r="Y81" i="73"/>
  <c r="Z81" i="73"/>
  <c r="K82" i="73"/>
  <c r="O82" i="73"/>
  <c r="S82" i="73"/>
  <c r="T82" i="73"/>
  <c r="U82" i="73"/>
  <c r="V82" i="73"/>
  <c r="W82" i="73"/>
  <c r="X82" i="73"/>
  <c r="Y82" i="73"/>
  <c r="Z82" i="73"/>
  <c r="K83" i="73"/>
  <c r="O83" i="73"/>
  <c r="S83" i="73"/>
  <c r="T83" i="73"/>
  <c r="U83" i="73"/>
  <c r="V83" i="73"/>
  <c r="W83" i="73"/>
  <c r="X83" i="73"/>
  <c r="Y83" i="73"/>
  <c r="Z83" i="73"/>
  <c r="Z114" i="73" s="1"/>
  <c r="C84" i="73"/>
  <c r="B85" i="73" s="1"/>
  <c r="K84" i="73"/>
  <c r="O84" i="73"/>
  <c r="S84" i="73"/>
  <c r="T84" i="73"/>
  <c r="U84" i="73"/>
  <c r="V84" i="73"/>
  <c r="W84" i="73"/>
  <c r="X84" i="73"/>
  <c r="Y84" i="73"/>
  <c r="Z84" i="73"/>
  <c r="C85" i="73"/>
  <c r="B86" i="73" s="1"/>
  <c r="C86" i="73" s="1"/>
  <c r="B87" i="73" s="1"/>
  <c r="C87" i="73" s="1"/>
  <c r="B88" i="73" s="1"/>
  <c r="C88" i="73" s="1"/>
  <c r="B89" i="73" s="1"/>
  <c r="C89" i="73" s="1"/>
  <c r="B90" i="73" s="1"/>
  <c r="C90" i="73" s="1"/>
  <c r="B91" i="73" s="1"/>
  <c r="C91" i="73" s="1"/>
  <c r="K85" i="73"/>
  <c r="O85" i="73"/>
  <c r="S85" i="73"/>
  <c r="T85" i="73"/>
  <c r="U85" i="73"/>
  <c r="V85" i="73"/>
  <c r="W85" i="73"/>
  <c r="X85" i="73"/>
  <c r="Y85" i="73"/>
  <c r="Z85" i="73"/>
  <c r="K86" i="73"/>
  <c r="O86" i="73"/>
  <c r="S86" i="73"/>
  <c r="T86" i="73"/>
  <c r="U86" i="73"/>
  <c r="V86" i="73"/>
  <c r="W86" i="73"/>
  <c r="X86" i="73"/>
  <c r="Y86" i="73"/>
  <c r="Z86" i="73"/>
  <c r="K87" i="73"/>
  <c r="O87" i="73"/>
  <c r="S87" i="73"/>
  <c r="T87" i="73"/>
  <c r="U87" i="73"/>
  <c r="V87" i="73"/>
  <c r="W87" i="73"/>
  <c r="X87" i="73"/>
  <c r="Y87" i="73"/>
  <c r="Z87" i="73"/>
  <c r="K88" i="73"/>
  <c r="O88" i="73"/>
  <c r="S88" i="73"/>
  <c r="T88" i="73"/>
  <c r="U88" i="73"/>
  <c r="V88" i="73"/>
  <c r="W88" i="73"/>
  <c r="X88" i="73"/>
  <c r="Y88" i="73"/>
  <c r="Z88" i="73"/>
  <c r="K89" i="73"/>
  <c r="O89" i="73"/>
  <c r="S89" i="73"/>
  <c r="T89" i="73"/>
  <c r="U89" i="73"/>
  <c r="V89" i="73"/>
  <c r="W89" i="73"/>
  <c r="X89" i="73"/>
  <c r="Y89" i="73"/>
  <c r="Z89" i="73"/>
  <c r="K90" i="73"/>
  <c r="O90" i="73"/>
  <c r="S90" i="73"/>
  <c r="T90" i="73"/>
  <c r="U90" i="73"/>
  <c r="V90" i="73"/>
  <c r="W90" i="73"/>
  <c r="X90" i="73"/>
  <c r="Y90" i="73"/>
  <c r="Z90" i="73"/>
  <c r="K91" i="73"/>
  <c r="O91" i="73"/>
  <c r="S91" i="73"/>
  <c r="T91" i="73"/>
  <c r="T20" i="73" s="1"/>
  <c r="U91" i="73"/>
  <c r="V91" i="73"/>
  <c r="T22" i="73" s="1"/>
  <c r="W91" i="73"/>
  <c r="X91" i="73"/>
  <c r="T24" i="73" s="1"/>
  <c r="Y91" i="73"/>
  <c r="Z91" i="73"/>
  <c r="T26" i="73" s="1"/>
  <c r="A92" i="73"/>
  <c r="B92" i="73"/>
  <c r="C92" i="73" s="1"/>
  <c r="K92" i="73"/>
  <c r="O92" i="73"/>
  <c r="S92" i="73"/>
  <c r="T92" i="73"/>
  <c r="U92" i="73"/>
  <c r="V92" i="73"/>
  <c r="W92" i="73"/>
  <c r="X92" i="73"/>
  <c r="Y92" i="73"/>
  <c r="Z92" i="73"/>
  <c r="B93" i="73"/>
  <c r="C93" i="73" s="1"/>
  <c r="K93" i="73"/>
  <c r="O93" i="73"/>
  <c r="S93" i="73"/>
  <c r="T93" i="73"/>
  <c r="U93" i="73"/>
  <c r="V93" i="73"/>
  <c r="W93" i="73"/>
  <c r="X93" i="73"/>
  <c r="Y93" i="73"/>
  <c r="Z93" i="73"/>
  <c r="B94" i="73"/>
  <c r="C94" i="73" s="1"/>
  <c r="B95" i="73" s="1"/>
  <c r="C95" i="73" s="1"/>
  <c r="B96" i="73" s="1"/>
  <c r="C96" i="73" s="1"/>
  <c r="B97" i="73" s="1"/>
  <c r="C97" i="73" s="1"/>
  <c r="B98" i="73" s="1"/>
  <c r="C98" i="73" s="1"/>
  <c r="B99" i="73" s="1"/>
  <c r="C99" i="73" s="1"/>
  <c r="B100" i="73" s="1"/>
  <c r="C100" i="73" s="1"/>
  <c r="B101" i="73" s="1"/>
  <c r="C101" i="73" s="1"/>
  <c r="B102" i="73" s="1"/>
  <c r="C102" i="73" s="1"/>
  <c r="K94" i="73"/>
  <c r="O94" i="73"/>
  <c r="S94" i="73"/>
  <c r="T94" i="73"/>
  <c r="U94" i="73"/>
  <c r="V94" i="73"/>
  <c r="W94" i="73"/>
  <c r="X94" i="73"/>
  <c r="Y94" i="73"/>
  <c r="Z94" i="73"/>
  <c r="K95" i="73"/>
  <c r="O95" i="73"/>
  <c r="S95" i="73"/>
  <c r="T95" i="73"/>
  <c r="U95" i="73"/>
  <c r="V95" i="73"/>
  <c r="W95" i="73"/>
  <c r="X95" i="73"/>
  <c r="Y95" i="73"/>
  <c r="Z95" i="73"/>
  <c r="K96" i="73"/>
  <c r="O96" i="73"/>
  <c r="S96" i="73"/>
  <c r="T96" i="73"/>
  <c r="U96" i="73"/>
  <c r="V96" i="73"/>
  <c r="W96" i="73"/>
  <c r="X96" i="73"/>
  <c r="Y96" i="73"/>
  <c r="Z96" i="73"/>
  <c r="K97" i="73"/>
  <c r="O97" i="73"/>
  <c r="S97" i="73"/>
  <c r="T97" i="73"/>
  <c r="U97" i="73"/>
  <c r="V97" i="73"/>
  <c r="W97" i="73"/>
  <c r="X97" i="73"/>
  <c r="Y97" i="73"/>
  <c r="Z97" i="73"/>
  <c r="K98" i="73"/>
  <c r="O98" i="73"/>
  <c r="S98" i="73"/>
  <c r="T98" i="73"/>
  <c r="U98" i="73"/>
  <c r="V98" i="73"/>
  <c r="W98" i="73"/>
  <c r="X98" i="73"/>
  <c r="Y98" i="73"/>
  <c r="Z98" i="73"/>
  <c r="K99" i="73"/>
  <c r="O99" i="73"/>
  <c r="S99" i="73"/>
  <c r="T99" i="73"/>
  <c r="U99" i="73"/>
  <c r="V99" i="73"/>
  <c r="W99" i="73"/>
  <c r="X99" i="73"/>
  <c r="Y99" i="73"/>
  <c r="Z99" i="73"/>
  <c r="K100" i="73"/>
  <c r="O100" i="73"/>
  <c r="S100" i="73"/>
  <c r="T100" i="73"/>
  <c r="U100" i="73"/>
  <c r="V100" i="73"/>
  <c r="W100" i="73"/>
  <c r="X100" i="73"/>
  <c r="Y100" i="73"/>
  <c r="Z100" i="73"/>
  <c r="K101" i="73"/>
  <c r="O101" i="73"/>
  <c r="S101" i="73"/>
  <c r="T101" i="73"/>
  <c r="U101" i="73"/>
  <c r="V101" i="73"/>
  <c r="W101" i="73"/>
  <c r="X101" i="73"/>
  <c r="Y101" i="73"/>
  <c r="Z101" i="73"/>
  <c r="K102" i="73"/>
  <c r="O102" i="73"/>
  <c r="S102" i="73"/>
  <c r="T102" i="73"/>
  <c r="U102" i="73"/>
  <c r="U21" i="73" s="1"/>
  <c r="V102" i="73"/>
  <c r="W102" i="73"/>
  <c r="U23" i="73" s="1"/>
  <c r="X102" i="73"/>
  <c r="Y102" i="73"/>
  <c r="U25" i="73" s="1"/>
  <c r="Z102" i="73"/>
  <c r="A103" i="73"/>
  <c r="B103" i="73"/>
  <c r="C103" i="73"/>
  <c r="B104" i="73" s="1"/>
  <c r="K103" i="73"/>
  <c r="O103" i="73"/>
  <c r="S103" i="73"/>
  <c r="T103" i="73"/>
  <c r="U103" i="73"/>
  <c r="V103" i="73"/>
  <c r="W103" i="73"/>
  <c r="X103" i="73"/>
  <c r="Y103" i="73"/>
  <c r="Z103" i="73"/>
  <c r="C104" i="73"/>
  <c r="B105" i="73" s="1"/>
  <c r="C105" i="73" s="1"/>
  <c r="B106" i="73" s="1"/>
  <c r="C106" i="73" s="1"/>
  <c r="B107" i="73" s="1"/>
  <c r="C107" i="73" s="1"/>
  <c r="B108" i="73" s="1"/>
  <c r="C108" i="73" s="1"/>
  <c r="B109" i="73" s="1"/>
  <c r="C109" i="73" s="1"/>
  <c r="B110" i="73" s="1"/>
  <c r="C110" i="73" s="1"/>
  <c r="B111" i="73" s="1"/>
  <c r="C111" i="73" s="1"/>
  <c r="B112" i="73" s="1"/>
  <c r="C112" i="73" s="1"/>
  <c r="B113" i="73" s="1"/>
  <c r="C113" i="73" s="1"/>
  <c r="K104" i="73"/>
  <c r="O104" i="73"/>
  <c r="S104" i="73"/>
  <c r="T104" i="73"/>
  <c r="U104" i="73"/>
  <c r="V104" i="73"/>
  <c r="W104" i="73"/>
  <c r="X104" i="73"/>
  <c r="Y104" i="73"/>
  <c r="Z104" i="73"/>
  <c r="K105" i="73"/>
  <c r="O105" i="73"/>
  <c r="S105" i="73"/>
  <c r="T105" i="73"/>
  <c r="U105" i="73"/>
  <c r="V105" i="73"/>
  <c r="W105" i="73"/>
  <c r="X105" i="73"/>
  <c r="Y105" i="73"/>
  <c r="Z105" i="73"/>
  <c r="K106" i="73"/>
  <c r="O106" i="73"/>
  <c r="S106" i="73"/>
  <c r="T106" i="73"/>
  <c r="U106" i="73"/>
  <c r="V106" i="73"/>
  <c r="W106" i="73"/>
  <c r="X106" i="73"/>
  <c r="Y106" i="73"/>
  <c r="Z106" i="73"/>
  <c r="K107" i="73"/>
  <c r="O107" i="73"/>
  <c r="S107" i="73"/>
  <c r="T107" i="73"/>
  <c r="U107" i="73"/>
  <c r="V107" i="73"/>
  <c r="W107" i="73"/>
  <c r="X107" i="73"/>
  <c r="Y107" i="73"/>
  <c r="Z107" i="73"/>
  <c r="K108" i="73"/>
  <c r="O108" i="73"/>
  <c r="S108" i="73"/>
  <c r="T108" i="73"/>
  <c r="U108" i="73"/>
  <c r="V108" i="73"/>
  <c r="W108" i="73"/>
  <c r="X108" i="73"/>
  <c r="Y108" i="73"/>
  <c r="Z108" i="73"/>
  <c r="K109" i="73"/>
  <c r="O109" i="73"/>
  <c r="S109" i="73"/>
  <c r="T109" i="73"/>
  <c r="U109" i="73"/>
  <c r="V109" i="73"/>
  <c r="W109" i="73"/>
  <c r="X109" i="73"/>
  <c r="Y109" i="73"/>
  <c r="Z109" i="73"/>
  <c r="K110" i="73"/>
  <c r="O110" i="73"/>
  <c r="S110" i="73"/>
  <c r="T110" i="73"/>
  <c r="U110" i="73"/>
  <c r="V110" i="73"/>
  <c r="W110" i="73"/>
  <c r="X110" i="73"/>
  <c r="Y110" i="73"/>
  <c r="Z110" i="73"/>
  <c r="K111" i="73"/>
  <c r="O111" i="73"/>
  <c r="S111" i="73"/>
  <c r="T111" i="73"/>
  <c r="U111" i="73"/>
  <c r="V111" i="73"/>
  <c r="W111" i="73"/>
  <c r="X111" i="73"/>
  <c r="Y111" i="73"/>
  <c r="Z111" i="73"/>
  <c r="K112" i="73"/>
  <c r="O112" i="73"/>
  <c r="S112" i="73"/>
  <c r="T112" i="73"/>
  <c r="U112" i="73"/>
  <c r="V112" i="73"/>
  <c r="W112" i="73"/>
  <c r="X112" i="73"/>
  <c r="Y112" i="73"/>
  <c r="Z112" i="73"/>
  <c r="K113" i="73"/>
  <c r="O113" i="73"/>
  <c r="S113" i="73"/>
  <c r="T113" i="73"/>
  <c r="U113" i="73"/>
  <c r="V113" i="73"/>
  <c r="W113" i="73"/>
  <c r="X113" i="73"/>
  <c r="Y113" i="73"/>
  <c r="Z113" i="73"/>
  <c r="A136" i="73"/>
  <c r="D136" i="73"/>
  <c r="F136" i="73"/>
  <c r="G136" i="73"/>
  <c r="K136" i="73"/>
  <c r="R136" i="73"/>
  <c r="A138" i="73"/>
  <c r="D138" i="73"/>
  <c r="F138" i="73"/>
  <c r="K138" i="73"/>
  <c r="A140" i="73"/>
  <c r="D140" i="73"/>
  <c r="F140" i="73"/>
  <c r="G140" i="73"/>
  <c r="K140" i="73"/>
  <c r="R140" i="73"/>
  <c r="Q141" i="73"/>
  <c r="U141" i="73"/>
  <c r="A142" i="73"/>
  <c r="D142" i="73"/>
  <c r="F142" i="73"/>
  <c r="K142" i="73"/>
  <c r="A144" i="73"/>
  <c r="D144" i="73"/>
  <c r="F144" i="73"/>
  <c r="K144" i="73"/>
  <c r="G144" i="73" s="1"/>
  <c r="A146" i="73"/>
  <c r="D146" i="73"/>
  <c r="F146" i="73"/>
  <c r="G146" i="73"/>
  <c r="K146" i="73"/>
  <c r="L146" i="73" s="1"/>
  <c r="K149" i="73"/>
  <c r="K152" i="73"/>
  <c r="K153" i="73"/>
  <c r="K154" i="73"/>
  <c r="K155" i="73"/>
  <c r="K158" i="73" s="1"/>
  <c r="K156" i="73"/>
  <c r="K157" i="73"/>
  <c r="L158" i="73"/>
  <c r="A162" i="73"/>
  <c r="B162" i="73"/>
  <c r="C162" i="73"/>
  <c r="B163" i="73" s="1"/>
  <c r="C163" i="73" s="1"/>
  <c r="B164" i="73" s="1"/>
  <c r="C164" i="73" s="1"/>
  <c r="B165" i="73" s="1"/>
  <c r="C165" i="73" s="1"/>
  <c r="B166" i="73" s="1"/>
  <c r="C166" i="73" s="1"/>
  <c r="B167" i="73" s="1"/>
  <c r="C167" i="73" s="1"/>
  <c r="B168" i="73" s="1"/>
  <c r="C168" i="73" s="1"/>
  <c r="B169" i="73" s="1"/>
  <c r="C169" i="73" s="1"/>
  <c r="B170" i="73" s="1"/>
  <c r="C170" i="73" s="1"/>
  <c r="B171" i="73" s="1"/>
  <c r="C171" i="73" s="1"/>
  <c r="B172" i="73" s="1"/>
  <c r="C172" i="73" s="1"/>
  <c r="B173" i="73" s="1"/>
  <c r="C173" i="73" s="1"/>
  <c r="K162" i="73"/>
  <c r="S162" i="73" s="1"/>
  <c r="P134" i="73" s="1"/>
  <c r="O162" i="73"/>
  <c r="T162" i="73"/>
  <c r="U162" i="73"/>
  <c r="V162" i="73"/>
  <c r="P137" i="73" s="1"/>
  <c r="W162" i="73"/>
  <c r="P138" i="73" s="1"/>
  <c r="X162" i="73"/>
  <c r="Y162" i="73"/>
  <c r="Z162" i="73"/>
  <c r="P141" i="73" s="1"/>
  <c r="K163" i="73"/>
  <c r="S163" i="73" s="1"/>
  <c r="O163" i="73"/>
  <c r="T163" i="73"/>
  <c r="P135" i="73" s="1"/>
  <c r="U163" i="73"/>
  <c r="V163" i="73"/>
  <c r="W163" i="73"/>
  <c r="X163" i="73"/>
  <c r="Y163" i="73"/>
  <c r="Z163" i="73"/>
  <c r="K164" i="73"/>
  <c r="O164" i="73"/>
  <c r="S164" i="73"/>
  <c r="T164" i="73"/>
  <c r="U164" i="73"/>
  <c r="V164" i="73"/>
  <c r="W164" i="73"/>
  <c r="X164" i="73"/>
  <c r="Y164" i="73"/>
  <c r="Z164" i="73"/>
  <c r="K165" i="73"/>
  <c r="O165" i="73"/>
  <c r="S165" i="73"/>
  <c r="T165" i="73"/>
  <c r="U165" i="73"/>
  <c r="V165" i="73"/>
  <c r="W165" i="73"/>
  <c r="X165" i="73"/>
  <c r="Y165" i="73"/>
  <c r="Z165" i="73"/>
  <c r="K166" i="73"/>
  <c r="O166" i="73"/>
  <c r="S166" i="73"/>
  <c r="T166" i="73"/>
  <c r="U166" i="73"/>
  <c r="V166" i="73"/>
  <c r="W166" i="73"/>
  <c r="X166" i="73"/>
  <c r="Y166" i="73"/>
  <c r="Z166" i="73"/>
  <c r="K167" i="73"/>
  <c r="O167" i="73"/>
  <c r="S167" i="73"/>
  <c r="T167" i="73"/>
  <c r="U167" i="73"/>
  <c r="V167" i="73"/>
  <c r="W167" i="73"/>
  <c r="X167" i="73"/>
  <c r="Y167" i="73"/>
  <c r="Z167" i="73"/>
  <c r="K168" i="73"/>
  <c r="O168" i="73"/>
  <c r="S168" i="73"/>
  <c r="T168" i="73"/>
  <c r="U168" i="73"/>
  <c r="V168" i="73"/>
  <c r="W168" i="73"/>
  <c r="X168" i="73"/>
  <c r="Y168" i="73"/>
  <c r="Z168" i="73"/>
  <c r="K169" i="73"/>
  <c r="O169" i="73"/>
  <c r="S169" i="73"/>
  <c r="T169" i="73"/>
  <c r="U169" i="73"/>
  <c r="V169" i="73"/>
  <c r="W169" i="73"/>
  <c r="X169" i="73"/>
  <c r="Y169" i="73"/>
  <c r="Z169" i="73"/>
  <c r="K170" i="73"/>
  <c r="O170" i="73"/>
  <c r="S170" i="73"/>
  <c r="T170" i="73"/>
  <c r="U170" i="73"/>
  <c r="V170" i="73"/>
  <c r="W170" i="73"/>
  <c r="X170" i="73"/>
  <c r="Y170" i="73"/>
  <c r="Z170" i="73"/>
  <c r="K171" i="73"/>
  <c r="O171" i="73"/>
  <c r="S171" i="73"/>
  <c r="T171" i="73"/>
  <c r="U171" i="73"/>
  <c r="V171" i="73"/>
  <c r="W171" i="73"/>
  <c r="X171" i="73"/>
  <c r="Y171" i="73"/>
  <c r="Z171" i="73"/>
  <c r="K172" i="73"/>
  <c r="O172" i="73"/>
  <c r="S172" i="73"/>
  <c r="T172" i="73"/>
  <c r="U172" i="73"/>
  <c r="V172" i="73"/>
  <c r="W172" i="73"/>
  <c r="X172" i="73"/>
  <c r="Y172" i="73"/>
  <c r="Z172" i="73"/>
  <c r="K173" i="73"/>
  <c r="O173" i="73"/>
  <c r="S173" i="73"/>
  <c r="T173" i="73"/>
  <c r="U173" i="73"/>
  <c r="Q136" i="73" s="1"/>
  <c r="V173" i="73"/>
  <c r="W173" i="73"/>
  <c r="X173" i="73"/>
  <c r="Q139" i="73" s="1"/>
  <c r="Y173" i="73"/>
  <c r="Q140" i="73" s="1"/>
  <c r="Z173" i="73"/>
  <c r="A174" i="73"/>
  <c r="B174" i="73"/>
  <c r="C174" i="73"/>
  <c r="B175" i="73" s="1"/>
  <c r="C175" i="73" s="1"/>
  <c r="B176" i="73" s="1"/>
  <c r="C176" i="73" s="1"/>
  <c r="B177" i="73" s="1"/>
  <c r="C177" i="73" s="1"/>
  <c r="B178" i="73" s="1"/>
  <c r="C178" i="73" s="1"/>
  <c r="B179" i="73" s="1"/>
  <c r="C179" i="73" s="1"/>
  <c r="B180" i="73" s="1"/>
  <c r="C180" i="73" s="1"/>
  <c r="B181" i="73" s="1"/>
  <c r="C181" i="73" s="1"/>
  <c r="B182" i="73" s="1"/>
  <c r="C182" i="73" s="1"/>
  <c r="B183" i="73" s="1"/>
  <c r="C183" i="73" s="1"/>
  <c r="B184" i="73" s="1"/>
  <c r="C184" i="73" s="1"/>
  <c r="K174" i="73"/>
  <c r="O174" i="73"/>
  <c r="S174" i="73"/>
  <c r="T174" i="73"/>
  <c r="U174" i="73"/>
  <c r="V174" i="73"/>
  <c r="W174" i="73"/>
  <c r="Q138" i="73" s="1"/>
  <c r="X174" i="73"/>
  <c r="Y174" i="73"/>
  <c r="Z174" i="73"/>
  <c r="K175" i="73"/>
  <c r="O175" i="73"/>
  <c r="S175" i="73"/>
  <c r="T175" i="73"/>
  <c r="U175" i="73"/>
  <c r="V175" i="73"/>
  <c r="W175" i="73"/>
  <c r="X175" i="73"/>
  <c r="Y175" i="73"/>
  <c r="Z175" i="73"/>
  <c r="K176" i="73"/>
  <c r="O176" i="73"/>
  <c r="S176" i="73"/>
  <c r="T176" i="73"/>
  <c r="U176" i="73"/>
  <c r="V176" i="73"/>
  <c r="W176" i="73"/>
  <c r="X176" i="73"/>
  <c r="Y176" i="73"/>
  <c r="Z176" i="73"/>
  <c r="K177" i="73"/>
  <c r="O177" i="73"/>
  <c r="S177" i="73"/>
  <c r="T177" i="73"/>
  <c r="U177" i="73"/>
  <c r="V177" i="73"/>
  <c r="W177" i="73"/>
  <c r="X177" i="73"/>
  <c r="Y177" i="73"/>
  <c r="Z177" i="73"/>
  <c r="K178" i="73"/>
  <c r="O178" i="73"/>
  <c r="S178" i="73"/>
  <c r="T178" i="73"/>
  <c r="U178" i="73"/>
  <c r="V178" i="73"/>
  <c r="W178" i="73"/>
  <c r="X178" i="73"/>
  <c r="Y178" i="73"/>
  <c r="Z178" i="73"/>
  <c r="K179" i="73"/>
  <c r="O179" i="73"/>
  <c r="S179" i="73"/>
  <c r="T179" i="73"/>
  <c r="U179" i="73"/>
  <c r="V179" i="73"/>
  <c r="W179" i="73"/>
  <c r="X179" i="73"/>
  <c r="Y179" i="73"/>
  <c r="Z179" i="73"/>
  <c r="K180" i="73"/>
  <c r="O180" i="73"/>
  <c r="S180" i="73"/>
  <c r="T180" i="73"/>
  <c r="U180" i="73"/>
  <c r="V180" i="73"/>
  <c r="W180" i="73"/>
  <c r="X180" i="73"/>
  <c r="Y180" i="73"/>
  <c r="Z180" i="73"/>
  <c r="K181" i="73"/>
  <c r="O181" i="73"/>
  <c r="S181" i="73"/>
  <c r="T181" i="73"/>
  <c r="U181" i="73"/>
  <c r="V181" i="73"/>
  <c r="W181" i="73"/>
  <c r="X181" i="73"/>
  <c r="Y181" i="73"/>
  <c r="Z181" i="73"/>
  <c r="K182" i="73"/>
  <c r="O182" i="73"/>
  <c r="S182" i="73"/>
  <c r="T182" i="73"/>
  <c r="U182" i="73"/>
  <c r="V182" i="73"/>
  <c r="W182" i="73"/>
  <c r="X182" i="73"/>
  <c r="Y182" i="73"/>
  <c r="Z182" i="73"/>
  <c r="K183" i="73"/>
  <c r="O183" i="73"/>
  <c r="S183" i="73"/>
  <c r="T183" i="73"/>
  <c r="U183" i="73"/>
  <c r="V183" i="73"/>
  <c r="W183" i="73"/>
  <c r="X183" i="73"/>
  <c r="Y183" i="73"/>
  <c r="Z183" i="73"/>
  <c r="K184" i="73"/>
  <c r="O184" i="73"/>
  <c r="S184" i="73"/>
  <c r="T184" i="73"/>
  <c r="R135" i="73" s="1"/>
  <c r="U184" i="73"/>
  <c r="V184" i="73"/>
  <c r="W184" i="73"/>
  <c r="R138" i="73" s="1"/>
  <c r="X184" i="73"/>
  <c r="R139" i="73" s="1"/>
  <c r="Y184" i="73"/>
  <c r="Z184" i="73"/>
  <c r="A185" i="73"/>
  <c r="B185" i="73"/>
  <c r="C185" i="73" s="1"/>
  <c r="B186" i="73" s="1"/>
  <c r="C186" i="73" s="1"/>
  <c r="B187" i="73" s="1"/>
  <c r="C187" i="73" s="1"/>
  <c r="B188" i="73" s="1"/>
  <c r="C188" i="73" s="1"/>
  <c r="B189" i="73" s="1"/>
  <c r="C189" i="73" s="1"/>
  <c r="B190" i="73" s="1"/>
  <c r="C190" i="73" s="1"/>
  <c r="B191" i="73" s="1"/>
  <c r="C191" i="73" s="1"/>
  <c r="B192" i="73" s="1"/>
  <c r="C192" i="73" s="1"/>
  <c r="B193" i="73" s="1"/>
  <c r="C193" i="73" s="1"/>
  <c r="B194" i="73" s="1"/>
  <c r="C194" i="73" s="1"/>
  <c r="B195" i="73" s="1"/>
  <c r="C195" i="73" s="1"/>
  <c r="K185" i="73"/>
  <c r="O185" i="73"/>
  <c r="S185" i="73"/>
  <c r="T185" i="73"/>
  <c r="U185" i="73"/>
  <c r="V185" i="73"/>
  <c r="R137" i="73" s="1"/>
  <c r="W185" i="73"/>
  <c r="X185" i="73"/>
  <c r="Y185" i="73"/>
  <c r="Z185" i="73"/>
  <c r="K186" i="73"/>
  <c r="O186" i="73"/>
  <c r="S186" i="73"/>
  <c r="T186" i="73"/>
  <c r="U186" i="73"/>
  <c r="V186" i="73"/>
  <c r="W186" i="73"/>
  <c r="X186" i="73"/>
  <c r="Y186" i="73"/>
  <c r="Z186" i="73"/>
  <c r="Z229" i="73" s="1"/>
  <c r="K187" i="73"/>
  <c r="O187" i="73"/>
  <c r="S187" i="73"/>
  <c r="T187" i="73"/>
  <c r="U187" i="73"/>
  <c r="V187" i="73"/>
  <c r="W187" i="73"/>
  <c r="W229" i="73" s="1"/>
  <c r="X187" i="73"/>
  <c r="Y187" i="73"/>
  <c r="Z187" i="73"/>
  <c r="K188" i="73"/>
  <c r="O188" i="73"/>
  <c r="S188" i="73"/>
  <c r="T188" i="73"/>
  <c r="U188" i="73"/>
  <c r="V188" i="73"/>
  <c r="W188" i="73"/>
  <c r="X188" i="73"/>
  <c r="Y188" i="73"/>
  <c r="Z188" i="73"/>
  <c r="K189" i="73"/>
  <c r="O189" i="73"/>
  <c r="S189" i="73"/>
  <c r="T189" i="73"/>
  <c r="U189" i="73"/>
  <c r="V189" i="73"/>
  <c r="W189" i="73"/>
  <c r="X189" i="73"/>
  <c r="Y189" i="73"/>
  <c r="Z189" i="73"/>
  <c r="K190" i="73"/>
  <c r="O190" i="73"/>
  <c r="S190" i="73"/>
  <c r="T190" i="73"/>
  <c r="U190" i="73"/>
  <c r="V190" i="73"/>
  <c r="W190" i="73"/>
  <c r="X190" i="73"/>
  <c r="Y190" i="73"/>
  <c r="Z190" i="73"/>
  <c r="K191" i="73"/>
  <c r="O191" i="73"/>
  <c r="S191" i="73"/>
  <c r="T191" i="73"/>
  <c r="U191" i="73"/>
  <c r="V191" i="73"/>
  <c r="W191" i="73"/>
  <c r="X191" i="73"/>
  <c r="Y191" i="73"/>
  <c r="Z191" i="73"/>
  <c r="K192" i="73"/>
  <c r="O192" i="73"/>
  <c r="S192" i="73"/>
  <c r="T192" i="73"/>
  <c r="U192" i="73"/>
  <c r="V192" i="73"/>
  <c r="W192" i="73"/>
  <c r="X192" i="73"/>
  <c r="Y192" i="73"/>
  <c r="Z192" i="73"/>
  <c r="K193" i="73"/>
  <c r="O193" i="73"/>
  <c r="S193" i="73"/>
  <c r="T193" i="73"/>
  <c r="U193" i="73"/>
  <c r="V193" i="73"/>
  <c r="W193" i="73"/>
  <c r="X193" i="73"/>
  <c r="Y193" i="73"/>
  <c r="Z193" i="73"/>
  <c r="K194" i="73"/>
  <c r="O194" i="73"/>
  <c r="S194" i="73"/>
  <c r="T194" i="73"/>
  <c r="U194" i="73"/>
  <c r="V194" i="73"/>
  <c r="W194" i="73"/>
  <c r="X194" i="73"/>
  <c r="Y194" i="73"/>
  <c r="Z194" i="73"/>
  <c r="K195" i="73"/>
  <c r="O195" i="73"/>
  <c r="S195" i="73"/>
  <c r="T195" i="73"/>
  <c r="U195" i="73"/>
  <c r="V195" i="73"/>
  <c r="W195" i="73"/>
  <c r="X195" i="73"/>
  <c r="S139" i="73" s="1"/>
  <c r="Y195" i="73"/>
  <c r="Z195" i="73"/>
  <c r="A196" i="73"/>
  <c r="B196" i="73"/>
  <c r="C196" i="73"/>
  <c r="B197" i="73" s="1"/>
  <c r="C197" i="73" s="1"/>
  <c r="B198" i="73" s="1"/>
  <c r="C198" i="73" s="1"/>
  <c r="B199" i="73" s="1"/>
  <c r="C199" i="73" s="1"/>
  <c r="B200" i="73" s="1"/>
  <c r="C200" i="73" s="1"/>
  <c r="B201" i="73" s="1"/>
  <c r="C201" i="73" s="1"/>
  <c r="B202" i="73" s="1"/>
  <c r="C202" i="73" s="1"/>
  <c r="B203" i="73" s="1"/>
  <c r="C203" i="73" s="1"/>
  <c r="B204" i="73" s="1"/>
  <c r="C204" i="73" s="1"/>
  <c r="B205" i="73" s="1"/>
  <c r="C205" i="73" s="1"/>
  <c r="B206" i="73" s="1"/>
  <c r="C206" i="73" s="1"/>
  <c r="K196" i="73"/>
  <c r="S196" i="73" s="1"/>
  <c r="S134" i="73" s="1"/>
  <c r="O196" i="73"/>
  <c r="T196" i="73"/>
  <c r="U196" i="73"/>
  <c r="V196" i="73"/>
  <c r="W196" i="73"/>
  <c r="X196" i="73"/>
  <c r="Y196" i="73"/>
  <c r="Z196" i="73"/>
  <c r="K197" i="73"/>
  <c r="W197" i="73" s="1"/>
  <c r="O197" i="73"/>
  <c r="S197" i="73"/>
  <c r="T197" i="73"/>
  <c r="U197" i="73"/>
  <c r="V197" i="73"/>
  <c r="X197" i="73"/>
  <c r="Y197" i="73"/>
  <c r="Z197" i="73"/>
  <c r="K198" i="73"/>
  <c r="S198" i="73" s="1"/>
  <c r="O198" i="73"/>
  <c r="T198" i="73"/>
  <c r="U198" i="73"/>
  <c r="V198" i="73"/>
  <c r="W198" i="73"/>
  <c r="X198" i="73"/>
  <c r="Y198" i="73"/>
  <c r="Z198" i="73"/>
  <c r="K199" i="73"/>
  <c r="S199" i="73" s="1"/>
  <c r="O199" i="73"/>
  <c r="T199" i="73"/>
  <c r="U199" i="73"/>
  <c r="V199" i="73"/>
  <c r="W199" i="73"/>
  <c r="X199" i="73"/>
  <c r="Y199" i="73"/>
  <c r="Z199" i="73"/>
  <c r="K200" i="73"/>
  <c r="O200" i="73"/>
  <c r="S200" i="73"/>
  <c r="T200" i="73"/>
  <c r="U200" i="73"/>
  <c r="V200" i="73"/>
  <c r="W200" i="73"/>
  <c r="X200" i="73"/>
  <c r="Y200" i="73"/>
  <c r="Z200" i="73"/>
  <c r="K201" i="73"/>
  <c r="O201" i="73"/>
  <c r="S201" i="73"/>
  <c r="T201" i="73"/>
  <c r="U201" i="73"/>
  <c r="V201" i="73"/>
  <c r="W201" i="73"/>
  <c r="X201" i="73"/>
  <c r="Y201" i="73"/>
  <c r="Z201" i="73"/>
  <c r="K202" i="73"/>
  <c r="O202" i="73"/>
  <c r="S202" i="73"/>
  <c r="T202" i="73"/>
  <c r="U202" i="73"/>
  <c r="V202" i="73"/>
  <c r="W202" i="73"/>
  <c r="X202" i="73"/>
  <c r="Y202" i="73"/>
  <c r="Z202" i="73"/>
  <c r="K203" i="73"/>
  <c r="O203" i="73"/>
  <c r="S203" i="73"/>
  <c r="T203" i="73"/>
  <c r="U203" i="73"/>
  <c r="V203" i="73"/>
  <c r="W203" i="73"/>
  <c r="X203" i="73"/>
  <c r="Y203" i="73"/>
  <c r="Z203" i="73"/>
  <c r="K204" i="73"/>
  <c r="O204" i="73"/>
  <c r="S204" i="73"/>
  <c r="T204" i="73"/>
  <c r="U204" i="73"/>
  <c r="V204" i="73"/>
  <c r="W204" i="73"/>
  <c r="X204" i="73"/>
  <c r="Y204" i="73"/>
  <c r="Z204" i="73"/>
  <c r="K205" i="73"/>
  <c r="O205" i="73"/>
  <c r="S205" i="73"/>
  <c r="T205" i="73"/>
  <c r="U205" i="73"/>
  <c r="V205" i="73"/>
  <c r="W205" i="73"/>
  <c r="X205" i="73"/>
  <c r="Y205" i="73"/>
  <c r="Z205" i="73"/>
  <c r="K206" i="73"/>
  <c r="O206" i="73"/>
  <c r="S206" i="73"/>
  <c r="T206" i="73"/>
  <c r="U206" i="73"/>
  <c r="T136" i="73" s="1"/>
  <c r="V206" i="73"/>
  <c r="T137" i="73" s="1"/>
  <c r="W206" i="73"/>
  <c r="X206" i="73"/>
  <c r="Y206" i="73"/>
  <c r="Z206" i="73"/>
  <c r="T141" i="73" s="1"/>
  <c r="A207" i="73"/>
  <c r="B207" i="73"/>
  <c r="C207" i="73"/>
  <c r="B208" i="73" s="1"/>
  <c r="C208" i="73" s="1"/>
  <c r="B209" i="73" s="1"/>
  <c r="C209" i="73" s="1"/>
  <c r="B210" i="73" s="1"/>
  <c r="C210" i="73" s="1"/>
  <c r="B211" i="73" s="1"/>
  <c r="C211" i="73" s="1"/>
  <c r="B212" i="73" s="1"/>
  <c r="C212" i="73" s="1"/>
  <c r="B213" i="73" s="1"/>
  <c r="C213" i="73" s="1"/>
  <c r="B214" i="73" s="1"/>
  <c r="C214" i="73" s="1"/>
  <c r="B215" i="73" s="1"/>
  <c r="C215" i="73" s="1"/>
  <c r="B216" i="73" s="1"/>
  <c r="C216" i="73" s="1"/>
  <c r="B217" i="73" s="1"/>
  <c r="C217" i="73" s="1"/>
  <c r="K207" i="73"/>
  <c r="S207" i="73" s="1"/>
  <c r="T134" i="73" s="1"/>
  <c r="O207" i="73"/>
  <c r="T207" i="73"/>
  <c r="U207" i="73"/>
  <c r="V207" i="73"/>
  <c r="W207" i="73"/>
  <c r="X207" i="73"/>
  <c r="Y207" i="73"/>
  <c r="Z207" i="73"/>
  <c r="K208" i="73"/>
  <c r="W208" i="73" s="1"/>
  <c r="O208" i="73"/>
  <c r="S208" i="73"/>
  <c r="T208" i="73"/>
  <c r="U208" i="73"/>
  <c r="V208" i="73"/>
  <c r="X208" i="73"/>
  <c r="Y208" i="73"/>
  <c r="Z208" i="73"/>
  <c r="K209" i="73"/>
  <c r="O209" i="73"/>
  <c r="S209" i="73"/>
  <c r="T209" i="73"/>
  <c r="U209" i="73"/>
  <c r="V209" i="73"/>
  <c r="W209" i="73"/>
  <c r="X209" i="73"/>
  <c r="Y209" i="73"/>
  <c r="Z209" i="73"/>
  <c r="K210" i="73"/>
  <c r="O210" i="73"/>
  <c r="S210" i="73"/>
  <c r="T210" i="73"/>
  <c r="U210" i="73"/>
  <c r="V210" i="73"/>
  <c r="W210" i="73"/>
  <c r="X210" i="73"/>
  <c r="Y210" i="73"/>
  <c r="Z210" i="73"/>
  <c r="K211" i="73"/>
  <c r="O211" i="73"/>
  <c r="S211" i="73"/>
  <c r="T211" i="73"/>
  <c r="U211" i="73"/>
  <c r="V211" i="73"/>
  <c r="W211" i="73"/>
  <c r="X211" i="73"/>
  <c r="Y211" i="73"/>
  <c r="Z211" i="73"/>
  <c r="K212" i="73"/>
  <c r="O212" i="73"/>
  <c r="S212" i="73"/>
  <c r="T212" i="73"/>
  <c r="U212" i="73"/>
  <c r="V212" i="73"/>
  <c r="W212" i="73"/>
  <c r="X212" i="73"/>
  <c r="Y212" i="73"/>
  <c r="Z212" i="73"/>
  <c r="K213" i="73"/>
  <c r="O213" i="73"/>
  <c r="S213" i="73"/>
  <c r="T213" i="73"/>
  <c r="U213" i="73"/>
  <c r="V213" i="73"/>
  <c r="W213" i="73"/>
  <c r="X213" i="73"/>
  <c r="Y213" i="73"/>
  <c r="Z213" i="73"/>
  <c r="K214" i="73"/>
  <c r="O214" i="73"/>
  <c r="S214" i="73"/>
  <c r="T214" i="73"/>
  <c r="U214" i="73"/>
  <c r="V214" i="73"/>
  <c r="W214" i="73"/>
  <c r="X214" i="73"/>
  <c r="Y214" i="73"/>
  <c r="Z214" i="73"/>
  <c r="K215" i="73"/>
  <c r="O215" i="73"/>
  <c r="S215" i="73"/>
  <c r="T215" i="73"/>
  <c r="U215" i="73"/>
  <c r="V215" i="73"/>
  <c r="W215" i="73"/>
  <c r="X215" i="73"/>
  <c r="Y215" i="73"/>
  <c r="Z215" i="73"/>
  <c r="K216" i="73"/>
  <c r="O216" i="73"/>
  <c r="S216" i="73"/>
  <c r="T216" i="73"/>
  <c r="U216" i="73"/>
  <c r="V216" i="73"/>
  <c r="W216" i="73"/>
  <c r="X216" i="73"/>
  <c r="Y216" i="73"/>
  <c r="Z216" i="73"/>
  <c r="K217" i="73"/>
  <c r="O217" i="73"/>
  <c r="S217" i="73"/>
  <c r="T217" i="73"/>
  <c r="U217" i="73"/>
  <c r="U136" i="73" s="1"/>
  <c r="V217" i="73"/>
  <c r="W217" i="73"/>
  <c r="X217" i="73"/>
  <c r="Y217" i="73"/>
  <c r="U140" i="73" s="1"/>
  <c r="Z217" i="73"/>
  <c r="A218" i="73"/>
  <c r="B218" i="73"/>
  <c r="C218" i="73"/>
  <c r="B219" i="73" s="1"/>
  <c r="C219" i="73" s="1"/>
  <c r="B220" i="73" s="1"/>
  <c r="C220" i="73" s="1"/>
  <c r="B221" i="73" s="1"/>
  <c r="C221" i="73" s="1"/>
  <c r="B222" i="73" s="1"/>
  <c r="C222" i="73" s="1"/>
  <c r="B223" i="73" s="1"/>
  <c r="K218" i="73"/>
  <c r="O218" i="73"/>
  <c r="S218" i="73"/>
  <c r="U134" i="73" s="1"/>
  <c r="T218" i="73"/>
  <c r="U218" i="73"/>
  <c r="V218" i="73"/>
  <c r="W218" i="73"/>
  <c r="U138" i="73" s="1"/>
  <c r="X218" i="73"/>
  <c r="Y218" i="73"/>
  <c r="Z218" i="73"/>
  <c r="K219" i="73"/>
  <c r="O219" i="73"/>
  <c r="S219" i="73"/>
  <c r="T219" i="73"/>
  <c r="U219" i="73"/>
  <c r="V219" i="73"/>
  <c r="W219" i="73"/>
  <c r="X219" i="73"/>
  <c r="Y219" i="73"/>
  <c r="Z219" i="73"/>
  <c r="K220" i="73"/>
  <c r="O220" i="73"/>
  <c r="S220" i="73"/>
  <c r="T220" i="73"/>
  <c r="U220" i="73"/>
  <c r="V220" i="73"/>
  <c r="W220" i="73"/>
  <c r="X220" i="73"/>
  <c r="Y220" i="73"/>
  <c r="Z220" i="73"/>
  <c r="K221" i="73"/>
  <c r="O221" i="73"/>
  <c r="S221" i="73"/>
  <c r="T221" i="73"/>
  <c r="U221" i="73"/>
  <c r="V221" i="73"/>
  <c r="W221" i="73"/>
  <c r="X221" i="73"/>
  <c r="Y221" i="73"/>
  <c r="Z221" i="73"/>
  <c r="K222" i="73"/>
  <c r="O222" i="73"/>
  <c r="S222" i="73"/>
  <c r="T222" i="73"/>
  <c r="U222" i="73"/>
  <c r="V222" i="73"/>
  <c r="W222" i="73"/>
  <c r="X222" i="73"/>
  <c r="Y222" i="73"/>
  <c r="Z222" i="73"/>
  <c r="C223" i="73"/>
  <c r="B224" i="73" s="1"/>
  <c r="C224" i="73" s="1"/>
  <c r="B225" i="73" s="1"/>
  <c r="C225" i="73" s="1"/>
  <c r="B226" i="73" s="1"/>
  <c r="C226" i="73" s="1"/>
  <c r="B227" i="73" s="1"/>
  <c r="C227" i="73" s="1"/>
  <c r="B228" i="73" s="1"/>
  <c r="C228" i="73" s="1"/>
  <c r="K223" i="73"/>
  <c r="O223" i="73"/>
  <c r="S223" i="73"/>
  <c r="T223" i="73"/>
  <c r="T229" i="73" s="1"/>
  <c r="U223" i="73"/>
  <c r="V223" i="73"/>
  <c r="W223" i="73"/>
  <c r="X223" i="73"/>
  <c r="Y223" i="73"/>
  <c r="Z223" i="73"/>
  <c r="K224" i="73"/>
  <c r="O224" i="73"/>
  <c r="S224" i="73"/>
  <c r="T224" i="73"/>
  <c r="U224" i="73"/>
  <c r="V224" i="73"/>
  <c r="W224" i="73"/>
  <c r="X224" i="73"/>
  <c r="Y224" i="73"/>
  <c r="Z224" i="73"/>
  <c r="K225" i="73"/>
  <c r="O225" i="73"/>
  <c r="S225" i="73"/>
  <c r="T225" i="73"/>
  <c r="U225" i="73"/>
  <c r="V225" i="73"/>
  <c r="W225" i="73"/>
  <c r="X225" i="73"/>
  <c r="Y225" i="73"/>
  <c r="Z225" i="73"/>
  <c r="K226" i="73"/>
  <c r="O226" i="73"/>
  <c r="S226" i="73"/>
  <c r="T226" i="73"/>
  <c r="U226" i="73"/>
  <c r="V226" i="73"/>
  <c r="W226" i="73"/>
  <c r="X226" i="73"/>
  <c r="Y226" i="73"/>
  <c r="Z226" i="73"/>
  <c r="K227" i="73"/>
  <c r="O227" i="73"/>
  <c r="S227" i="73"/>
  <c r="T227" i="73"/>
  <c r="U227" i="73"/>
  <c r="V227" i="73"/>
  <c r="W227" i="73"/>
  <c r="X227" i="73"/>
  <c r="Y227" i="73"/>
  <c r="Z227" i="73"/>
  <c r="K228" i="73"/>
  <c r="O228" i="73"/>
  <c r="S228" i="73"/>
  <c r="T228" i="73"/>
  <c r="U228" i="73"/>
  <c r="V228" i="73"/>
  <c r="W228" i="73"/>
  <c r="X228" i="73"/>
  <c r="Y228" i="73"/>
  <c r="Z228" i="73"/>
  <c r="L25" i="88" l="1"/>
  <c r="R19" i="88"/>
  <c r="R20" i="88"/>
  <c r="R21" i="88"/>
  <c r="R25" i="88"/>
  <c r="R22" i="88"/>
  <c r="R26" i="88"/>
  <c r="H25" i="88" s="1"/>
  <c r="J25" i="88" s="1"/>
  <c r="L26" i="88" s="1"/>
  <c r="R23" i="88"/>
  <c r="Q25" i="88"/>
  <c r="Q21" i="88"/>
  <c r="Q23" i="88"/>
  <c r="Q20" i="88"/>
  <c r="Q19" i="88"/>
  <c r="Q22" i="88"/>
  <c r="Q26" i="88"/>
  <c r="Q24" i="88"/>
  <c r="G23" i="88"/>
  <c r="P20" i="88"/>
  <c r="X114" i="88"/>
  <c r="T114" i="88"/>
  <c r="Y114" i="88"/>
  <c r="P22" i="88"/>
  <c r="Z114" i="88"/>
  <c r="W114" i="88"/>
  <c r="P19" i="88"/>
  <c r="P23" i="88"/>
  <c r="P24" i="88"/>
  <c r="U114" i="88"/>
  <c r="P21" i="88"/>
  <c r="P25" i="88"/>
  <c r="P26" i="88"/>
  <c r="K43" i="88"/>
  <c r="G21" i="88"/>
  <c r="G144" i="87"/>
  <c r="T142" i="87"/>
  <c r="H144" i="87"/>
  <c r="J144" i="87"/>
  <c r="S140" i="87"/>
  <c r="S136" i="87"/>
  <c r="S137" i="87"/>
  <c r="S141" i="87"/>
  <c r="S134" i="87"/>
  <c r="S138" i="87"/>
  <c r="S135" i="87"/>
  <c r="S139" i="87"/>
  <c r="V139" i="87" s="1"/>
  <c r="I144" i="87"/>
  <c r="R141" i="87"/>
  <c r="R139" i="87"/>
  <c r="R134" i="87"/>
  <c r="R138" i="87"/>
  <c r="R135" i="87"/>
  <c r="R136" i="87"/>
  <c r="R140" i="87"/>
  <c r="R137" i="87"/>
  <c r="Q140" i="87"/>
  <c r="Q141" i="87"/>
  <c r="Q136" i="87"/>
  <c r="Q138" i="87"/>
  <c r="Q135" i="87"/>
  <c r="Y229" i="87"/>
  <c r="V229" i="87"/>
  <c r="Z229" i="87"/>
  <c r="U229" i="87"/>
  <c r="Q134" i="87"/>
  <c r="Q137" i="87"/>
  <c r="S229" i="87"/>
  <c r="W229" i="87"/>
  <c r="T229" i="87"/>
  <c r="X229" i="87"/>
  <c r="K158" i="87"/>
  <c r="R26" i="87"/>
  <c r="R19" i="87"/>
  <c r="R22" i="87"/>
  <c r="R23" i="87"/>
  <c r="R20" i="87"/>
  <c r="R24" i="87"/>
  <c r="R21" i="87"/>
  <c r="R25" i="87"/>
  <c r="Q24" i="87"/>
  <c r="Q22" i="87"/>
  <c r="Q19" i="87"/>
  <c r="Q26" i="87"/>
  <c r="H23" i="87" s="1"/>
  <c r="J23" i="87" s="1"/>
  <c r="L24" i="87" s="1"/>
  <c r="Q23" i="87"/>
  <c r="Q25" i="87"/>
  <c r="Q21" i="87"/>
  <c r="V21" i="87" s="1"/>
  <c r="P21" i="87"/>
  <c r="Z114" i="87"/>
  <c r="P23" i="87"/>
  <c r="Y114" i="87"/>
  <c r="X114" i="87"/>
  <c r="S114" i="87"/>
  <c r="W114" i="87"/>
  <c r="P19" i="87"/>
  <c r="T114" i="87"/>
  <c r="P25" i="87"/>
  <c r="P26" i="87"/>
  <c r="K158" i="86"/>
  <c r="R138" i="86"/>
  <c r="R136" i="86"/>
  <c r="R137" i="86"/>
  <c r="R141" i="86"/>
  <c r="R140" i="86"/>
  <c r="R135" i="86"/>
  <c r="R139" i="86"/>
  <c r="R134" i="86"/>
  <c r="H140" i="86" s="1"/>
  <c r="J140" i="86" s="1"/>
  <c r="P136" i="86"/>
  <c r="P140" i="86"/>
  <c r="K149" i="86"/>
  <c r="Q139" i="86"/>
  <c r="Q135" i="86"/>
  <c r="Q138" i="86"/>
  <c r="Q140" i="86"/>
  <c r="Q134" i="86"/>
  <c r="Q137" i="86"/>
  <c r="Q141" i="86"/>
  <c r="Q136" i="86"/>
  <c r="W229" i="86"/>
  <c r="T229" i="86"/>
  <c r="X229" i="86"/>
  <c r="G138" i="86"/>
  <c r="P134" i="86"/>
  <c r="P137" i="86"/>
  <c r="P141" i="86"/>
  <c r="P139" i="86"/>
  <c r="P135" i="86"/>
  <c r="U229" i="86"/>
  <c r="Y229" i="86"/>
  <c r="P138" i="86"/>
  <c r="V138" i="86" s="1"/>
  <c r="V229" i="86"/>
  <c r="Z229" i="86"/>
  <c r="K43" i="86"/>
  <c r="P23" i="86"/>
  <c r="V23" i="86" s="1"/>
  <c r="S114" i="86"/>
  <c r="Y114" i="86"/>
  <c r="W114" i="86"/>
  <c r="P21" i="86"/>
  <c r="V21" i="86" s="1"/>
  <c r="V114" i="86"/>
  <c r="X114" i="86"/>
  <c r="T114" i="86"/>
  <c r="Z114" i="86"/>
  <c r="P20" i="86"/>
  <c r="V20" i="86" s="1"/>
  <c r="P24" i="86"/>
  <c r="V24" i="86" s="1"/>
  <c r="P25" i="86"/>
  <c r="V25" i="86" s="1"/>
  <c r="P26" i="86"/>
  <c r="V26" i="86" s="1"/>
  <c r="P22" i="86"/>
  <c r="V22" i="86" s="1"/>
  <c r="P19" i="86"/>
  <c r="H21" i="94"/>
  <c r="V19" i="94"/>
  <c r="P27" i="94"/>
  <c r="I21" i="94"/>
  <c r="L147" i="94"/>
  <c r="P142" i="94"/>
  <c r="H136" i="94"/>
  <c r="J136" i="94" s="1"/>
  <c r="V134" i="94"/>
  <c r="H25" i="94"/>
  <c r="J25" i="94" s="1"/>
  <c r="L26" i="94" s="1"/>
  <c r="R27" i="94"/>
  <c r="I25" i="94" s="1"/>
  <c r="V20" i="94"/>
  <c r="I27" i="94"/>
  <c r="L28" i="94"/>
  <c r="S142" i="94"/>
  <c r="I142" i="94" s="1"/>
  <c r="I146" i="94"/>
  <c r="J21" i="94"/>
  <c r="J23" i="94"/>
  <c r="L24" i="94" s="1"/>
  <c r="J27" i="94"/>
  <c r="S114" i="94"/>
  <c r="U142" i="94"/>
  <c r="L21" i="94"/>
  <c r="L23" i="94"/>
  <c r="L25" i="94"/>
  <c r="L27" i="94"/>
  <c r="U114" i="94"/>
  <c r="H142" i="94"/>
  <c r="J142" i="94" s="1"/>
  <c r="L143" i="94" s="1"/>
  <c r="H3" i="94"/>
  <c r="Q27" i="94"/>
  <c r="I23" i="94" s="1"/>
  <c r="S229" i="94"/>
  <c r="S27" i="94"/>
  <c r="G21" i="94"/>
  <c r="G23" i="94"/>
  <c r="G25" i="94"/>
  <c r="G27" i="94"/>
  <c r="K34" i="94"/>
  <c r="L33" i="94" s="1"/>
  <c r="H25" i="93"/>
  <c r="R27" i="93"/>
  <c r="J25" i="93"/>
  <c r="L26" i="93" s="1"/>
  <c r="I25" i="93"/>
  <c r="J31" i="93"/>
  <c r="I27" i="93"/>
  <c r="L32" i="93"/>
  <c r="Q142" i="93"/>
  <c r="I138" i="93" s="1"/>
  <c r="H138" i="93"/>
  <c r="J138" i="93" s="1"/>
  <c r="L139" i="93" s="1"/>
  <c r="V134" i="93"/>
  <c r="V21" i="93"/>
  <c r="Q27" i="93"/>
  <c r="V24" i="93"/>
  <c r="I23" i="93"/>
  <c r="J21" i="93"/>
  <c r="G31" i="93"/>
  <c r="U142" i="93"/>
  <c r="L145" i="93"/>
  <c r="K149" i="93"/>
  <c r="L148" i="93" s="1"/>
  <c r="U114" i="93"/>
  <c r="H3" i="93"/>
  <c r="P25" i="93"/>
  <c r="V25" i="93" s="1"/>
  <c r="H29" i="93"/>
  <c r="J29" i="93" s="1"/>
  <c r="L30" i="93" s="1"/>
  <c r="V114" i="93"/>
  <c r="P135" i="93"/>
  <c r="V135" i="93" s="1"/>
  <c r="P139" i="93"/>
  <c r="V139" i="93" s="1"/>
  <c r="P141" i="93"/>
  <c r="L31" i="93"/>
  <c r="X114" i="93"/>
  <c r="G144" i="93"/>
  <c r="I146" i="93"/>
  <c r="I144" i="93"/>
  <c r="G21" i="93"/>
  <c r="L146" i="93"/>
  <c r="V19" i="93"/>
  <c r="H146" i="92"/>
  <c r="J146" i="92" s="1"/>
  <c r="U142" i="92"/>
  <c r="I136" i="92"/>
  <c r="H27" i="92"/>
  <c r="V136" i="92"/>
  <c r="H29" i="92"/>
  <c r="J29" i="92" s="1"/>
  <c r="L30" i="92" s="1"/>
  <c r="T27" i="92"/>
  <c r="R19" i="92"/>
  <c r="Z114" i="92"/>
  <c r="U229" i="92"/>
  <c r="T140" i="92"/>
  <c r="V140" i="92" s="1"/>
  <c r="H3" i="92"/>
  <c r="J21" i="92"/>
  <c r="V26" i="92"/>
  <c r="K43" i="92"/>
  <c r="V22" i="92"/>
  <c r="Q22" i="92"/>
  <c r="Q27" i="92" s="1"/>
  <c r="I23" i="92" s="1"/>
  <c r="R21" i="92"/>
  <c r="V21" i="92" s="1"/>
  <c r="U22" i="92"/>
  <c r="J23" i="92"/>
  <c r="U27" i="92"/>
  <c r="I31" i="92" s="1"/>
  <c r="U24" i="92"/>
  <c r="X229" i="92"/>
  <c r="V24" i="92"/>
  <c r="Q137" i="92"/>
  <c r="Q142" i="92" s="1"/>
  <c r="I138" i="92" s="1"/>
  <c r="Y114" i="92"/>
  <c r="I146" i="92"/>
  <c r="Z229" i="92"/>
  <c r="S135" i="92"/>
  <c r="S142" i="92" s="1"/>
  <c r="I142" i="92" s="1"/>
  <c r="L21" i="92"/>
  <c r="L24" i="92"/>
  <c r="R25" i="92"/>
  <c r="V25" i="92" s="1"/>
  <c r="V134" i="92"/>
  <c r="V141" i="92"/>
  <c r="R137" i="92"/>
  <c r="R142" i="92" s="1"/>
  <c r="I140" i="92" s="1"/>
  <c r="S136" i="92"/>
  <c r="T134" i="92"/>
  <c r="I29" i="92"/>
  <c r="L32" i="92"/>
  <c r="V20" i="92"/>
  <c r="P23" i="92"/>
  <c r="V23" i="92" s="1"/>
  <c r="L25" i="92"/>
  <c r="J27" i="92"/>
  <c r="L28" i="92" s="1"/>
  <c r="S25" i="92"/>
  <c r="S27" i="92" s="1"/>
  <c r="I27" i="92" s="1"/>
  <c r="L146" i="92"/>
  <c r="G146" i="92"/>
  <c r="L147" i="92"/>
  <c r="T114" i="92"/>
  <c r="K149" i="92"/>
  <c r="L148" i="92" s="1"/>
  <c r="K34" i="92"/>
  <c r="L33" i="92" s="1"/>
  <c r="L137" i="92"/>
  <c r="V229" i="92"/>
  <c r="S114" i="92"/>
  <c r="V114" i="92"/>
  <c r="V137" i="92"/>
  <c r="T229" i="92"/>
  <c r="S141" i="92"/>
  <c r="H142" i="92" s="1"/>
  <c r="J142" i="92" s="1"/>
  <c r="L143" i="92" s="1"/>
  <c r="G31" i="92"/>
  <c r="L31" i="92"/>
  <c r="X114" i="92"/>
  <c r="G144" i="92"/>
  <c r="H21" i="91"/>
  <c r="V19" i="91"/>
  <c r="P27" i="91"/>
  <c r="V25" i="91"/>
  <c r="J146" i="91"/>
  <c r="L147" i="91" s="1"/>
  <c r="V21" i="91"/>
  <c r="Q142" i="91"/>
  <c r="I138" i="91" s="1"/>
  <c r="H25" i="91"/>
  <c r="J25" i="91" s="1"/>
  <c r="L26" i="91" s="1"/>
  <c r="R27" i="91"/>
  <c r="I25" i="91" s="1"/>
  <c r="I136" i="91"/>
  <c r="L137" i="91"/>
  <c r="J149" i="91"/>
  <c r="V137" i="91"/>
  <c r="I21" i="91"/>
  <c r="Q20" i="91"/>
  <c r="Q27" i="91" s="1"/>
  <c r="I23" i="91" s="1"/>
  <c r="J21" i="91"/>
  <c r="Q26" i="91"/>
  <c r="H23" i="91" s="1"/>
  <c r="J23" i="91" s="1"/>
  <c r="L24" i="91" s="1"/>
  <c r="J27" i="91"/>
  <c r="L28" i="91" s="1"/>
  <c r="G31" i="91"/>
  <c r="S114" i="91"/>
  <c r="U142" i="91"/>
  <c r="I146" i="91" s="1"/>
  <c r="L145" i="91"/>
  <c r="L21" i="91"/>
  <c r="L23" i="91"/>
  <c r="L25" i="91"/>
  <c r="L27" i="91"/>
  <c r="U114" i="91"/>
  <c r="V134" i="91"/>
  <c r="H3" i="91"/>
  <c r="V114" i="91"/>
  <c r="G146" i="91"/>
  <c r="L31" i="91"/>
  <c r="S27" i="91"/>
  <c r="I27" i="91" s="1"/>
  <c r="G144" i="91"/>
  <c r="G21" i="91"/>
  <c r="G23" i="91"/>
  <c r="G25" i="91"/>
  <c r="G27" i="91"/>
  <c r="K34" i="91"/>
  <c r="L33" i="91" s="1"/>
  <c r="L146" i="91"/>
  <c r="V26" i="90"/>
  <c r="J146" i="90"/>
  <c r="H25" i="90"/>
  <c r="R27" i="90"/>
  <c r="L147" i="90"/>
  <c r="L24" i="90"/>
  <c r="I25" i="90"/>
  <c r="J136" i="90"/>
  <c r="P142" i="90"/>
  <c r="H136" i="90"/>
  <c r="V134" i="90"/>
  <c r="V23" i="90"/>
  <c r="V25" i="90"/>
  <c r="H21" i="90"/>
  <c r="V19" i="90"/>
  <c r="P27" i="90"/>
  <c r="V20" i="90"/>
  <c r="L28" i="90"/>
  <c r="V21" i="90"/>
  <c r="V24" i="90"/>
  <c r="V22" i="90"/>
  <c r="V139" i="90"/>
  <c r="L145" i="90"/>
  <c r="Q20" i="90"/>
  <c r="Q27" i="90" s="1"/>
  <c r="I23" i="90" s="1"/>
  <c r="J21" i="90"/>
  <c r="L22" i="90" s="1"/>
  <c r="J23" i="90"/>
  <c r="J25" i="90"/>
  <c r="L26" i="90" s="1"/>
  <c r="J27" i="90"/>
  <c r="G31" i="90"/>
  <c r="S114" i="90"/>
  <c r="U142" i="90"/>
  <c r="I146" i="90" s="1"/>
  <c r="L25" i="90"/>
  <c r="L27" i="90"/>
  <c r="U114" i="90"/>
  <c r="H3" i="90"/>
  <c r="V114" i="90"/>
  <c r="G146" i="90"/>
  <c r="S229" i="90"/>
  <c r="S27" i="90"/>
  <c r="I27" i="90" s="1"/>
  <c r="G21" i="90"/>
  <c r="G23" i="90"/>
  <c r="G25" i="90"/>
  <c r="G27" i="90"/>
  <c r="K34" i="90"/>
  <c r="L33" i="90" s="1"/>
  <c r="L146" i="90"/>
  <c r="J21" i="89"/>
  <c r="V24" i="89"/>
  <c r="R142" i="89"/>
  <c r="I140" i="89" s="1"/>
  <c r="Q27" i="89"/>
  <c r="I23" i="89" s="1"/>
  <c r="J25" i="89"/>
  <c r="L26" i="89" s="1"/>
  <c r="L30" i="89"/>
  <c r="V26" i="89"/>
  <c r="P142" i="89"/>
  <c r="J27" i="89"/>
  <c r="L28" i="89" s="1"/>
  <c r="H27" i="89"/>
  <c r="S27" i="89"/>
  <c r="I27" i="89" s="1"/>
  <c r="L137" i="89"/>
  <c r="J149" i="89"/>
  <c r="G31" i="89"/>
  <c r="U142" i="89"/>
  <c r="I146" i="89" s="1"/>
  <c r="L145" i="89"/>
  <c r="H31" i="89"/>
  <c r="J31" i="89" s="1"/>
  <c r="L32" i="89" s="1"/>
  <c r="K149" i="89"/>
  <c r="L148" i="89" s="1"/>
  <c r="P27" i="89"/>
  <c r="V27" i="89" s="1"/>
  <c r="H29" i="89"/>
  <c r="J29" i="89" s="1"/>
  <c r="V114" i="89"/>
  <c r="G146" i="89"/>
  <c r="R27" i="89"/>
  <c r="I25" i="89" s="1"/>
  <c r="L31" i="89"/>
  <c r="L29" i="89"/>
  <c r="Z114" i="89"/>
  <c r="P140" i="89"/>
  <c r="V140" i="89" s="1"/>
  <c r="I144" i="89"/>
  <c r="L146" i="89"/>
  <c r="V19" i="89"/>
  <c r="I29" i="88"/>
  <c r="L137" i="88"/>
  <c r="J149" i="88"/>
  <c r="L32" i="88"/>
  <c r="H27" i="88"/>
  <c r="J27" i="88" s="1"/>
  <c r="L28" i="88" s="1"/>
  <c r="S27" i="88"/>
  <c r="I27" i="88" s="1"/>
  <c r="L145" i="88"/>
  <c r="G31" i="88"/>
  <c r="S114" i="88"/>
  <c r="U142" i="88"/>
  <c r="I146" i="88" s="1"/>
  <c r="H31" i="88"/>
  <c r="J31" i="88" s="1"/>
  <c r="K149" i="88"/>
  <c r="L148" i="88" s="1"/>
  <c r="H29" i="88"/>
  <c r="J29" i="88" s="1"/>
  <c r="L30" i="88" s="1"/>
  <c r="V114" i="88"/>
  <c r="G146" i="88"/>
  <c r="L31" i="88"/>
  <c r="P140" i="88"/>
  <c r="V140" i="88" s="1"/>
  <c r="K34" i="88"/>
  <c r="L146" i="88"/>
  <c r="H25" i="87"/>
  <c r="J25" i="87" s="1"/>
  <c r="L26" i="87" s="1"/>
  <c r="I27" i="87"/>
  <c r="L137" i="87"/>
  <c r="J29" i="87"/>
  <c r="L30" i="87" s="1"/>
  <c r="I136" i="87"/>
  <c r="I29" i="87"/>
  <c r="I146" i="87"/>
  <c r="Q20" i="87"/>
  <c r="J27" i="87"/>
  <c r="L28" i="87" s="1"/>
  <c r="G31" i="87"/>
  <c r="U142" i="87"/>
  <c r="L145" i="87"/>
  <c r="L27" i="87"/>
  <c r="U114" i="87"/>
  <c r="H3" i="87"/>
  <c r="V114" i="87"/>
  <c r="G146" i="87"/>
  <c r="S27" i="87"/>
  <c r="G21" i="87"/>
  <c r="G23" i="87"/>
  <c r="G25" i="87"/>
  <c r="G27" i="87"/>
  <c r="K34" i="87"/>
  <c r="H25" i="86"/>
  <c r="J25" i="86" s="1"/>
  <c r="R27" i="86"/>
  <c r="I25" i="86" s="1"/>
  <c r="J144" i="86"/>
  <c r="L145" i="86" s="1"/>
  <c r="J27" i="86"/>
  <c r="L28" i="86" s="1"/>
  <c r="L32" i="86"/>
  <c r="Q27" i="86"/>
  <c r="I23" i="86" s="1"/>
  <c r="J146" i="86"/>
  <c r="L147" i="86" s="1"/>
  <c r="I29" i="86"/>
  <c r="G31" i="86"/>
  <c r="U142" i="86"/>
  <c r="I146" i="86" s="1"/>
  <c r="L23" i="86"/>
  <c r="L25" i="86"/>
  <c r="L27" i="86"/>
  <c r="U114" i="86"/>
  <c r="H3" i="86"/>
  <c r="S229" i="86"/>
  <c r="L31" i="86"/>
  <c r="S27" i="86"/>
  <c r="I27" i="86" s="1"/>
  <c r="H144" i="86"/>
  <c r="I144" i="86"/>
  <c r="G21" i="86"/>
  <c r="G23" i="86"/>
  <c r="G25" i="86"/>
  <c r="G27" i="86"/>
  <c r="K34" i="86"/>
  <c r="H146" i="73"/>
  <c r="U139" i="73"/>
  <c r="V141" i="73"/>
  <c r="X229" i="73"/>
  <c r="H144" i="73"/>
  <c r="J144" i="73" s="1"/>
  <c r="L145" i="73" s="1"/>
  <c r="S138" i="73"/>
  <c r="V138" i="73" s="1"/>
  <c r="U24" i="73"/>
  <c r="G25" i="73"/>
  <c r="S229" i="73"/>
  <c r="U135" i="73"/>
  <c r="U142" i="73" s="1"/>
  <c r="I146" i="73" s="1"/>
  <c r="T140" i="73"/>
  <c r="S137" i="73"/>
  <c r="Y229" i="73"/>
  <c r="P140" i="73"/>
  <c r="S22" i="73"/>
  <c r="V22" i="73" s="1"/>
  <c r="R19" i="73"/>
  <c r="Q19" i="73"/>
  <c r="T139" i="73"/>
  <c r="T135" i="73"/>
  <c r="T142" i="73" s="1"/>
  <c r="I144" i="73" s="1"/>
  <c r="S140" i="73"/>
  <c r="R134" i="73"/>
  <c r="Q134" i="73"/>
  <c r="Q135" i="73"/>
  <c r="P139" i="73"/>
  <c r="V139" i="73" s="1"/>
  <c r="G142" i="73"/>
  <c r="V114" i="73"/>
  <c r="H136" i="73"/>
  <c r="R141" i="73"/>
  <c r="G138" i="73"/>
  <c r="U20" i="73"/>
  <c r="L28" i="73"/>
  <c r="S141" i="73"/>
  <c r="H142" i="73" s="1"/>
  <c r="J142" i="73" s="1"/>
  <c r="U229" i="73"/>
  <c r="P136" i="73"/>
  <c r="V136" i="73" s="1"/>
  <c r="S26" i="73"/>
  <c r="W114" i="73"/>
  <c r="G27" i="73"/>
  <c r="T138" i="73"/>
  <c r="V229" i="73"/>
  <c r="J146" i="73"/>
  <c r="L147" i="73" s="1"/>
  <c r="T19" i="73"/>
  <c r="T23" i="73"/>
  <c r="V23" i="73" s="1"/>
  <c r="R21" i="73"/>
  <c r="T114" i="73"/>
  <c r="Q24" i="73"/>
  <c r="V24" i="73" s="1"/>
  <c r="Q20" i="73"/>
  <c r="V20" i="73" s="1"/>
  <c r="Y114" i="73"/>
  <c r="P25" i="73"/>
  <c r="U114" i="73"/>
  <c r="P21" i="73"/>
  <c r="S136" i="73"/>
  <c r="L144" i="73"/>
  <c r="T25" i="73"/>
  <c r="T21" i="73"/>
  <c r="H27" i="73"/>
  <c r="S24" i="73"/>
  <c r="S27" i="73" s="1"/>
  <c r="I27" i="73" s="1"/>
  <c r="S20" i="73"/>
  <c r="U137" i="73"/>
  <c r="S135" i="73"/>
  <c r="S142" i="73" s="1"/>
  <c r="I142" i="73" s="1"/>
  <c r="Q137" i="73"/>
  <c r="V137" i="73" s="1"/>
  <c r="J136" i="73"/>
  <c r="U26" i="73"/>
  <c r="H31" i="73" s="1"/>
  <c r="J31" i="73" s="1"/>
  <c r="L32" i="73" s="1"/>
  <c r="U22" i="73"/>
  <c r="U27" i="73" s="1"/>
  <c r="I31" i="73" s="1"/>
  <c r="P19" i="73"/>
  <c r="S114" i="73"/>
  <c r="K43" i="73"/>
  <c r="J27" i="73"/>
  <c r="L27" i="73" s="1"/>
  <c r="G23" i="73"/>
  <c r="H3" i="73"/>
  <c r="G31" i="73"/>
  <c r="V25" i="88" l="1"/>
  <c r="R27" i="88"/>
  <c r="I25" i="88" s="1"/>
  <c r="V22" i="88"/>
  <c r="V21" i="88"/>
  <c r="V23" i="88"/>
  <c r="V20" i="88"/>
  <c r="V24" i="88"/>
  <c r="Q27" i="88"/>
  <c r="I23" i="88" s="1"/>
  <c r="H23" i="88"/>
  <c r="J23" i="88" s="1"/>
  <c r="L24" i="88" s="1"/>
  <c r="V26" i="88"/>
  <c r="H21" i="88"/>
  <c r="J21" i="88" s="1"/>
  <c r="L21" i="88" s="1"/>
  <c r="P27" i="88"/>
  <c r="I21" i="88" s="1"/>
  <c r="V19" i="88"/>
  <c r="H142" i="87"/>
  <c r="J142" i="87" s="1"/>
  <c r="L143" i="87" s="1"/>
  <c r="V141" i="87"/>
  <c r="S142" i="87"/>
  <c r="I142" i="87" s="1"/>
  <c r="L142" i="87"/>
  <c r="H140" i="87"/>
  <c r="J140" i="87" s="1"/>
  <c r="V135" i="87"/>
  <c r="V138" i="87"/>
  <c r="R142" i="87"/>
  <c r="I140" i="87" s="1"/>
  <c r="V136" i="87"/>
  <c r="V137" i="87"/>
  <c r="V140" i="87"/>
  <c r="Q142" i="87"/>
  <c r="I138" i="87" s="1"/>
  <c r="H138" i="87"/>
  <c r="J138" i="87" s="1"/>
  <c r="J149" i="87" s="1"/>
  <c r="L148" i="87" s="1"/>
  <c r="V134" i="87"/>
  <c r="V19" i="87"/>
  <c r="R27" i="87"/>
  <c r="I25" i="87" s="1"/>
  <c r="V20" i="87"/>
  <c r="V22" i="87"/>
  <c r="V24" i="87"/>
  <c r="V23" i="87"/>
  <c r="V25" i="87"/>
  <c r="Q27" i="87"/>
  <c r="I23" i="87" s="1"/>
  <c r="L23" i="87"/>
  <c r="H21" i="87"/>
  <c r="J21" i="87" s="1"/>
  <c r="L21" i="87" s="1"/>
  <c r="P27" i="87"/>
  <c r="V26" i="87"/>
  <c r="L25" i="87"/>
  <c r="L22" i="87"/>
  <c r="V140" i="86"/>
  <c r="R142" i="86"/>
  <c r="I140" i="86" s="1"/>
  <c r="L141" i="86"/>
  <c r="L140" i="86"/>
  <c r="V139" i="86"/>
  <c r="V136" i="86"/>
  <c r="V134" i="86"/>
  <c r="V135" i="86"/>
  <c r="V137" i="86"/>
  <c r="H138" i="86"/>
  <c r="J138" i="86" s="1"/>
  <c r="L139" i="86" s="1"/>
  <c r="V141" i="86"/>
  <c r="Q142" i="86"/>
  <c r="I138" i="86" s="1"/>
  <c r="H136" i="86"/>
  <c r="J136" i="86" s="1"/>
  <c r="L136" i="86" s="1"/>
  <c r="P142" i="86"/>
  <c r="I136" i="86" s="1"/>
  <c r="H21" i="86"/>
  <c r="J21" i="86" s="1"/>
  <c r="J34" i="86" s="1"/>
  <c r="L33" i="86" s="1"/>
  <c r="P27" i="86"/>
  <c r="I21" i="86" s="1"/>
  <c r="V19" i="86"/>
  <c r="L137" i="94"/>
  <c r="J149" i="94"/>
  <c r="J34" i="94"/>
  <c r="G3" i="94"/>
  <c r="I136" i="94"/>
  <c r="V142" i="94"/>
  <c r="L22" i="94"/>
  <c r="V27" i="94"/>
  <c r="V141" i="93"/>
  <c r="H136" i="93"/>
  <c r="J136" i="93" s="1"/>
  <c r="L22" i="93"/>
  <c r="J34" i="93"/>
  <c r="G3" i="93"/>
  <c r="P142" i="93"/>
  <c r="P27" i="93"/>
  <c r="H25" i="92"/>
  <c r="J25" i="92" s="1"/>
  <c r="L26" i="92" s="1"/>
  <c r="R27" i="92"/>
  <c r="I25" i="92" s="1"/>
  <c r="J34" i="92"/>
  <c r="V135" i="92"/>
  <c r="P27" i="92"/>
  <c r="V19" i="92"/>
  <c r="T142" i="92"/>
  <c r="I144" i="92" s="1"/>
  <c r="H144" i="92"/>
  <c r="J144" i="92" s="1"/>
  <c r="L22" i="92"/>
  <c r="V142" i="91"/>
  <c r="V27" i="91"/>
  <c r="J34" i="91"/>
  <c r="G3" i="91"/>
  <c r="V26" i="91"/>
  <c r="L22" i="91"/>
  <c r="V20" i="91"/>
  <c r="I136" i="90"/>
  <c r="V142" i="90"/>
  <c r="L137" i="90"/>
  <c r="J149" i="90"/>
  <c r="V27" i="90"/>
  <c r="J34" i="90"/>
  <c r="G3" i="90"/>
  <c r="I21" i="90"/>
  <c r="I136" i="89"/>
  <c r="V142" i="89"/>
  <c r="I21" i="89"/>
  <c r="L22" i="89"/>
  <c r="J34" i="89"/>
  <c r="G3" i="89"/>
  <c r="P142" i="88"/>
  <c r="J34" i="87"/>
  <c r="L33" i="87" s="1"/>
  <c r="L26" i="86"/>
  <c r="L142" i="73"/>
  <c r="L143" i="73"/>
  <c r="P142" i="73"/>
  <c r="H25" i="73"/>
  <c r="J25" i="73" s="1"/>
  <c r="R27" i="73"/>
  <c r="I25" i="73" s="1"/>
  <c r="V135" i="73"/>
  <c r="V19" i="73"/>
  <c r="H21" i="73"/>
  <c r="J21" i="73" s="1"/>
  <c r="P27" i="73"/>
  <c r="H140" i="73"/>
  <c r="J140" i="73" s="1"/>
  <c r="R142" i="73"/>
  <c r="I140" i="73" s="1"/>
  <c r="H23" i="73"/>
  <c r="J23" i="73" s="1"/>
  <c r="Q27" i="73"/>
  <c r="I23" i="73" s="1"/>
  <c r="V25" i="73"/>
  <c r="T27" i="73"/>
  <c r="I29" i="73" s="1"/>
  <c r="H29" i="73"/>
  <c r="J29" i="73" s="1"/>
  <c r="L30" i="73" s="1"/>
  <c r="L137" i="73"/>
  <c r="L136" i="73"/>
  <c r="V21" i="73"/>
  <c r="V26" i="73"/>
  <c r="V134" i="73"/>
  <c r="H138" i="73"/>
  <c r="J138" i="73" s="1"/>
  <c r="Q142" i="73"/>
  <c r="I138" i="73" s="1"/>
  <c r="V140" i="73"/>
  <c r="G3" i="88" l="1"/>
  <c r="L23" i="88"/>
  <c r="L22" i="88"/>
  <c r="V27" i="88"/>
  <c r="J34" i="88"/>
  <c r="L33" i="88" s="1"/>
  <c r="L141" i="87"/>
  <c r="L140" i="87"/>
  <c r="G3" i="87"/>
  <c r="V142" i="87"/>
  <c r="L139" i="87"/>
  <c r="V27" i="87"/>
  <c r="I21" i="87"/>
  <c r="J149" i="86"/>
  <c r="L148" i="86" s="1"/>
  <c r="L137" i="86"/>
  <c r="L138" i="86"/>
  <c r="V142" i="86"/>
  <c r="V27" i="86"/>
  <c r="L22" i="86"/>
  <c r="L21" i="86"/>
  <c r="G3" i="86"/>
  <c r="I136" i="93"/>
  <c r="V142" i="93"/>
  <c r="L137" i="93"/>
  <c r="J149" i="93"/>
  <c r="V27" i="93"/>
  <c r="I21" i="93"/>
  <c r="L145" i="92"/>
  <c r="J149" i="92"/>
  <c r="G3" i="92"/>
  <c r="V27" i="92"/>
  <c r="I21" i="92"/>
  <c r="V142" i="92"/>
  <c r="I136" i="88"/>
  <c r="V142" i="88"/>
  <c r="L139" i="73"/>
  <c r="L138" i="73"/>
  <c r="L140" i="73"/>
  <c r="L141" i="73"/>
  <c r="J149" i="73"/>
  <c r="L148" i="73" s="1"/>
  <c r="I136" i="73"/>
  <c r="V142" i="73"/>
  <c r="I21" i="73"/>
  <c r="V27" i="73"/>
  <c r="L23" i="73"/>
  <c r="L24" i="73"/>
  <c r="G3" i="73"/>
  <c r="J34" i="73"/>
  <c r="L33" i="73" s="1"/>
  <c r="L21" i="73"/>
  <c r="L22" i="73"/>
  <c r="L25" i="73"/>
  <c r="L26" i="73"/>
  <c r="K50" i="72" l="1"/>
  <c r="K49" i="72"/>
  <c r="S229" i="75" l="1"/>
  <c r="Z228" i="75"/>
  <c r="Y228" i="75"/>
  <c r="X228" i="75"/>
  <c r="W228" i="75"/>
  <c r="V228" i="75"/>
  <c r="U228" i="75"/>
  <c r="T228" i="75"/>
  <c r="S228" i="75"/>
  <c r="O228" i="75"/>
  <c r="K228" i="75"/>
  <c r="Z227" i="75"/>
  <c r="Y227" i="75"/>
  <c r="X227" i="75"/>
  <c r="W227" i="75"/>
  <c r="V227" i="75"/>
  <c r="U227" i="75"/>
  <c r="T227" i="75"/>
  <c r="S227" i="75"/>
  <c r="O227" i="75"/>
  <c r="K227" i="75"/>
  <c r="Z226" i="75"/>
  <c r="Y226" i="75"/>
  <c r="X226" i="75"/>
  <c r="W226" i="75"/>
  <c r="V226" i="75"/>
  <c r="U226" i="75"/>
  <c r="T226" i="75"/>
  <c r="S226" i="75"/>
  <c r="O226" i="75"/>
  <c r="K226" i="75"/>
  <c r="Z225" i="75"/>
  <c r="Y225" i="75"/>
  <c r="X225" i="75"/>
  <c r="W225" i="75"/>
  <c r="V225" i="75"/>
  <c r="U225" i="75"/>
  <c r="T225" i="75"/>
  <c r="S225" i="75"/>
  <c r="O225" i="75"/>
  <c r="K225" i="75"/>
  <c r="Z224" i="75"/>
  <c r="Y224" i="75"/>
  <c r="X224" i="75"/>
  <c r="W224" i="75"/>
  <c r="V224" i="75"/>
  <c r="U224" i="75"/>
  <c r="T224" i="75"/>
  <c r="S224" i="75"/>
  <c r="O224" i="75"/>
  <c r="K224" i="75"/>
  <c r="Z223" i="75"/>
  <c r="Y223" i="75"/>
  <c r="X223" i="75"/>
  <c r="W223" i="75"/>
  <c r="V223" i="75"/>
  <c r="U223" i="75"/>
  <c r="T223" i="75"/>
  <c r="S223" i="75"/>
  <c r="O223" i="75"/>
  <c r="K223" i="75"/>
  <c r="Z222" i="75"/>
  <c r="Y222" i="75"/>
  <c r="X222" i="75"/>
  <c r="W222" i="75"/>
  <c r="V222" i="75"/>
  <c r="U222" i="75"/>
  <c r="T222" i="75"/>
  <c r="S222" i="75"/>
  <c r="O222" i="75"/>
  <c r="K222" i="75"/>
  <c r="Z221" i="75"/>
  <c r="Y221" i="75"/>
  <c r="X221" i="75"/>
  <c r="W221" i="75"/>
  <c r="V221" i="75"/>
  <c r="U221" i="75"/>
  <c r="T221" i="75"/>
  <c r="S221" i="75"/>
  <c r="O221" i="75"/>
  <c r="K221" i="75"/>
  <c r="Z220" i="75"/>
  <c r="Y220" i="75"/>
  <c r="X220" i="75"/>
  <c r="W220" i="75"/>
  <c r="V220" i="75"/>
  <c r="U220" i="75"/>
  <c r="T220" i="75"/>
  <c r="S220" i="75"/>
  <c r="O220" i="75"/>
  <c r="K220" i="75"/>
  <c r="Z219" i="75"/>
  <c r="Y219" i="75"/>
  <c r="X219" i="75"/>
  <c r="W219" i="75"/>
  <c r="U138" i="75" s="1"/>
  <c r="V219" i="75"/>
  <c r="U219" i="75"/>
  <c r="T219" i="75"/>
  <c r="U135" i="75" s="1"/>
  <c r="S219" i="75"/>
  <c r="O219" i="75"/>
  <c r="K219" i="75"/>
  <c r="B219" i="75"/>
  <c r="C219" i="75" s="1"/>
  <c r="B220" i="75" s="1"/>
  <c r="C220" i="75" s="1"/>
  <c r="B221" i="75" s="1"/>
  <c r="C221" i="75" s="1"/>
  <c r="B222" i="75" s="1"/>
  <c r="C222" i="75" s="1"/>
  <c r="B223" i="75" s="1"/>
  <c r="C223" i="75" s="1"/>
  <c r="B224" i="75" s="1"/>
  <c r="C224" i="75" s="1"/>
  <c r="B225" i="75" s="1"/>
  <c r="C225" i="75" s="1"/>
  <c r="B226" i="75" s="1"/>
  <c r="C226" i="75" s="1"/>
  <c r="B227" i="75" s="1"/>
  <c r="C227" i="75" s="1"/>
  <c r="B228" i="75" s="1"/>
  <c r="C228" i="75" s="1"/>
  <c r="Z218" i="75"/>
  <c r="Y218" i="75"/>
  <c r="U140" i="75" s="1"/>
  <c r="X218" i="75"/>
  <c r="W218" i="75"/>
  <c r="V218" i="75"/>
  <c r="U218" i="75"/>
  <c r="T218" i="75"/>
  <c r="S218" i="75"/>
  <c r="U134" i="75" s="1"/>
  <c r="O218" i="75"/>
  <c r="K218" i="75"/>
  <c r="C218" i="75"/>
  <c r="B218" i="75"/>
  <c r="A218" i="75"/>
  <c r="Z217" i="75"/>
  <c r="Y217" i="75"/>
  <c r="X217" i="75"/>
  <c r="U139" i="75" s="1"/>
  <c r="W217" i="75"/>
  <c r="V217" i="75"/>
  <c r="U137" i="75" s="1"/>
  <c r="U217" i="75"/>
  <c r="U136" i="75" s="1"/>
  <c r="T217" i="75"/>
  <c r="S217" i="75"/>
  <c r="O217" i="75"/>
  <c r="K217" i="75"/>
  <c r="Z216" i="75"/>
  <c r="Y216" i="75"/>
  <c r="X216" i="75"/>
  <c r="W216" i="75"/>
  <c r="V216" i="75"/>
  <c r="U216" i="75"/>
  <c r="T216" i="75"/>
  <c r="S216" i="75"/>
  <c r="O216" i="75"/>
  <c r="K216" i="75"/>
  <c r="Z215" i="75"/>
  <c r="Y215" i="75"/>
  <c r="X215" i="75"/>
  <c r="W215" i="75"/>
  <c r="V215" i="75"/>
  <c r="U215" i="75"/>
  <c r="T215" i="75"/>
  <c r="S215" i="75"/>
  <c r="O215" i="75"/>
  <c r="K215" i="75"/>
  <c r="Z214" i="75"/>
  <c r="Y214" i="75"/>
  <c r="X214" i="75"/>
  <c r="W214" i="75"/>
  <c r="V214" i="75"/>
  <c r="U214" i="75"/>
  <c r="T214" i="75"/>
  <c r="S214" i="75"/>
  <c r="O214" i="75"/>
  <c r="K214" i="75"/>
  <c r="Z213" i="75"/>
  <c r="Y213" i="75"/>
  <c r="X213" i="75"/>
  <c r="W213" i="75"/>
  <c r="V213" i="75"/>
  <c r="U213" i="75"/>
  <c r="T213" i="75"/>
  <c r="S213" i="75"/>
  <c r="O213" i="75"/>
  <c r="K213" i="75"/>
  <c r="Z212" i="75"/>
  <c r="Y212" i="75"/>
  <c r="X212" i="75"/>
  <c r="W212" i="75"/>
  <c r="V212" i="75"/>
  <c r="U212" i="75"/>
  <c r="T212" i="75"/>
  <c r="S212" i="75"/>
  <c r="O212" i="75"/>
  <c r="K212" i="75"/>
  <c r="Z211" i="75"/>
  <c r="Y211" i="75"/>
  <c r="X211" i="75"/>
  <c r="W211" i="75"/>
  <c r="V211" i="75"/>
  <c r="U211" i="75"/>
  <c r="T211" i="75"/>
  <c r="S211" i="75"/>
  <c r="O211" i="75"/>
  <c r="K211" i="75"/>
  <c r="Z210" i="75"/>
  <c r="Y210" i="75"/>
  <c r="X210" i="75"/>
  <c r="W210" i="75"/>
  <c r="V210" i="75"/>
  <c r="U210" i="75"/>
  <c r="T210" i="75"/>
  <c r="S210" i="75"/>
  <c r="O210" i="75"/>
  <c r="K210" i="75"/>
  <c r="Z209" i="75"/>
  <c r="Y209" i="75"/>
  <c r="X209" i="75"/>
  <c r="W209" i="75"/>
  <c r="V209" i="75"/>
  <c r="U209" i="75"/>
  <c r="T209" i="75"/>
  <c r="S209" i="75"/>
  <c r="O209" i="75"/>
  <c r="K209" i="75"/>
  <c r="Z208" i="75"/>
  <c r="Y208" i="75"/>
  <c r="X208" i="75"/>
  <c r="W208" i="75"/>
  <c r="V208" i="75"/>
  <c r="U208" i="75"/>
  <c r="T208" i="75"/>
  <c r="T135" i="75" s="1"/>
  <c r="T142" i="75" s="1"/>
  <c r="S208" i="75"/>
  <c r="O208" i="75"/>
  <c r="K208" i="75"/>
  <c r="Z207" i="75"/>
  <c r="Y207" i="75"/>
  <c r="X207" i="75"/>
  <c r="T139" i="75" s="1"/>
  <c r="W207" i="75"/>
  <c r="V207" i="75"/>
  <c r="U207" i="75"/>
  <c r="T207" i="75"/>
  <c r="S207" i="75"/>
  <c r="O207" i="75"/>
  <c r="K207" i="75"/>
  <c r="C207" i="75"/>
  <c r="B208" i="75" s="1"/>
  <c r="C208" i="75" s="1"/>
  <c r="B209" i="75" s="1"/>
  <c r="C209" i="75" s="1"/>
  <c r="B210" i="75" s="1"/>
  <c r="C210" i="75" s="1"/>
  <c r="B211" i="75" s="1"/>
  <c r="C211" i="75" s="1"/>
  <c r="B212" i="75" s="1"/>
  <c r="C212" i="75" s="1"/>
  <c r="B213" i="75" s="1"/>
  <c r="C213" i="75" s="1"/>
  <c r="B214" i="75" s="1"/>
  <c r="C214" i="75" s="1"/>
  <c r="B215" i="75" s="1"/>
  <c r="C215" i="75" s="1"/>
  <c r="B216" i="75" s="1"/>
  <c r="C216" i="75" s="1"/>
  <c r="B217" i="75" s="1"/>
  <c r="C217" i="75" s="1"/>
  <c r="B207" i="75"/>
  <c r="A207" i="75"/>
  <c r="Z206" i="75"/>
  <c r="Y206" i="75"/>
  <c r="X206" i="75"/>
  <c r="W206" i="75"/>
  <c r="V206" i="75"/>
  <c r="U206" i="75"/>
  <c r="T136" i="75" s="1"/>
  <c r="T206" i="75"/>
  <c r="S206" i="75"/>
  <c r="O206" i="75"/>
  <c r="K206" i="75"/>
  <c r="Z205" i="75"/>
  <c r="Y205" i="75"/>
  <c r="X205" i="75"/>
  <c r="W205" i="75"/>
  <c r="V205" i="75"/>
  <c r="U205" i="75"/>
  <c r="T205" i="75"/>
  <c r="S205" i="75"/>
  <c r="O205" i="75"/>
  <c r="K205" i="75"/>
  <c r="Z204" i="75"/>
  <c r="Y204" i="75"/>
  <c r="X204" i="75"/>
  <c r="W204" i="75"/>
  <c r="V204" i="75"/>
  <c r="U204" i="75"/>
  <c r="T204" i="75"/>
  <c r="S204" i="75"/>
  <c r="O204" i="75"/>
  <c r="K204" i="75"/>
  <c r="Z203" i="75"/>
  <c r="Y203" i="75"/>
  <c r="X203" i="75"/>
  <c r="W203" i="75"/>
  <c r="V203" i="75"/>
  <c r="U203" i="75"/>
  <c r="T203" i="75"/>
  <c r="S203" i="75"/>
  <c r="O203" i="75"/>
  <c r="K203" i="75"/>
  <c r="Z202" i="75"/>
  <c r="Y202" i="75"/>
  <c r="X202" i="75"/>
  <c r="W202" i="75"/>
  <c r="V202" i="75"/>
  <c r="U202" i="75"/>
  <c r="T202" i="75"/>
  <c r="S202" i="75"/>
  <c r="O202" i="75"/>
  <c r="K202" i="75"/>
  <c r="Z201" i="75"/>
  <c r="Y201" i="75"/>
  <c r="X201" i="75"/>
  <c r="W201" i="75"/>
  <c r="V201" i="75"/>
  <c r="U201" i="75"/>
  <c r="T201" i="75"/>
  <c r="S201" i="75"/>
  <c r="O201" i="75"/>
  <c r="K201" i="75"/>
  <c r="Z200" i="75"/>
  <c r="Y200" i="75"/>
  <c r="X200" i="75"/>
  <c r="W200" i="75"/>
  <c r="V200" i="75"/>
  <c r="U200" i="75"/>
  <c r="T200" i="75"/>
  <c r="S200" i="75"/>
  <c r="O200" i="75"/>
  <c r="K200" i="75"/>
  <c r="Z199" i="75"/>
  <c r="Y199" i="75"/>
  <c r="X199" i="75"/>
  <c r="W199" i="75"/>
  <c r="V199" i="75"/>
  <c r="U199" i="75"/>
  <c r="T199" i="75"/>
  <c r="S199" i="75"/>
  <c r="O199" i="75"/>
  <c r="K199" i="75"/>
  <c r="Z198" i="75"/>
  <c r="Y198" i="75"/>
  <c r="X198" i="75"/>
  <c r="W198" i="75"/>
  <c r="V198" i="75"/>
  <c r="U198" i="75"/>
  <c r="T198" i="75"/>
  <c r="S198" i="75"/>
  <c r="O198" i="75"/>
  <c r="K198" i="75"/>
  <c r="Z197" i="75"/>
  <c r="Y197" i="75"/>
  <c r="X197" i="75"/>
  <c r="W197" i="75"/>
  <c r="V197" i="75"/>
  <c r="U197" i="75"/>
  <c r="T197" i="75"/>
  <c r="S197" i="75"/>
  <c r="O197" i="75"/>
  <c r="K197" i="75"/>
  <c r="B197" i="75"/>
  <c r="C197" i="75" s="1"/>
  <c r="B198" i="75" s="1"/>
  <c r="C198" i="75" s="1"/>
  <c r="B199" i="75" s="1"/>
  <c r="C199" i="75" s="1"/>
  <c r="B200" i="75" s="1"/>
  <c r="C200" i="75" s="1"/>
  <c r="B201" i="75" s="1"/>
  <c r="C201" i="75" s="1"/>
  <c r="B202" i="75" s="1"/>
  <c r="C202" i="75" s="1"/>
  <c r="B203" i="75" s="1"/>
  <c r="C203" i="75" s="1"/>
  <c r="B204" i="75" s="1"/>
  <c r="C204" i="75" s="1"/>
  <c r="B205" i="75" s="1"/>
  <c r="C205" i="75" s="1"/>
  <c r="B206" i="75" s="1"/>
  <c r="C206" i="75" s="1"/>
  <c r="Z196" i="75"/>
  <c r="Y196" i="75"/>
  <c r="X196" i="75"/>
  <c r="W196" i="75"/>
  <c r="V196" i="75"/>
  <c r="S137" i="75" s="1"/>
  <c r="U196" i="75"/>
  <c r="T196" i="75"/>
  <c r="S135" i="75" s="1"/>
  <c r="S196" i="75"/>
  <c r="O196" i="75"/>
  <c r="K196" i="75"/>
  <c r="C196" i="75"/>
  <c r="B196" i="75"/>
  <c r="A196" i="75"/>
  <c r="Z195" i="75"/>
  <c r="S141" i="75" s="1"/>
  <c r="Y195" i="75"/>
  <c r="S140" i="75" s="1"/>
  <c r="X195" i="75"/>
  <c r="S139" i="75" s="1"/>
  <c r="W195" i="75"/>
  <c r="S138" i="75" s="1"/>
  <c r="V195" i="75"/>
  <c r="U195" i="75"/>
  <c r="S136" i="75" s="1"/>
  <c r="T195" i="75"/>
  <c r="S195" i="75"/>
  <c r="O195" i="75"/>
  <c r="K195" i="75"/>
  <c r="Z194" i="75"/>
  <c r="Y194" i="75"/>
  <c r="X194" i="75"/>
  <c r="W194" i="75"/>
  <c r="V194" i="75"/>
  <c r="U194" i="75"/>
  <c r="T194" i="75"/>
  <c r="S194" i="75"/>
  <c r="O194" i="75"/>
  <c r="K194" i="75"/>
  <c r="Z193" i="75"/>
  <c r="Y193" i="75"/>
  <c r="X193" i="75"/>
  <c r="W193" i="75"/>
  <c r="V193" i="75"/>
  <c r="U193" i="75"/>
  <c r="T193" i="75"/>
  <c r="S193" i="75"/>
  <c r="O193" i="75"/>
  <c r="K193" i="75"/>
  <c r="Z192" i="75"/>
  <c r="Y192" i="75"/>
  <c r="X192" i="75"/>
  <c r="W192" i="75"/>
  <c r="V192" i="75"/>
  <c r="U192" i="75"/>
  <c r="T192" i="75"/>
  <c r="S192" i="75"/>
  <c r="O192" i="75"/>
  <c r="K192" i="75"/>
  <c r="Z191" i="75"/>
  <c r="Y191" i="75"/>
  <c r="X191" i="75"/>
  <c r="W191" i="75"/>
  <c r="V191" i="75"/>
  <c r="U191" i="75"/>
  <c r="T191" i="75"/>
  <c r="S191" i="75"/>
  <c r="O191" i="75"/>
  <c r="K191" i="75"/>
  <c r="Z190" i="75"/>
  <c r="Y190" i="75"/>
  <c r="X190" i="75"/>
  <c r="W190" i="75"/>
  <c r="V190" i="75"/>
  <c r="U190" i="75"/>
  <c r="T190" i="75"/>
  <c r="S190" i="75"/>
  <c r="O190" i="75"/>
  <c r="K190" i="75"/>
  <c r="Z189" i="75"/>
  <c r="Y189" i="75"/>
  <c r="X189" i="75"/>
  <c r="W189" i="75"/>
  <c r="V189" i="75"/>
  <c r="U189" i="75"/>
  <c r="T189" i="75"/>
  <c r="S189" i="75"/>
  <c r="O189" i="75"/>
  <c r="K189" i="75"/>
  <c r="Z188" i="75"/>
  <c r="Y188" i="75"/>
  <c r="X188" i="75"/>
  <c r="W188" i="75"/>
  <c r="V188" i="75"/>
  <c r="U188" i="75"/>
  <c r="T188" i="75"/>
  <c r="S188" i="75"/>
  <c r="O188" i="75"/>
  <c r="K188" i="75"/>
  <c r="Z187" i="75"/>
  <c r="Y187" i="75"/>
  <c r="X187" i="75"/>
  <c r="W187" i="75"/>
  <c r="V187" i="75"/>
  <c r="U187" i="75"/>
  <c r="T187" i="75"/>
  <c r="S187" i="75"/>
  <c r="O187" i="75"/>
  <c r="K187" i="75"/>
  <c r="Z186" i="75"/>
  <c r="Y186" i="75"/>
  <c r="X186" i="75"/>
  <c r="W186" i="75"/>
  <c r="V186" i="75"/>
  <c r="R137" i="75" s="1"/>
  <c r="U186" i="75"/>
  <c r="T186" i="75"/>
  <c r="S186" i="75"/>
  <c r="O186" i="75"/>
  <c r="K186" i="75"/>
  <c r="Z185" i="75"/>
  <c r="R141" i="75" s="1"/>
  <c r="Y185" i="75"/>
  <c r="X185" i="75"/>
  <c r="R139" i="75" s="1"/>
  <c r="W185" i="75"/>
  <c r="V185" i="75"/>
  <c r="U185" i="75"/>
  <c r="T185" i="75"/>
  <c r="S185" i="75"/>
  <c r="R134" i="75" s="1"/>
  <c r="O185" i="75"/>
  <c r="K185" i="75"/>
  <c r="B185" i="75"/>
  <c r="C185" i="75" s="1"/>
  <c r="B186" i="75" s="1"/>
  <c r="C186" i="75" s="1"/>
  <c r="B187" i="75" s="1"/>
  <c r="C187" i="75" s="1"/>
  <c r="B188" i="75" s="1"/>
  <c r="C188" i="75" s="1"/>
  <c r="B189" i="75" s="1"/>
  <c r="C189" i="75" s="1"/>
  <c r="B190" i="75" s="1"/>
  <c r="C190" i="75" s="1"/>
  <c r="B191" i="75" s="1"/>
  <c r="C191" i="75" s="1"/>
  <c r="B192" i="75" s="1"/>
  <c r="C192" i="75" s="1"/>
  <c r="B193" i="75" s="1"/>
  <c r="C193" i="75" s="1"/>
  <c r="B194" i="75" s="1"/>
  <c r="C194" i="75" s="1"/>
  <c r="B195" i="75" s="1"/>
  <c r="C195" i="75" s="1"/>
  <c r="A185" i="75"/>
  <c r="Z184" i="75"/>
  <c r="Y184" i="75"/>
  <c r="X184" i="75"/>
  <c r="W184" i="75"/>
  <c r="R138" i="75" s="1"/>
  <c r="V184" i="75"/>
  <c r="U184" i="75"/>
  <c r="R136" i="75" s="1"/>
  <c r="T184" i="75"/>
  <c r="S184" i="75"/>
  <c r="O184" i="75"/>
  <c r="K184" i="75"/>
  <c r="Z183" i="75"/>
  <c r="Y183" i="75"/>
  <c r="X183" i="75"/>
  <c r="W183" i="75"/>
  <c r="V183" i="75"/>
  <c r="U183" i="75"/>
  <c r="T183" i="75"/>
  <c r="S183" i="75"/>
  <c r="O183" i="75"/>
  <c r="K183" i="75"/>
  <c r="Z182" i="75"/>
  <c r="Y182" i="75"/>
  <c r="X182" i="75"/>
  <c r="W182" i="75"/>
  <c r="V182" i="75"/>
  <c r="U182" i="75"/>
  <c r="T182" i="75"/>
  <c r="S182" i="75"/>
  <c r="O182" i="75"/>
  <c r="K182" i="75"/>
  <c r="Z181" i="75"/>
  <c r="Y181" i="75"/>
  <c r="X181" i="75"/>
  <c r="W181" i="75"/>
  <c r="V181" i="75"/>
  <c r="U181" i="75"/>
  <c r="T181" i="75"/>
  <c r="S181" i="75"/>
  <c r="O181" i="75"/>
  <c r="K181" i="75"/>
  <c r="Z180" i="75"/>
  <c r="Y180" i="75"/>
  <c r="X180" i="75"/>
  <c r="W180" i="75"/>
  <c r="V180" i="75"/>
  <c r="U180" i="75"/>
  <c r="T180" i="75"/>
  <c r="S180" i="75"/>
  <c r="O180" i="75"/>
  <c r="K180" i="75"/>
  <c r="Z179" i="75"/>
  <c r="Y179" i="75"/>
  <c r="X179" i="75"/>
  <c r="W179" i="75"/>
  <c r="V179" i="75"/>
  <c r="U179" i="75"/>
  <c r="T179" i="75"/>
  <c r="S179" i="75"/>
  <c r="O179" i="75"/>
  <c r="K179" i="75"/>
  <c r="Z178" i="75"/>
  <c r="Y178" i="75"/>
  <c r="X178" i="75"/>
  <c r="W178" i="75"/>
  <c r="V178" i="75"/>
  <c r="U178" i="75"/>
  <c r="T178" i="75"/>
  <c r="S178" i="75"/>
  <c r="O178" i="75"/>
  <c r="K178" i="75"/>
  <c r="Z177" i="75"/>
  <c r="Y177" i="75"/>
  <c r="X177" i="75"/>
  <c r="W177" i="75"/>
  <c r="V177" i="75"/>
  <c r="U177" i="75"/>
  <c r="T177" i="75"/>
  <c r="S177" i="75"/>
  <c r="O177" i="75"/>
  <c r="K177" i="75"/>
  <c r="Z176" i="75"/>
  <c r="Y176" i="75"/>
  <c r="X176" i="75"/>
  <c r="W176" i="75"/>
  <c r="V176" i="75"/>
  <c r="U176" i="75"/>
  <c r="T176" i="75"/>
  <c r="S176" i="75"/>
  <c r="O176" i="75"/>
  <c r="K176" i="75"/>
  <c r="Z175" i="75"/>
  <c r="Y175" i="75"/>
  <c r="X175" i="75"/>
  <c r="W175" i="75"/>
  <c r="V175" i="75"/>
  <c r="U175" i="75"/>
  <c r="T175" i="75"/>
  <c r="S175" i="75"/>
  <c r="Q134" i="75" s="1"/>
  <c r="O175" i="75"/>
  <c r="K175" i="75"/>
  <c r="Z174" i="75"/>
  <c r="Y174" i="75"/>
  <c r="X174" i="75"/>
  <c r="W174" i="75"/>
  <c r="V174" i="75"/>
  <c r="U174" i="75"/>
  <c r="T174" i="75"/>
  <c r="S174" i="75"/>
  <c r="O174" i="75"/>
  <c r="K174" i="75"/>
  <c r="B174" i="75"/>
  <c r="C174" i="75" s="1"/>
  <c r="B175" i="75" s="1"/>
  <c r="C175" i="75" s="1"/>
  <c r="B176" i="75" s="1"/>
  <c r="C176" i="75" s="1"/>
  <c r="B177" i="75" s="1"/>
  <c r="C177" i="75" s="1"/>
  <c r="B178" i="75" s="1"/>
  <c r="C178" i="75" s="1"/>
  <c r="B179" i="75" s="1"/>
  <c r="C179" i="75" s="1"/>
  <c r="B180" i="75" s="1"/>
  <c r="C180" i="75" s="1"/>
  <c r="B181" i="75" s="1"/>
  <c r="C181" i="75" s="1"/>
  <c r="B182" i="75" s="1"/>
  <c r="C182" i="75" s="1"/>
  <c r="B183" i="75" s="1"/>
  <c r="C183" i="75" s="1"/>
  <c r="B184" i="75" s="1"/>
  <c r="C184" i="75" s="1"/>
  <c r="A174" i="75"/>
  <c r="Z173" i="75"/>
  <c r="Y173" i="75"/>
  <c r="X173" i="75"/>
  <c r="W173" i="75"/>
  <c r="V173" i="75"/>
  <c r="U173" i="75"/>
  <c r="T173" i="75"/>
  <c r="S173" i="75"/>
  <c r="O173" i="75"/>
  <c r="K173" i="75"/>
  <c r="Z172" i="75"/>
  <c r="Y172" i="75"/>
  <c r="X172" i="75"/>
  <c r="W172" i="75"/>
  <c r="V172" i="75"/>
  <c r="U172" i="75"/>
  <c r="T172" i="75"/>
  <c r="S172" i="75"/>
  <c r="O172" i="75"/>
  <c r="K172" i="75"/>
  <c r="Z171" i="75"/>
  <c r="Y171" i="75"/>
  <c r="X171" i="75"/>
  <c r="W171" i="75"/>
  <c r="V171" i="75"/>
  <c r="U171" i="75"/>
  <c r="T171" i="75"/>
  <c r="S171" i="75"/>
  <c r="O171" i="75"/>
  <c r="K171" i="75"/>
  <c r="Z170" i="75"/>
  <c r="Y170" i="75"/>
  <c r="X170" i="75"/>
  <c r="W170" i="75"/>
  <c r="V170" i="75"/>
  <c r="U170" i="75"/>
  <c r="T170" i="75"/>
  <c r="S170" i="75"/>
  <c r="O170" i="75"/>
  <c r="K170" i="75"/>
  <c r="Z169" i="75"/>
  <c r="Y169" i="75"/>
  <c r="X169" i="75"/>
  <c r="W169" i="75"/>
  <c r="V169" i="75"/>
  <c r="U169" i="75"/>
  <c r="T169" i="75"/>
  <c r="S169" i="75"/>
  <c r="O169" i="75"/>
  <c r="K169" i="75"/>
  <c r="Z168" i="75"/>
  <c r="Y168" i="75"/>
  <c r="X168" i="75"/>
  <c r="W168" i="75"/>
  <c r="V168" i="75"/>
  <c r="U168" i="75"/>
  <c r="T168" i="75"/>
  <c r="S168" i="75"/>
  <c r="O168" i="75"/>
  <c r="K168" i="75"/>
  <c r="Z167" i="75"/>
  <c r="Y167" i="75"/>
  <c r="X167" i="75"/>
  <c r="W167" i="75"/>
  <c r="V167" i="75"/>
  <c r="U167" i="75"/>
  <c r="T167" i="75"/>
  <c r="S167" i="75"/>
  <c r="O167" i="75"/>
  <c r="K167" i="75"/>
  <c r="Z166" i="75"/>
  <c r="Y166" i="75"/>
  <c r="X166" i="75"/>
  <c r="W166" i="75"/>
  <c r="V166" i="75"/>
  <c r="U166" i="75"/>
  <c r="T166" i="75"/>
  <c r="S166" i="75"/>
  <c r="O166" i="75"/>
  <c r="K166" i="75"/>
  <c r="Z165" i="75"/>
  <c r="Y165" i="75"/>
  <c r="X165" i="75"/>
  <c r="W165" i="75"/>
  <c r="V165" i="75"/>
  <c r="U165" i="75"/>
  <c r="T165" i="75"/>
  <c r="S165" i="75"/>
  <c r="O165" i="75"/>
  <c r="K165" i="75"/>
  <c r="Z164" i="75"/>
  <c r="Y164" i="75"/>
  <c r="X164" i="75"/>
  <c r="W164" i="75"/>
  <c r="V164" i="75"/>
  <c r="U164" i="75"/>
  <c r="T164" i="75"/>
  <c r="S164" i="75"/>
  <c r="O164" i="75"/>
  <c r="K164" i="75"/>
  <c r="Z163" i="75"/>
  <c r="P141" i="75" s="1"/>
  <c r="Y163" i="75"/>
  <c r="X163" i="75"/>
  <c r="W163" i="75"/>
  <c r="V163" i="75"/>
  <c r="U163" i="75"/>
  <c r="T163" i="75"/>
  <c r="P135" i="75" s="1"/>
  <c r="S163" i="75"/>
  <c r="O163" i="75"/>
  <c r="K163" i="75"/>
  <c r="Z162" i="75"/>
  <c r="Z229" i="75" s="1"/>
  <c r="Y162" i="75"/>
  <c r="P140" i="75" s="1"/>
  <c r="X162" i="75"/>
  <c r="P139" i="75" s="1"/>
  <c r="W162" i="75"/>
  <c r="W229" i="75" s="1"/>
  <c r="V162" i="75"/>
  <c r="P137" i="75" s="1"/>
  <c r="U162" i="75"/>
  <c r="P136" i="75" s="1"/>
  <c r="T162" i="75"/>
  <c r="T229" i="75" s="1"/>
  <c r="S162" i="75"/>
  <c r="O162" i="75"/>
  <c r="K162" i="75"/>
  <c r="C162" i="75"/>
  <c r="B163" i="75" s="1"/>
  <c r="C163" i="75" s="1"/>
  <c r="B164" i="75" s="1"/>
  <c r="C164" i="75" s="1"/>
  <c r="B165" i="75" s="1"/>
  <c r="C165" i="75" s="1"/>
  <c r="B166" i="75" s="1"/>
  <c r="C166" i="75" s="1"/>
  <c r="B167" i="75" s="1"/>
  <c r="C167" i="75" s="1"/>
  <c r="B168" i="75" s="1"/>
  <c r="C168" i="75" s="1"/>
  <c r="B169" i="75" s="1"/>
  <c r="C169" i="75" s="1"/>
  <c r="B170" i="75" s="1"/>
  <c r="C170" i="75" s="1"/>
  <c r="B171" i="75" s="1"/>
  <c r="C171" i="75" s="1"/>
  <c r="B172" i="75" s="1"/>
  <c r="C172" i="75" s="1"/>
  <c r="B173" i="75" s="1"/>
  <c r="C173" i="75" s="1"/>
  <c r="B162" i="75"/>
  <c r="A162" i="75"/>
  <c r="L158" i="75"/>
  <c r="K157" i="75"/>
  <c r="K156" i="75"/>
  <c r="K155" i="75"/>
  <c r="K154" i="75"/>
  <c r="K153" i="75"/>
  <c r="K152" i="75"/>
  <c r="K158" i="75" s="1"/>
  <c r="K146" i="75"/>
  <c r="G146" i="75" s="1"/>
  <c r="F146" i="75"/>
  <c r="D146" i="75"/>
  <c r="A146" i="75"/>
  <c r="K144" i="75"/>
  <c r="L144" i="75" s="1"/>
  <c r="F144" i="75"/>
  <c r="D144" i="75"/>
  <c r="J144" i="75" s="1"/>
  <c r="L145" i="75" s="1"/>
  <c r="A144" i="75"/>
  <c r="K142" i="75"/>
  <c r="F142" i="75"/>
  <c r="D142" i="75"/>
  <c r="A142" i="75"/>
  <c r="U141" i="75"/>
  <c r="T141" i="75"/>
  <c r="H144" i="75" s="1"/>
  <c r="Q141" i="75"/>
  <c r="T140" i="75"/>
  <c r="R140" i="75"/>
  <c r="Q140" i="75"/>
  <c r="K140" i="75"/>
  <c r="F140" i="75"/>
  <c r="D140" i="75"/>
  <c r="A140" i="75"/>
  <c r="Q139" i="75"/>
  <c r="T138" i="75"/>
  <c r="Q138" i="75"/>
  <c r="V138" i="75" s="1"/>
  <c r="P138" i="75"/>
  <c r="K138" i="75"/>
  <c r="F138" i="75"/>
  <c r="D138" i="75"/>
  <c r="A138" i="75"/>
  <c r="T137" i="75"/>
  <c r="Q137" i="75"/>
  <c r="Q136" i="75"/>
  <c r="K136" i="75"/>
  <c r="F136" i="75"/>
  <c r="D136" i="75"/>
  <c r="A136" i="75"/>
  <c r="R135" i="75"/>
  <c r="Q135" i="75"/>
  <c r="T134" i="75"/>
  <c r="S134" i="75"/>
  <c r="P134" i="75"/>
  <c r="Z113" i="75"/>
  <c r="Y113" i="75"/>
  <c r="X113" i="75"/>
  <c r="W113" i="75"/>
  <c r="V113" i="75"/>
  <c r="U113" i="75"/>
  <c r="T113" i="75"/>
  <c r="S113" i="75"/>
  <c r="O113" i="75"/>
  <c r="K113" i="75"/>
  <c r="Z112" i="75"/>
  <c r="Y112" i="75"/>
  <c r="X112" i="75"/>
  <c r="W112" i="75"/>
  <c r="V112" i="75"/>
  <c r="U112" i="75"/>
  <c r="T112" i="75"/>
  <c r="S112" i="75"/>
  <c r="O112" i="75"/>
  <c r="K112" i="75"/>
  <c r="Z111" i="75"/>
  <c r="Y111" i="75"/>
  <c r="X111" i="75"/>
  <c r="W111" i="75"/>
  <c r="V111" i="75"/>
  <c r="U111" i="75"/>
  <c r="T111" i="75"/>
  <c r="S111" i="75"/>
  <c r="O111" i="75"/>
  <c r="K111" i="75"/>
  <c r="Z110" i="75"/>
  <c r="Y110" i="75"/>
  <c r="X110" i="75"/>
  <c r="W110" i="75"/>
  <c r="V110" i="75"/>
  <c r="U110" i="75"/>
  <c r="T110" i="75"/>
  <c r="S110" i="75"/>
  <c r="O110" i="75"/>
  <c r="K110" i="75"/>
  <c r="Z109" i="75"/>
  <c r="Y109" i="75"/>
  <c r="X109" i="75"/>
  <c r="W109" i="75"/>
  <c r="V109" i="75"/>
  <c r="U109" i="75"/>
  <c r="T109" i="75"/>
  <c r="S109" i="75"/>
  <c r="O109" i="75"/>
  <c r="K109" i="75"/>
  <c r="Z108" i="75"/>
  <c r="Y108" i="75"/>
  <c r="X108" i="75"/>
  <c r="W108" i="75"/>
  <c r="V108" i="75"/>
  <c r="U108" i="75"/>
  <c r="T108" i="75"/>
  <c r="S108" i="75"/>
  <c r="O108" i="75"/>
  <c r="K108" i="75"/>
  <c r="Z107" i="75"/>
  <c r="Y107" i="75"/>
  <c r="X107" i="75"/>
  <c r="W107" i="75"/>
  <c r="V107" i="75"/>
  <c r="U107" i="75"/>
  <c r="T107" i="75"/>
  <c r="S107" i="75"/>
  <c r="O107" i="75"/>
  <c r="K107" i="75"/>
  <c r="Z106" i="75"/>
  <c r="Y106" i="75"/>
  <c r="X106" i="75"/>
  <c r="W106" i="75"/>
  <c r="V106" i="75"/>
  <c r="U106" i="75"/>
  <c r="T106" i="75"/>
  <c r="S106" i="75"/>
  <c r="O106" i="75"/>
  <c r="K106" i="75"/>
  <c r="Z105" i="75"/>
  <c r="Y105" i="75"/>
  <c r="X105" i="75"/>
  <c r="W105" i="75"/>
  <c r="V105" i="75"/>
  <c r="U105" i="75"/>
  <c r="T105" i="75"/>
  <c r="S105" i="75"/>
  <c r="O105" i="75"/>
  <c r="K105" i="75"/>
  <c r="Z104" i="75"/>
  <c r="Y104" i="75"/>
  <c r="X104" i="75"/>
  <c r="W104" i="75"/>
  <c r="U23" i="75" s="1"/>
  <c r="V104" i="75"/>
  <c r="U104" i="75"/>
  <c r="T104" i="75"/>
  <c r="U20" i="75" s="1"/>
  <c r="S104" i="75"/>
  <c r="O104" i="75"/>
  <c r="K104" i="75"/>
  <c r="B104" i="75"/>
  <c r="C104" i="75" s="1"/>
  <c r="B105" i="75" s="1"/>
  <c r="C105" i="75" s="1"/>
  <c r="B106" i="75" s="1"/>
  <c r="C106" i="75" s="1"/>
  <c r="B107" i="75" s="1"/>
  <c r="C107" i="75" s="1"/>
  <c r="B108" i="75" s="1"/>
  <c r="C108" i="75" s="1"/>
  <c r="B109" i="75" s="1"/>
  <c r="C109" i="75" s="1"/>
  <c r="B110" i="75" s="1"/>
  <c r="C110" i="75" s="1"/>
  <c r="B111" i="75" s="1"/>
  <c r="C111" i="75" s="1"/>
  <c r="B112" i="75" s="1"/>
  <c r="C112" i="75" s="1"/>
  <c r="B113" i="75" s="1"/>
  <c r="C113" i="75" s="1"/>
  <c r="Z103" i="75"/>
  <c r="Y103" i="75"/>
  <c r="U25" i="75" s="1"/>
  <c r="X103" i="75"/>
  <c r="W103" i="75"/>
  <c r="V103" i="75"/>
  <c r="U103" i="75"/>
  <c r="T103" i="75"/>
  <c r="S103" i="75"/>
  <c r="U19" i="75" s="1"/>
  <c r="O103" i="75"/>
  <c r="K103" i="75"/>
  <c r="C103" i="75"/>
  <c r="B103" i="75"/>
  <c r="A103" i="75"/>
  <c r="Z102" i="75"/>
  <c r="Y102" i="75"/>
  <c r="X102" i="75"/>
  <c r="U24" i="75" s="1"/>
  <c r="W102" i="75"/>
  <c r="V102" i="75"/>
  <c r="U22" i="75" s="1"/>
  <c r="U102" i="75"/>
  <c r="U21" i="75" s="1"/>
  <c r="T102" i="75"/>
  <c r="S102" i="75"/>
  <c r="O102" i="75"/>
  <c r="K102" i="75"/>
  <c r="Z101" i="75"/>
  <c r="Y101" i="75"/>
  <c r="X101" i="75"/>
  <c r="W101" i="75"/>
  <c r="V101" i="75"/>
  <c r="U101" i="75"/>
  <c r="T101" i="75"/>
  <c r="S101" i="75"/>
  <c r="O101" i="75"/>
  <c r="K101" i="75"/>
  <c r="Z100" i="75"/>
  <c r="Y100" i="75"/>
  <c r="X100" i="75"/>
  <c r="W100" i="75"/>
  <c r="V100" i="75"/>
  <c r="U100" i="75"/>
  <c r="T100" i="75"/>
  <c r="S100" i="75"/>
  <c r="O100" i="75"/>
  <c r="K100" i="75"/>
  <c r="Z99" i="75"/>
  <c r="Y99" i="75"/>
  <c r="X99" i="75"/>
  <c r="W99" i="75"/>
  <c r="V99" i="75"/>
  <c r="U99" i="75"/>
  <c r="T99" i="75"/>
  <c r="S99" i="75"/>
  <c r="O99" i="75"/>
  <c r="K99" i="75"/>
  <c r="Z98" i="75"/>
  <c r="Y98" i="75"/>
  <c r="X98" i="75"/>
  <c r="W98" i="75"/>
  <c r="V98" i="75"/>
  <c r="U98" i="75"/>
  <c r="T98" i="75"/>
  <c r="S98" i="75"/>
  <c r="O98" i="75"/>
  <c r="K98" i="75"/>
  <c r="Z97" i="75"/>
  <c r="Y97" i="75"/>
  <c r="X97" i="75"/>
  <c r="W97" i="75"/>
  <c r="V97" i="75"/>
  <c r="U97" i="75"/>
  <c r="T97" i="75"/>
  <c r="S97" i="75"/>
  <c r="O97" i="75"/>
  <c r="K97" i="75"/>
  <c r="Z96" i="75"/>
  <c r="Y96" i="75"/>
  <c r="X96" i="75"/>
  <c r="W96" i="75"/>
  <c r="V96" i="75"/>
  <c r="U96" i="75"/>
  <c r="T96" i="75"/>
  <c r="S96" i="75"/>
  <c r="O96" i="75"/>
  <c r="K96" i="75"/>
  <c r="Z95" i="75"/>
  <c r="Y95" i="75"/>
  <c r="X95" i="75"/>
  <c r="W95" i="75"/>
  <c r="V95" i="75"/>
  <c r="U95" i="75"/>
  <c r="T95" i="75"/>
  <c r="S95" i="75"/>
  <c r="O95" i="75"/>
  <c r="K95" i="75"/>
  <c r="Z94" i="75"/>
  <c r="Y94" i="75"/>
  <c r="X94" i="75"/>
  <c r="W94" i="75"/>
  <c r="V94" i="75"/>
  <c r="U94" i="75"/>
  <c r="T94" i="75"/>
  <c r="S94" i="75"/>
  <c r="O94" i="75"/>
  <c r="K94" i="75"/>
  <c r="Z93" i="75"/>
  <c r="Y93" i="75"/>
  <c r="X93" i="75"/>
  <c r="W93" i="75"/>
  <c r="V93" i="75"/>
  <c r="U93" i="75"/>
  <c r="T93" i="75"/>
  <c r="T20" i="75" s="1"/>
  <c r="S93" i="75"/>
  <c r="O93" i="75"/>
  <c r="K93" i="75"/>
  <c r="Z92" i="75"/>
  <c r="Y92" i="75"/>
  <c r="X92" i="75"/>
  <c r="T24" i="75" s="1"/>
  <c r="W92" i="75"/>
  <c r="V92" i="75"/>
  <c r="U92" i="75"/>
  <c r="T92" i="75"/>
  <c r="S92" i="75"/>
  <c r="O92" i="75"/>
  <c r="K92" i="75"/>
  <c r="C92" i="75"/>
  <c r="B93" i="75" s="1"/>
  <c r="C93" i="75" s="1"/>
  <c r="B94" i="75" s="1"/>
  <c r="C94" i="75" s="1"/>
  <c r="B95" i="75" s="1"/>
  <c r="C95" i="75" s="1"/>
  <c r="B96" i="75" s="1"/>
  <c r="C96" i="75" s="1"/>
  <c r="B97" i="75" s="1"/>
  <c r="C97" i="75" s="1"/>
  <c r="B98" i="75" s="1"/>
  <c r="C98" i="75" s="1"/>
  <c r="B99" i="75" s="1"/>
  <c r="C99" i="75" s="1"/>
  <c r="B100" i="75" s="1"/>
  <c r="C100" i="75" s="1"/>
  <c r="B101" i="75" s="1"/>
  <c r="C101" i="75" s="1"/>
  <c r="B102" i="75" s="1"/>
  <c r="C102" i="75" s="1"/>
  <c r="B92" i="75"/>
  <c r="A92" i="75"/>
  <c r="Z91" i="75"/>
  <c r="Y91" i="75"/>
  <c r="X91" i="75"/>
  <c r="W91" i="75"/>
  <c r="V91" i="75"/>
  <c r="U91" i="75"/>
  <c r="T21" i="75" s="1"/>
  <c r="T91" i="75"/>
  <c r="S91" i="75"/>
  <c r="O91" i="75"/>
  <c r="K91" i="75"/>
  <c r="Z90" i="75"/>
  <c r="Y90" i="75"/>
  <c r="X90" i="75"/>
  <c r="W90" i="75"/>
  <c r="V90" i="75"/>
  <c r="U90" i="75"/>
  <c r="T90" i="75"/>
  <c r="S90" i="75"/>
  <c r="O90" i="75"/>
  <c r="K90" i="75"/>
  <c r="Z89" i="75"/>
  <c r="Y89" i="75"/>
  <c r="X89" i="75"/>
  <c r="W89" i="75"/>
  <c r="V89" i="75"/>
  <c r="U89" i="75"/>
  <c r="T89" i="75"/>
  <c r="S89" i="75"/>
  <c r="O89" i="75"/>
  <c r="K89" i="75"/>
  <c r="Z88" i="75"/>
  <c r="Y88" i="75"/>
  <c r="X88" i="75"/>
  <c r="W88" i="75"/>
  <c r="V88" i="75"/>
  <c r="U88" i="75"/>
  <c r="T88" i="75"/>
  <c r="S88" i="75"/>
  <c r="O88" i="75"/>
  <c r="K88" i="75"/>
  <c r="Z87" i="75"/>
  <c r="Y87" i="75"/>
  <c r="X87" i="75"/>
  <c r="W87" i="75"/>
  <c r="V87" i="75"/>
  <c r="U87" i="75"/>
  <c r="T87" i="75"/>
  <c r="S87" i="75"/>
  <c r="O87" i="75"/>
  <c r="K87" i="75"/>
  <c r="Z86" i="75"/>
  <c r="Y86" i="75"/>
  <c r="X86" i="75"/>
  <c r="W86" i="75"/>
  <c r="V86" i="75"/>
  <c r="U86" i="75"/>
  <c r="T86" i="75"/>
  <c r="S86" i="75"/>
  <c r="O86" i="75"/>
  <c r="K86" i="75"/>
  <c r="Z85" i="75"/>
  <c r="Y85" i="75"/>
  <c r="X85" i="75"/>
  <c r="W85" i="75"/>
  <c r="V85" i="75"/>
  <c r="U85" i="75"/>
  <c r="T85" i="75"/>
  <c r="S85" i="75"/>
  <c r="O85" i="75"/>
  <c r="K85" i="75"/>
  <c r="Z84" i="75"/>
  <c r="Y84" i="75"/>
  <c r="X84" i="75"/>
  <c r="W84" i="75"/>
  <c r="V84" i="75"/>
  <c r="U84" i="75"/>
  <c r="T84" i="75"/>
  <c r="S84" i="75"/>
  <c r="O84" i="75"/>
  <c r="K84" i="75"/>
  <c r="Z83" i="75"/>
  <c r="Y83" i="75"/>
  <c r="X83" i="75"/>
  <c r="W83" i="75"/>
  <c r="V83" i="75"/>
  <c r="U83" i="75"/>
  <c r="T83" i="75"/>
  <c r="S83" i="75"/>
  <c r="O83" i="75"/>
  <c r="K83" i="75"/>
  <c r="Z82" i="75"/>
  <c r="Y82" i="75"/>
  <c r="S25" i="75" s="1"/>
  <c r="X82" i="75"/>
  <c r="W82" i="75"/>
  <c r="V82" i="75"/>
  <c r="S22" i="75" s="1"/>
  <c r="U82" i="75"/>
  <c r="T82" i="75"/>
  <c r="S82" i="75"/>
  <c r="O82" i="75"/>
  <c r="K82" i="75"/>
  <c r="B82" i="75"/>
  <c r="C82" i="75" s="1"/>
  <c r="B83" i="75" s="1"/>
  <c r="C83" i="75" s="1"/>
  <c r="B84" i="75" s="1"/>
  <c r="C84" i="75" s="1"/>
  <c r="B85" i="75" s="1"/>
  <c r="C85" i="75" s="1"/>
  <c r="B86" i="75" s="1"/>
  <c r="C86" i="75" s="1"/>
  <c r="B87" i="75" s="1"/>
  <c r="C87" i="75" s="1"/>
  <c r="B88" i="75" s="1"/>
  <c r="C88" i="75" s="1"/>
  <c r="B89" i="75" s="1"/>
  <c r="C89" i="75" s="1"/>
  <c r="B90" i="75" s="1"/>
  <c r="C90" i="75" s="1"/>
  <c r="B91" i="75" s="1"/>
  <c r="C91" i="75" s="1"/>
  <c r="Z81" i="75"/>
  <c r="Y81" i="75"/>
  <c r="X81" i="75"/>
  <c r="W81" i="75"/>
  <c r="V81" i="75"/>
  <c r="U81" i="75"/>
  <c r="S21" i="75" s="1"/>
  <c r="T81" i="75"/>
  <c r="S81" i="75"/>
  <c r="O81" i="75"/>
  <c r="K81" i="75"/>
  <c r="C81" i="75"/>
  <c r="B81" i="75"/>
  <c r="A81" i="75"/>
  <c r="Z80" i="75"/>
  <c r="S26" i="75" s="1"/>
  <c r="Y80" i="75"/>
  <c r="X80" i="75"/>
  <c r="S24" i="75" s="1"/>
  <c r="W80" i="75"/>
  <c r="S23" i="75" s="1"/>
  <c r="V80" i="75"/>
  <c r="U80" i="75"/>
  <c r="T80" i="75"/>
  <c r="S80" i="75"/>
  <c r="O80" i="75"/>
  <c r="K80" i="75"/>
  <c r="Z79" i="75"/>
  <c r="Y79" i="75"/>
  <c r="X79" i="75"/>
  <c r="W79" i="75"/>
  <c r="V79" i="75"/>
  <c r="U79" i="75"/>
  <c r="T79" i="75"/>
  <c r="S79" i="75"/>
  <c r="O79" i="75"/>
  <c r="K79" i="75"/>
  <c r="Z78" i="75"/>
  <c r="Y78" i="75"/>
  <c r="X78" i="75"/>
  <c r="W78" i="75"/>
  <c r="V78" i="75"/>
  <c r="U78" i="75"/>
  <c r="T78" i="75"/>
  <c r="S78" i="75"/>
  <c r="O78" i="75"/>
  <c r="K78" i="75"/>
  <c r="Z77" i="75"/>
  <c r="Y77" i="75"/>
  <c r="X77" i="75"/>
  <c r="W77" i="75"/>
  <c r="V77" i="75"/>
  <c r="U77" i="75"/>
  <c r="T77" i="75"/>
  <c r="S77" i="75"/>
  <c r="O77" i="75"/>
  <c r="K77" i="75"/>
  <c r="Z76" i="75"/>
  <c r="Y76" i="75"/>
  <c r="X76" i="75"/>
  <c r="W76" i="75"/>
  <c r="V76" i="75"/>
  <c r="U76" i="75"/>
  <c r="T76" i="75"/>
  <c r="S76" i="75"/>
  <c r="O76" i="75"/>
  <c r="K76" i="75"/>
  <c r="Z75" i="75"/>
  <c r="Y75" i="75"/>
  <c r="X75" i="75"/>
  <c r="W75" i="75"/>
  <c r="V75" i="75"/>
  <c r="U75" i="75"/>
  <c r="T75" i="75"/>
  <c r="S75" i="75"/>
  <c r="O75" i="75"/>
  <c r="K75" i="75"/>
  <c r="Z74" i="75"/>
  <c r="Y74" i="75"/>
  <c r="X74" i="75"/>
  <c r="W74" i="75"/>
  <c r="V74" i="75"/>
  <c r="U74" i="75"/>
  <c r="T74" i="75"/>
  <c r="S74" i="75"/>
  <c r="O74" i="75"/>
  <c r="K74" i="75"/>
  <c r="Z73" i="75"/>
  <c r="Y73" i="75"/>
  <c r="X73" i="75"/>
  <c r="W73" i="75"/>
  <c r="V73" i="75"/>
  <c r="U73" i="75"/>
  <c r="T73" i="75"/>
  <c r="S73" i="75"/>
  <c r="O73" i="75"/>
  <c r="K73" i="75"/>
  <c r="Z72" i="75"/>
  <c r="Y72" i="75"/>
  <c r="X72" i="75"/>
  <c r="W72" i="75"/>
  <c r="V72" i="75"/>
  <c r="U72" i="75"/>
  <c r="T72" i="75"/>
  <c r="S72" i="75"/>
  <c r="O72" i="75"/>
  <c r="K72" i="75"/>
  <c r="Z71" i="75"/>
  <c r="Y71" i="75"/>
  <c r="X71" i="75"/>
  <c r="W71" i="75"/>
  <c r="V71" i="75"/>
  <c r="R22" i="75" s="1"/>
  <c r="U71" i="75"/>
  <c r="T71" i="75"/>
  <c r="S71" i="75"/>
  <c r="O71" i="75"/>
  <c r="K71" i="75"/>
  <c r="Z70" i="75"/>
  <c r="R26" i="75" s="1"/>
  <c r="Y70" i="75"/>
  <c r="X70" i="75"/>
  <c r="R24" i="75" s="1"/>
  <c r="W70" i="75"/>
  <c r="V70" i="75"/>
  <c r="U70" i="75"/>
  <c r="T70" i="75"/>
  <c r="S70" i="75"/>
  <c r="R19" i="75" s="1"/>
  <c r="O70" i="75"/>
  <c r="K70" i="75"/>
  <c r="B70" i="75"/>
  <c r="C70" i="75" s="1"/>
  <c r="B71" i="75" s="1"/>
  <c r="C71" i="75" s="1"/>
  <c r="B72" i="75" s="1"/>
  <c r="C72" i="75" s="1"/>
  <c r="B73" i="75" s="1"/>
  <c r="C73" i="75" s="1"/>
  <c r="B74" i="75" s="1"/>
  <c r="C74" i="75" s="1"/>
  <c r="B75" i="75" s="1"/>
  <c r="C75" i="75" s="1"/>
  <c r="B76" i="75" s="1"/>
  <c r="C76" i="75" s="1"/>
  <c r="B77" i="75" s="1"/>
  <c r="C77" i="75" s="1"/>
  <c r="B78" i="75" s="1"/>
  <c r="C78" i="75" s="1"/>
  <c r="B79" i="75" s="1"/>
  <c r="C79" i="75" s="1"/>
  <c r="B80" i="75" s="1"/>
  <c r="C80" i="75" s="1"/>
  <c r="A70" i="75"/>
  <c r="Z69" i="75"/>
  <c r="Y69" i="75"/>
  <c r="X69" i="75"/>
  <c r="W69" i="75"/>
  <c r="R23" i="75" s="1"/>
  <c r="V69" i="75"/>
  <c r="U69" i="75"/>
  <c r="T69" i="75"/>
  <c r="S69" i="75"/>
  <c r="O69" i="75"/>
  <c r="K69" i="75"/>
  <c r="Z68" i="75"/>
  <c r="Y68" i="75"/>
  <c r="X68" i="75"/>
  <c r="W68" i="75"/>
  <c r="V68" i="75"/>
  <c r="U68" i="75"/>
  <c r="T68" i="75"/>
  <c r="S68" i="75"/>
  <c r="O68" i="75"/>
  <c r="K68" i="75"/>
  <c r="Z67" i="75"/>
  <c r="Y67" i="75"/>
  <c r="X67" i="75"/>
  <c r="W67" i="75"/>
  <c r="V67" i="75"/>
  <c r="U67" i="75"/>
  <c r="T67" i="75"/>
  <c r="S67" i="75"/>
  <c r="O67" i="75"/>
  <c r="K67" i="75"/>
  <c r="Z66" i="75"/>
  <c r="Y66" i="75"/>
  <c r="X66" i="75"/>
  <c r="W66" i="75"/>
  <c r="V66" i="75"/>
  <c r="U66" i="75"/>
  <c r="T66" i="75"/>
  <c r="S66" i="75"/>
  <c r="O66" i="75"/>
  <c r="K66" i="75"/>
  <c r="Z65" i="75"/>
  <c r="Y65" i="75"/>
  <c r="X65" i="75"/>
  <c r="W65" i="75"/>
  <c r="V65" i="75"/>
  <c r="U65" i="75"/>
  <c r="T65" i="75"/>
  <c r="S65" i="75"/>
  <c r="O65" i="75"/>
  <c r="K65" i="75"/>
  <c r="Z64" i="75"/>
  <c r="Y64" i="75"/>
  <c r="X64" i="75"/>
  <c r="W64" i="75"/>
  <c r="V64" i="75"/>
  <c r="U64" i="75"/>
  <c r="T64" i="75"/>
  <c r="S64" i="75"/>
  <c r="O64" i="75"/>
  <c r="K64" i="75"/>
  <c r="Z63" i="75"/>
  <c r="Y63" i="75"/>
  <c r="X63" i="75"/>
  <c r="W63" i="75"/>
  <c r="V63" i="75"/>
  <c r="U63" i="75"/>
  <c r="T63" i="75"/>
  <c r="S63" i="75"/>
  <c r="O63" i="75"/>
  <c r="K63" i="75"/>
  <c r="Z62" i="75"/>
  <c r="Y62" i="75"/>
  <c r="X62" i="75"/>
  <c r="W62" i="75"/>
  <c r="V62" i="75"/>
  <c r="U62" i="75"/>
  <c r="T62" i="75"/>
  <c r="S62" i="75"/>
  <c r="O62" i="75"/>
  <c r="K62" i="75"/>
  <c r="Z61" i="75"/>
  <c r="Y61" i="75"/>
  <c r="X61" i="75"/>
  <c r="W61" i="75"/>
  <c r="V61" i="75"/>
  <c r="U61" i="75"/>
  <c r="T61" i="75"/>
  <c r="S61" i="75"/>
  <c r="O61" i="75"/>
  <c r="K61" i="75"/>
  <c r="Z60" i="75"/>
  <c r="Y60" i="75"/>
  <c r="X60" i="75"/>
  <c r="W60" i="75"/>
  <c r="V60" i="75"/>
  <c r="U60" i="75"/>
  <c r="T60" i="75"/>
  <c r="S60" i="75"/>
  <c r="S114" i="75" s="1"/>
  <c r="O60" i="75"/>
  <c r="K60" i="75"/>
  <c r="Z59" i="75"/>
  <c r="Y59" i="75"/>
  <c r="X59" i="75"/>
  <c r="W59" i="75"/>
  <c r="V59" i="75"/>
  <c r="U59" i="75"/>
  <c r="T59" i="75"/>
  <c r="S59" i="75"/>
  <c r="O59" i="75"/>
  <c r="K59" i="75"/>
  <c r="B59" i="75"/>
  <c r="C59" i="75" s="1"/>
  <c r="B60" i="75" s="1"/>
  <c r="C60" i="75" s="1"/>
  <c r="B61" i="75" s="1"/>
  <c r="C61" i="75" s="1"/>
  <c r="B62" i="75" s="1"/>
  <c r="C62" i="75" s="1"/>
  <c r="B63" i="75" s="1"/>
  <c r="C63" i="75" s="1"/>
  <c r="B64" i="75" s="1"/>
  <c r="C64" i="75" s="1"/>
  <c r="B65" i="75" s="1"/>
  <c r="C65" i="75" s="1"/>
  <c r="B66" i="75" s="1"/>
  <c r="C66" i="75" s="1"/>
  <c r="B67" i="75" s="1"/>
  <c r="C67" i="75" s="1"/>
  <c r="B68" i="75" s="1"/>
  <c r="C68" i="75" s="1"/>
  <c r="B69" i="75" s="1"/>
  <c r="C69" i="75" s="1"/>
  <c r="A59" i="75"/>
  <c r="Z58" i="75"/>
  <c r="Y58" i="75"/>
  <c r="X58" i="75"/>
  <c r="W58" i="75"/>
  <c r="V58" i="75"/>
  <c r="U58" i="75"/>
  <c r="T58" i="75"/>
  <c r="S58" i="75"/>
  <c r="O58" i="75"/>
  <c r="K58" i="75"/>
  <c r="Z57" i="75"/>
  <c r="Y57" i="75"/>
  <c r="X57" i="75"/>
  <c r="W57" i="75"/>
  <c r="V57" i="75"/>
  <c r="U57" i="75"/>
  <c r="T57" i="75"/>
  <c r="S57" i="75"/>
  <c r="O57" i="75"/>
  <c r="K57" i="75"/>
  <c r="Z56" i="75"/>
  <c r="Y56" i="75"/>
  <c r="X56" i="75"/>
  <c r="W56" i="75"/>
  <c r="V56" i="75"/>
  <c r="U56" i="75"/>
  <c r="T56" i="75"/>
  <c r="S56" i="75"/>
  <c r="O56" i="75"/>
  <c r="K56" i="75"/>
  <c r="Z55" i="75"/>
  <c r="Y55" i="75"/>
  <c r="X55" i="75"/>
  <c r="W55" i="75"/>
  <c r="V55" i="75"/>
  <c r="U55" i="75"/>
  <c r="T55" i="75"/>
  <c r="S55" i="75"/>
  <c r="O55" i="75"/>
  <c r="K55" i="75"/>
  <c r="Z54" i="75"/>
  <c r="Y54" i="75"/>
  <c r="X54" i="75"/>
  <c r="W54" i="75"/>
  <c r="V54" i="75"/>
  <c r="U54" i="75"/>
  <c r="T54" i="75"/>
  <c r="S54" i="75"/>
  <c r="O54" i="75"/>
  <c r="K54" i="75"/>
  <c r="Z53" i="75"/>
  <c r="Y53" i="75"/>
  <c r="X53" i="75"/>
  <c r="W53" i="75"/>
  <c r="V53" i="75"/>
  <c r="U53" i="75"/>
  <c r="T53" i="75"/>
  <c r="S53" i="75"/>
  <c r="O53" i="75"/>
  <c r="K53" i="75"/>
  <c r="Z52" i="75"/>
  <c r="Y52" i="75"/>
  <c r="X52" i="75"/>
  <c r="W52" i="75"/>
  <c r="V52" i="75"/>
  <c r="U52" i="75"/>
  <c r="T52" i="75"/>
  <c r="S52" i="75"/>
  <c r="O52" i="75"/>
  <c r="K52" i="75"/>
  <c r="Z51" i="75"/>
  <c r="Y51" i="75"/>
  <c r="X51" i="75"/>
  <c r="W51" i="75"/>
  <c r="V51" i="75"/>
  <c r="U51" i="75"/>
  <c r="T51" i="75"/>
  <c r="S51" i="75"/>
  <c r="O51" i="75"/>
  <c r="K51" i="75"/>
  <c r="Z50" i="75"/>
  <c r="Y50" i="75"/>
  <c r="X50" i="75"/>
  <c r="W50" i="75"/>
  <c r="V50" i="75"/>
  <c r="U50" i="75"/>
  <c r="T50" i="75"/>
  <c r="S50" i="75"/>
  <c r="O50" i="75"/>
  <c r="K50" i="75"/>
  <c r="Z49" i="75"/>
  <c r="Y49" i="75"/>
  <c r="X49" i="75"/>
  <c r="W49" i="75"/>
  <c r="V49" i="75"/>
  <c r="U49" i="75"/>
  <c r="T49" i="75"/>
  <c r="S49" i="75"/>
  <c r="O49" i="75"/>
  <c r="K49" i="75"/>
  <c r="Z48" i="75"/>
  <c r="P26" i="75" s="1"/>
  <c r="Y48" i="75"/>
  <c r="X48" i="75"/>
  <c r="W48" i="75"/>
  <c r="V48" i="75"/>
  <c r="U48" i="75"/>
  <c r="T48" i="75"/>
  <c r="P20" i="75" s="1"/>
  <c r="V20" i="75" s="1"/>
  <c r="S48" i="75"/>
  <c r="O48" i="75"/>
  <c r="K48" i="75"/>
  <c r="Z47" i="75"/>
  <c r="Z114" i="75" s="1"/>
  <c r="Y47" i="75"/>
  <c r="P25" i="75" s="1"/>
  <c r="X47" i="75"/>
  <c r="P24" i="75" s="1"/>
  <c r="V24" i="75" s="1"/>
  <c r="W47" i="75"/>
  <c r="W114" i="75" s="1"/>
  <c r="V47" i="75"/>
  <c r="P22" i="75" s="1"/>
  <c r="U47" i="75"/>
  <c r="P21" i="75" s="1"/>
  <c r="T47" i="75"/>
  <c r="T114" i="75" s="1"/>
  <c r="S47" i="75"/>
  <c r="O47" i="75"/>
  <c r="K47" i="75"/>
  <c r="C47" i="75"/>
  <c r="B48" i="75" s="1"/>
  <c r="C48" i="75" s="1"/>
  <c r="B49" i="75" s="1"/>
  <c r="C49" i="75" s="1"/>
  <c r="B50" i="75" s="1"/>
  <c r="C50" i="75" s="1"/>
  <c r="B51" i="75" s="1"/>
  <c r="C51" i="75" s="1"/>
  <c r="B52" i="75" s="1"/>
  <c r="C52" i="75" s="1"/>
  <c r="B53" i="75" s="1"/>
  <c r="C53" i="75" s="1"/>
  <c r="B54" i="75" s="1"/>
  <c r="C54" i="75" s="1"/>
  <c r="B55" i="75" s="1"/>
  <c r="C55" i="75" s="1"/>
  <c r="B56" i="75" s="1"/>
  <c r="C56" i="75" s="1"/>
  <c r="B57" i="75" s="1"/>
  <c r="C57" i="75" s="1"/>
  <c r="B58" i="75" s="1"/>
  <c r="C58" i="75" s="1"/>
  <c r="B47" i="75"/>
  <c r="A47" i="75"/>
  <c r="L43" i="75"/>
  <c r="K42" i="75"/>
  <c r="K41" i="75"/>
  <c r="K40" i="75"/>
  <c r="K39" i="75"/>
  <c r="K38" i="75"/>
  <c r="K37" i="75"/>
  <c r="K43" i="75" s="1"/>
  <c r="K31" i="75"/>
  <c r="G31" i="75" s="1"/>
  <c r="F31" i="75"/>
  <c r="D31" i="75"/>
  <c r="A31" i="75"/>
  <c r="K29" i="75"/>
  <c r="L29" i="75" s="1"/>
  <c r="F29" i="75"/>
  <c r="D29" i="75"/>
  <c r="J29" i="75" s="1"/>
  <c r="L30" i="75" s="1"/>
  <c r="A29" i="75"/>
  <c r="K27" i="75"/>
  <c r="F27" i="75"/>
  <c r="D27" i="75"/>
  <c r="A27" i="75"/>
  <c r="U26" i="75"/>
  <c r="T26" i="75"/>
  <c r="H29" i="75" s="1"/>
  <c r="Q26" i="75"/>
  <c r="T25" i="75"/>
  <c r="R25" i="75"/>
  <c r="Q25" i="75"/>
  <c r="K25" i="75"/>
  <c r="F25" i="75"/>
  <c r="D25" i="75"/>
  <c r="A25" i="75"/>
  <c r="Q24" i="75"/>
  <c r="T23" i="75"/>
  <c r="Q23" i="75"/>
  <c r="P23" i="75"/>
  <c r="K23" i="75"/>
  <c r="F23" i="75"/>
  <c r="D23" i="75"/>
  <c r="A23" i="75"/>
  <c r="T22" i="75"/>
  <c r="Q22" i="75"/>
  <c r="R21" i="75"/>
  <c r="Q21" i="75"/>
  <c r="K21" i="75"/>
  <c r="H3" i="75" s="1"/>
  <c r="F21" i="75"/>
  <c r="D21" i="75"/>
  <c r="A21" i="75"/>
  <c r="S20" i="75"/>
  <c r="R20" i="75"/>
  <c r="Q20" i="75"/>
  <c r="T19" i="75"/>
  <c r="S19" i="75"/>
  <c r="P19" i="75"/>
  <c r="Z228" i="74"/>
  <c r="Y228" i="74"/>
  <c r="X228" i="74"/>
  <c r="W228" i="74"/>
  <c r="V228" i="74"/>
  <c r="U228" i="74"/>
  <c r="T228" i="74"/>
  <c r="S228" i="74"/>
  <c r="O228" i="74"/>
  <c r="K228" i="74"/>
  <c r="Z227" i="74"/>
  <c r="Y227" i="74"/>
  <c r="X227" i="74"/>
  <c r="W227" i="74"/>
  <c r="V227" i="74"/>
  <c r="U227" i="74"/>
  <c r="T227" i="74"/>
  <c r="S227" i="74"/>
  <c r="O227" i="74"/>
  <c r="K227" i="74"/>
  <c r="Z226" i="74"/>
  <c r="Y226" i="74"/>
  <c r="X226" i="74"/>
  <c r="W226" i="74"/>
  <c r="V226" i="74"/>
  <c r="U226" i="74"/>
  <c r="T226" i="74"/>
  <c r="S226" i="74"/>
  <c r="O226" i="74"/>
  <c r="K226" i="74"/>
  <c r="Z225" i="74"/>
  <c r="Y225" i="74"/>
  <c r="X225" i="74"/>
  <c r="W225" i="74"/>
  <c r="V225" i="74"/>
  <c r="U225" i="74"/>
  <c r="T225" i="74"/>
  <c r="S225" i="74"/>
  <c r="O225" i="74"/>
  <c r="K225" i="74"/>
  <c r="Z224" i="74"/>
  <c r="Y224" i="74"/>
  <c r="X224" i="74"/>
  <c r="W224" i="74"/>
  <c r="V224" i="74"/>
  <c r="U224" i="74"/>
  <c r="T224" i="74"/>
  <c r="S224" i="74"/>
  <c r="O224" i="74"/>
  <c r="K224" i="74"/>
  <c r="Z223" i="74"/>
  <c r="Y223" i="74"/>
  <c r="X223" i="74"/>
  <c r="W223" i="74"/>
  <c r="V223" i="74"/>
  <c r="U223" i="74"/>
  <c r="T223" i="74"/>
  <c r="S223" i="74"/>
  <c r="O223" i="74"/>
  <c r="K223" i="74"/>
  <c r="Z222" i="74"/>
  <c r="Y222" i="74"/>
  <c r="X222" i="74"/>
  <c r="W222" i="74"/>
  <c r="V222" i="74"/>
  <c r="U222" i="74"/>
  <c r="T222" i="74"/>
  <c r="S222" i="74"/>
  <c r="O222" i="74"/>
  <c r="K222" i="74"/>
  <c r="Z221" i="74"/>
  <c r="Y221" i="74"/>
  <c r="X221" i="74"/>
  <c r="W221" i="74"/>
  <c r="V221" i="74"/>
  <c r="U221" i="74"/>
  <c r="T221" i="74"/>
  <c r="S221" i="74"/>
  <c r="O221" i="74"/>
  <c r="K221" i="74"/>
  <c r="Z220" i="74"/>
  <c r="Y220" i="74"/>
  <c r="X220" i="74"/>
  <c r="W220" i="74"/>
  <c r="V220" i="74"/>
  <c r="U220" i="74"/>
  <c r="T220" i="74"/>
  <c r="S220" i="74"/>
  <c r="O220" i="74"/>
  <c r="K220" i="74"/>
  <c r="Z219" i="74"/>
  <c r="Y219" i="74"/>
  <c r="X219" i="74"/>
  <c r="W219" i="74"/>
  <c r="U138" i="74" s="1"/>
  <c r="V219" i="74"/>
  <c r="U219" i="74"/>
  <c r="T219" i="74"/>
  <c r="S219" i="74"/>
  <c r="O219" i="74"/>
  <c r="K219" i="74"/>
  <c r="Z218" i="74"/>
  <c r="Y218" i="74"/>
  <c r="X218" i="74"/>
  <c r="W218" i="74"/>
  <c r="V218" i="74"/>
  <c r="U218" i="74"/>
  <c r="T218" i="74"/>
  <c r="S218" i="74"/>
  <c r="U134" i="74" s="1"/>
  <c r="O218" i="74"/>
  <c r="K218" i="74"/>
  <c r="B218" i="74"/>
  <c r="C218" i="74" s="1"/>
  <c r="B219" i="74" s="1"/>
  <c r="C219" i="74" s="1"/>
  <c r="B220" i="74" s="1"/>
  <c r="C220" i="74" s="1"/>
  <c r="B221" i="74" s="1"/>
  <c r="C221" i="74" s="1"/>
  <c r="B222" i="74" s="1"/>
  <c r="C222" i="74" s="1"/>
  <c r="B223" i="74" s="1"/>
  <c r="C223" i="74" s="1"/>
  <c r="B224" i="74" s="1"/>
  <c r="C224" i="74" s="1"/>
  <c r="B225" i="74" s="1"/>
  <c r="C225" i="74" s="1"/>
  <c r="B226" i="74" s="1"/>
  <c r="C226" i="74" s="1"/>
  <c r="B227" i="74" s="1"/>
  <c r="C227" i="74" s="1"/>
  <c r="B228" i="74" s="1"/>
  <c r="C228" i="74" s="1"/>
  <c r="A218" i="74"/>
  <c r="Z217" i="74"/>
  <c r="Y217" i="74"/>
  <c r="X217" i="74"/>
  <c r="U139" i="74" s="1"/>
  <c r="W217" i="74"/>
  <c r="V217" i="74"/>
  <c r="U217" i="74"/>
  <c r="T217" i="74"/>
  <c r="S217" i="74"/>
  <c r="O217" i="74"/>
  <c r="K217" i="74"/>
  <c r="Z216" i="74"/>
  <c r="Y216" i="74"/>
  <c r="X216" i="74"/>
  <c r="W216" i="74"/>
  <c r="V216" i="74"/>
  <c r="U216" i="74"/>
  <c r="T216" i="74"/>
  <c r="S216" i="74"/>
  <c r="O216" i="74"/>
  <c r="K216" i="74"/>
  <c r="Z215" i="74"/>
  <c r="Y215" i="74"/>
  <c r="X215" i="74"/>
  <c r="W215" i="74"/>
  <c r="V215" i="74"/>
  <c r="U215" i="74"/>
  <c r="T215" i="74"/>
  <c r="S215" i="74"/>
  <c r="O215" i="74"/>
  <c r="K215" i="74"/>
  <c r="Z214" i="74"/>
  <c r="Y214" i="74"/>
  <c r="X214" i="74"/>
  <c r="W214" i="74"/>
  <c r="V214" i="74"/>
  <c r="U214" i="74"/>
  <c r="T214" i="74"/>
  <c r="S214" i="74"/>
  <c r="O214" i="74"/>
  <c r="K214" i="74"/>
  <c r="Z213" i="74"/>
  <c r="Y213" i="74"/>
  <c r="X213" i="74"/>
  <c r="W213" i="74"/>
  <c r="V213" i="74"/>
  <c r="U213" i="74"/>
  <c r="T213" i="74"/>
  <c r="S213" i="74"/>
  <c r="O213" i="74"/>
  <c r="K213" i="74"/>
  <c r="Z212" i="74"/>
  <c r="Y212" i="74"/>
  <c r="X212" i="74"/>
  <c r="W212" i="74"/>
  <c r="V212" i="74"/>
  <c r="U212" i="74"/>
  <c r="T212" i="74"/>
  <c r="S212" i="74"/>
  <c r="O212" i="74"/>
  <c r="K212" i="74"/>
  <c r="Z211" i="74"/>
  <c r="Y211" i="74"/>
  <c r="X211" i="74"/>
  <c r="W211" i="74"/>
  <c r="V211" i="74"/>
  <c r="U211" i="74"/>
  <c r="T211" i="74"/>
  <c r="S211" i="74"/>
  <c r="O211" i="74"/>
  <c r="K211" i="74"/>
  <c r="Z210" i="74"/>
  <c r="Y210" i="74"/>
  <c r="X210" i="74"/>
  <c r="W210" i="74"/>
  <c r="V210" i="74"/>
  <c r="U210" i="74"/>
  <c r="T210" i="74"/>
  <c r="S210" i="74"/>
  <c r="O210" i="74"/>
  <c r="K210" i="74"/>
  <c r="Z209" i="74"/>
  <c r="Y209" i="74"/>
  <c r="X209" i="74"/>
  <c r="W209" i="74"/>
  <c r="V209" i="74"/>
  <c r="U209" i="74"/>
  <c r="T209" i="74"/>
  <c r="S209" i="74"/>
  <c r="O209" i="74"/>
  <c r="K209" i="74"/>
  <c r="Z208" i="74"/>
  <c r="Y208" i="74"/>
  <c r="X208" i="74"/>
  <c r="W208" i="74"/>
  <c r="V208" i="74"/>
  <c r="U208" i="74"/>
  <c r="T208" i="74"/>
  <c r="T135" i="74" s="1"/>
  <c r="S208" i="74"/>
  <c r="O208" i="74"/>
  <c r="K208" i="74"/>
  <c r="Z207" i="74"/>
  <c r="Y207" i="74"/>
  <c r="X207" i="74"/>
  <c r="T139" i="74" s="1"/>
  <c r="W207" i="74"/>
  <c r="V207" i="74"/>
  <c r="U207" i="74"/>
  <c r="T207" i="74"/>
  <c r="S207" i="74"/>
  <c r="O207" i="74"/>
  <c r="K207" i="74"/>
  <c r="C207" i="74"/>
  <c r="B208" i="74" s="1"/>
  <c r="C208" i="74" s="1"/>
  <c r="B209" i="74" s="1"/>
  <c r="C209" i="74" s="1"/>
  <c r="B210" i="74" s="1"/>
  <c r="C210" i="74" s="1"/>
  <c r="B211" i="74" s="1"/>
  <c r="C211" i="74" s="1"/>
  <c r="B212" i="74" s="1"/>
  <c r="C212" i="74" s="1"/>
  <c r="B213" i="74" s="1"/>
  <c r="C213" i="74" s="1"/>
  <c r="B214" i="74" s="1"/>
  <c r="C214" i="74" s="1"/>
  <c r="B215" i="74" s="1"/>
  <c r="C215" i="74" s="1"/>
  <c r="B216" i="74" s="1"/>
  <c r="C216" i="74" s="1"/>
  <c r="B217" i="74" s="1"/>
  <c r="C217" i="74" s="1"/>
  <c r="B207" i="74"/>
  <c r="A207" i="74"/>
  <c r="Z206" i="74"/>
  <c r="Y206" i="74"/>
  <c r="X206" i="74"/>
  <c r="W206" i="74"/>
  <c r="V206" i="74"/>
  <c r="U206" i="74"/>
  <c r="T136" i="74" s="1"/>
  <c r="T206" i="74"/>
  <c r="S206" i="74"/>
  <c r="O206" i="74"/>
  <c r="K206" i="74"/>
  <c r="Z205" i="74"/>
  <c r="Y205" i="74"/>
  <c r="X205" i="74"/>
  <c r="W205" i="74"/>
  <c r="V205" i="74"/>
  <c r="U205" i="74"/>
  <c r="T205" i="74"/>
  <c r="S205" i="74"/>
  <c r="O205" i="74"/>
  <c r="K205" i="74"/>
  <c r="Z204" i="74"/>
  <c r="Y204" i="74"/>
  <c r="X204" i="74"/>
  <c r="W204" i="74"/>
  <c r="V204" i="74"/>
  <c r="U204" i="74"/>
  <c r="T204" i="74"/>
  <c r="S204" i="74"/>
  <c r="O204" i="74"/>
  <c r="K204" i="74"/>
  <c r="Z203" i="74"/>
  <c r="Y203" i="74"/>
  <c r="X203" i="74"/>
  <c r="W203" i="74"/>
  <c r="V203" i="74"/>
  <c r="U203" i="74"/>
  <c r="T203" i="74"/>
  <c r="S203" i="74"/>
  <c r="O203" i="74"/>
  <c r="K203" i="74"/>
  <c r="Z202" i="74"/>
  <c r="Y202" i="74"/>
  <c r="X202" i="74"/>
  <c r="W202" i="74"/>
  <c r="V202" i="74"/>
  <c r="U202" i="74"/>
  <c r="T202" i="74"/>
  <c r="S202" i="74"/>
  <c r="O202" i="74"/>
  <c r="K202" i="74"/>
  <c r="Z201" i="74"/>
  <c r="Y201" i="74"/>
  <c r="X201" i="74"/>
  <c r="W201" i="74"/>
  <c r="V201" i="74"/>
  <c r="U201" i="74"/>
  <c r="T201" i="74"/>
  <c r="S201" i="74"/>
  <c r="O201" i="74"/>
  <c r="K201" i="74"/>
  <c r="Z200" i="74"/>
  <c r="Y200" i="74"/>
  <c r="X200" i="74"/>
  <c r="W200" i="74"/>
  <c r="V200" i="74"/>
  <c r="U200" i="74"/>
  <c r="T200" i="74"/>
  <c r="S200" i="74"/>
  <c r="O200" i="74"/>
  <c r="K200" i="74"/>
  <c r="Z199" i="74"/>
  <c r="Y199" i="74"/>
  <c r="X199" i="74"/>
  <c r="W199" i="74"/>
  <c r="V199" i="74"/>
  <c r="U199" i="74"/>
  <c r="T199" i="74"/>
  <c r="S199" i="74"/>
  <c r="O199" i="74"/>
  <c r="K199" i="74"/>
  <c r="Z198" i="74"/>
  <c r="Y198" i="74"/>
  <c r="X198" i="74"/>
  <c r="W198" i="74"/>
  <c r="V198" i="74"/>
  <c r="U198" i="74"/>
  <c r="T198" i="74"/>
  <c r="S198" i="74"/>
  <c r="O198" i="74"/>
  <c r="K198" i="74"/>
  <c r="Z197" i="74"/>
  <c r="Y197" i="74"/>
  <c r="S140" i="74" s="1"/>
  <c r="X197" i="74"/>
  <c r="W197" i="74"/>
  <c r="V197" i="74"/>
  <c r="U197" i="74"/>
  <c r="T197" i="74"/>
  <c r="S197" i="74"/>
  <c r="O197" i="74"/>
  <c r="K197" i="74"/>
  <c r="Z196" i="74"/>
  <c r="Y196" i="74"/>
  <c r="X196" i="74"/>
  <c r="W196" i="74"/>
  <c r="V196" i="74"/>
  <c r="U196" i="74"/>
  <c r="S136" i="74" s="1"/>
  <c r="T196" i="74"/>
  <c r="S196" i="74"/>
  <c r="O196" i="74"/>
  <c r="K196" i="74"/>
  <c r="B196" i="74"/>
  <c r="C196" i="74" s="1"/>
  <c r="B197" i="74" s="1"/>
  <c r="C197" i="74" s="1"/>
  <c r="B198" i="74" s="1"/>
  <c r="C198" i="74" s="1"/>
  <c r="B199" i="74" s="1"/>
  <c r="C199" i="74" s="1"/>
  <c r="B200" i="74" s="1"/>
  <c r="C200" i="74" s="1"/>
  <c r="B201" i="74" s="1"/>
  <c r="C201" i="74" s="1"/>
  <c r="B202" i="74" s="1"/>
  <c r="C202" i="74" s="1"/>
  <c r="B203" i="74" s="1"/>
  <c r="C203" i="74" s="1"/>
  <c r="B204" i="74" s="1"/>
  <c r="C204" i="74" s="1"/>
  <c r="B205" i="74" s="1"/>
  <c r="C205" i="74" s="1"/>
  <c r="B206" i="74" s="1"/>
  <c r="C206" i="74" s="1"/>
  <c r="A196" i="74"/>
  <c r="Z195" i="74"/>
  <c r="S141" i="74" s="1"/>
  <c r="Y195" i="74"/>
  <c r="X195" i="74"/>
  <c r="W195" i="74"/>
  <c r="V195" i="74"/>
  <c r="U195" i="74"/>
  <c r="T195" i="74"/>
  <c r="S195" i="74"/>
  <c r="O195" i="74"/>
  <c r="K195" i="74"/>
  <c r="Z194" i="74"/>
  <c r="Y194" i="74"/>
  <c r="X194" i="74"/>
  <c r="W194" i="74"/>
  <c r="V194" i="74"/>
  <c r="U194" i="74"/>
  <c r="T194" i="74"/>
  <c r="S194" i="74"/>
  <c r="O194" i="74"/>
  <c r="K194" i="74"/>
  <c r="Z193" i="74"/>
  <c r="Y193" i="74"/>
  <c r="X193" i="74"/>
  <c r="W193" i="74"/>
  <c r="V193" i="74"/>
  <c r="U193" i="74"/>
  <c r="T193" i="74"/>
  <c r="S193" i="74"/>
  <c r="O193" i="74"/>
  <c r="K193" i="74"/>
  <c r="Z192" i="74"/>
  <c r="Y192" i="74"/>
  <c r="X192" i="74"/>
  <c r="W192" i="74"/>
  <c r="V192" i="74"/>
  <c r="U192" i="74"/>
  <c r="T192" i="74"/>
  <c r="S192" i="74"/>
  <c r="O192" i="74"/>
  <c r="K192" i="74"/>
  <c r="Z191" i="74"/>
  <c r="Y191" i="74"/>
  <c r="X191" i="74"/>
  <c r="W191" i="74"/>
  <c r="V191" i="74"/>
  <c r="U191" i="74"/>
  <c r="T191" i="74"/>
  <c r="S191" i="74"/>
  <c r="O191" i="74"/>
  <c r="K191" i="74"/>
  <c r="Z190" i="74"/>
  <c r="Y190" i="74"/>
  <c r="X190" i="74"/>
  <c r="W190" i="74"/>
  <c r="V190" i="74"/>
  <c r="U190" i="74"/>
  <c r="T190" i="74"/>
  <c r="S190" i="74"/>
  <c r="O190" i="74"/>
  <c r="K190" i="74"/>
  <c r="Z189" i="74"/>
  <c r="Y189" i="74"/>
  <c r="X189" i="74"/>
  <c r="W189" i="74"/>
  <c r="V189" i="74"/>
  <c r="U189" i="74"/>
  <c r="T189" i="74"/>
  <c r="S189" i="74"/>
  <c r="O189" i="74"/>
  <c r="K189" i="74"/>
  <c r="Z188" i="74"/>
  <c r="Y188" i="74"/>
  <c r="X188" i="74"/>
  <c r="W188" i="74"/>
  <c r="V188" i="74"/>
  <c r="U188" i="74"/>
  <c r="T188" i="74"/>
  <c r="S188" i="74"/>
  <c r="O188" i="74"/>
  <c r="K188" i="74"/>
  <c r="Z187" i="74"/>
  <c r="Y187" i="74"/>
  <c r="X187" i="74"/>
  <c r="W187" i="74"/>
  <c r="V187" i="74"/>
  <c r="U187" i="74"/>
  <c r="T187" i="74"/>
  <c r="S187" i="74"/>
  <c r="O187" i="74"/>
  <c r="K187" i="74"/>
  <c r="Z186" i="74"/>
  <c r="Y186" i="74"/>
  <c r="X186" i="74"/>
  <c r="W186" i="74"/>
  <c r="V186" i="74"/>
  <c r="R137" i="74" s="1"/>
  <c r="U186" i="74"/>
  <c r="T186" i="74"/>
  <c r="S186" i="74"/>
  <c r="O186" i="74"/>
  <c r="K186" i="74"/>
  <c r="Z185" i="74"/>
  <c r="R141" i="74" s="1"/>
  <c r="Y185" i="74"/>
  <c r="X185" i="74"/>
  <c r="W185" i="74"/>
  <c r="V185" i="74"/>
  <c r="U185" i="74"/>
  <c r="T185" i="74"/>
  <c r="S185" i="74"/>
  <c r="O185" i="74"/>
  <c r="K185" i="74"/>
  <c r="B185" i="74"/>
  <c r="C185" i="74" s="1"/>
  <c r="B186" i="74" s="1"/>
  <c r="C186" i="74" s="1"/>
  <c r="B187" i="74" s="1"/>
  <c r="C187" i="74" s="1"/>
  <c r="B188" i="74" s="1"/>
  <c r="C188" i="74" s="1"/>
  <c r="B189" i="74" s="1"/>
  <c r="C189" i="74" s="1"/>
  <c r="B190" i="74" s="1"/>
  <c r="C190" i="74" s="1"/>
  <c r="B191" i="74" s="1"/>
  <c r="C191" i="74" s="1"/>
  <c r="B192" i="74" s="1"/>
  <c r="C192" i="74" s="1"/>
  <c r="B193" i="74" s="1"/>
  <c r="C193" i="74" s="1"/>
  <c r="B194" i="74" s="1"/>
  <c r="C194" i="74" s="1"/>
  <c r="B195" i="74" s="1"/>
  <c r="C195" i="74" s="1"/>
  <c r="A185" i="74"/>
  <c r="Z184" i="74"/>
  <c r="Y184" i="74"/>
  <c r="X184" i="74"/>
  <c r="W184" i="74"/>
  <c r="R138" i="74" s="1"/>
  <c r="V184" i="74"/>
  <c r="U184" i="74"/>
  <c r="T184" i="74"/>
  <c r="S184" i="74"/>
  <c r="O184" i="74"/>
  <c r="K184" i="74"/>
  <c r="Z183" i="74"/>
  <c r="Y183" i="74"/>
  <c r="X183" i="74"/>
  <c r="W183" i="74"/>
  <c r="V183" i="74"/>
  <c r="U183" i="74"/>
  <c r="T183" i="74"/>
  <c r="S183" i="74"/>
  <c r="O183" i="74"/>
  <c r="K183" i="74"/>
  <c r="Z182" i="74"/>
  <c r="Y182" i="74"/>
  <c r="X182" i="74"/>
  <c r="W182" i="74"/>
  <c r="V182" i="74"/>
  <c r="U182" i="74"/>
  <c r="T182" i="74"/>
  <c r="S182" i="74"/>
  <c r="O182" i="74"/>
  <c r="K182" i="74"/>
  <c r="Z181" i="74"/>
  <c r="Y181" i="74"/>
  <c r="X181" i="74"/>
  <c r="W181" i="74"/>
  <c r="V181" i="74"/>
  <c r="U181" i="74"/>
  <c r="T181" i="74"/>
  <c r="S181" i="74"/>
  <c r="O181" i="74"/>
  <c r="K181" i="74"/>
  <c r="Z180" i="74"/>
  <c r="Y180" i="74"/>
  <c r="X180" i="74"/>
  <c r="W180" i="74"/>
  <c r="V180" i="74"/>
  <c r="U180" i="74"/>
  <c r="T180" i="74"/>
  <c r="S180" i="74"/>
  <c r="O180" i="74"/>
  <c r="K180" i="74"/>
  <c r="Z179" i="74"/>
  <c r="Y179" i="74"/>
  <c r="X179" i="74"/>
  <c r="W179" i="74"/>
  <c r="V179" i="74"/>
  <c r="U179" i="74"/>
  <c r="T179" i="74"/>
  <c r="O179" i="74"/>
  <c r="K179" i="74"/>
  <c r="S179" i="74" s="1"/>
  <c r="Z178" i="74"/>
  <c r="Y178" i="74"/>
  <c r="X178" i="74"/>
  <c r="W178" i="74"/>
  <c r="V178" i="74"/>
  <c r="U178" i="74"/>
  <c r="T178" i="74"/>
  <c r="O178" i="74"/>
  <c r="K178" i="74"/>
  <c r="S178" i="74" s="1"/>
  <c r="Z177" i="74"/>
  <c r="Y177" i="74"/>
  <c r="X177" i="74"/>
  <c r="W177" i="74"/>
  <c r="V177" i="74"/>
  <c r="U177" i="74"/>
  <c r="T177" i="74"/>
  <c r="O177" i="74"/>
  <c r="K177" i="74"/>
  <c r="S177" i="74" s="1"/>
  <c r="Z176" i="74"/>
  <c r="Y176" i="74"/>
  <c r="X176" i="74"/>
  <c r="W176" i="74"/>
  <c r="V176" i="74"/>
  <c r="U176" i="74"/>
  <c r="T176" i="74"/>
  <c r="O176" i="74"/>
  <c r="K176" i="74"/>
  <c r="S176" i="74" s="1"/>
  <c r="Z175" i="74"/>
  <c r="Y175" i="74"/>
  <c r="X175" i="74"/>
  <c r="W175" i="74"/>
  <c r="Q138" i="74" s="1"/>
  <c r="V175" i="74"/>
  <c r="U175" i="74"/>
  <c r="T175" i="74"/>
  <c r="S175" i="74"/>
  <c r="O175" i="74"/>
  <c r="K175" i="74"/>
  <c r="Z174" i="74"/>
  <c r="Y174" i="74"/>
  <c r="X174" i="74"/>
  <c r="W174" i="74"/>
  <c r="V174" i="74"/>
  <c r="U174" i="74"/>
  <c r="T174" i="74"/>
  <c r="O174" i="74"/>
  <c r="K174" i="74"/>
  <c r="S174" i="74" s="1"/>
  <c r="B174" i="74"/>
  <c r="C174" i="74" s="1"/>
  <c r="B175" i="74" s="1"/>
  <c r="C175" i="74" s="1"/>
  <c r="B176" i="74" s="1"/>
  <c r="C176" i="74" s="1"/>
  <c r="B177" i="74" s="1"/>
  <c r="C177" i="74" s="1"/>
  <c r="B178" i="74" s="1"/>
  <c r="C178" i="74" s="1"/>
  <c r="B179" i="74" s="1"/>
  <c r="C179" i="74" s="1"/>
  <c r="B180" i="74" s="1"/>
  <c r="C180" i="74" s="1"/>
  <c r="B181" i="74" s="1"/>
  <c r="C181" i="74" s="1"/>
  <c r="B182" i="74" s="1"/>
  <c r="C182" i="74" s="1"/>
  <c r="B183" i="74" s="1"/>
  <c r="C183" i="74" s="1"/>
  <c r="B184" i="74" s="1"/>
  <c r="C184" i="74" s="1"/>
  <c r="A174" i="74"/>
  <c r="Z173" i="74"/>
  <c r="Y173" i="74"/>
  <c r="X173" i="74"/>
  <c r="W173" i="74"/>
  <c r="V173" i="74"/>
  <c r="U173" i="74"/>
  <c r="T173" i="74"/>
  <c r="S173" i="74"/>
  <c r="O173" i="74"/>
  <c r="K173" i="74"/>
  <c r="Z172" i="74"/>
  <c r="Y172" i="74"/>
  <c r="X172" i="74"/>
  <c r="W172" i="74"/>
  <c r="V172" i="74"/>
  <c r="U172" i="74"/>
  <c r="T172" i="74"/>
  <c r="S172" i="74"/>
  <c r="O172" i="74"/>
  <c r="K172" i="74"/>
  <c r="Z171" i="74"/>
  <c r="Y171" i="74"/>
  <c r="X171" i="74"/>
  <c r="W171" i="74"/>
  <c r="V171" i="74"/>
  <c r="U171" i="74"/>
  <c r="T171" i="74"/>
  <c r="S171" i="74"/>
  <c r="O171" i="74"/>
  <c r="K171" i="74"/>
  <c r="Z170" i="74"/>
  <c r="Y170" i="74"/>
  <c r="X170" i="74"/>
  <c r="W170" i="74"/>
  <c r="V170" i="74"/>
  <c r="U170" i="74"/>
  <c r="T170" i="74"/>
  <c r="S170" i="74"/>
  <c r="O170" i="74"/>
  <c r="K170" i="74"/>
  <c r="Z169" i="74"/>
  <c r="Y169" i="74"/>
  <c r="X169" i="74"/>
  <c r="W169" i="74"/>
  <c r="V169" i="74"/>
  <c r="U169" i="74"/>
  <c r="T169" i="74"/>
  <c r="S169" i="74"/>
  <c r="O169" i="74"/>
  <c r="K169" i="74"/>
  <c r="Z168" i="74"/>
  <c r="Y168" i="74"/>
  <c r="X168" i="74"/>
  <c r="W168" i="74"/>
  <c r="V168" i="74"/>
  <c r="U168" i="74"/>
  <c r="T168" i="74"/>
  <c r="S168" i="74"/>
  <c r="O168" i="74"/>
  <c r="K168" i="74"/>
  <c r="Z167" i="74"/>
  <c r="Y167" i="74"/>
  <c r="X167" i="74"/>
  <c r="W167" i="74"/>
  <c r="V167" i="74"/>
  <c r="U167" i="74"/>
  <c r="T167" i="74"/>
  <c r="S167" i="74"/>
  <c r="O167" i="74"/>
  <c r="K167" i="74"/>
  <c r="Z166" i="74"/>
  <c r="Y166" i="74"/>
  <c r="X166" i="74"/>
  <c r="W166" i="74"/>
  <c r="V166" i="74"/>
  <c r="U166" i="74"/>
  <c r="T166" i="74"/>
  <c r="S166" i="74"/>
  <c r="O166" i="74"/>
  <c r="K166" i="74"/>
  <c r="Z165" i="74"/>
  <c r="Y165" i="74"/>
  <c r="X165" i="74"/>
  <c r="W165" i="74"/>
  <c r="V165" i="74"/>
  <c r="U165" i="74"/>
  <c r="T165" i="74"/>
  <c r="S165" i="74"/>
  <c r="O165" i="74"/>
  <c r="K165" i="74"/>
  <c r="Z164" i="74"/>
  <c r="Y164" i="74"/>
  <c r="X164" i="74"/>
  <c r="W164" i="74"/>
  <c r="V164" i="74"/>
  <c r="U164" i="74"/>
  <c r="T164" i="74"/>
  <c r="O164" i="74"/>
  <c r="K164" i="74"/>
  <c r="S164" i="74" s="1"/>
  <c r="Z163" i="74"/>
  <c r="Y163" i="74"/>
  <c r="X163" i="74"/>
  <c r="W163" i="74"/>
  <c r="V163" i="74"/>
  <c r="U163" i="74"/>
  <c r="T163" i="74"/>
  <c r="O163" i="74"/>
  <c r="K163" i="74"/>
  <c r="S163" i="74" s="1"/>
  <c r="Z162" i="74"/>
  <c r="Y162" i="74"/>
  <c r="X162" i="74"/>
  <c r="W162" i="74"/>
  <c r="V162" i="74"/>
  <c r="U162" i="74"/>
  <c r="T162" i="74"/>
  <c r="O162" i="74"/>
  <c r="K162" i="74"/>
  <c r="S162" i="74" s="1"/>
  <c r="C162" i="74"/>
  <c r="B163" i="74" s="1"/>
  <c r="C163" i="74" s="1"/>
  <c r="B164" i="74" s="1"/>
  <c r="C164" i="74" s="1"/>
  <c r="B165" i="74" s="1"/>
  <c r="C165" i="74" s="1"/>
  <c r="B166" i="74" s="1"/>
  <c r="C166" i="74" s="1"/>
  <c r="B167" i="74" s="1"/>
  <c r="C167" i="74" s="1"/>
  <c r="B168" i="74" s="1"/>
  <c r="C168" i="74" s="1"/>
  <c r="B169" i="74" s="1"/>
  <c r="C169" i="74" s="1"/>
  <c r="B170" i="74" s="1"/>
  <c r="C170" i="74" s="1"/>
  <c r="B171" i="74" s="1"/>
  <c r="C171" i="74" s="1"/>
  <c r="B172" i="74" s="1"/>
  <c r="C172" i="74" s="1"/>
  <c r="B173" i="74" s="1"/>
  <c r="C173" i="74" s="1"/>
  <c r="B162" i="74"/>
  <c r="A162" i="74"/>
  <c r="L158" i="74"/>
  <c r="K157" i="74"/>
  <c r="K156" i="74"/>
  <c r="K155" i="74"/>
  <c r="K154" i="74"/>
  <c r="K153" i="74"/>
  <c r="K152" i="74"/>
  <c r="K146" i="74"/>
  <c r="G146" i="74" s="1"/>
  <c r="F146" i="74"/>
  <c r="D146" i="74"/>
  <c r="A146" i="74"/>
  <c r="K144" i="74"/>
  <c r="L144" i="74" s="1"/>
  <c r="G144" i="74"/>
  <c r="F144" i="74"/>
  <c r="D144" i="74"/>
  <c r="J144" i="74" s="1"/>
  <c r="L145" i="74" s="1"/>
  <c r="A144" i="74"/>
  <c r="K142" i="74"/>
  <c r="G142" i="74"/>
  <c r="F142" i="74"/>
  <c r="D142" i="74"/>
  <c r="A142" i="74"/>
  <c r="U141" i="74"/>
  <c r="T141" i="74"/>
  <c r="P141" i="74"/>
  <c r="U140" i="74"/>
  <c r="T140" i="74"/>
  <c r="R140" i="74"/>
  <c r="K140" i="74"/>
  <c r="G140" i="74"/>
  <c r="F140" i="74"/>
  <c r="D140" i="74"/>
  <c r="A140" i="74"/>
  <c r="S139" i="74"/>
  <c r="R139" i="74"/>
  <c r="T138" i="74"/>
  <c r="S138" i="74"/>
  <c r="K138" i="74"/>
  <c r="F138" i="74"/>
  <c r="D138" i="74"/>
  <c r="G138" i="74" s="1"/>
  <c r="A138" i="74"/>
  <c r="U137" i="74"/>
  <c r="T137" i="74"/>
  <c r="S137" i="74"/>
  <c r="U136" i="74"/>
  <c r="R136" i="74"/>
  <c r="K136" i="74"/>
  <c r="G136" i="74" s="1"/>
  <c r="F136" i="74"/>
  <c r="D136" i="74"/>
  <c r="A136" i="74"/>
  <c r="U135" i="74"/>
  <c r="S135" i="74"/>
  <c r="R135" i="74"/>
  <c r="T134" i="74"/>
  <c r="H144" i="74" s="1"/>
  <c r="S134" i="74"/>
  <c r="R134" i="74"/>
  <c r="H140" i="74" s="1"/>
  <c r="J140" i="74" s="1"/>
  <c r="Z113" i="74"/>
  <c r="Y113" i="74"/>
  <c r="X113" i="74"/>
  <c r="W113" i="74"/>
  <c r="V113" i="74"/>
  <c r="U113" i="74"/>
  <c r="T113" i="74"/>
  <c r="S113" i="74"/>
  <c r="O113" i="74"/>
  <c r="K113" i="74"/>
  <c r="Z112" i="74"/>
  <c r="Y112" i="74"/>
  <c r="X112" i="74"/>
  <c r="W112" i="74"/>
  <c r="V112" i="74"/>
  <c r="U112" i="74"/>
  <c r="T112" i="74"/>
  <c r="S112" i="74"/>
  <c r="O112" i="74"/>
  <c r="K112" i="74"/>
  <c r="Z111" i="74"/>
  <c r="Y111" i="74"/>
  <c r="X111" i="74"/>
  <c r="W111" i="74"/>
  <c r="V111" i="74"/>
  <c r="U111" i="74"/>
  <c r="T111" i="74"/>
  <c r="S111" i="74"/>
  <c r="O111" i="74"/>
  <c r="K111" i="74"/>
  <c r="Z110" i="74"/>
  <c r="Y110" i="74"/>
  <c r="X110" i="74"/>
  <c r="W110" i="74"/>
  <c r="V110" i="74"/>
  <c r="U110" i="74"/>
  <c r="T110" i="74"/>
  <c r="S110" i="74"/>
  <c r="O110" i="74"/>
  <c r="K110" i="74"/>
  <c r="Z109" i="74"/>
  <c r="Y109" i="74"/>
  <c r="X109" i="74"/>
  <c r="W109" i="74"/>
  <c r="V109" i="74"/>
  <c r="U109" i="74"/>
  <c r="T109" i="74"/>
  <c r="S109" i="74"/>
  <c r="O109" i="74"/>
  <c r="K109" i="74"/>
  <c r="Z108" i="74"/>
  <c r="Y108" i="74"/>
  <c r="X108" i="74"/>
  <c r="W108" i="74"/>
  <c r="V108" i="74"/>
  <c r="U108" i="74"/>
  <c r="T108" i="74"/>
  <c r="S108" i="74"/>
  <c r="O108" i="74"/>
  <c r="K108" i="74"/>
  <c r="Z107" i="74"/>
  <c r="Y107" i="74"/>
  <c r="X107" i="74"/>
  <c r="W107" i="74"/>
  <c r="V107" i="74"/>
  <c r="U107" i="74"/>
  <c r="T107" i="74"/>
  <c r="S107" i="74"/>
  <c r="O107" i="74"/>
  <c r="K107" i="74"/>
  <c r="Z106" i="74"/>
  <c r="Y106" i="74"/>
  <c r="X106" i="74"/>
  <c r="W106" i="74"/>
  <c r="V106" i="74"/>
  <c r="U106" i="74"/>
  <c r="T106" i="74"/>
  <c r="S106" i="74"/>
  <c r="O106" i="74"/>
  <c r="K106" i="74"/>
  <c r="Z105" i="74"/>
  <c r="Y105" i="74"/>
  <c r="X105" i="74"/>
  <c r="W105" i="74"/>
  <c r="V105" i="74"/>
  <c r="U105" i="74"/>
  <c r="T105" i="74"/>
  <c r="S105" i="74"/>
  <c r="O105" i="74"/>
  <c r="K105" i="74"/>
  <c r="Z104" i="74"/>
  <c r="Y104" i="74"/>
  <c r="X104" i="74"/>
  <c r="W104" i="74"/>
  <c r="U23" i="74" s="1"/>
  <c r="V104" i="74"/>
  <c r="U104" i="74"/>
  <c r="T104" i="74"/>
  <c r="S104" i="74"/>
  <c r="O104" i="74"/>
  <c r="K104" i="74"/>
  <c r="Z103" i="74"/>
  <c r="Y103" i="74"/>
  <c r="X103" i="74"/>
  <c r="W103" i="74"/>
  <c r="V103" i="74"/>
  <c r="U103" i="74"/>
  <c r="T103" i="74"/>
  <c r="S103" i="74"/>
  <c r="U19" i="74" s="1"/>
  <c r="O103" i="74"/>
  <c r="K103" i="74"/>
  <c r="B103" i="74"/>
  <c r="C103" i="74" s="1"/>
  <c r="B104" i="74" s="1"/>
  <c r="C104" i="74" s="1"/>
  <c r="B105" i="74" s="1"/>
  <c r="C105" i="74" s="1"/>
  <c r="B106" i="74" s="1"/>
  <c r="C106" i="74" s="1"/>
  <c r="B107" i="74" s="1"/>
  <c r="C107" i="74" s="1"/>
  <c r="B108" i="74" s="1"/>
  <c r="C108" i="74" s="1"/>
  <c r="B109" i="74" s="1"/>
  <c r="C109" i="74" s="1"/>
  <c r="B110" i="74" s="1"/>
  <c r="C110" i="74" s="1"/>
  <c r="B111" i="74" s="1"/>
  <c r="C111" i="74" s="1"/>
  <c r="B112" i="74" s="1"/>
  <c r="C112" i="74" s="1"/>
  <c r="B113" i="74" s="1"/>
  <c r="C113" i="74" s="1"/>
  <c r="A103" i="74"/>
  <c r="Z102" i="74"/>
  <c r="Y102" i="74"/>
  <c r="X102" i="74"/>
  <c r="U24" i="74" s="1"/>
  <c r="W102" i="74"/>
  <c r="V102" i="74"/>
  <c r="U102" i="74"/>
  <c r="T102" i="74"/>
  <c r="S102" i="74"/>
  <c r="O102" i="74"/>
  <c r="K102" i="74"/>
  <c r="Z101" i="74"/>
  <c r="Y101" i="74"/>
  <c r="X101" i="74"/>
  <c r="W101" i="74"/>
  <c r="V101" i="74"/>
  <c r="U101" i="74"/>
  <c r="T101" i="74"/>
  <c r="S101" i="74"/>
  <c r="O101" i="74"/>
  <c r="K101" i="74"/>
  <c r="Z100" i="74"/>
  <c r="Y100" i="74"/>
  <c r="X100" i="74"/>
  <c r="W100" i="74"/>
  <c r="V100" i="74"/>
  <c r="U100" i="74"/>
  <c r="T100" i="74"/>
  <c r="S100" i="74"/>
  <c r="O100" i="74"/>
  <c r="K100" i="74"/>
  <c r="Z99" i="74"/>
  <c r="Y99" i="74"/>
  <c r="X99" i="74"/>
  <c r="W99" i="74"/>
  <c r="V99" i="74"/>
  <c r="U99" i="74"/>
  <c r="T99" i="74"/>
  <c r="S99" i="74"/>
  <c r="O99" i="74"/>
  <c r="K99" i="74"/>
  <c r="Z98" i="74"/>
  <c r="Y98" i="74"/>
  <c r="X98" i="74"/>
  <c r="W98" i="74"/>
  <c r="V98" i="74"/>
  <c r="U98" i="74"/>
  <c r="T98" i="74"/>
  <c r="S98" i="74"/>
  <c r="O98" i="74"/>
  <c r="K98" i="74"/>
  <c r="Z97" i="74"/>
  <c r="Y97" i="74"/>
  <c r="X97" i="74"/>
  <c r="W97" i="74"/>
  <c r="V97" i="74"/>
  <c r="U97" i="74"/>
  <c r="T97" i="74"/>
  <c r="S97" i="74"/>
  <c r="O97" i="74"/>
  <c r="K97" i="74"/>
  <c r="Z96" i="74"/>
  <c r="Y96" i="74"/>
  <c r="X96" i="74"/>
  <c r="W96" i="74"/>
  <c r="V96" i="74"/>
  <c r="U96" i="74"/>
  <c r="T96" i="74"/>
  <c r="S96" i="74"/>
  <c r="O96" i="74"/>
  <c r="K96" i="74"/>
  <c r="Z95" i="74"/>
  <c r="Y95" i="74"/>
  <c r="X95" i="74"/>
  <c r="W95" i="74"/>
  <c r="V95" i="74"/>
  <c r="U95" i="74"/>
  <c r="T95" i="74"/>
  <c r="S95" i="74"/>
  <c r="O95" i="74"/>
  <c r="K95" i="74"/>
  <c r="Z94" i="74"/>
  <c r="Y94" i="74"/>
  <c r="X94" i="74"/>
  <c r="W94" i="74"/>
  <c r="V94" i="74"/>
  <c r="U94" i="74"/>
  <c r="T94" i="74"/>
  <c r="O94" i="74"/>
  <c r="K94" i="74"/>
  <c r="S94" i="74" s="1"/>
  <c r="Z93" i="74"/>
  <c r="Y93" i="74"/>
  <c r="W93" i="74"/>
  <c r="V93" i="74"/>
  <c r="U93" i="74"/>
  <c r="T93" i="74"/>
  <c r="T20" i="74" s="1"/>
  <c r="S93" i="74"/>
  <c r="O93" i="74"/>
  <c r="K93" i="74"/>
  <c r="X93" i="74" s="1"/>
  <c r="Z92" i="74"/>
  <c r="T26" i="74" s="1"/>
  <c r="Y92" i="74"/>
  <c r="T25" i="74" s="1"/>
  <c r="X92" i="74"/>
  <c r="W92" i="74"/>
  <c r="V92" i="74"/>
  <c r="T22" i="74" s="1"/>
  <c r="U92" i="74"/>
  <c r="T92" i="74"/>
  <c r="O92" i="74"/>
  <c r="K92" i="74"/>
  <c r="S92" i="74" s="1"/>
  <c r="B92" i="74"/>
  <c r="C92" i="74" s="1"/>
  <c r="B93" i="74" s="1"/>
  <c r="C93" i="74" s="1"/>
  <c r="B94" i="74" s="1"/>
  <c r="C94" i="74" s="1"/>
  <c r="B95" i="74" s="1"/>
  <c r="C95" i="74" s="1"/>
  <c r="B96" i="74" s="1"/>
  <c r="C96" i="74" s="1"/>
  <c r="B97" i="74" s="1"/>
  <c r="C97" i="74" s="1"/>
  <c r="B98" i="74" s="1"/>
  <c r="C98" i="74" s="1"/>
  <c r="B99" i="74" s="1"/>
  <c r="C99" i="74" s="1"/>
  <c r="B100" i="74" s="1"/>
  <c r="C100" i="74" s="1"/>
  <c r="B101" i="74" s="1"/>
  <c r="C101" i="74" s="1"/>
  <c r="B102" i="74" s="1"/>
  <c r="C102" i="74" s="1"/>
  <c r="A92" i="74"/>
  <c r="Z91" i="74"/>
  <c r="Y91" i="74"/>
  <c r="X91" i="74"/>
  <c r="W91" i="74"/>
  <c r="V91" i="74"/>
  <c r="U91" i="74"/>
  <c r="T91" i="74"/>
  <c r="S91" i="74"/>
  <c r="O91" i="74"/>
  <c r="K91" i="74"/>
  <c r="Z90" i="74"/>
  <c r="Y90" i="74"/>
  <c r="X90" i="74"/>
  <c r="W90" i="74"/>
  <c r="V90" i="74"/>
  <c r="U90" i="74"/>
  <c r="T90" i="74"/>
  <c r="S90" i="74"/>
  <c r="O90" i="74"/>
  <c r="K90" i="74"/>
  <c r="Z89" i="74"/>
  <c r="Y89" i="74"/>
  <c r="X89" i="74"/>
  <c r="W89" i="74"/>
  <c r="V89" i="74"/>
  <c r="U89" i="74"/>
  <c r="T89" i="74"/>
  <c r="S89" i="74"/>
  <c r="O89" i="74"/>
  <c r="K89" i="74"/>
  <c r="Z88" i="74"/>
  <c r="Y88" i="74"/>
  <c r="X88" i="74"/>
  <c r="W88" i="74"/>
  <c r="V88" i="74"/>
  <c r="U88" i="74"/>
  <c r="T88" i="74"/>
  <c r="S88" i="74"/>
  <c r="O88" i="74"/>
  <c r="K88" i="74"/>
  <c r="Z87" i="74"/>
  <c r="Y87" i="74"/>
  <c r="X87" i="74"/>
  <c r="W87" i="74"/>
  <c r="V87" i="74"/>
  <c r="U87" i="74"/>
  <c r="T87" i="74"/>
  <c r="S87" i="74"/>
  <c r="O87" i="74"/>
  <c r="K87" i="74"/>
  <c r="Z86" i="74"/>
  <c r="Y86" i="74"/>
  <c r="X86" i="74"/>
  <c r="W86" i="74"/>
  <c r="V86" i="74"/>
  <c r="U86" i="74"/>
  <c r="T86" i="74"/>
  <c r="S86" i="74"/>
  <c r="O86" i="74"/>
  <c r="K86" i="74"/>
  <c r="Z85" i="74"/>
  <c r="Y85" i="74"/>
  <c r="X85" i="74"/>
  <c r="W85" i="74"/>
  <c r="V85" i="74"/>
  <c r="U85" i="74"/>
  <c r="T85" i="74"/>
  <c r="S85" i="74"/>
  <c r="O85" i="74"/>
  <c r="K85" i="74"/>
  <c r="Z84" i="74"/>
  <c r="Y84" i="74"/>
  <c r="X84" i="74"/>
  <c r="W84" i="74"/>
  <c r="V84" i="74"/>
  <c r="U84" i="74"/>
  <c r="T84" i="74"/>
  <c r="O84" i="74"/>
  <c r="K84" i="74"/>
  <c r="S84" i="74" s="1"/>
  <c r="Z83" i="74"/>
  <c r="Y83" i="74"/>
  <c r="X83" i="74"/>
  <c r="W83" i="74"/>
  <c r="V83" i="74"/>
  <c r="U83" i="74"/>
  <c r="T83" i="74"/>
  <c r="O83" i="74"/>
  <c r="K83" i="74"/>
  <c r="S83" i="74" s="1"/>
  <c r="Z82" i="74"/>
  <c r="Y82" i="74"/>
  <c r="X82" i="74"/>
  <c r="S24" i="74" s="1"/>
  <c r="W82" i="74"/>
  <c r="V82" i="74"/>
  <c r="U82" i="74"/>
  <c r="T82" i="74"/>
  <c r="S20" i="74" s="1"/>
  <c r="O82" i="74"/>
  <c r="K82" i="74"/>
  <c r="S82" i="74" s="1"/>
  <c r="Z81" i="74"/>
  <c r="Y81" i="74"/>
  <c r="X81" i="74"/>
  <c r="W81" i="74"/>
  <c r="V81" i="74"/>
  <c r="U81" i="74"/>
  <c r="T81" i="74"/>
  <c r="O81" i="74"/>
  <c r="K81" i="74"/>
  <c r="S81" i="74" s="1"/>
  <c r="B81" i="74"/>
  <c r="C81" i="74" s="1"/>
  <c r="B82" i="74" s="1"/>
  <c r="C82" i="74" s="1"/>
  <c r="B83" i="74" s="1"/>
  <c r="C83" i="74" s="1"/>
  <c r="B84" i="74" s="1"/>
  <c r="C84" i="74" s="1"/>
  <c r="B85" i="74" s="1"/>
  <c r="C85" i="74" s="1"/>
  <c r="B86" i="74" s="1"/>
  <c r="C86" i="74" s="1"/>
  <c r="B87" i="74" s="1"/>
  <c r="C87" i="74" s="1"/>
  <c r="B88" i="74" s="1"/>
  <c r="C88" i="74" s="1"/>
  <c r="B89" i="74" s="1"/>
  <c r="C89" i="74" s="1"/>
  <c r="B90" i="74" s="1"/>
  <c r="C90" i="74" s="1"/>
  <c r="B91" i="74" s="1"/>
  <c r="C91" i="74" s="1"/>
  <c r="A81" i="74"/>
  <c r="Z80" i="74"/>
  <c r="Y80" i="74"/>
  <c r="X80" i="74"/>
  <c r="W80" i="74"/>
  <c r="V80" i="74"/>
  <c r="U80" i="74"/>
  <c r="T80" i="74"/>
  <c r="S80" i="74"/>
  <c r="O80" i="74"/>
  <c r="K80" i="74"/>
  <c r="Z79" i="74"/>
  <c r="Y79" i="74"/>
  <c r="X79" i="74"/>
  <c r="W79" i="74"/>
  <c r="V79" i="74"/>
  <c r="U79" i="74"/>
  <c r="T79" i="74"/>
  <c r="S79" i="74"/>
  <c r="O79" i="74"/>
  <c r="K79" i="74"/>
  <c r="Z78" i="74"/>
  <c r="Y78" i="74"/>
  <c r="X78" i="74"/>
  <c r="W78" i="74"/>
  <c r="V78" i="74"/>
  <c r="U78" i="74"/>
  <c r="T78" i="74"/>
  <c r="S78" i="74"/>
  <c r="O78" i="74"/>
  <c r="K78" i="74"/>
  <c r="Z77" i="74"/>
  <c r="Y77" i="74"/>
  <c r="X77" i="74"/>
  <c r="W77" i="74"/>
  <c r="V77" i="74"/>
  <c r="U77" i="74"/>
  <c r="T77" i="74"/>
  <c r="S77" i="74"/>
  <c r="O77" i="74"/>
  <c r="K77" i="74"/>
  <c r="Z76" i="74"/>
  <c r="Y76" i="74"/>
  <c r="X76" i="74"/>
  <c r="W76" i="74"/>
  <c r="V76" i="74"/>
  <c r="U76" i="74"/>
  <c r="T76" i="74"/>
  <c r="S76" i="74"/>
  <c r="O76" i="74"/>
  <c r="K76" i="74"/>
  <c r="Z75" i="74"/>
  <c r="Y75" i="74"/>
  <c r="X75" i="74"/>
  <c r="W75" i="74"/>
  <c r="V75" i="74"/>
  <c r="U75" i="74"/>
  <c r="T75" i="74"/>
  <c r="S75" i="74"/>
  <c r="O75" i="74"/>
  <c r="K75" i="74"/>
  <c r="Z74" i="74"/>
  <c r="Y74" i="74"/>
  <c r="X74" i="74"/>
  <c r="W74" i="74"/>
  <c r="V74" i="74"/>
  <c r="U74" i="74"/>
  <c r="T74" i="74"/>
  <c r="S74" i="74"/>
  <c r="O74" i="74"/>
  <c r="K74" i="74"/>
  <c r="Z73" i="74"/>
  <c r="Y73" i="74"/>
  <c r="X73" i="74"/>
  <c r="W73" i="74"/>
  <c r="V73" i="74"/>
  <c r="U73" i="74"/>
  <c r="T73" i="74"/>
  <c r="S73" i="74"/>
  <c r="O73" i="74"/>
  <c r="K73" i="74"/>
  <c r="Z72" i="74"/>
  <c r="Y72" i="74"/>
  <c r="X72" i="74"/>
  <c r="W72" i="74"/>
  <c r="V72" i="74"/>
  <c r="T72" i="74"/>
  <c r="R20" i="74" s="1"/>
  <c r="S72" i="74"/>
  <c r="O72" i="74"/>
  <c r="K72" i="74"/>
  <c r="U72" i="74" s="1"/>
  <c r="Z71" i="74"/>
  <c r="Y71" i="74"/>
  <c r="X71" i="74"/>
  <c r="W71" i="74"/>
  <c r="V71" i="74"/>
  <c r="U71" i="74"/>
  <c r="T71" i="74"/>
  <c r="O71" i="74"/>
  <c r="K71" i="74"/>
  <c r="S71" i="74" s="1"/>
  <c r="Z70" i="74"/>
  <c r="Y70" i="74"/>
  <c r="X70" i="74"/>
  <c r="W70" i="74"/>
  <c r="V70" i="74"/>
  <c r="U70" i="74"/>
  <c r="T70" i="74"/>
  <c r="O70" i="74"/>
  <c r="K70" i="74"/>
  <c r="S70" i="74" s="1"/>
  <c r="B70" i="74"/>
  <c r="C70" i="74" s="1"/>
  <c r="B71" i="74" s="1"/>
  <c r="C71" i="74" s="1"/>
  <c r="B72" i="74" s="1"/>
  <c r="C72" i="74" s="1"/>
  <c r="B73" i="74" s="1"/>
  <c r="C73" i="74" s="1"/>
  <c r="B74" i="74" s="1"/>
  <c r="C74" i="74" s="1"/>
  <c r="B75" i="74" s="1"/>
  <c r="C75" i="74" s="1"/>
  <c r="B76" i="74" s="1"/>
  <c r="C76" i="74" s="1"/>
  <c r="B77" i="74" s="1"/>
  <c r="C77" i="74" s="1"/>
  <c r="B78" i="74" s="1"/>
  <c r="C78" i="74" s="1"/>
  <c r="B79" i="74" s="1"/>
  <c r="C79" i="74" s="1"/>
  <c r="B80" i="74" s="1"/>
  <c r="C80" i="74" s="1"/>
  <c r="A70" i="74"/>
  <c r="Z69" i="74"/>
  <c r="Y69" i="74"/>
  <c r="X69" i="74"/>
  <c r="W69" i="74"/>
  <c r="V69" i="74"/>
  <c r="U69" i="74"/>
  <c r="T69" i="74"/>
  <c r="S69" i="74"/>
  <c r="O69" i="74"/>
  <c r="K69" i="74"/>
  <c r="Z68" i="74"/>
  <c r="Y68" i="74"/>
  <c r="X68" i="74"/>
  <c r="W68" i="74"/>
  <c r="V68" i="74"/>
  <c r="U68" i="74"/>
  <c r="T68" i="74"/>
  <c r="S68" i="74"/>
  <c r="O68" i="74"/>
  <c r="K68" i="74"/>
  <c r="Z67" i="74"/>
  <c r="Y67" i="74"/>
  <c r="X67" i="74"/>
  <c r="W67" i="74"/>
  <c r="V67" i="74"/>
  <c r="U67" i="74"/>
  <c r="T67" i="74"/>
  <c r="S67" i="74"/>
  <c r="O67" i="74"/>
  <c r="K67" i="74"/>
  <c r="Z66" i="74"/>
  <c r="Y66" i="74"/>
  <c r="X66" i="74"/>
  <c r="W66" i="74"/>
  <c r="V66" i="74"/>
  <c r="U66" i="74"/>
  <c r="T66" i="74"/>
  <c r="S66" i="74"/>
  <c r="O66" i="74"/>
  <c r="K66" i="74"/>
  <c r="Z65" i="74"/>
  <c r="Y65" i="74"/>
  <c r="X65" i="74"/>
  <c r="W65" i="74"/>
  <c r="V65" i="74"/>
  <c r="U65" i="74"/>
  <c r="T65" i="74"/>
  <c r="S65" i="74"/>
  <c r="O65" i="74"/>
  <c r="K65" i="74"/>
  <c r="Z64" i="74"/>
  <c r="Y64" i="74"/>
  <c r="X64" i="74"/>
  <c r="W64" i="74"/>
  <c r="V64" i="74"/>
  <c r="U64" i="74"/>
  <c r="T64" i="74"/>
  <c r="S64" i="74"/>
  <c r="O64" i="74"/>
  <c r="K64" i="74"/>
  <c r="Z63" i="74"/>
  <c r="Y63" i="74"/>
  <c r="X63" i="74"/>
  <c r="W63" i="74"/>
  <c r="V63" i="74"/>
  <c r="U63" i="74"/>
  <c r="T63" i="74"/>
  <c r="S63" i="74"/>
  <c r="O63" i="74"/>
  <c r="K63" i="74"/>
  <c r="Z62" i="74"/>
  <c r="Y62" i="74"/>
  <c r="X62" i="74"/>
  <c r="W62" i="74"/>
  <c r="V62" i="74"/>
  <c r="U62" i="74"/>
  <c r="T62" i="74"/>
  <c r="S62" i="74"/>
  <c r="O62" i="74"/>
  <c r="K62" i="74"/>
  <c r="Z61" i="74"/>
  <c r="Y61" i="74"/>
  <c r="X61" i="74"/>
  <c r="W61" i="74"/>
  <c r="V61" i="74"/>
  <c r="U61" i="74"/>
  <c r="T61" i="74"/>
  <c r="O61" i="74"/>
  <c r="K61" i="74"/>
  <c r="S61" i="74" s="1"/>
  <c r="Z60" i="74"/>
  <c r="Y60" i="74"/>
  <c r="X60" i="74"/>
  <c r="W60" i="74"/>
  <c r="V60" i="74"/>
  <c r="U60" i="74"/>
  <c r="T60" i="74"/>
  <c r="O60" i="74"/>
  <c r="K60" i="74"/>
  <c r="S60" i="74" s="1"/>
  <c r="Z59" i="74"/>
  <c r="Y59" i="74"/>
  <c r="X59" i="74"/>
  <c r="W59" i="74"/>
  <c r="V59" i="74"/>
  <c r="U59" i="74"/>
  <c r="T59" i="74"/>
  <c r="Q20" i="74" s="1"/>
  <c r="O59" i="74"/>
  <c r="K59" i="74"/>
  <c r="S59" i="74" s="1"/>
  <c r="B59" i="74"/>
  <c r="C59" i="74" s="1"/>
  <c r="B60" i="74" s="1"/>
  <c r="C60" i="74" s="1"/>
  <c r="B61" i="74" s="1"/>
  <c r="C61" i="74" s="1"/>
  <c r="B62" i="74" s="1"/>
  <c r="C62" i="74" s="1"/>
  <c r="B63" i="74" s="1"/>
  <c r="C63" i="74" s="1"/>
  <c r="B64" i="74" s="1"/>
  <c r="C64" i="74" s="1"/>
  <c r="B65" i="74" s="1"/>
  <c r="C65" i="74" s="1"/>
  <c r="B66" i="74" s="1"/>
  <c r="C66" i="74" s="1"/>
  <c r="B67" i="74" s="1"/>
  <c r="C67" i="74" s="1"/>
  <c r="B68" i="74" s="1"/>
  <c r="C68" i="74" s="1"/>
  <c r="B69" i="74" s="1"/>
  <c r="C69" i="74" s="1"/>
  <c r="A59" i="74"/>
  <c r="Z58" i="74"/>
  <c r="Y58" i="74"/>
  <c r="X58" i="74"/>
  <c r="W58" i="74"/>
  <c r="V58" i="74"/>
  <c r="U58" i="74"/>
  <c r="T58" i="74"/>
  <c r="S58" i="74"/>
  <c r="O58" i="74"/>
  <c r="K58" i="74"/>
  <c r="Z57" i="74"/>
  <c r="Y57" i="74"/>
  <c r="X57" i="74"/>
  <c r="W57" i="74"/>
  <c r="V57" i="74"/>
  <c r="U57" i="74"/>
  <c r="T57" i="74"/>
  <c r="S57" i="74"/>
  <c r="O57" i="74"/>
  <c r="K57" i="74"/>
  <c r="Z56" i="74"/>
  <c r="Y56" i="74"/>
  <c r="X56" i="74"/>
  <c r="W56" i="74"/>
  <c r="V56" i="74"/>
  <c r="U56" i="74"/>
  <c r="T56" i="74"/>
  <c r="S56" i="74"/>
  <c r="O56" i="74"/>
  <c r="K56" i="74"/>
  <c r="Z55" i="74"/>
  <c r="Y55" i="74"/>
  <c r="X55" i="74"/>
  <c r="W55" i="74"/>
  <c r="V55" i="74"/>
  <c r="U55" i="74"/>
  <c r="T55" i="74"/>
  <c r="S55" i="74"/>
  <c r="O55" i="74"/>
  <c r="K55" i="74"/>
  <c r="Z54" i="74"/>
  <c r="Y54" i="74"/>
  <c r="X54" i="74"/>
  <c r="W54" i="74"/>
  <c r="V54" i="74"/>
  <c r="U54" i="74"/>
  <c r="T54" i="74"/>
  <c r="S54" i="74"/>
  <c r="O54" i="74"/>
  <c r="K54" i="74"/>
  <c r="Z53" i="74"/>
  <c r="Y53" i="74"/>
  <c r="X53" i="74"/>
  <c r="W53" i="74"/>
  <c r="V53" i="74"/>
  <c r="U53" i="74"/>
  <c r="T53" i="74"/>
  <c r="S53" i="74"/>
  <c r="O53" i="74"/>
  <c r="K53" i="74"/>
  <c r="Z52" i="74"/>
  <c r="Y52" i="74"/>
  <c r="X52" i="74"/>
  <c r="W52" i="74"/>
  <c r="V52" i="74"/>
  <c r="U52" i="74"/>
  <c r="T52" i="74"/>
  <c r="S52" i="74"/>
  <c r="O52" i="74"/>
  <c r="K52" i="74"/>
  <c r="Z51" i="74"/>
  <c r="Y51" i="74"/>
  <c r="X51" i="74"/>
  <c r="W51" i="74"/>
  <c r="V51" i="74"/>
  <c r="U51" i="74"/>
  <c r="T51" i="74"/>
  <c r="S51" i="74"/>
  <c r="O51" i="74"/>
  <c r="K51" i="74"/>
  <c r="Z50" i="74"/>
  <c r="Y50" i="74"/>
  <c r="X50" i="74"/>
  <c r="W50" i="74"/>
  <c r="V50" i="74"/>
  <c r="U50" i="74"/>
  <c r="T50" i="74"/>
  <c r="S50" i="74"/>
  <c r="O50" i="74"/>
  <c r="K50" i="74"/>
  <c r="Z49" i="74"/>
  <c r="Y49" i="74"/>
  <c r="X49" i="74"/>
  <c r="W49" i="74"/>
  <c r="V49" i="74"/>
  <c r="U49" i="74"/>
  <c r="T49" i="74"/>
  <c r="O49" i="74"/>
  <c r="K49" i="74"/>
  <c r="S49" i="74" s="1"/>
  <c r="Z48" i="74"/>
  <c r="P26" i="74" s="1"/>
  <c r="Y48" i="74"/>
  <c r="X48" i="74"/>
  <c r="W48" i="74"/>
  <c r="V48" i="74"/>
  <c r="U48" i="74"/>
  <c r="T48" i="74"/>
  <c r="O48" i="74"/>
  <c r="K48" i="74"/>
  <c r="S48" i="74" s="1"/>
  <c r="Z47" i="74"/>
  <c r="Y47" i="74"/>
  <c r="X47" i="74"/>
  <c r="W47" i="74"/>
  <c r="V47" i="74"/>
  <c r="U47" i="74"/>
  <c r="T47" i="74"/>
  <c r="O47" i="74"/>
  <c r="K47" i="74"/>
  <c r="S47" i="74" s="1"/>
  <c r="B47" i="74"/>
  <c r="C47" i="74" s="1"/>
  <c r="B48" i="74" s="1"/>
  <c r="C48" i="74" s="1"/>
  <c r="B49" i="74" s="1"/>
  <c r="C49" i="74" s="1"/>
  <c r="B50" i="74" s="1"/>
  <c r="C50" i="74" s="1"/>
  <c r="B51" i="74" s="1"/>
  <c r="C51" i="74" s="1"/>
  <c r="B52" i="74" s="1"/>
  <c r="C52" i="74" s="1"/>
  <c r="B53" i="74" s="1"/>
  <c r="C53" i="74" s="1"/>
  <c r="B54" i="74" s="1"/>
  <c r="C54" i="74" s="1"/>
  <c r="B55" i="74" s="1"/>
  <c r="C55" i="74" s="1"/>
  <c r="B56" i="74" s="1"/>
  <c r="C56" i="74" s="1"/>
  <c r="B57" i="74" s="1"/>
  <c r="C57" i="74" s="1"/>
  <c r="B58" i="74" s="1"/>
  <c r="C58" i="74" s="1"/>
  <c r="A47" i="74"/>
  <c r="L43" i="74"/>
  <c r="K42" i="74"/>
  <c r="K41" i="74"/>
  <c r="K40" i="74"/>
  <c r="K39" i="74"/>
  <c r="K38" i="74"/>
  <c r="K37" i="74"/>
  <c r="K31" i="74"/>
  <c r="F31" i="74"/>
  <c r="D31" i="74"/>
  <c r="A31" i="74"/>
  <c r="K29" i="74"/>
  <c r="F29" i="74"/>
  <c r="D29" i="74"/>
  <c r="A29" i="74"/>
  <c r="K27" i="74"/>
  <c r="F27" i="74"/>
  <c r="D27" i="74"/>
  <c r="A27" i="74"/>
  <c r="U26" i="74"/>
  <c r="Q26" i="74"/>
  <c r="U25" i="74"/>
  <c r="K25" i="74"/>
  <c r="F25" i="74"/>
  <c r="D25" i="74"/>
  <c r="A25" i="74"/>
  <c r="Q24" i="74"/>
  <c r="T23" i="74"/>
  <c r="K23" i="74"/>
  <c r="F23" i="74"/>
  <c r="D23" i="74"/>
  <c r="A23" i="74"/>
  <c r="U22" i="74"/>
  <c r="Q22" i="74"/>
  <c r="U21" i="74"/>
  <c r="K21" i="74"/>
  <c r="F21" i="74"/>
  <c r="D21" i="74"/>
  <c r="A21" i="74"/>
  <c r="U20" i="74"/>
  <c r="Z228" i="72"/>
  <c r="Y228" i="72"/>
  <c r="X228" i="72"/>
  <c r="W228" i="72"/>
  <c r="V228" i="72"/>
  <c r="U228" i="72"/>
  <c r="T228" i="72"/>
  <c r="S228" i="72"/>
  <c r="O228" i="72"/>
  <c r="K228" i="72"/>
  <c r="Z227" i="72"/>
  <c r="Y227" i="72"/>
  <c r="X227" i="72"/>
  <c r="W227" i="72"/>
  <c r="V227" i="72"/>
  <c r="U227" i="72"/>
  <c r="T227" i="72"/>
  <c r="S227" i="72"/>
  <c r="O227" i="72"/>
  <c r="K227" i="72"/>
  <c r="Z226" i="72"/>
  <c r="Y226" i="72"/>
  <c r="X226" i="72"/>
  <c r="W226" i="72"/>
  <c r="V226" i="72"/>
  <c r="U226" i="72"/>
  <c r="T226" i="72"/>
  <c r="S226" i="72"/>
  <c r="O226" i="72"/>
  <c r="K226" i="72"/>
  <c r="Z225" i="72"/>
  <c r="Y225" i="72"/>
  <c r="X225" i="72"/>
  <c r="W225" i="72"/>
  <c r="V225" i="72"/>
  <c r="U225" i="72"/>
  <c r="T225" i="72"/>
  <c r="S225" i="72"/>
  <c r="O225" i="72"/>
  <c r="K225" i="72"/>
  <c r="Z224" i="72"/>
  <c r="Y224" i="72"/>
  <c r="X224" i="72"/>
  <c r="W224" i="72"/>
  <c r="V224" i="72"/>
  <c r="U224" i="72"/>
  <c r="T224" i="72"/>
  <c r="S224" i="72"/>
  <c r="O224" i="72"/>
  <c r="K224" i="72"/>
  <c r="Z223" i="72"/>
  <c r="Y223" i="72"/>
  <c r="X223" i="72"/>
  <c r="W223" i="72"/>
  <c r="V223" i="72"/>
  <c r="U223" i="72"/>
  <c r="T223" i="72"/>
  <c r="S223" i="72"/>
  <c r="O223" i="72"/>
  <c r="K223" i="72"/>
  <c r="Z222" i="72"/>
  <c r="Y222" i="72"/>
  <c r="X222" i="72"/>
  <c r="W222" i="72"/>
  <c r="V222" i="72"/>
  <c r="U222" i="72"/>
  <c r="T222" i="72"/>
  <c r="S222" i="72"/>
  <c r="O222" i="72"/>
  <c r="K222" i="72"/>
  <c r="Z221" i="72"/>
  <c r="Y221" i="72"/>
  <c r="X221" i="72"/>
  <c r="W221" i="72"/>
  <c r="V221" i="72"/>
  <c r="U221" i="72"/>
  <c r="T221" i="72"/>
  <c r="S221" i="72"/>
  <c r="O221" i="72"/>
  <c r="K221" i="72"/>
  <c r="Z220" i="72"/>
  <c r="Y220" i="72"/>
  <c r="X220" i="72"/>
  <c r="W220" i="72"/>
  <c r="V220" i="72"/>
  <c r="U220" i="72"/>
  <c r="T220" i="72"/>
  <c r="S220" i="72"/>
  <c r="O220" i="72"/>
  <c r="K220" i="72"/>
  <c r="Z219" i="72"/>
  <c r="Y219" i="72"/>
  <c r="U140" i="72" s="1"/>
  <c r="X219" i="72"/>
  <c r="W219" i="72"/>
  <c r="U138" i="72" s="1"/>
  <c r="V219" i="72"/>
  <c r="U219" i="72"/>
  <c r="T219" i="72"/>
  <c r="U135" i="72" s="1"/>
  <c r="S219" i="72"/>
  <c r="O219" i="72"/>
  <c r="K219" i="72"/>
  <c r="Z218" i="72"/>
  <c r="Y218" i="72"/>
  <c r="X218" i="72"/>
  <c r="W218" i="72"/>
  <c r="V218" i="72"/>
  <c r="U218" i="72"/>
  <c r="T218" i="72"/>
  <c r="S218" i="72"/>
  <c r="O218" i="72"/>
  <c r="K218" i="72"/>
  <c r="C218" i="72"/>
  <c r="B219" i="72" s="1"/>
  <c r="C219" i="72" s="1"/>
  <c r="B220" i="72" s="1"/>
  <c r="C220" i="72" s="1"/>
  <c r="B221" i="72" s="1"/>
  <c r="C221" i="72" s="1"/>
  <c r="B222" i="72" s="1"/>
  <c r="C222" i="72" s="1"/>
  <c r="B223" i="72" s="1"/>
  <c r="C223" i="72" s="1"/>
  <c r="B224" i="72" s="1"/>
  <c r="C224" i="72" s="1"/>
  <c r="B225" i="72" s="1"/>
  <c r="C225" i="72" s="1"/>
  <c r="B226" i="72" s="1"/>
  <c r="C226" i="72" s="1"/>
  <c r="B227" i="72" s="1"/>
  <c r="C227" i="72" s="1"/>
  <c r="B228" i="72" s="1"/>
  <c r="C228" i="72" s="1"/>
  <c r="B218" i="72"/>
  <c r="A218" i="72"/>
  <c r="Z217" i="72"/>
  <c r="U141" i="72" s="1"/>
  <c r="Y217" i="72"/>
  <c r="X217" i="72"/>
  <c r="U139" i="72" s="1"/>
  <c r="W217" i="72"/>
  <c r="V217" i="72"/>
  <c r="U217" i="72"/>
  <c r="U136" i="72" s="1"/>
  <c r="T217" i="72"/>
  <c r="S217" i="72"/>
  <c r="O217" i="72"/>
  <c r="K217" i="72"/>
  <c r="Z216" i="72"/>
  <c r="Y216" i="72"/>
  <c r="X216" i="72"/>
  <c r="W216" i="72"/>
  <c r="V216" i="72"/>
  <c r="U216" i="72"/>
  <c r="T216" i="72"/>
  <c r="S216" i="72"/>
  <c r="O216" i="72"/>
  <c r="K216" i="72"/>
  <c r="Z215" i="72"/>
  <c r="Y215" i="72"/>
  <c r="X215" i="72"/>
  <c r="W215" i="72"/>
  <c r="V215" i="72"/>
  <c r="U215" i="72"/>
  <c r="T215" i="72"/>
  <c r="S215" i="72"/>
  <c r="O215" i="72"/>
  <c r="K215" i="72"/>
  <c r="Z214" i="72"/>
  <c r="Y214" i="72"/>
  <c r="X214" i="72"/>
  <c r="W214" i="72"/>
  <c r="V214" i="72"/>
  <c r="U214" i="72"/>
  <c r="T214" i="72"/>
  <c r="S214" i="72"/>
  <c r="O214" i="72"/>
  <c r="K214" i="72"/>
  <c r="Z213" i="72"/>
  <c r="Y213" i="72"/>
  <c r="X213" i="72"/>
  <c r="W213" i="72"/>
  <c r="V213" i="72"/>
  <c r="U213" i="72"/>
  <c r="T213" i="72"/>
  <c r="S213" i="72"/>
  <c r="O213" i="72"/>
  <c r="K213" i="72"/>
  <c r="Z212" i="72"/>
  <c r="Y212" i="72"/>
  <c r="X212" i="72"/>
  <c r="W212" i="72"/>
  <c r="V212" i="72"/>
  <c r="U212" i="72"/>
  <c r="T212" i="72"/>
  <c r="S212" i="72"/>
  <c r="O212" i="72"/>
  <c r="K212" i="72"/>
  <c r="Z211" i="72"/>
  <c r="Y211" i="72"/>
  <c r="X211" i="72"/>
  <c r="W211" i="72"/>
  <c r="V211" i="72"/>
  <c r="U211" i="72"/>
  <c r="T211" i="72"/>
  <c r="S211" i="72"/>
  <c r="O211" i="72"/>
  <c r="K211" i="72"/>
  <c r="Z210" i="72"/>
  <c r="Y210" i="72"/>
  <c r="X210" i="72"/>
  <c r="W210" i="72"/>
  <c r="V210" i="72"/>
  <c r="U210" i="72"/>
  <c r="T210" i="72"/>
  <c r="S210" i="72"/>
  <c r="O210" i="72"/>
  <c r="K210" i="72"/>
  <c r="Z209" i="72"/>
  <c r="Y209" i="72"/>
  <c r="X209" i="72"/>
  <c r="W209" i="72"/>
  <c r="V209" i="72"/>
  <c r="U209" i="72"/>
  <c r="T209" i="72"/>
  <c r="S209" i="72"/>
  <c r="O209" i="72"/>
  <c r="K209" i="72"/>
  <c r="Z208" i="72"/>
  <c r="Y208" i="72"/>
  <c r="T140" i="72" s="1"/>
  <c r="X208" i="72"/>
  <c r="W208" i="72"/>
  <c r="V208" i="72"/>
  <c r="T137" i="72" s="1"/>
  <c r="U208" i="72"/>
  <c r="T208" i="72"/>
  <c r="S208" i="72"/>
  <c r="O208" i="72"/>
  <c r="K208" i="72"/>
  <c r="Z207" i="72"/>
  <c r="Y207" i="72"/>
  <c r="X207" i="72"/>
  <c r="W207" i="72"/>
  <c r="V207" i="72"/>
  <c r="U207" i="72"/>
  <c r="T207" i="72"/>
  <c r="S207" i="72"/>
  <c r="O207" i="72"/>
  <c r="K207" i="72"/>
  <c r="C207" i="72"/>
  <c r="B208" i="72" s="1"/>
  <c r="C208" i="72" s="1"/>
  <c r="B209" i="72" s="1"/>
  <c r="C209" i="72" s="1"/>
  <c r="B210" i="72" s="1"/>
  <c r="C210" i="72" s="1"/>
  <c r="B211" i="72" s="1"/>
  <c r="C211" i="72" s="1"/>
  <c r="B212" i="72" s="1"/>
  <c r="C212" i="72" s="1"/>
  <c r="B213" i="72" s="1"/>
  <c r="C213" i="72" s="1"/>
  <c r="B214" i="72" s="1"/>
  <c r="C214" i="72" s="1"/>
  <c r="B215" i="72" s="1"/>
  <c r="C215" i="72" s="1"/>
  <c r="B216" i="72" s="1"/>
  <c r="C216" i="72" s="1"/>
  <c r="B217" i="72" s="1"/>
  <c r="C217" i="72" s="1"/>
  <c r="B207" i="72"/>
  <c r="A207" i="72"/>
  <c r="Z206" i="72"/>
  <c r="T141" i="72" s="1"/>
  <c r="Y206" i="72"/>
  <c r="X206" i="72"/>
  <c r="W206" i="72"/>
  <c r="T138" i="72" s="1"/>
  <c r="V206" i="72"/>
  <c r="U206" i="72"/>
  <c r="T206" i="72"/>
  <c r="S206" i="72"/>
  <c r="O206" i="72"/>
  <c r="K206" i="72"/>
  <c r="Z205" i="72"/>
  <c r="Y205" i="72"/>
  <c r="X205" i="72"/>
  <c r="W205" i="72"/>
  <c r="V205" i="72"/>
  <c r="U205" i="72"/>
  <c r="T205" i="72"/>
  <c r="S205" i="72"/>
  <c r="O205" i="72"/>
  <c r="K205" i="72"/>
  <c r="Z204" i="72"/>
  <c r="Y204" i="72"/>
  <c r="X204" i="72"/>
  <c r="W204" i="72"/>
  <c r="V204" i="72"/>
  <c r="U204" i="72"/>
  <c r="T204" i="72"/>
  <c r="S204" i="72"/>
  <c r="O204" i="72"/>
  <c r="K204" i="72"/>
  <c r="Z203" i="72"/>
  <c r="Y203" i="72"/>
  <c r="X203" i="72"/>
  <c r="W203" i="72"/>
  <c r="V203" i="72"/>
  <c r="U203" i="72"/>
  <c r="T203" i="72"/>
  <c r="S203" i="72"/>
  <c r="O203" i="72"/>
  <c r="K203" i="72"/>
  <c r="Z202" i="72"/>
  <c r="Y202" i="72"/>
  <c r="X202" i="72"/>
  <c r="W202" i="72"/>
  <c r="V202" i="72"/>
  <c r="U202" i="72"/>
  <c r="T202" i="72"/>
  <c r="S202" i="72"/>
  <c r="O202" i="72"/>
  <c r="K202" i="72"/>
  <c r="Z201" i="72"/>
  <c r="Y201" i="72"/>
  <c r="X201" i="72"/>
  <c r="W201" i="72"/>
  <c r="V201" i="72"/>
  <c r="U201" i="72"/>
  <c r="T201" i="72"/>
  <c r="S201" i="72"/>
  <c r="O201" i="72"/>
  <c r="K201" i="72"/>
  <c r="Z200" i="72"/>
  <c r="Y200" i="72"/>
  <c r="X200" i="72"/>
  <c r="W200" i="72"/>
  <c r="V200" i="72"/>
  <c r="U200" i="72"/>
  <c r="T200" i="72"/>
  <c r="S200" i="72"/>
  <c r="O200" i="72"/>
  <c r="K200" i="72"/>
  <c r="Z199" i="72"/>
  <c r="Y199" i="72"/>
  <c r="X199" i="72"/>
  <c r="W199" i="72"/>
  <c r="V199" i="72"/>
  <c r="U199" i="72"/>
  <c r="T199" i="72"/>
  <c r="S199" i="72"/>
  <c r="O199" i="72"/>
  <c r="K199" i="72"/>
  <c r="Z198" i="72"/>
  <c r="Y198" i="72"/>
  <c r="X198" i="72"/>
  <c r="W198" i="72"/>
  <c r="V198" i="72"/>
  <c r="T198" i="72"/>
  <c r="S198" i="72"/>
  <c r="O198" i="72"/>
  <c r="K198" i="72"/>
  <c r="U198" i="72" s="1"/>
  <c r="Z197" i="72"/>
  <c r="Y197" i="72"/>
  <c r="X197" i="72"/>
  <c r="W197" i="72"/>
  <c r="V197" i="72"/>
  <c r="U197" i="72"/>
  <c r="T197" i="72"/>
  <c r="O197" i="72"/>
  <c r="K197" i="72"/>
  <c r="S197" i="72" s="1"/>
  <c r="Z196" i="72"/>
  <c r="Y196" i="72"/>
  <c r="X196" i="72"/>
  <c r="W196" i="72"/>
  <c r="V196" i="72"/>
  <c r="U196" i="72"/>
  <c r="T196" i="72"/>
  <c r="S196" i="72"/>
  <c r="O196" i="72"/>
  <c r="K196" i="72"/>
  <c r="B196" i="72"/>
  <c r="C196" i="72" s="1"/>
  <c r="B197" i="72" s="1"/>
  <c r="C197" i="72" s="1"/>
  <c r="B198" i="72" s="1"/>
  <c r="C198" i="72" s="1"/>
  <c r="B199" i="72" s="1"/>
  <c r="C199" i="72" s="1"/>
  <c r="B200" i="72" s="1"/>
  <c r="C200" i="72" s="1"/>
  <c r="B201" i="72" s="1"/>
  <c r="C201" i="72" s="1"/>
  <c r="B202" i="72" s="1"/>
  <c r="C202" i="72" s="1"/>
  <c r="B203" i="72" s="1"/>
  <c r="C203" i="72" s="1"/>
  <c r="B204" i="72" s="1"/>
  <c r="C204" i="72" s="1"/>
  <c r="B205" i="72" s="1"/>
  <c r="C205" i="72" s="1"/>
  <c r="B206" i="72" s="1"/>
  <c r="C206" i="72" s="1"/>
  <c r="A196" i="72"/>
  <c r="Z195" i="72"/>
  <c r="Y195" i="72"/>
  <c r="X195" i="72"/>
  <c r="W195" i="72"/>
  <c r="V195" i="72"/>
  <c r="U195" i="72"/>
  <c r="T195" i="72"/>
  <c r="S195" i="72"/>
  <c r="O195" i="72"/>
  <c r="K195" i="72"/>
  <c r="Z194" i="72"/>
  <c r="Y194" i="72"/>
  <c r="X194" i="72"/>
  <c r="W194" i="72"/>
  <c r="V194" i="72"/>
  <c r="U194" i="72"/>
  <c r="T194" i="72"/>
  <c r="S194" i="72"/>
  <c r="O194" i="72"/>
  <c r="K194" i="72"/>
  <c r="Z193" i="72"/>
  <c r="Y193" i="72"/>
  <c r="X193" i="72"/>
  <c r="W193" i="72"/>
  <c r="V193" i="72"/>
  <c r="U193" i="72"/>
  <c r="T193" i="72"/>
  <c r="S193" i="72"/>
  <c r="O193" i="72"/>
  <c r="K193" i="72"/>
  <c r="Z192" i="72"/>
  <c r="Y192" i="72"/>
  <c r="X192" i="72"/>
  <c r="W192" i="72"/>
  <c r="V192" i="72"/>
  <c r="U192" i="72"/>
  <c r="T192" i="72"/>
  <c r="S192" i="72"/>
  <c r="O192" i="72"/>
  <c r="K192" i="72"/>
  <c r="Z191" i="72"/>
  <c r="Y191" i="72"/>
  <c r="X191" i="72"/>
  <c r="W191" i="72"/>
  <c r="V191" i="72"/>
  <c r="U191" i="72"/>
  <c r="T191" i="72"/>
  <c r="S191" i="72"/>
  <c r="O191" i="72"/>
  <c r="K191" i="72"/>
  <c r="Z190" i="72"/>
  <c r="Y190" i="72"/>
  <c r="X190" i="72"/>
  <c r="W190" i="72"/>
  <c r="V190" i="72"/>
  <c r="U190" i="72"/>
  <c r="T190" i="72"/>
  <c r="S190" i="72"/>
  <c r="O190" i="72"/>
  <c r="K190" i="72"/>
  <c r="Z189" i="72"/>
  <c r="Y189" i="72"/>
  <c r="X189" i="72"/>
  <c r="W189" i="72"/>
  <c r="V189" i="72"/>
  <c r="U189" i="72"/>
  <c r="T189" i="72"/>
  <c r="S189" i="72"/>
  <c r="O189" i="72"/>
  <c r="K189" i="72"/>
  <c r="Z188" i="72"/>
  <c r="Y188" i="72"/>
  <c r="X188" i="72"/>
  <c r="W188" i="72"/>
  <c r="V188" i="72"/>
  <c r="U188" i="72"/>
  <c r="T188" i="72"/>
  <c r="O188" i="72"/>
  <c r="K188" i="72"/>
  <c r="S188" i="72" s="1"/>
  <c r="Z187" i="72"/>
  <c r="Y187" i="72"/>
  <c r="X187" i="72"/>
  <c r="W187" i="72"/>
  <c r="V187" i="72"/>
  <c r="U187" i="72"/>
  <c r="T187" i="72"/>
  <c r="O187" i="72"/>
  <c r="K187" i="72"/>
  <c r="S187" i="72" s="1"/>
  <c r="Z186" i="72"/>
  <c r="Y186" i="72"/>
  <c r="X186" i="72"/>
  <c r="W186" i="72"/>
  <c r="V186" i="72"/>
  <c r="U186" i="72"/>
  <c r="T186" i="72"/>
  <c r="O186" i="72"/>
  <c r="K186" i="72"/>
  <c r="S186" i="72" s="1"/>
  <c r="Z185" i="72"/>
  <c r="Y185" i="72"/>
  <c r="X185" i="72"/>
  <c r="W185" i="72"/>
  <c r="V185" i="72"/>
  <c r="U185" i="72"/>
  <c r="T185" i="72"/>
  <c r="O185" i="72"/>
  <c r="K185" i="72"/>
  <c r="S185" i="72" s="1"/>
  <c r="B185" i="72"/>
  <c r="C185" i="72" s="1"/>
  <c r="B186" i="72" s="1"/>
  <c r="C186" i="72" s="1"/>
  <c r="B187" i="72" s="1"/>
  <c r="C187" i="72" s="1"/>
  <c r="B188" i="72" s="1"/>
  <c r="C188" i="72" s="1"/>
  <c r="B189" i="72" s="1"/>
  <c r="C189" i="72" s="1"/>
  <c r="B190" i="72" s="1"/>
  <c r="C190" i="72" s="1"/>
  <c r="B191" i="72" s="1"/>
  <c r="C191" i="72" s="1"/>
  <c r="B192" i="72" s="1"/>
  <c r="C192" i="72" s="1"/>
  <c r="B193" i="72" s="1"/>
  <c r="C193" i="72" s="1"/>
  <c r="B194" i="72" s="1"/>
  <c r="C194" i="72" s="1"/>
  <c r="B195" i="72" s="1"/>
  <c r="C195" i="72" s="1"/>
  <c r="A185" i="72"/>
  <c r="Z184" i="72"/>
  <c r="Y184" i="72"/>
  <c r="X184" i="72"/>
  <c r="W184" i="72"/>
  <c r="V184" i="72"/>
  <c r="U184" i="72"/>
  <c r="T184" i="72"/>
  <c r="S184" i="72"/>
  <c r="O184" i="72"/>
  <c r="K184" i="72"/>
  <c r="Z183" i="72"/>
  <c r="Y183" i="72"/>
  <c r="X183" i="72"/>
  <c r="W183" i="72"/>
  <c r="V183" i="72"/>
  <c r="U183" i="72"/>
  <c r="T183" i="72"/>
  <c r="S183" i="72"/>
  <c r="O183" i="72"/>
  <c r="K183" i="72"/>
  <c r="Z182" i="72"/>
  <c r="Y182" i="72"/>
  <c r="X182" i="72"/>
  <c r="W182" i="72"/>
  <c r="V182" i="72"/>
  <c r="U182" i="72"/>
  <c r="T182" i="72"/>
  <c r="S182" i="72"/>
  <c r="O182" i="72"/>
  <c r="K182" i="72"/>
  <c r="Z181" i="72"/>
  <c r="Y181" i="72"/>
  <c r="X181" i="72"/>
  <c r="W181" i="72"/>
  <c r="V181" i="72"/>
  <c r="U181" i="72"/>
  <c r="T181" i="72"/>
  <c r="S181" i="72"/>
  <c r="O181" i="72"/>
  <c r="K181" i="72"/>
  <c r="Z180" i="72"/>
  <c r="Y180" i="72"/>
  <c r="X180" i="72"/>
  <c r="W180" i="72"/>
  <c r="V180" i="72"/>
  <c r="U180" i="72"/>
  <c r="T180" i="72"/>
  <c r="S180" i="72"/>
  <c r="O180" i="72"/>
  <c r="K180" i="72"/>
  <c r="Z179" i="72"/>
  <c r="Y179" i="72"/>
  <c r="X179" i="72"/>
  <c r="W179" i="72"/>
  <c r="V179" i="72"/>
  <c r="U179" i="72"/>
  <c r="T179" i="72"/>
  <c r="S179" i="72"/>
  <c r="O179" i="72"/>
  <c r="K179" i="72"/>
  <c r="Z178" i="72"/>
  <c r="Y178" i="72"/>
  <c r="X178" i="72"/>
  <c r="W178" i="72"/>
  <c r="V178" i="72"/>
  <c r="U178" i="72"/>
  <c r="T178" i="72"/>
  <c r="S178" i="72"/>
  <c r="O178" i="72"/>
  <c r="K178" i="72"/>
  <c r="Z177" i="72"/>
  <c r="Y177" i="72"/>
  <c r="X177" i="72"/>
  <c r="W177" i="72"/>
  <c r="V177" i="72"/>
  <c r="U177" i="72"/>
  <c r="T177" i="72"/>
  <c r="O177" i="72"/>
  <c r="K177" i="72"/>
  <c r="S177" i="72" s="1"/>
  <c r="Z176" i="72"/>
  <c r="Y176" i="72"/>
  <c r="X176" i="72"/>
  <c r="W176" i="72"/>
  <c r="V176" i="72"/>
  <c r="U176" i="72"/>
  <c r="T176" i="72"/>
  <c r="O176" i="72"/>
  <c r="K176" i="72"/>
  <c r="S176" i="72" s="1"/>
  <c r="Z175" i="72"/>
  <c r="Y175" i="72"/>
  <c r="X175" i="72"/>
  <c r="W175" i="72"/>
  <c r="V175" i="72"/>
  <c r="U175" i="72"/>
  <c r="T175" i="72"/>
  <c r="O175" i="72"/>
  <c r="K175" i="72"/>
  <c r="S175" i="72" s="1"/>
  <c r="Z174" i="72"/>
  <c r="Y174" i="72"/>
  <c r="X174" i="72"/>
  <c r="W174" i="72"/>
  <c r="V174" i="72"/>
  <c r="U174" i="72"/>
  <c r="T174" i="72"/>
  <c r="S174" i="72"/>
  <c r="O174" i="72"/>
  <c r="K174" i="72"/>
  <c r="B174" i="72"/>
  <c r="C174" i="72" s="1"/>
  <c r="B175" i="72" s="1"/>
  <c r="C175" i="72" s="1"/>
  <c r="B176" i="72" s="1"/>
  <c r="C176" i="72" s="1"/>
  <c r="B177" i="72" s="1"/>
  <c r="C177" i="72" s="1"/>
  <c r="B178" i="72" s="1"/>
  <c r="C178" i="72" s="1"/>
  <c r="B179" i="72" s="1"/>
  <c r="C179" i="72" s="1"/>
  <c r="B180" i="72" s="1"/>
  <c r="C180" i="72" s="1"/>
  <c r="B181" i="72" s="1"/>
  <c r="C181" i="72" s="1"/>
  <c r="B182" i="72" s="1"/>
  <c r="C182" i="72" s="1"/>
  <c r="B183" i="72" s="1"/>
  <c r="C183" i="72" s="1"/>
  <c r="B184" i="72" s="1"/>
  <c r="C184" i="72" s="1"/>
  <c r="A174" i="72"/>
  <c r="Z173" i="72"/>
  <c r="Y173" i="72"/>
  <c r="X173" i="72"/>
  <c r="W173" i="72"/>
  <c r="V173" i="72"/>
  <c r="U173" i="72"/>
  <c r="T173" i="72"/>
  <c r="S173" i="72"/>
  <c r="O173" i="72"/>
  <c r="K173" i="72"/>
  <c r="Z172" i="72"/>
  <c r="Y172" i="72"/>
  <c r="X172" i="72"/>
  <c r="W172" i="72"/>
  <c r="V172" i="72"/>
  <c r="U172" i="72"/>
  <c r="T172" i="72"/>
  <c r="S172" i="72"/>
  <c r="O172" i="72"/>
  <c r="K172" i="72"/>
  <c r="Z171" i="72"/>
  <c r="Y171" i="72"/>
  <c r="X171" i="72"/>
  <c r="W171" i="72"/>
  <c r="V171" i="72"/>
  <c r="U171" i="72"/>
  <c r="T171" i="72"/>
  <c r="S171" i="72"/>
  <c r="O171" i="72"/>
  <c r="K171" i="72"/>
  <c r="Z170" i="72"/>
  <c r="Y170" i="72"/>
  <c r="X170" i="72"/>
  <c r="W170" i="72"/>
  <c r="V170" i="72"/>
  <c r="U170" i="72"/>
  <c r="T170" i="72"/>
  <c r="S170" i="72"/>
  <c r="O170" i="72"/>
  <c r="K170" i="72"/>
  <c r="Z169" i="72"/>
  <c r="Y169" i="72"/>
  <c r="X169" i="72"/>
  <c r="W169" i="72"/>
  <c r="V169" i="72"/>
  <c r="U169" i="72"/>
  <c r="T169" i="72"/>
  <c r="S169" i="72"/>
  <c r="O169" i="72"/>
  <c r="K169" i="72"/>
  <c r="Z168" i="72"/>
  <c r="Y168" i="72"/>
  <c r="X168" i="72"/>
  <c r="W168" i="72"/>
  <c r="V168" i="72"/>
  <c r="U168" i="72"/>
  <c r="T168" i="72"/>
  <c r="S168" i="72"/>
  <c r="O168" i="72"/>
  <c r="K168" i="72"/>
  <c r="Z167" i="72"/>
  <c r="Y167" i="72"/>
  <c r="X167" i="72"/>
  <c r="W167" i="72"/>
  <c r="V167" i="72"/>
  <c r="U167" i="72"/>
  <c r="T167" i="72"/>
  <c r="S167" i="72"/>
  <c r="O167" i="72"/>
  <c r="K167" i="72"/>
  <c r="Z166" i="72"/>
  <c r="Y166" i="72"/>
  <c r="X166" i="72"/>
  <c r="W166" i="72"/>
  <c r="V166" i="72"/>
  <c r="U166" i="72"/>
  <c r="T166" i="72"/>
  <c r="S166" i="72"/>
  <c r="O166" i="72"/>
  <c r="K166" i="72"/>
  <c r="Z165" i="72"/>
  <c r="Y165" i="72"/>
  <c r="X165" i="72"/>
  <c r="W165" i="72"/>
  <c r="V165" i="72"/>
  <c r="U165" i="72"/>
  <c r="T165" i="72"/>
  <c r="S165" i="72"/>
  <c r="O165" i="72"/>
  <c r="K165" i="72"/>
  <c r="Z164" i="72"/>
  <c r="Y164" i="72"/>
  <c r="X164" i="72"/>
  <c r="W164" i="72"/>
  <c r="V164" i="72"/>
  <c r="U164" i="72"/>
  <c r="T164" i="72"/>
  <c r="S164" i="72"/>
  <c r="O164" i="72"/>
  <c r="K164" i="72"/>
  <c r="Z163" i="72"/>
  <c r="Y163" i="72"/>
  <c r="X163" i="72"/>
  <c r="W163" i="72"/>
  <c r="V163" i="72"/>
  <c r="U163" i="72"/>
  <c r="T163" i="72"/>
  <c r="O163" i="72"/>
  <c r="K163" i="72"/>
  <c r="S163" i="72" s="1"/>
  <c r="Z162" i="72"/>
  <c r="Y162" i="72"/>
  <c r="X162" i="72"/>
  <c r="P139" i="72" s="1"/>
  <c r="W162" i="72"/>
  <c r="V162" i="72"/>
  <c r="U162" i="72"/>
  <c r="T162" i="72"/>
  <c r="O162" i="72"/>
  <c r="K162" i="72"/>
  <c r="S162" i="72" s="1"/>
  <c r="B162" i="72"/>
  <c r="C162" i="72" s="1"/>
  <c r="B163" i="72" s="1"/>
  <c r="C163" i="72" s="1"/>
  <c r="B164" i="72" s="1"/>
  <c r="C164" i="72" s="1"/>
  <c r="B165" i="72" s="1"/>
  <c r="C165" i="72" s="1"/>
  <c r="B166" i="72" s="1"/>
  <c r="C166" i="72" s="1"/>
  <c r="B167" i="72" s="1"/>
  <c r="C167" i="72" s="1"/>
  <c r="B168" i="72" s="1"/>
  <c r="C168" i="72" s="1"/>
  <c r="B169" i="72" s="1"/>
  <c r="C169" i="72" s="1"/>
  <c r="B170" i="72" s="1"/>
  <c r="C170" i="72" s="1"/>
  <c r="B171" i="72" s="1"/>
  <c r="C171" i="72" s="1"/>
  <c r="B172" i="72" s="1"/>
  <c r="C172" i="72" s="1"/>
  <c r="B173" i="72" s="1"/>
  <c r="C173" i="72" s="1"/>
  <c r="A162" i="72"/>
  <c r="L158" i="72"/>
  <c r="K157" i="72"/>
  <c r="K156" i="72"/>
  <c r="K155" i="72"/>
  <c r="K154" i="72"/>
  <c r="K153" i="72"/>
  <c r="K152" i="72"/>
  <c r="K146" i="72"/>
  <c r="G146" i="72" s="1"/>
  <c r="F146" i="72"/>
  <c r="D146" i="72"/>
  <c r="A146" i="72"/>
  <c r="L144" i="72"/>
  <c r="K144" i="72"/>
  <c r="G144" i="72"/>
  <c r="F144" i="72"/>
  <c r="D144" i="72"/>
  <c r="A144" i="72"/>
  <c r="K142" i="72"/>
  <c r="F142" i="72"/>
  <c r="D142" i="72"/>
  <c r="A142" i="72"/>
  <c r="K140" i="72"/>
  <c r="F140" i="72"/>
  <c r="D140" i="72"/>
  <c r="A140" i="72"/>
  <c r="T139" i="72"/>
  <c r="K138" i="72"/>
  <c r="F138" i="72"/>
  <c r="D138" i="72"/>
  <c r="A138" i="72"/>
  <c r="U137" i="72"/>
  <c r="T136" i="72"/>
  <c r="K136" i="72"/>
  <c r="F136" i="72"/>
  <c r="D136" i="72"/>
  <c r="A136" i="72"/>
  <c r="T135" i="72"/>
  <c r="U134" i="72"/>
  <c r="H146" i="72" s="1"/>
  <c r="T134" i="72"/>
  <c r="H144" i="72" s="1"/>
  <c r="J144" i="72" s="1"/>
  <c r="L145" i="72" s="1"/>
  <c r="Z113" i="72"/>
  <c r="Y113" i="72"/>
  <c r="X113" i="72"/>
  <c r="W113" i="72"/>
  <c r="V113" i="72"/>
  <c r="U113" i="72"/>
  <c r="T113" i="72"/>
  <c r="S113" i="72"/>
  <c r="O113" i="72"/>
  <c r="K113" i="72"/>
  <c r="Z112" i="72"/>
  <c r="Y112" i="72"/>
  <c r="X112" i="72"/>
  <c r="W112" i="72"/>
  <c r="V112" i="72"/>
  <c r="U112" i="72"/>
  <c r="T112" i="72"/>
  <c r="S112" i="72"/>
  <c r="O112" i="72"/>
  <c r="K112" i="72"/>
  <c r="Z111" i="72"/>
  <c r="Y111" i="72"/>
  <c r="X111" i="72"/>
  <c r="W111" i="72"/>
  <c r="V111" i="72"/>
  <c r="U111" i="72"/>
  <c r="T111" i="72"/>
  <c r="S111" i="72"/>
  <c r="O111" i="72"/>
  <c r="K111" i="72"/>
  <c r="Z110" i="72"/>
  <c r="Y110" i="72"/>
  <c r="X110" i="72"/>
  <c r="W110" i="72"/>
  <c r="V110" i="72"/>
  <c r="U110" i="72"/>
  <c r="T110" i="72"/>
  <c r="S110" i="72"/>
  <c r="O110" i="72"/>
  <c r="K110" i="72"/>
  <c r="Z109" i="72"/>
  <c r="Y109" i="72"/>
  <c r="X109" i="72"/>
  <c r="W109" i="72"/>
  <c r="V109" i="72"/>
  <c r="U109" i="72"/>
  <c r="T109" i="72"/>
  <c r="S109" i="72"/>
  <c r="O109" i="72"/>
  <c r="K109" i="72"/>
  <c r="Z108" i="72"/>
  <c r="Y108" i="72"/>
  <c r="X108" i="72"/>
  <c r="W108" i="72"/>
  <c r="V108" i="72"/>
  <c r="U108" i="72"/>
  <c r="T108" i="72"/>
  <c r="S108" i="72"/>
  <c r="O108" i="72"/>
  <c r="K108" i="72"/>
  <c r="Z107" i="72"/>
  <c r="Y107" i="72"/>
  <c r="X107" i="72"/>
  <c r="W107" i="72"/>
  <c r="V107" i="72"/>
  <c r="U107" i="72"/>
  <c r="T107" i="72"/>
  <c r="S107" i="72"/>
  <c r="O107" i="72"/>
  <c r="K107" i="72"/>
  <c r="Z106" i="72"/>
  <c r="Y106" i="72"/>
  <c r="X106" i="72"/>
  <c r="W106" i="72"/>
  <c r="V106" i="72"/>
  <c r="U106" i="72"/>
  <c r="T106" i="72"/>
  <c r="S106" i="72"/>
  <c r="O106" i="72"/>
  <c r="K106" i="72"/>
  <c r="Z105" i="72"/>
  <c r="Y105" i="72"/>
  <c r="X105" i="72"/>
  <c r="W105" i="72"/>
  <c r="V105" i="72"/>
  <c r="U105" i="72"/>
  <c r="T105" i="72"/>
  <c r="S105" i="72"/>
  <c r="O105" i="72"/>
  <c r="K105" i="72"/>
  <c r="Z104" i="72"/>
  <c r="Y104" i="72"/>
  <c r="X104" i="72"/>
  <c r="W104" i="72"/>
  <c r="V104" i="72"/>
  <c r="U104" i="72"/>
  <c r="T104" i="72"/>
  <c r="U20" i="72" s="1"/>
  <c r="S104" i="72"/>
  <c r="O104" i="72"/>
  <c r="K104" i="72"/>
  <c r="Z103" i="72"/>
  <c r="Y103" i="72"/>
  <c r="X103" i="72"/>
  <c r="W103" i="72"/>
  <c r="V103" i="72"/>
  <c r="U22" i="72" s="1"/>
  <c r="U103" i="72"/>
  <c r="T103" i="72"/>
  <c r="S103" i="72"/>
  <c r="O103" i="72"/>
  <c r="K103" i="72"/>
  <c r="C103" i="72"/>
  <c r="B104" i="72" s="1"/>
  <c r="C104" i="72" s="1"/>
  <c r="B105" i="72" s="1"/>
  <c r="C105" i="72" s="1"/>
  <c r="B106" i="72" s="1"/>
  <c r="C106" i="72" s="1"/>
  <c r="B107" i="72" s="1"/>
  <c r="C107" i="72" s="1"/>
  <c r="B108" i="72" s="1"/>
  <c r="C108" i="72" s="1"/>
  <c r="B109" i="72" s="1"/>
  <c r="C109" i="72" s="1"/>
  <c r="B110" i="72" s="1"/>
  <c r="C110" i="72" s="1"/>
  <c r="B111" i="72" s="1"/>
  <c r="C111" i="72" s="1"/>
  <c r="B112" i="72" s="1"/>
  <c r="C112" i="72" s="1"/>
  <c r="B113" i="72" s="1"/>
  <c r="C113" i="72" s="1"/>
  <c r="B103" i="72"/>
  <c r="A103" i="72"/>
  <c r="Z102" i="72"/>
  <c r="Y102" i="72"/>
  <c r="X102" i="72"/>
  <c r="W102" i="72"/>
  <c r="V102" i="72"/>
  <c r="U102" i="72"/>
  <c r="U21" i="72" s="1"/>
  <c r="T102" i="72"/>
  <c r="S102" i="72"/>
  <c r="O102" i="72"/>
  <c r="K102" i="72"/>
  <c r="Z101" i="72"/>
  <c r="Y101" i="72"/>
  <c r="X101" i="72"/>
  <c r="W101" i="72"/>
  <c r="V101" i="72"/>
  <c r="U101" i="72"/>
  <c r="T101" i="72"/>
  <c r="S101" i="72"/>
  <c r="O101" i="72"/>
  <c r="K101" i="72"/>
  <c r="Z100" i="72"/>
  <c r="Y100" i="72"/>
  <c r="X100" i="72"/>
  <c r="W100" i="72"/>
  <c r="V100" i="72"/>
  <c r="U100" i="72"/>
  <c r="T100" i="72"/>
  <c r="S100" i="72"/>
  <c r="O100" i="72"/>
  <c r="K100" i="72"/>
  <c r="Z99" i="72"/>
  <c r="Y99" i="72"/>
  <c r="X99" i="72"/>
  <c r="W99" i="72"/>
  <c r="V99" i="72"/>
  <c r="U99" i="72"/>
  <c r="T99" i="72"/>
  <c r="S99" i="72"/>
  <c r="O99" i="72"/>
  <c r="K99" i="72"/>
  <c r="Z98" i="72"/>
  <c r="Y98" i="72"/>
  <c r="X98" i="72"/>
  <c r="W98" i="72"/>
  <c r="V98" i="72"/>
  <c r="U98" i="72"/>
  <c r="T98" i="72"/>
  <c r="S98" i="72"/>
  <c r="O98" i="72"/>
  <c r="K98" i="72"/>
  <c r="Z97" i="72"/>
  <c r="Y97" i="72"/>
  <c r="X97" i="72"/>
  <c r="W97" i="72"/>
  <c r="V97" i="72"/>
  <c r="U97" i="72"/>
  <c r="T97" i="72"/>
  <c r="S97" i="72"/>
  <c r="O97" i="72"/>
  <c r="K97" i="72"/>
  <c r="Z96" i="72"/>
  <c r="Y96" i="72"/>
  <c r="X96" i="72"/>
  <c r="W96" i="72"/>
  <c r="V96" i="72"/>
  <c r="U96" i="72"/>
  <c r="T96" i="72"/>
  <c r="S96" i="72"/>
  <c r="O96" i="72"/>
  <c r="K96" i="72"/>
  <c r="Z95" i="72"/>
  <c r="Y95" i="72"/>
  <c r="X95" i="72"/>
  <c r="W95" i="72"/>
  <c r="V95" i="72"/>
  <c r="U95" i="72"/>
  <c r="T95" i="72"/>
  <c r="S95" i="72"/>
  <c r="O95" i="72"/>
  <c r="K95" i="72"/>
  <c r="Z94" i="72"/>
  <c r="Y94" i="72"/>
  <c r="X94" i="72"/>
  <c r="W94" i="72"/>
  <c r="V94" i="72"/>
  <c r="U94" i="72"/>
  <c r="T94" i="72"/>
  <c r="S94" i="72"/>
  <c r="O94" i="72"/>
  <c r="K94" i="72"/>
  <c r="Z93" i="72"/>
  <c r="Y93" i="72"/>
  <c r="X93" i="72"/>
  <c r="W93" i="72"/>
  <c r="V93" i="72"/>
  <c r="U93" i="72"/>
  <c r="T93" i="72"/>
  <c r="S93" i="72"/>
  <c r="O93" i="72"/>
  <c r="K93" i="72"/>
  <c r="B93" i="72"/>
  <c r="C93" i="72" s="1"/>
  <c r="B94" i="72" s="1"/>
  <c r="C94" i="72" s="1"/>
  <c r="B95" i="72" s="1"/>
  <c r="C95" i="72" s="1"/>
  <c r="B96" i="72" s="1"/>
  <c r="C96" i="72" s="1"/>
  <c r="B97" i="72" s="1"/>
  <c r="C97" i="72" s="1"/>
  <c r="B98" i="72" s="1"/>
  <c r="C98" i="72" s="1"/>
  <c r="B99" i="72" s="1"/>
  <c r="C99" i="72" s="1"/>
  <c r="B100" i="72" s="1"/>
  <c r="C100" i="72" s="1"/>
  <c r="B101" i="72" s="1"/>
  <c r="C101" i="72" s="1"/>
  <c r="B102" i="72" s="1"/>
  <c r="C102" i="72" s="1"/>
  <c r="Z92" i="72"/>
  <c r="T26" i="72" s="1"/>
  <c r="Y92" i="72"/>
  <c r="X92" i="72"/>
  <c r="T24" i="72" s="1"/>
  <c r="W92" i="72"/>
  <c r="V92" i="72"/>
  <c r="U92" i="72"/>
  <c r="T92" i="72"/>
  <c r="T20" i="72" s="1"/>
  <c r="S92" i="72"/>
  <c r="O92" i="72"/>
  <c r="K92" i="72"/>
  <c r="C92" i="72"/>
  <c r="B92" i="72"/>
  <c r="A92" i="72"/>
  <c r="Z91" i="72"/>
  <c r="Y91" i="72"/>
  <c r="T25" i="72" s="1"/>
  <c r="X91" i="72"/>
  <c r="W91" i="72"/>
  <c r="V91" i="72"/>
  <c r="U91" i="72"/>
  <c r="T91" i="72"/>
  <c r="S91" i="72"/>
  <c r="O91" i="72"/>
  <c r="K91" i="72"/>
  <c r="Z90" i="72"/>
  <c r="Y90" i="72"/>
  <c r="X90" i="72"/>
  <c r="W90" i="72"/>
  <c r="V90" i="72"/>
  <c r="U90" i="72"/>
  <c r="T90" i="72"/>
  <c r="S90" i="72"/>
  <c r="O90" i="72"/>
  <c r="K90" i="72"/>
  <c r="Z89" i="72"/>
  <c r="Y89" i="72"/>
  <c r="X89" i="72"/>
  <c r="W89" i="72"/>
  <c r="V89" i="72"/>
  <c r="U89" i="72"/>
  <c r="T89" i="72"/>
  <c r="S89" i="72"/>
  <c r="O89" i="72"/>
  <c r="K89" i="72"/>
  <c r="Z88" i="72"/>
  <c r="Y88" i="72"/>
  <c r="X88" i="72"/>
  <c r="W88" i="72"/>
  <c r="V88" i="72"/>
  <c r="U88" i="72"/>
  <c r="T88" i="72"/>
  <c r="S88" i="72"/>
  <c r="O88" i="72"/>
  <c r="K88" i="72"/>
  <c r="Z87" i="72"/>
  <c r="Y87" i="72"/>
  <c r="X87" i="72"/>
  <c r="W87" i="72"/>
  <c r="V87" i="72"/>
  <c r="U87" i="72"/>
  <c r="T87" i="72"/>
  <c r="S87" i="72"/>
  <c r="O87" i="72"/>
  <c r="K87" i="72"/>
  <c r="Z86" i="72"/>
  <c r="Y86" i="72"/>
  <c r="X86" i="72"/>
  <c r="W86" i="72"/>
  <c r="V86" i="72"/>
  <c r="U86" i="72"/>
  <c r="T86" i="72"/>
  <c r="S86" i="72"/>
  <c r="O86" i="72"/>
  <c r="K86" i="72"/>
  <c r="Z85" i="72"/>
  <c r="Y85" i="72"/>
  <c r="X85" i="72"/>
  <c r="W85" i="72"/>
  <c r="V85" i="72"/>
  <c r="U85" i="72"/>
  <c r="T85" i="72"/>
  <c r="S85" i="72"/>
  <c r="O85" i="72"/>
  <c r="K85" i="72"/>
  <c r="Z84" i="72"/>
  <c r="Y84" i="72"/>
  <c r="X84" i="72"/>
  <c r="W84" i="72"/>
  <c r="V84" i="72"/>
  <c r="U84" i="72"/>
  <c r="T84" i="72"/>
  <c r="S84" i="72"/>
  <c r="O84" i="72"/>
  <c r="K84" i="72"/>
  <c r="Z83" i="72"/>
  <c r="Y83" i="72"/>
  <c r="X83" i="72"/>
  <c r="W83" i="72"/>
  <c r="V83" i="72"/>
  <c r="U83" i="72"/>
  <c r="T83" i="72"/>
  <c r="O83" i="72"/>
  <c r="K83" i="72"/>
  <c r="S83" i="72" s="1"/>
  <c r="Z82" i="72"/>
  <c r="Y82" i="72"/>
  <c r="X82" i="72"/>
  <c r="S24" i="72" s="1"/>
  <c r="W82" i="72"/>
  <c r="V82" i="72"/>
  <c r="U82" i="72"/>
  <c r="T82" i="72"/>
  <c r="S82" i="72"/>
  <c r="O82" i="72"/>
  <c r="K82" i="72"/>
  <c r="Z81" i="72"/>
  <c r="Y81" i="72"/>
  <c r="X81" i="72"/>
  <c r="W81" i="72"/>
  <c r="V81" i="72"/>
  <c r="U81" i="72"/>
  <c r="T81" i="72"/>
  <c r="O81" i="72"/>
  <c r="K81" i="72"/>
  <c r="S81" i="72" s="1"/>
  <c r="B81" i="72"/>
  <c r="C81" i="72" s="1"/>
  <c r="B82" i="72" s="1"/>
  <c r="C82" i="72" s="1"/>
  <c r="B83" i="72" s="1"/>
  <c r="C83" i="72" s="1"/>
  <c r="B84" i="72" s="1"/>
  <c r="C84" i="72" s="1"/>
  <c r="B85" i="72" s="1"/>
  <c r="C85" i="72" s="1"/>
  <c r="B86" i="72" s="1"/>
  <c r="C86" i="72" s="1"/>
  <c r="B87" i="72" s="1"/>
  <c r="C87" i="72" s="1"/>
  <c r="B88" i="72" s="1"/>
  <c r="C88" i="72" s="1"/>
  <c r="B89" i="72" s="1"/>
  <c r="C89" i="72" s="1"/>
  <c r="B90" i="72" s="1"/>
  <c r="C90" i="72" s="1"/>
  <c r="B91" i="72" s="1"/>
  <c r="C91" i="72" s="1"/>
  <c r="A81" i="72"/>
  <c r="Z80" i="72"/>
  <c r="Y80" i="72"/>
  <c r="X80" i="72"/>
  <c r="W80" i="72"/>
  <c r="V80" i="72"/>
  <c r="U80" i="72"/>
  <c r="T80" i="72"/>
  <c r="S80" i="72"/>
  <c r="O80" i="72"/>
  <c r="K80" i="72"/>
  <c r="Z79" i="72"/>
  <c r="Y79" i="72"/>
  <c r="X79" i="72"/>
  <c r="W79" i="72"/>
  <c r="V79" i="72"/>
  <c r="U79" i="72"/>
  <c r="T79" i="72"/>
  <c r="S79" i="72"/>
  <c r="O79" i="72"/>
  <c r="K79" i="72"/>
  <c r="Z78" i="72"/>
  <c r="Y78" i="72"/>
  <c r="X78" i="72"/>
  <c r="W78" i="72"/>
  <c r="V78" i="72"/>
  <c r="U78" i="72"/>
  <c r="T78" i="72"/>
  <c r="S78" i="72"/>
  <c r="O78" i="72"/>
  <c r="K78" i="72"/>
  <c r="Z77" i="72"/>
  <c r="Y77" i="72"/>
  <c r="X77" i="72"/>
  <c r="W77" i="72"/>
  <c r="V77" i="72"/>
  <c r="U77" i="72"/>
  <c r="T77" i="72"/>
  <c r="S77" i="72"/>
  <c r="O77" i="72"/>
  <c r="K77" i="72"/>
  <c r="Z76" i="72"/>
  <c r="Y76" i="72"/>
  <c r="X76" i="72"/>
  <c r="W76" i="72"/>
  <c r="V76" i="72"/>
  <c r="U76" i="72"/>
  <c r="T76" i="72"/>
  <c r="S76" i="72"/>
  <c r="O76" i="72"/>
  <c r="K76" i="72"/>
  <c r="Z75" i="72"/>
  <c r="Y75" i="72"/>
  <c r="X75" i="72"/>
  <c r="W75" i="72"/>
  <c r="V75" i="72"/>
  <c r="U75" i="72"/>
  <c r="T75" i="72"/>
  <c r="S75" i="72"/>
  <c r="O75" i="72"/>
  <c r="K75" i="72"/>
  <c r="Z74" i="72"/>
  <c r="Y74" i="72"/>
  <c r="X74" i="72"/>
  <c r="W74" i="72"/>
  <c r="V74" i="72"/>
  <c r="U74" i="72"/>
  <c r="T74" i="72"/>
  <c r="S74" i="72"/>
  <c r="O74" i="72"/>
  <c r="K74" i="72"/>
  <c r="Z73" i="72"/>
  <c r="Y73" i="72"/>
  <c r="X73" i="72"/>
  <c r="W73" i="72"/>
  <c r="V73" i="72"/>
  <c r="U73" i="72"/>
  <c r="T73" i="72"/>
  <c r="S73" i="72"/>
  <c r="O73" i="72"/>
  <c r="K73" i="72"/>
  <c r="Z72" i="72"/>
  <c r="Y72" i="72"/>
  <c r="X72" i="72"/>
  <c r="W72" i="72"/>
  <c r="V72" i="72"/>
  <c r="U72" i="72"/>
  <c r="T72" i="72"/>
  <c r="O72" i="72"/>
  <c r="K72" i="72"/>
  <c r="S72" i="72" s="1"/>
  <c r="Z71" i="72"/>
  <c r="Y71" i="72"/>
  <c r="X71" i="72"/>
  <c r="W71" i="72"/>
  <c r="V71" i="72"/>
  <c r="U71" i="72"/>
  <c r="T71" i="72"/>
  <c r="O71" i="72"/>
  <c r="K71" i="72"/>
  <c r="S71" i="72" s="1"/>
  <c r="Z70" i="72"/>
  <c r="Y70" i="72"/>
  <c r="X70" i="72"/>
  <c r="W70" i="72"/>
  <c r="V70" i="72"/>
  <c r="U70" i="72"/>
  <c r="T70" i="72"/>
  <c r="O70" i="72"/>
  <c r="K70" i="72"/>
  <c r="S70" i="72" s="1"/>
  <c r="B70" i="72"/>
  <c r="C70" i="72" s="1"/>
  <c r="B71" i="72" s="1"/>
  <c r="C71" i="72" s="1"/>
  <c r="B72" i="72" s="1"/>
  <c r="C72" i="72" s="1"/>
  <c r="B73" i="72" s="1"/>
  <c r="C73" i="72" s="1"/>
  <c r="B74" i="72" s="1"/>
  <c r="C74" i="72" s="1"/>
  <c r="B75" i="72" s="1"/>
  <c r="C75" i="72" s="1"/>
  <c r="B76" i="72" s="1"/>
  <c r="C76" i="72" s="1"/>
  <c r="B77" i="72" s="1"/>
  <c r="C77" i="72" s="1"/>
  <c r="B78" i="72" s="1"/>
  <c r="C78" i="72" s="1"/>
  <c r="B79" i="72" s="1"/>
  <c r="C79" i="72" s="1"/>
  <c r="B80" i="72" s="1"/>
  <c r="C80" i="72" s="1"/>
  <c r="A70" i="72"/>
  <c r="Z69" i="72"/>
  <c r="Y69" i="72"/>
  <c r="X69" i="72"/>
  <c r="W69" i="72"/>
  <c r="V69" i="72"/>
  <c r="U69" i="72"/>
  <c r="T69" i="72"/>
  <c r="S69" i="72"/>
  <c r="O69" i="72"/>
  <c r="K69" i="72"/>
  <c r="Z68" i="72"/>
  <c r="Y68" i="72"/>
  <c r="X68" i="72"/>
  <c r="W68" i="72"/>
  <c r="V68" i="72"/>
  <c r="U68" i="72"/>
  <c r="T68" i="72"/>
  <c r="S68" i="72"/>
  <c r="O68" i="72"/>
  <c r="K68" i="72"/>
  <c r="Z67" i="72"/>
  <c r="Y67" i="72"/>
  <c r="X67" i="72"/>
  <c r="W67" i="72"/>
  <c r="V67" i="72"/>
  <c r="U67" i="72"/>
  <c r="T67" i="72"/>
  <c r="S67" i="72"/>
  <c r="O67" i="72"/>
  <c r="K67" i="72"/>
  <c r="Z66" i="72"/>
  <c r="Y66" i="72"/>
  <c r="X66" i="72"/>
  <c r="W66" i="72"/>
  <c r="V66" i="72"/>
  <c r="U66" i="72"/>
  <c r="T66" i="72"/>
  <c r="S66" i="72"/>
  <c r="O66" i="72"/>
  <c r="K66" i="72"/>
  <c r="Z65" i="72"/>
  <c r="Y65" i="72"/>
  <c r="X65" i="72"/>
  <c r="W65" i="72"/>
  <c r="V65" i="72"/>
  <c r="U65" i="72"/>
  <c r="T65" i="72"/>
  <c r="S65" i="72"/>
  <c r="O65" i="72"/>
  <c r="K65" i="72"/>
  <c r="Z64" i="72"/>
  <c r="Y64" i="72"/>
  <c r="X64" i="72"/>
  <c r="W64" i="72"/>
  <c r="V64" i="72"/>
  <c r="U64" i="72"/>
  <c r="T64" i="72"/>
  <c r="S64" i="72"/>
  <c r="O64" i="72"/>
  <c r="K64" i="72"/>
  <c r="Z63" i="72"/>
  <c r="Y63" i="72"/>
  <c r="X63" i="72"/>
  <c r="W63" i="72"/>
  <c r="V63" i="72"/>
  <c r="U63" i="72"/>
  <c r="T63" i="72"/>
  <c r="S63" i="72"/>
  <c r="O63" i="72"/>
  <c r="K63" i="72"/>
  <c r="Z62" i="72"/>
  <c r="Y62" i="72"/>
  <c r="X62" i="72"/>
  <c r="W62" i="72"/>
  <c r="V62" i="72"/>
  <c r="U62" i="72"/>
  <c r="T62" i="72"/>
  <c r="O62" i="72"/>
  <c r="K62" i="72"/>
  <c r="S62" i="72" s="1"/>
  <c r="Z61" i="72"/>
  <c r="Y61" i="72"/>
  <c r="X61" i="72"/>
  <c r="W61" i="72"/>
  <c r="V61" i="72"/>
  <c r="U61" i="72"/>
  <c r="T61" i="72"/>
  <c r="S61" i="72"/>
  <c r="O61" i="72"/>
  <c r="K61" i="72"/>
  <c r="Z60" i="72"/>
  <c r="Y60" i="72"/>
  <c r="X60" i="72"/>
  <c r="W60" i="72"/>
  <c r="V60" i="72"/>
  <c r="U60" i="72"/>
  <c r="T60" i="72"/>
  <c r="O60" i="72"/>
  <c r="K60" i="72"/>
  <c r="S60" i="72" s="1"/>
  <c r="Z59" i="72"/>
  <c r="Y59" i="72"/>
  <c r="X59" i="72"/>
  <c r="W59" i="72"/>
  <c r="V59" i="72"/>
  <c r="U59" i="72"/>
  <c r="T59" i="72"/>
  <c r="O59" i="72"/>
  <c r="K59" i="72"/>
  <c r="S59" i="72" s="1"/>
  <c r="B59" i="72"/>
  <c r="C59" i="72" s="1"/>
  <c r="B60" i="72" s="1"/>
  <c r="C60" i="72" s="1"/>
  <c r="B61" i="72" s="1"/>
  <c r="C61" i="72" s="1"/>
  <c r="B62" i="72" s="1"/>
  <c r="C62" i="72" s="1"/>
  <c r="B63" i="72" s="1"/>
  <c r="C63" i="72" s="1"/>
  <c r="B64" i="72" s="1"/>
  <c r="C64" i="72" s="1"/>
  <c r="B65" i="72" s="1"/>
  <c r="C65" i="72" s="1"/>
  <c r="B66" i="72" s="1"/>
  <c r="C66" i="72" s="1"/>
  <c r="B67" i="72" s="1"/>
  <c r="C67" i="72" s="1"/>
  <c r="B68" i="72" s="1"/>
  <c r="C68" i="72" s="1"/>
  <c r="B69" i="72" s="1"/>
  <c r="C69" i="72" s="1"/>
  <c r="A59" i="72"/>
  <c r="Z58" i="72"/>
  <c r="Y58" i="72"/>
  <c r="X58" i="72"/>
  <c r="W58" i="72"/>
  <c r="V58" i="72"/>
  <c r="U58" i="72"/>
  <c r="T58" i="72"/>
  <c r="S58" i="72"/>
  <c r="O58" i="72"/>
  <c r="K58" i="72"/>
  <c r="Z57" i="72"/>
  <c r="Y57" i="72"/>
  <c r="X57" i="72"/>
  <c r="W57" i="72"/>
  <c r="V57" i="72"/>
  <c r="U57" i="72"/>
  <c r="T57" i="72"/>
  <c r="S57" i="72"/>
  <c r="O57" i="72"/>
  <c r="K57" i="72"/>
  <c r="Z56" i="72"/>
  <c r="Y56" i="72"/>
  <c r="X56" i="72"/>
  <c r="W56" i="72"/>
  <c r="V56" i="72"/>
  <c r="U56" i="72"/>
  <c r="T56" i="72"/>
  <c r="S56" i="72"/>
  <c r="O56" i="72"/>
  <c r="K56" i="72"/>
  <c r="Z55" i="72"/>
  <c r="Y55" i="72"/>
  <c r="X55" i="72"/>
  <c r="W55" i="72"/>
  <c r="V55" i="72"/>
  <c r="U55" i="72"/>
  <c r="T55" i="72"/>
  <c r="S55" i="72"/>
  <c r="O55" i="72"/>
  <c r="K55" i="72"/>
  <c r="Z54" i="72"/>
  <c r="Y54" i="72"/>
  <c r="X54" i="72"/>
  <c r="W54" i="72"/>
  <c r="V54" i="72"/>
  <c r="U54" i="72"/>
  <c r="T54" i="72"/>
  <c r="S54" i="72"/>
  <c r="O54" i="72"/>
  <c r="K54" i="72"/>
  <c r="Z53" i="72"/>
  <c r="Y53" i="72"/>
  <c r="X53" i="72"/>
  <c r="W53" i="72"/>
  <c r="V53" i="72"/>
  <c r="U53" i="72"/>
  <c r="T53" i="72"/>
  <c r="S53" i="72"/>
  <c r="O53" i="72"/>
  <c r="K53" i="72"/>
  <c r="Z52" i="72"/>
  <c r="Y52" i="72"/>
  <c r="X52" i="72"/>
  <c r="W52" i="72"/>
  <c r="V52" i="72"/>
  <c r="U52" i="72"/>
  <c r="T52" i="72"/>
  <c r="S52" i="72"/>
  <c r="O52" i="72"/>
  <c r="K52" i="72"/>
  <c r="Z51" i="72"/>
  <c r="Y51" i="72"/>
  <c r="X51" i="72"/>
  <c r="W51" i="72"/>
  <c r="V51" i="72"/>
  <c r="T51" i="72"/>
  <c r="S51" i="72"/>
  <c r="O51" i="72"/>
  <c r="K51" i="72"/>
  <c r="U51" i="72" s="1"/>
  <c r="Z50" i="72"/>
  <c r="Y50" i="72"/>
  <c r="X50" i="72"/>
  <c r="W50" i="72"/>
  <c r="V50" i="72"/>
  <c r="U50" i="72"/>
  <c r="T50" i="72"/>
  <c r="O50" i="72"/>
  <c r="S50" i="72"/>
  <c r="Z49" i="72"/>
  <c r="Y49" i="72"/>
  <c r="X49" i="72"/>
  <c r="W49" i="72"/>
  <c r="V49" i="72"/>
  <c r="U49" i="72"/>
  <c r="T49" i="72"/>
  <c r="O49" i="72"/>
  <c r="S49" i="72"/>
  <c r="Z48" i="72"/>
  <c r="Y48" i="72"/>
  <c r="X48" i="72"/>
  <c r="W48" i="72"/>
  <c r="V48" i="72"/>
  <c r="U48" i="72"/>
  <c r="T48" i="72"/>
  <c r="O48" i="72"/>
  <c r="K48" i="72"/>
  <c r="S48" i="72" s="1"/>
  <c r="Z47" i="72"/>
  <c r="Y47" i="72"/>
  <c r="X47" i="72"/>
  <c r="W47" i="72"/>
  <c r="V47" i="72"/>
  <c r="U47" i="72"/>
  <c r="T47" i="72"/>
  <c r="S47" i="72"/>
  <c r="O47" i="72"/>
  <c r="K47" i="72"/>
  <c r="C47" i="72"/>
  <c r="B48" i="72" s="1"/>
  <c r="C48" i="72" s="1"/>
  <c r="B49" i="72" s="1"/>
  <c r="C49" i="72" s="1"/>
  <c r="B50" i="72" s="1"/>
  <c r="C50" i="72" s="1"/>
  <c r="B51" i="72" s="1"/>
  <c r="C51" i="72" s="1"/>
  <c r="B52" i="72" s="1"/>
  <c r="C52" i="72" s="1"/>
  <c r="B53" i="72" s="1"/>
  <c r="C53" i="72" s="1"/>
  <c r="B54" i="72" s="1"/>
  <c r="C54" i="72" s="1"/>
  <c r="B55" i="72" s="1"/>
  <c r="C55" i="72" s="1"/>
  <c r="B56" i="72" s="1"/>
  <c r="C56" i="72" s="1"/>
  <c r="B57" i="72" s="1"/>
  <c r="C57" i="72" s="1"/>
  <c r="B58" i="72" s="1"/>
  <c r="C58" i="72" s="1"/>
  <c r="B47" i="72"/>
  <c r="A47" i="72"/>
  <c r="L43" i="72"/>
  <c r="K42" i="72"/>
  <c r="K41" i="72"/>
  <c r="K40" i="72"/>
  <c r="K39" i="72"/>
  <c r="K38" i="72"/>
  <c r="K37" i="72"/>
  <c r="K31" i="72"/>
  <c r="G31" i="72" s="1"/>
  <c r="F31" i="72"/>
  <c r="D31" i="72"/>
  <c r="A31" i="72"/>
  <c r="K29" i="72"/>
  <c r="G29" i="72" s="1"/>
  <c r="F29" i="72"/>
  <c r="D29" i="72"/>
  <c r="A29" i="72"/>
  <c r="K27" i="72"/>
  <c r="F27" i="72"/>
  <c r="D27" i="72"/>
  <c r="A27" i="72"/>
  <c r="K25" i="72"/>
  <c r="F25" i="72"/>
  <c r="D25" i="72"/>
  <c r="A25" i="72"/>
  <c r="K23" i="72"/>
  <c r="F23" i="72"/>
  <c r="D23" i="72"/>
  <c r="A23" i="72"/>
  <c r="T21" i="72"/>
  <c r="K21" i="72"/>
  <c r="F21" i="72"/>
  <c r="D21" i="72"/>
  <c r="A21" i="72"/>
  <c r="U19" i="72"/>
  <c r="Z228" i="71"/>
  <c r="Y228" i="71"/>
  <c r="X228" i="71"/>
  <c r="W228" i="71"/>
  <c r="V228" i="71"/>
  <c r="U228" i="71"/>
  <c r="T228" i="71"/>
  <c r="S228" i="71"/>
  <c r="O228" i="71"/>
  <c r="K228" i="71"/>
  <c r="Z227" i="71"/>
  <c r="Y227" i="71"/>
  <c r="X227" i="71"/>
  <c r="W227" i="71"/>
  <c r="V227" i="71"/>
  <c r="U227" i="71"/>
  <c r="T227" i="71"/>
  <c r="S227" i="71"/>
  <c r="O227" i="71"/>
  <c r="K227" i="71"/>
  <c r="Z226" i="71"/>
  <c r="Y226" i="71"/>
  <c r="X226" i="71"/>
  <c r="W226" i="71"/>
  <c r="V226" i="71"/>
  <c r="U226" i="71"/>
  <c r="T226" i="71"/>
  <c r="S226" i="71"/>
  <c r="O226" i="71"/>
  <c r="K226" i="71"/>
  <c r="Z225" i="71"/>
  <c r="Y225" i="71"/>
  <c r="X225" i="71"/>
  <c r="W225" i="71"/>
  <c r="V225" i="71"/>
  <c r="U225" i="71"/>
  <c r="T225" i="71"/>
  <c r="S225" i="71"/>
  <c r="O225" i="71"/>
  <c r="K225" i="71"/>
  <c r="Z224" i="71"/>
  <c r="Y224" i="71"/>
  <c r="X224" i="71"/>
  <c r="W224" i="71"/>
  <c r="V224" i="71"/>
  <c r="U224" i="71"/>
  <c r="T224" i="71"/>
  <c r="S224" i="71"/>
  <c r="O224" i="71"/>
  <c r="K224" i="71"/>
  <c r="Z223" i="71"/>
  <c r="Y223" i="71"/>
  <c r="X223" i="71"/>
  <c r="W223" i="71"/>
  <c r="V223" i="71"/>
  <c r="U223" i="71"/>
  <c r="T223" i="71"/>
  <c r="S223" i="71"/>
  <c r="O223" i="71"/>
  <c r="K223" i="71"/>
  <c r="Z222" i="71"/>
  <c r="Y222" i="71"/>
  <c r="X222" i="71"/>
  <c r="W222" i="71"/>
  <c r="V222" i="71"/>
  <c r="U222" i="71"/>
  <c r="T222" i="71"/>
  <c r="S222" i="71"/>
  <c r="O222" i="71"/>
  <c r="K222" i="71"/>
  <c r="Z221" i="71"/>
  <c r="Y221" i="71"/>
  <c r="X221" i="71"/>
  <c r="W221" i="71"/>
  <c r="V221" i="71"/>
  <c r="U221" i="71"/>
  <c r="T221" i="71"/>
  <c r="S221" i="71"/>
  <c r="O221" i="71"/>
  <c r="K221" i="71"/>
  <c r="Z220" i="71"/>
  <c r="Y220" i="71"/>
  <c r="X220" i="71"/>
  <c r="W220" i="71"/>
  <c r="V220" i="71"/>
  <c r="U220" i="71"/>
  <c r="T220" i="71"/>
  <c r="S220" i="71"/>
  <c r="O220" i="71"/>
  <c r="K220" i="71"/>
  <c r="Z219" i="71"/>
  <c r="Y219" i="71"/>
  <c r="X219" i="71"/>
  <c r="W219" i="71"/>
  <c r="U138" i="71" s="1"/>
  <c r="V219" i="71"/>
  <c r="U219" i="71"/>
  <c r="T219" i="71"/>
  <c r="S219" i="71"/>
  <c r="O219" i="71"/>
  <c r="K219" i="71"/>
  <c r="Z218" i="71"/>
  <c r="Y218" i="71"/>
  <c r="U140" i="71" s="1"/>
  <c r="X218" i="71"/>
  <c r="W218" i="71"/>
  <c r="V218" i="71"/>
  <c r="U218" i="71"/>
  <c r="U136" i="71" s="1"/>
  <c r="T218" i="71"/>
  <c r="S218" i="71"/>
  <c r="U134" i="71" s="1"/>
  <c r="O218" i="71"/>
  <c r="K218" i="71"/>
  <c r="B218" i="71"/>
  <c r="C218" i="71" s="1"/>
  <c r="B219" i="71" s="1"/>
  <c r="C219" i="71" s="1"/>
  <c r="B220" i="71" s="1"/>
  <c r="C220" i="71" s="1"/>
  <c r="B221" i="71" s="1"/>
  <c r="C221" i="71" s="1"/>
  <c r="B222" i="71" s="1"/>
  <c r="C222" i="71" s="1"/>
  <c r="B223" i="71" s="1"/>
  <c r="C223" i="71" s="1"/>
  <c r="B224" i="71" s="1"/>
  <c r="C224" i="71" s="1"/>
  <c r="B225" i="71" s="1"/>
  <c r="C225" i="71" s="1"/>
  <c r="B226" i="71" s="1"/>
  <c r="C226" i="71" s="1"/>
  <c r="B227" i="71" s="1"/>
  <c r="C227" i="71" s="1"/>
  <c r="B228" i="71" s="1"/>
  <c r="C228" i="71" s="1"/>
  <c r="A218" i="71"/>
  <c r="Z217" i="71"/>
  <c r="U141" i="71" s="1"/>
  <c r="Y217" i="71"/>
  <c r="X217" i="71"/>
  <c r="U139" i="71" s="1"/>
  <c r="W217" i="71"/>
  <c r="V217" i="71"/>
  <c r="U137" i="71" s="1"/>
  <c r="U217" i="71"/>
  <c r="T217" i="71"/>
  <c r="S217" i="71"/>
  <c r="O217" i="71"/>
  <c r="K217" i="71"/>
  <c r="Z216" i="71"/>
  <c r="Y216" i="71"/>
  <c r="X216" i="71"/>
  <c r="W216" i="71"/>
  <c r="V216" i="71"/>
  <c r="U216" i="71"/>
  <c r="T216" i="71"/>
  <c r="S216" i="71"/>
  <c r="O216" i="71"/>
  <c r="K216" i="71"/>
  <c r="Z215" i="71"/>
  <c r="Y215" i="71"/>
  <c r="X215" i="71"/>
  <c r="W215" i="71"/>
  <c r="V215" i="71"/>
  <c r="U215" i="71"/>
  <c r="T215" i="71"/>
  <c r="S215" i="71"/>
  <c r="O215" i="71"/>
  <c r="K215" i="71"/>
  <c r="Z214" i="71"/>
  <c r="Y214" i="71"/>
  <c r="X214" i="71"/>
  <c r="W214" i="71"/>
  <c r="V214" i="71"/>
  <c r="U214" i="71"/>
  <c r="T214" i="71"/>
  <c r="S214" i="71"/>
  <c r="O214" i="71"/>
  <c r="K214" i="71"/>
  <c r="Z213" i="71"/>
  <c r="Y213" i="71"/>
  <c r="X213" i="71"/>
  <c r="W213" i="71"/>
  <c r="V213" i="71"/>
  <c r="U213" i="71"/>
  <c r="T213" i="71"/>
  <c r="S213" i="71"/>
  <c r="O213" i="71"/>
  <c r="K213" i="71"/>
  <c r="Z212" i="71"/>
  <c r="Y212" i="71"/>
  <c r="X212" i="71"/>
  <c r="W212" i="71"/>
  <c r="V212" i="71"/>
  <c r="U212" i="71"/>
  <c r="T212" i="71"/>
  <c r="S212" i="71"/>
  <c r="O212" i="71"/>
  <c r="K212" i="71"/>
  <c r="Z211" i="71"/>
  <c r="Y211" i="71"/>
  <c r="X211" i="71"/>
  <c r="W211" i="71"/>
  <c r="V211" i="71"/>
  <c r="U211" i="71"/>
  <c r="T211" i="71"/>
  <c r="S211" i="71"/>
  <c r="O211" i="71"/>
  <c r="K211" i="71"/>
  <c r="Z210" i="71"/>
  <c r="Y210" i="71"/>
  <c r="X210" i="71"/>
  <c r="W210" i="71"/>
  <c r="V210" i="71"/>
  <c r="U210" i="71"/>
  <c r="T210" i="71"/>
  <c r="S210" i="71"/>
  <c r="O210" i="71"/>
  <c r="K210" i="71"/>
  <c r="Z209" i="71"/>
  <c r="Y209" i="71"/>
  <c r="X209" i="71"/>
  <c r="W209" i="71"/>
  <c r="V209" i="71"/>
  <c r="U209" i="71"/>
  <c r="T209" i="71"/>
  <c r="S209" i="71"/>
  <c r="O209" i="71"/>
  <c r="K209" i="71"/>
  <c r="Z208" i="71"/>
  <c r="Y208" i="71"/>
  <c r="X208" i="71"/>
  <c r="W208" i="71"/>
  <c r="V208" i="71"/>
  <c r="U208" i="71"/>
  <c r="T208" i="71"/>
  <c r="T135" i="71" s="1"/>
  <c r="S208" i="71"/>
  <c r="O208" i="71"/>
  <c r="K208" i="71"/>
  <c r="Z207" i="71"/>
  <c r="T141" i="71" s="1"/>
  <c r="Y207" i="71"/>
  <c r="X207" i="71"/>
  <c r="T139" i="71" s="1"/>
  <c r="W207" i="71"/>
  <c r="V207" i="71"/>
  <c r="T137" i="71" s="1"/>
  <c r="U207" i="71"/>
  <c r="T207" i="71"/>
  <c r="S207" i="71"/>
  <c r="O207" i="71"/>
  <c r="K207" i="71"/>
  <c r="C207" i="71"/>
  <c r="B208" i="71" s="1"/>
  <c r="C208" i="71" s="1"/>
  <c r="B209" i="71" s="1"/>
  <c r="C209" i="71" s="1"/>
  <c r="B210" i="71" s="1"/>
  <c r="C210" i="71" s="1"/>
  <c r="B211" i="71" s="1"/>
  <c r="C211" i="71" s="1"/>
  <c r="B212" i="71" s="1"/>
  <c r="C212" i="71" s="1"/>
  <c r="B213" i="71" s="1"/>
  <c r="C213" i="71" s="1"/>
  <c r="B214" i="71" s="1"/>
  <c r="C214" i="71" s="1"/>
  <c r="B215" i="71" s="1"/>
  <c r="C215" i="71" s="1"/>
  <c r="B216" i="71" s="1"/>
  <c r="C216" i="71" s="1"/>
  <c r="B217" i="71" s="1"/>
  <c r="C217" i="71" s="1"/>
  <c r="B207" i="71"/>
  <c r="A207" i="71"/>
  <c r="Z206" i="71"/>
  <c r="Y206" i="71"/>
  <c r="X206" i="71"/>
  <c r="W206" i="71"/>
  <c r="T138" i="71" s="1"/>
  <c r="V206" i="71"/>
  <c r="U206" i="71"/>
  <c r="T136" i="71" s="1"/>
  <c r="T206" i="71"/>
  <c r="S206" i="71"/>
  <c r="O206" i="71"/>
  <c r="K206" i="71"/>
  <c r="Z205" i="71"/>
  <c r="Y205" i="71"/>
  <c r="X205" i="71"/>
  <c r="W205" i="71"/>
  <c r="V205" i="71"/>
  <c r="U205" i="71"/>
  <c r="T205" i="71"/>
  <c r="S205" i="71"/>
  <c r="O205" i="71"/>
  <c r="K205" i="71"/>
  <c r="Z204" i="71"/>
  <c r="Y204" i="71"/>
  <c r="X204" i="71"/>
  <c r="W204" i="71"/>
  <c r="V204" i="71"/>
  <c r="U204" i="71"/>
  <c r="T204" i="71"/>
  <c r="S204" i="71"/>
  <c r="O204" i="71"/>
  <c r="K204" i="71"/>
  <c r="Z203" i="71"/>
  <c r="Y203" i="71"/>
  <c r="X203" i="71"/>
  <c r="W203" i="71"/>
  <c r="V203" i="71"/>
  <c r="U203" i="71"/>
  <c r="T203" i="71"/>
  <c r="S203" i="71"/>
  <c r="O203" i="71"/>
  <c r="K203" i="71"/>
  <c r="Z202" i="71"/>
  <c r="Y202" i="71"/>
  <c r="X202" i="71"/>
  <c r="W202" i="71"/>
  <c r="V202" i="71"/>
  <c r="U202" i="71"/>
  <c r="T202" i="71"/>
  <c r="S202" i="71"/>
  <c r="O202" i="71"/>
  <c r="K202" i="71"/>
  <c r="Z201" i="71"/>
  <c r="Y201" i="71"/>
  <c r="X201" i="71"/>
  <c r="W201" i="71"/>
  <c r="V201" i="71"/>
  <c r="U201" i="71"/>
  <c r="T201" i="71"/>
  <c r="S201" i="71"/>
  <c r="O201" i="71"/>
  <c r="K201" i="71"/>
  <c r="Z200" i="71"/>
  <c r="Y200" i="71"/>
  <c r="X200" i="71"/>
  <c r="W200" i="71"/>
  <c r="V200" i="71"/>
  <c r="U200" i="71"/>
  <c r="T200" i="71"/>
  <c r="S200" i="71"/>
  <c r="O200" i="71"/>
  <c r="K200" i="71"/>
  <c r="Z199" i="71"/>
  <c r="Y199" i="71"/>
  <c r="X199" i="71"/>
  <c r="W199" i="71"/>
  <c r="V199" i="71"/>
  <c r="U199" i="71"/>
  <c r="T199" i="71"/>
  <c r="S199" i="71"/>
  <c r="O199" i="71"/>
  <c r="K199" i="71"/>
  <c r="Z198" i="71"/>
  <c r="Y198" i="71"/>
  <c r="X198" i="71"/>
  <c r="W198" i="71"/>
  <c r="V198" i="71"/>
  <c r="U198" i="71"/>
  <c r="T198" i="71"/>
  <c r="S198" i="71"/>
  <c r="O198" i="71"/>
  <c r="K198" i="71"/>
  <c r="Z197" i="71"/>
  <c r="Y197" i="71"/>
  <c r="X197" i="71"/>
  <c r="S139" i="71" s="1"/>
  <c r="V197" i="71"/>
  <c r="U197" i="71"/>
  <c r="T197" i="71"/>
  <c r="S197" i="71"/>
  <c r="O197" i="71"/>
  <c r="K197" i="71"/>
  <c r="W197" i="71" s="1"/>
  <c r="S138" i="71" s="1"/>
  <c r="Z196" i="71"/>
  <c r="Y196" i="71"/>
  <c r="X196" i="71"/>
  <c r="W196" i="71"/>
  <c r="V196" i="71"/>
  <c r="S137" i="71" s="1"/>
  <c r="U196" i="71"/>
  <c r="T196" i="71"/>
  <c r="O196" i="71"/>
  <c r="K196" i="71"/>
  <c r="S196" i="71" s="1"/>
  <c r="B196" i="71"/>
  <c r="C196" i="71" s="1"/>
  <c r="B197" i="71" s="1"/>
  <c r="C197" i="71" s="1"/>
  <c r="B198" i="71" s="1"/>
  <c r="C198" i="71" s="1"/>
  <c r="B199" i="71" s="1"/>
  <c r="C199" i="71" s="1"/>
  <c r="B200" i="71" s="1"/>
  <c r="C200" i="71" s="1"/>
  <c r="B201" i="71" s="1"/>
  <c r="C201" i="71" s="1"/>
  <c r="B202" i="71" s="1"/>
  <c r="C202" i="71" s="1"/>
  <c r="B203" i="71" s="1"/>
  <c r="C203" i="71" s="1"/>
  <c r="B204" i="71" s="1"/>
  <c r="C204" i="71" s="1"/>
  <c r="B205" i="71" s="1"/>
  <c r="C205" i="71" s="1"/>
  <c r="B206" i="71" s="1"/>
  <c r="C206" i="71" s="1"/>
  <c r="A196" i="71"/>
  <c r="Z195" i="71"/>
  <c r="Y195" i="71"/>
  <c r="X195" i="71"/>
  <c r="W195" i="71"/>
  <c r="V195" i="71"/>
  <c r="U195" i="71"/>
  <c r="T195" i="71"/>
  <c r="S195" i="71"/>
  <c r="O195" i="71"/>
  <c r="K195" i="71"/>
  <c r="Z194" i="71"/>
  <c r="Y194" i="71"/>
  <c r="X194" i="71"/>
  <c r="W194" i="71"/>
  <c r="V194" i="71"/>
  <c r="U194" i="71"/>
  <c r="T194" i="71"/>
  <c r="S194" i="71"/>
  <c r="O194" i="71"/>
  <c r="K194" i="71"/>
  <c r="Z193" i="71"/>
  <c r="Y193" i="71"/>
  <c r="X193" i="71"/>
  <c r="W193" i="71"/>
  <c r="V193" i="71"/>
  <c r="U193" i="71"/>
  <c r="T193" i="71"/>
  <c r="S193" i="71"/>
  <c r="O193" i="71"/>
  <c r="K193" i="71"/>
  <c r="Z192" i="71"/>
  <c r="Y192" i="71"/>
  <c r="X192" i="71"/>
  <c r="W192" i="71"/>
  <c r="V192" i="71"/>
  <c r="U192" i="71"/>
  <c r="T192" i="71"/>
  <c r="S192" i="71"/>
  <c r="O192" i="71"/>
  <c r="K192" i="71"/>
  <c r="Z191" i="71"/>
  <c r="Y191" i="71"/>
  <c r="X191" i="71"/>
  <c r="W191" i="71"/>
  <c r="V191" i="71"/>
  <c r="T191" i="71"/>
  <c r="S191" i="71"/>
  <c r="O191" i="71"/>
  <c r="K191" i="71"/>
  <c r="U191" i="71" s="1"/>
  <c r="Z190" i="71"/>
  <c r="Y190" i="71"/>
  <c r="X190" i="71"/>
  <c r="W190" i="71"/>
  <c r="V190" i="71"/>
  <c r="U190" i="71"/>
  <c r="T190" i="71"/>
  <c r="O190" i="71"/>
  <c r="K190" i="71"/>
  <c r="S190" i="71" s="1"/>
  <c r="Z189" i="71"/>
  <c r="Y189" i="71"/>
  <c r="X189" i="71"/>
  <c r="W189" i="71"/>
  <c r="V189" i="71"/>
  <c r="U189" i="71"/>
  <c r="T189" i="71"/>
  <c r="O189" i="71"/>
  <c r="K189" i="71"/>
  <c r="S189" i="71" s="1"/>
  <c r="Z188" i="71"/>
  <c r="Y188" i="71"/>
  <c r="X188" i="71"/>
  <c r="W188" i="71"/>
  <c r="V188" i="71"/>
  <c r="U188" i="71"/>
  <c r="T188" i="71"/>
  <c r="O188" i="71"/>
  <c r="K188" i="71"/>
  <c r="S188" i="71" s="1"/>
  <c r="Z187" i="71"/>
  <c r="Y187" i="71"/>
  <c r="X187" i="71"/>
  <c r="W187" i="71"/>
  <c r="V187" i="71"/>
  <c r="U187" i="71"/>
  <c r="S187" i="71"/>
  <c r="O187" i="71"/>
  <c r="K187" i="71"/>
  <c r="T187" i="71" s="1"/>
  <c r="Z186" i="71"/>
  <c r="Y186" i="71"/>
  <c r="X186" i="71"/>
  <c r="V186" i="71"/>
  <c r="U186" i="71"/>
  <c r="T186" i="71"/>
  <c r="S186" i="71"/>
  <c r="O186" i="71"/>
  <c r="K186" i="71"/>
  <c r="W186" i="71" s="1"/>
  <c r="Z185" i="71"/>
  <c r="Y185" i="71"/>
  <c r="X185" i="71"/>
  <c r="W185" i="71"/>
  <c r="V185" i="71"/>
  <c r="U185" i="71"/>
  <c r="T185" i="71"/>
  <c r="O185" i="71"/>
  <c r="K185" i="71"/>
  <c r="S185" i="71" s="1"/>
  <c r="C185" i="71"/>
  <c r="B186" i="71" s="1"/>
  <c r="C186" i="71" s="1"/>
  <c r="B187" i="71" s="1"/>
  <c r="C187" i="71" s="1"/>
  <c r="B188" i="71" s="1"/>
  <c r="C188" i="71" s="1"/>
  <c r="B189" i="71" s="1"/>
  <c r="C189" i="71" s="1"/>
  <c r="B190" i="71" s="1"/>
  <c r="C190" i="71" s="1"/>
  <c r="B191" i="71" s="1"/>
  <c r="C191" i="71" s="1"/>
  <c r="B192" i="71" s="1"/>
  <c r="C192" i="71" s="1"/>
  <c r="B193" i="71" s="1"/>
  <c r="C193" i="71" s="1"/>
  <c r="B194" i="71" s="1"/>
  <c r="C194" i="71" s="1"/>
  <c r="B195" i="71" s="1"/>
  <c r="C195" i="71" s="1"/>
  <c r="B185" i="71"/>
  <c r="A185" i="71"/>
  <c r="Z184" i="71"/>
  <c r="Y184" i="71"/>
  <c r="X184" i="71"/>
  <c r="W184" i="71"/>
  <c r="V184" i="71"/>
  <c r="U184" i="71"/>
  <c r="T184" i="71"/>
  <c r="S184" i="71"/>
  <c r="O184" i="71"/>
  <c r="K184" i="71"/>
  <c r="Z183" i="71"/>
  <c r="Y183" i="71"/>
  <c r="X183" i="71"/>
  <c r="W183" i="71"/>
  <c r="V183" i="71"/>
  <c r="U183" i="71"/>
  <c r="T183" i="71"/>
  <c r="S183" i="71"/>
  <c r="O183" i="71"/>
  <c r="K183" i="71"/>
  <c r="Z182" i="71"/>
  <c r="Y182" i="71"/>
  <c r="X182" i="71"/>
  <c r="W182" i="71"/>
  <c r="V182" i="71"/>
  <c r="U182" i="71"/>
  <c r="T182" i="71"/>
  <c r="S182" i="71"/>
  <c r="O182" i="71"/>
  <c r="K182" i="71"/>
  <c r="Z181" i="71"/>
  <c r="Y181" i="71"/>
  <c r="X181" i="71"/>
  <c r="W181" i="71"/>
  <c r="V181" i="71"/>
  <c r="U181" i="71"/>
  <c r="T181" i="71"/>
  <c r="S181" i="71"/>
  <c r="O181" i="71"/>
  <c r="K181" i="71"/>
  <c r="Z180" i="71"/>
  <c r="Y180" i="71"/>
  <c r="X180" i="71"/>
  <c r="W180" i="71"/>
  <c r="V180" i="71"/>
  <c r="U180" i="71"/>
  <c r="T180" i="71"/>
  <c r="S180" i="71"/>
  <c r="O180" i="71"/>
  <c r="K180" i="71"/>
  <c r="Z179" i="71"/>
  <c r="Y179" i="71"/>
  <c r="X179" i="71"/>
  <c r="W179" i="71"/>
  <c r="V179" i="71"/>
  <c r="U179" i="71"/>
  <c r="T179" i="71"/>
  <c r="S179" i="71"/>
  <c r="O179" i="71"/>
  <c r="K179" i="71"/>
  <c r="Z178" i="71"/>
  <c r="Y178" i="71"/>
  <c r="X178" i="71"/>
  <c r="W178" i="71"/>
  <c r="V178" i="71"/>
  <c r="U178" i="71"/>
  <c r="T178" i="71"/>
  <c r="S178" i="71"/>
  <c r="O178" i="71"/>
  <c r="K178" i="71"/>
  <c r="Z177" i="71"/>
  <c r="Y177" i="71"/>
  <c r="X177" i="71"/>
  <c r="W177" i="71"/>
  <c r="V177" i="71"/>
  <c r="U177" i="71"/>
  <c r="T177" i="71"/>
  <c r="S177" i="71"/>
  <c r="O177" i="71"/>
  <c r="K177" i="71"/>
  <c r="Z176" i="71"/>
  <c r="Y176" i="71"/>
  <c r="X176" i="71"/>
  <c r="W176" i="71"/>
  <c r="V176" i="71"/>
  <c r="U176" i="71"/>
  <c r="T176" i="71"/>
  <c r="O176" i="71"/>
  <c r="K176" i="71"/>
  <c r="S176" i="71" s="1"/>
  <c r="Z175" i="71"/>
  <c r="Q141" i="71" s="1"/>
  <c r="Y175" i="71"/>
  <c r="X175" i="71"/>
  <c r="V175" i="71"/>
  <c r="U175" i="71"/>
  <c r="T175" i="71"/>
  <c r="S175" i="71"/>
  <c r="O175" i="71"/>
  <c r="K175" i="71"/>
  <c r="W175" i="71" s="1"/>
  <c r="Z174" i="71"/>
  <c r="Y174" i="71"/>
  <c r="X174" i="71"/>
  <c r="W174" i="71"/>
  <c r="V174" i="71"/>
  <c r="U174" i="71"/>
  <c r="T174" i="71"/>
  <c r="O174" i="71"/>
  <c r="K174" i="71"/>
  <c r="S174" i="71" s="1"/>
  <c r="B174" i="71"/>
  <c r="C174" i="71" s="1"/>
  <c r="B175" i="71" s="1"/>
  <c r="C175" i="71" s="1"/>
  <c r="B176" i="71" s="1"/>
  <c r="C176" i="71" s="1"/>
  <c r="B177" i="71" s="1"/>
  <c r="C177" i="71" s="1"/>
  <c r="B178" i="71" s="1"/>
  <c r="C178" i="71" s="1"/>
  <c r="B179" i="71" s="1"/>
  <c r="C179" i="71" s="1"/>
  <c r="B180" i="71" s="1"/>
  <c r="C180" i="71" s="1"/>
  <c r="B181" i="71" s="1"/>
  <c r="C181" i="71" s="1"/>
  <c r="B182" i="71" s="1"/>
  <c r="C182" i="71" s="1"/>
  <c r="B183" i="71" s="1"/>
  <c r="C183" i="71" s="1"/>
  <c r="B184" i="71" s="1"/>
  <c r="C184" i="71" s="1"/>
  <c r="A174" i="71"/>
  <c r="Z173" i="71"/>
  <c r="Y173" i="71"/>
  <c r="X173" i="71"/>
  <c r="W173" i="71"/>
  <c r="V173" i="71"/>
  <c r="U173" i="71"/>
  <c r="T173" i="71"/>
  <c r="S173" i="71"/>
  <c r="O173" i="71"/>
  <c r="K173" i="71"/>
  <c r="Z172" i="71"/>
  <c r="Y172" i="71"/>
  <c r="X172" i="71"/>
  <c r="W172" i="71"/>
  <c r="V172" i="71"/>
  <c r="U172" i="71"/>
  <c r="T172" i="71"/>
  <c r="S172" i="71"/>
  <c r="O172" i="71"/>
  <c r="K172" i="71"/>
  <c r="Z171" i="71"/>
  <c r="Y171" i="71"/>
  <c r="X171" i="71"/>
  <c r="W171" i="71"/>
  <c r="V171" i="71"/>
  <c r="U171" i="71"/>
  <c r="T171" i="71"/>
  <c r="S171" i="71"/>
  <c r="O171" i="71"/>
  <c r="K171" i="71"/>
  <c r="Z170" i="71"/>
  <c r="Y170" i="71"/>
  <c r="X170" i="71"/>
  <c r="W170" i="71"/>
  <c r="V170" i="71"/>
  <c r="U170" i="71"/>
  <c r="T170" i="71"/>
  <c r="S170" i="71"/>
  <c r="O170" i="71"/>
  <c r="K170" i="71"/>
  <c r="Z169" i="71"/>
  <c r="Y169" i="71"/>
  <c r="X169" i="71"/>
  <c r="W169" i="71"/>
  <c r="V169" i="71"/>
  <c r="U169" i="71"/>
  <c r="T169" i="71"/>
  <c r="S169" i="71"/>
  <c r="O169" i="71"/>
  <c r="K169" i="71"/>
  <c r="Z168" i="71"/>
  <c r="Y168" i="71"/>
  <c r="X168" i="71"/>
  <c r="W168" i="71"/>
  <c r="V168" i="71"/>
  <c r="U168" i="71"/>
  <c r="T168" i="71"/>
  <c r="S168" i="71"/>
  <c r="O168" i="71"/>
  <c r="K168" i="71"/>
  <c r="Z167" i="71"/>
  <c r="Y167" i="71"/>
  <c r="X167" i="71"/>
  <c r="W167" i="71"/>
  <c r="V167" i="71"/>
  <c r="U167" i="71"/>
  <c r="T167" i="71"/>
  <c r="S167" i="71"/>
  <c r="O167" i="71"/>
  <c r="K167" i="71"/>
  <c r="Z166" i="71"/>
  <c r="Y166" i="71"/>
  <c r="X166" i="71"/>
  <c r="W166" i="71"/>
  <c r="V166" i="71"/>
  <c r="U166" i="71"/>
  <c r="T166" i="71"/>
  <c r="O166" i="71"/>
  <c r="K166" i="71"/>
  <c r="S166" i="71" s="1"/>
  <c r="Z165" i="71"/>
  <c r="Y165" i="71"/>
  <c r="X165" i="71"/>
  <c r="W165" i="71"/>
  <c r="V165" i="71"/>
  <c r="T165" i="71"/>
  <c r="S165" i="71"/>
  <c r="O165" i="71"/>
  <c r="K165" i="71"/>
  <c r="U165" i="71" s="1"/>
  <c r="Z164" i="71"/>
  <c r="Y164" i="71"/>
  <c r="X164" i="71"/>
  <c r="W164" i="71"/>
  <c r="V164" i="71"/>
  <c r="U164" i="71"/>
  <c r="T164" i="71"/>
  <c r="O164" i="71"/>
  <c r="K164" i="71"/>
  <c r="S164" i="71" s="1"/>
  <c r="Z163" i="71"/>
  <c r="Y163" i="71"/>
  <c r="X163" i="71"/>
  <c r="W163" i="71"/>
  <c r="V163" i="71"/>
  <c r="T163" i="71"/>
  <c r="S163" i="71"/>
  <c r="O163" i="71"/>
  <c r="K163" i="71"/>
  <c r="U163" i="71" s="1"/>
  <c r="Z162" i="71"/>
  <c r="Y162" i="71"/>
  <c r="X162" i="71"/>
  <c r="W162" i="71"/>
  <c r="V162" i="71"/>
  <c r="T162" i="71"/>
  <c r="S162" i="71"/>
  <c r="O162" i="71"/>
  <c r="K162" i="71"/>
  <c r="U162" i="71" s="1"/>
  <c r="B162" i="71"/>
  <c r="C162" i="71" s="1"/>
  <c r="B163" i="71" s="1"/>
  <c r="C163" i="71" s="1"/>
  <c r="B164" i="71" s="1"/>
  <c r="C164" i="71" s="1"/>
  <c r="B165" i="71" s="1"/>
  <c r="C165" i="71" s="1"/>
  <c r="B166" i="71" s="1"/>
  <c r="C166" i="71" s="1"/>
  <c r="B167" i="71" s="1"/>
  <c r="C167" i="71" s="1"/>
  <c r="B168" i="71" s="1"/>
  <c r="C168" i="71" s="1"/>
  <c r="B169" i="71" s="1"/>
  <c r="C169" i="71" s="1"/>
  <c r="B170" i="71" s="1"/>
  <c r="C170" i="71" s="1"/>
  <c r="B171" i="71" s="1"/>
  <c r="C171" i="71" s="1"/>
  <c r="B172" i="71" s="1"/>
  <c r="C172" i="71" s="1"/>
  <c r="B173" i="71" s="1"/>
  <c r="C173" i="71" s="1"/>
  <c r="A162" i="71"/>
  <c r="L158" i="71"/>
  <c r="K157" i="71"/>
  <c r="K156" i="71"/>
  <c r="K155" i="71"/>
  <c r="K154" i="71"/>
  <c r="K153" i="71"/>
  <c r="K152" i="71"/>
  <c r="K146" i="71"/>
  <c r="G146" i="71" s="1"/>
  <c r="F146" i="71"/>
  <c r="D146" i="71"/>
  <c r="A146" i="71"/>
  <c r="K144" i="71"/>
  <c r="L144" i="71" s="1"/>
  <c r="G144" i="71"/>
  <c r="F144" i="71"/>
  <c r="D144" i="71"/>
  <c r="A144" i="71"/>
  <c r="K142" i="71"/>
  <c r="G142" i="71" s="1"/>
  <c r="F142" i="71"/>
  <c r="D142" i="71"/>
  <c r="A142" i="71"/>
  <c r="T140" i="71"/>
  <c r="K140" i="71"/>
  <c r="F140" i="71"/>
  <c r="D140" i="71"/>
  <c r="A140" i="71"/>
  <c r="K138" i="71"/>
  <c r="F138" i="71"/>
  <c r="D138" i="71"/>
  <c r="A138" i="71"/>
  <c r="K136" i="71"/>
  <c r="F136" i="71"/>
  <c r="D136" i="71"/>
  <c r="A136" i="71"/>
  <c r="U135" i="71"/>
  <c r="T134" i="71"/>
  <c r="H144" i="71" s="1"/>
  <c r="Z113" i="71"/>
  <c r="Y113" i="71"/>
  <c r="X113" i="71"/>
  <c r="W113" i="71"/>
  <c r="V113" i="71"/>
  <c r="U113" i="71"/>
  <c r="T113" i="71"/>
  <c r="S113" i="71"/>
  <c r="O113" i="71"/>
  <c r="K113" i="71"/>
  <c r="Z112" i="71"/>
  <c r="Y112" i="71"/>
  <c r="X112" i="71"/>
  <c r="W112" i="71"/>
  <c r="V112" i="71"/>
  <c r="U112" i="71"/>
  <c r="T112" i="71"/>
  <c r="S112" i="71"/>
  <c r="O112" i="71"/>
  <c r="K112" i="71"/>
  <c r="Z111" i="71"/>
  <c r="Y111" i="71"/>
  <c r="X111" i="71"/>
  <c r="W111" i="71"/>
  <c r="V111" i="71"/>
  <c r="U111" i="71"/>
  <c r="T111" i="71"/>
  <c r="S111" i="71"/>
  <c r="O111" i="71"/>
  <c r="K111" i="71"/>
  <c r="Z110" i="71"/>
  <c r="Y110" i="71"/>
  <c r="X110" i="71"/>
  <c r="W110" i="71"/>
  <c r="V110" i="71"/>
  <c r="U110" i="71"/>
  <c r="T110" i="71"/>
  <c r="S110" i="71"/>
  <c r="O110" i="71"/>
  <c r="K110" i="71"/>
  <c r="Z109" i="71"/>
  <c r="Y109" i="71"/>
  <c r="X109" i="71"/>
  <c r="W109" i="71"/>
  <c r="V109" i="71"/>
  <c r="U109" i="71"/>
  <c r="T109" i="71"/>
  <c r="S109" i="71"/>
  <c r="O109" i="71"/>
  <c r="K109" i="71"/>
  <c r="Z108" i="71"/>
  <c r="Y108" i="71"/>
  <c r="X108" i="71"/>
  <c r="W108" i="71"/>
  <c r="V108" i="71"/>
  <c r="U108" i="71"/>
  <c r="T108" i="71"/>
  <c r="S108" i="71"/>
  <c r="O108" i="71"/>
  <c r="K108" i="71"/>
  <c r="Z107" i="71"/>
  <c r="Y107" i="71"/>
  <c r="X107" i="71"/>
  <c r="W107" i="71"/>
  <c r="V107" i="71"/>
  <c r="U107" i="71"/>
  <c r="T107" i="71"/>
  <c r="S107" i="71"/>
  <c r="O107" i="71"/>
  <c r="K107" i="71"/>
  <c r="Z106" i="71"/>
  <c r="Y106" i="71"/>
  <c r="X106" i="71"/>
  <c r="W106" i="71"/>
  <c r="V106" i="71"/>
  <c r="U106" i="71"/>
  <c r="T106" i="71"/>
  <c r="S106" i="71"/>
  <c r="O106" i="71"/>
  <c r="K106" i="71"/>
  <c r="Z105" i="71"/>
  <c r="Y105" i="71"/>
  <c r="X105" i="71"/>
  <c r="W105" i="71"/>
  <c r="V105" i="71"/>
  <c r="U105" i="71"/>
  <c r="T105" i="71"/>
  <c r="S105" i="71"/>
  <c r="O105" i="71"/>
  <c r="K105" i="71"/>
  <c r="Z104" i="71"/>
  <c r="Y104" i="71"/>
  <c r="U25" i="71" s="1"/>
  <c r="X104" i="71"/>
  <c r="W104" i="71"/>
  <c r="U23" i="71" s="1"/>
  <c r="V104" i="71"/>
  <c r="U104" i="71"/>
  <c r="T104" i="71"/>
  <c r="S104" i="71"/>
  <c r="O104" i="71"/>
  <c r="K104" i="71"/>
  <c r="B104" i="71"/>
  <c r="C104" i="71" s="1"/>
  <c r="B105" i="71" s="1"/>
  <c r="C105" i="71" s="1"/>
  <c r="B106" i="71" s="1"/>
  <c r="C106" i="71" s="1"/>
  <c r="B107" i="71" s="1"/>
  <c r="C107" i="71" s="1"/>
  <c r="B108" i="71" s="1"/>
  <c r="C108" i="71" s="1"/>
  <c r="B109" i="71" s="1"/>
  <c r="C109" i="71" s="1"/>
  <c r="B110" i="71" s="1"/>
  <c r="C110" i="71" s="1"/>
  <c r="B111" i="71" s="1"/>
  <c r="C111" i="71" s="1"/>
  <c r="B112" i="71" s="1"/>
  <c r="C112" i="71" s="1"/>
  <c r="B113" i="71" s="1"/>
  <c r="C113" i="71" s="1"/>
  <c r="Z103" i="71"/>
  <c r="Y103" i="71"/>
  <c r="X103" i="71"/>
  <c r="W103" i="71"/>
  <c r="V103" i="71"/>
  <c r="U103" i="71"/>
  <c r="T103" i="71"/>
  <c r="S103" i="71"/>
  <c r="U19" i="71" s="1"/>
  <c r="O103" i="71"/>
  <c r="K103" i="71"/>
  <c r="C103" i="71"/>
  <c r="B103" i="71"/>
  <c r="A103" i="71"/>
  <c r="Z102" i="71"/>
  <c r="U26" i="71" s="1"/>
  <c r="Y102" i="71"/>
  <c r="X102" i="71"/>
  <c r="U24" i="71" s="1"/>
  <c r="W102" i="71"/>
  <c r="V102" i="71"/>
  <c r="U102" i="71"/>
  <c r="T102" i="71"/>
  <c r="S102" i="71"/>
  <c r="O102" i="71"/>
  <c r="K102" i="71"/>
  <c r="Z101" i="71"/>
  <c r="Y101" i="71"/>
  <c r="X101" i="71"/>
  <c r="W101" i="71"/>
  <c r="V101" i="71"/>
  <c r="U101" i="71"/>
  <c r="T101" i="71"/>
  <c r="S101" i="71"/>
  <c r="O101" i="71"/>
  <c r="K101" i="71"/>
  <c r="Z100" i="71"/>
  <c r="Y100" i="71"/>
  <c r="X100" i="71"/>
  <c r="W100" i="71"/>
  <c r="V100" i="71"/>
  <c r="U100" i="71"/>
  <c r="T100" i="71"/>
  <c r="S100" i="71"/>
  <c r="O100" i="71"/>
  <c r="K100" i="71"/>
  <c r="Z99" i="71"/>
  <c r="Y99" i="71"/>
  <c r="X99" i="71"/>
  <c r="W99" i="71"/>
  <c r="V99" i="71"/>
  <c r="U99" i="71"/>
  <c r="T99" i="71"/>
  <c r="S99" i="71"/>
  <c r="O99" i="71"/>
  <c r="K99" i="71"/>
  <c r="Z98" i="71"/>
  <c r="Y98" i="71"/>
  <c r="X98" i="71"/>
  <c r="W98" i="71"/>
  <c r="V98" i="71"/>
  <c r="U98" i="71"/>
  <c r="T98" i="71"/>
  <c r="S98" i="71"/>
  <c r="O98" i="71"/>
  <c r="K98" i="71"/>
  <c r="Z97" i="71"/>
  <c r="Y97" i="71"/>
  <c r="X97" i="71"/>
  <c r="W97" i="71"/>
  <c r="V97" i="71"/>
  <c r="U97" i="71"/>
  <c r="T97" i="71"/>
  <c r="S97" i="71"/>
  <c r="O97" i="71"/>
  <c r="K97" i="71"/>
  <c r="Z96" i="71"/>
  <c r="Y96" i="71"/>
  <c r="X96" i="71"/>
  <c r="W96" i="71"/>
  <c r="V96" i="71"/>
  <c r="U96" i="71"/>
  <c r="T96" i="71"/>
  <c r="S96" i="71"/>
  <c r="O96" i="71"/>
  <c r="K96" i="71"/>
  <c r="Z95" i="71"/>
  <c r="Y95" i="71"/>
  <c r="X95" i="71"/>
  <c r="W95" i="71"/>
  <c r="V95" i="71"/>
  <c r="U95" i="71"/>
  <c r="T95" i="71"/>
  <c r="S95" i="71"/>
  <c r="O95" i="71"/>
  <c r="K95" i="71"/>
  <c r="Z94" i="71"/>
  <c r="Y94" i="71"/>
  <c r="X94" i="71"/>
  <c r="W94" i="71"/>
  <c r="V94" i="71"/>
  <c r="U94" i="71"/>
  <c r="T94" i="71"/>
  <c r="S94" i="71"/>
  <c r="O94" i="71"/>
  <c r="K94" i="71"/>
  <c r="Z93" i="71"/>
  <c r="Y93" i="71"/>
  <c r="X93" i="71"/>
  <c r="W93" i="71"/>
  <c r="V93" i="71"/>
  <c r="T22" i="71" s="1"/>
  <c r="U93" i="71"/>
  <c r="T93" i="71"/>
  <c r="T20" i="71" s="1"/>
  <c r="S93" i="71"/>
  <c r="O93" i="71"/>
  <c r="K93" i="71"/>
  <c r="Z92" i="71"/>
  <c r="T26" i="71" s="1"/>
  <c r="Y92" i="71"/>
  <c r="X92" i="71"/>
  <c r="T24" i="71" s="1"/>
  <c r="W92" i="71"/>
  <c r="V92" i="71"/>
  <c r="U92" i="71"/>
  <c r="T92" i="71"/>
  <c r="S92" i="71"/>
  <c r="O92" i="71"/>
  <c r="K92" i="71"/>
  <c r="C92" i="71"/>
  <c r="B93" i="71" s="1"/>
  <c r="C93" i="71" s="1"/>
  <c r="B94" i="71" s="1"/>
  <c r="C94" i="71" s="1"/>
  <c r="B95" i="71" s="1"/>
  <c r="C95" i="71" s="1"/>
  <c r="B96" i="71" s="1"/>
  <c r="C96" i="71" s="1"/>
  <c r="B97" i="71" s="1"/>
  <c r="C97" i="71" s="1"/>
  <c r="B98" i="71" s="1"/>
  <c r="C98" i="71" s="1"/>
  <c r="B99" i="71" s="1"/>
  <c r="C99" i="71" s="1"/>
  <c r="B100" i="71" s="1"/>
  <c r="C100" i="71" s="1"/>
  <c r="B101" i="71" s="1"/>
  <c r="C101" i="71" s="1"/>
  <c r="B102" i="71" s="1"/>
  <c r="C102" i="71" s="1"/>
  <c r="B92" i="71"/>
  <c r="A92" i="71"/>
  <c r="Z91" i="71"/>
  <c r="Y91" i="71"/>
  <c r="X91" i="71"/>
  <c r="W91" i="71"/>
  <c r="T23" i="71" s="1"/>
  <c r="V91" i="71"/>
  <c r="U91" i="71"/>
  <c r="T21" i="71" s="1"/>
  <c r="T91" i="71"/>
  <c r="S91" i="71"/>
  <c r="O91" i="71"/>
  <c r="K91" i="71"/>
  <c r="Z90" i="71"/>
  <c r="Y90" i="71"/>
  <c r="X90" i="71"/>
  <c r="W90" i="71"/>
  <c r="V90" i="71"/>
  <c r="U90" i="71"/>
  <c r="T90" i="71"/>
  <c r="S90" i="71"/>
  <c r="O90" i="71"/>
  <c r="K90" i="71"/>
  <c r="Z89" i="71"/>
  <c r="Y89" i="71"/>
  <c r="X89" i="71"/>
  <c r="W89" i="71"/>
  <c r="V89" i="71"/>
  <c r="U89" i="71"/>
  <c r="T89" i="71"/>
  <c r="S89" i="71"/>
  <c r="O89" i="71"/>
  <c r="K89" i="71"/>
  <c r="Z88" i="71"/>
  <c r="Y88" i="71"/>
  <c r="X88" i="71"/>
  <c r="W88" i="71"/>
  <c r="V88" i="71"/>
  <c r="U88" i="71"/>
  <c r="T88" i="71"/>
  <c r="S88" i="71"/>
  <c r="O88" i="71"/>
  <c r="K88" i="71"/>
  <c r="Z87" i="71"/>
  <c r="Y87" i="71"/>
  <c r="X87" i="71"/>
  <c r="W87" i="71"/>
  <c r="V87" i="71"/>
  <c r="U87" i="71"/>
  <c r="T87" i="71"/>
  <c r="S87" i="71"/>
  <c r="O87" i="71"/>
  <c r="K87" i="71"/>
  <c r="Z86" i="71"/>
  <c r="Y86" i="71"/>
  <c r="X86" i="71"/>
  <c r="W86" i="71"/>
  <c r="V86" i="71"/>
  <c r="U86" i="71"/>
  <c r="T86" i="71"/>
  <c r="S86" i="71"/>
  <c r="O86" i="71"/>
  <c r="K86" i="71"/>
  <c r="Z85" i="71"/>
  <c r="Y85" i="71"/>
  <c r="X85" i="71"/>
  <c r="W85" i="71"/>
  <c r="V85" i="71"/>
  <c r="U85" i="71"/>
  <c r="T85" i="71"/>
  <c r="S85" i="71"/>
  <c r="O85" i="71"/>
  <c r="K85" i="71"/>
  <c r="Z84" i="71"/>
  <c r="Y84" i="71"/>
  <c r="X84" i="71"/>
  <c r="W84" i="71"/>
  <c r="V84" i="71"/>
  <c r="U84" i="71"/>
  <c r="T84" i="71"/>
  <c r="S84" i="71"/>
  <c r="O84" i="71"/>
  <c r="K84" i="71"/>
  <c r="Z83" i="71"/>
  <c r="Y83" i="71"/>
  <c r="X83" i="71"/>
  <c r="W83" i="71"/>
  <c r="V83" i="71"/>
  <c r="U83" i="71"/>
  <c r="T83" i="71"/>
  <c r="S83" i="71"/>
  <c r="O83" i="71"/>
  <c r="K83" i="71"/>
  <c r="Z82" i="71"/>
  <c r="Y82" i="71"/>
  <c r="S25" i="71" s="1"/>
  <c r="X82" i="71"/>
  <c r="W82" i="71"/>
  <c r="V82" i="71"/>
  <c r="U82" i="71"/>
  <c r="T82" i="71"/>
  <c r="S82" i="71"/>
  <c r="O82" i="71"/>
  <c r="K82" i="71"/>
  <c r="Z81" i="71"/>
  <c r="Y81" i="71"/>
  <c r="X81" i="71"/>
  <c r="W81" i="71"/>
  <c r="V81" i="71"/>
  <c r="U81" i="71"/>
  <c r="S21" i="71" s="1"/>
  <c r="T81" i="71"/>
  <c r="S81" i="71"/>
  <c r="S19" i="71" s="1"/>
  <c r="O81" i="71"/>
  <c r="K81" i="71"/>
  <c r="B81" i="71"/>
  <c r="C81" i="71" s="1"/>
  <c r="B82" i="71" s="1"/>
  <c r="C82" i="71" s="1"/>
  <c r="B83" i="71" s="1"/>
  <c r="C83" i="71" s="1"/>
  <c r="B84" i="71" s="1"/>
  <c r="C84" i="71" s="1"/>
  <c r="B85" i="71" s="1"/>
  <c r="C85" i="71" s="1"/>
  <c r="B86" i="71" s="1"/>
  <c r="C86" i="71" s="1"/>
  <c r="B87" i="71" s="1"/>
  <c r="C87" i="71" s="1"/>
  <c r="B88" i="71" s="1"/>
  <c r="C88" i="71" s="1"/>
  <c r="B89" i="71" s="1"/>
  <c r="C89" i="71" s="1"/>
  <c r="B90" i="71" s="1"/>
  <c r="C90" i="71" s="1"/>
  <c r="B91" i="71" s="1"/>
  <c r="C91" i="71" s="1"/>
  <c r="A81" i="71"/>
  <c r="Z80" i="71"/>
  <c r="S26" i="71" s="1"/>
  <c r="Y80" i="71"/>
  <c r="X80" i="71"/>
  <c r="W80" i="71"/>
  <c r="V80" i="71"/>
  <c r="U80" i="71"/>
  <c r="T80" i="71"/>
  <c r="S80" i="71"/>
  <c r="O80" i="71"/>
  <c r="K80" i="71"/>
  <c r="Z79" i="71"/>
  <c r="Y79" i="71"/>
  <c r="X79" i="71"/>
  <c r="W79" i="71"/>
  <c r="V79" i="71"/>
  <c r="U79" i="71"/>
  <c r="T79" i="71"/>
  <c r="S79" i="71"/>
  <c r="O79" i="71"/>
  <c r="K79" i="71"/>
  <c r="Z78" i="71"/>
  <c r="Y78" i="71"/>
  <c r="X78" i="71"/>
  <c r="W78" i="71"/>
  <c r="V78" i="71"/>
  <c r="U78" i="71"/>
  <c r="T78" i="71"/>
  <c r="S78" i="71"/>
  <c r="O78" i="71"/>
  <c r="K78" i="71"/>
  <c r="Z77" i="71"/>
  <c r="Y77" i="71"/>
  <c r="X77" i="71"/>
  <c r="W77" i="71"/>
  <c r="V77" i="71"/>
  <c r="U77" i="71"/>
  <c r="T77" i="71"/>
  <c r="S77" i="71"/>
  <c r="O77" i="71"/>
  <c r="K77" i="71"/>
  <c r="Z76" i="71"/>
  <c r="Y76" i="71"/>
  <c r="X76" i="71"/>
  <c r="W76" i="71"/>
  <c r="V76" i="71"/>
  <c r="U76" i="71"/>
  <c r="T76" i="71"/>
  <c r="S76" i="71"/>
  <c r="O76" i="71"/>
  <c r="K76" i="71"/>
  <c r="Z75" i="71"/>
  <c r="Y75" i="71"/>
  <c r="X75" i="71"/>
  <c r="W75" i="71"/>
  <c r="V75" i="71"/>
  <c r="U75" i="71"/>
  <c r="T75" i="71"/>
  <c r="S75" i="71"/>
  <c r="O75" i="71"/>
  <c r="K75" i="71"/>
  <c r="Z74" i="71"/>
  <c r="Y74" i="71"/>
  <c r="X74" i="71"/>
  <c r="W74" i="71"/>
  <c r="V74" i="71"/>
  <c r="U74" i="71"/>
  <c r="T74" i="71"/>
  <c r="S74" i="71"/>
  <c r="O74" i="71"/>
  <c r="K74" i="71"/>
  <c r="Z73" i="71"/>
  <c r="Y73" i="71"/>
  <c r="X73" i="71"/>
  <c r="W73" i="71"/>
  <c r="V73" i="71"/>
  <c r="U73" i="71"/>
  <c r="T73" i="71"/>
  <c r="S73" i="71"/>
  <c r="O73" i="71"/>
  <c r="K73" i="71"/>
  <c r="Z72" i="71"/>
  <c r="Y72" i="71"/>
  <c r="X72" i="71"/>
  <c r="W72" i="71"/>
  <c r="V72" i="71"/>
  <c r="U72" i="71"/>
  <c r="T72" i="71"/>
  <c r="S72" i="71"/>
  <c r="O72" i="71"/>
  <c r="K72" i="71"/>
  <c r="Z71" i="71"/>
  <c r="Y71" i="71"/>
  <c r="X71" i="71"/>
  <c r="W71" i="71"/>
  <c r="V71" i="71"/>
  <c r="R22" i="71" s="1"/>
  <c r="U71" i="71"/>
  <c r="T71" i="71"/>
  <c r="S71" i="71"/>
  <c r="O71" i="71"/>
  <c r="K71" i="71"/>
  <c r="Z70" i="71"/>
  <c r="R26" i="71" s="1"/>
  <c r="Y70" i="71"/>
  <c r="X70" i="71"/>
  <c r="R24" i="71" s="1"/>
  <c r="W70" i="71"/>
  <c r="V70" i="71"/>
  <c r="U70" i="71"/>
  <c r="T70" i="71"/>
  <c r="R20" i="71" s="1"/>
  <c r="S70" i="71"/>
  <c r="O70" i="71"/>
  <c r="K70" i="71"/>
  <c r="C70" i="71"/>
  <c r="B71" i="71" s="1"/>
  <c r="C71" i="71" s="1"/>
  <c r="B72" i="71" s="1"/>
  <c r="C72" i="71" s="1"/>
  <c r="B73" i="71" s="1"/>
  <c r="C73" i="71" s="1"/>
  <c r="B74" i="71" s="1"/>
  <c r="C74" i="71" s="1"/>
  <c r="B75" i="71" s="1"/>
  <c r="C75" i="71" s="1"/>
  <c r="B76" i="71" s="1"/>
  <c r="C76" i="71" s="1"/>
  <c r="B77" i="71" s="1"/>
  <c r="C77" i="71" s="1"/>
  <c r="B78" i="71" s="1"/>
  <c r="C78" i="71" s="1"/>
  <c r="B79" i="71" s="1"/>
  <c r="C79" i="71" s="1"/>
  <c r="B80" i="71" s="1"/>
  <c r="C80" i="71" s="1"/>
  <c r="B70" i="71"/>
  <c r="A70" i="71"/>
  <c r="Z69" i="71"/>
  <c r="Y69" i="71"/>
  <c r="R25" i="71" s="1"/>
  <c r="X69" i="71"/>
  <c r="W69" i="71"/>
  <c r="R23" i="71" s="1"/>
  <c r="V69" i="71"/>
  <c r="U69" i="71"/>
  <c r="R21" i="71" s="1"/>
  <c r="T69" i="71"/>
  <c r="S69" i="71"/>
  <c r="O69" i="71"/>
  <c r="K69" i="71"/>
  <c r="Z68" i="71"/>
  <c r="Y68" i="71"/>
  <c r="X68" i="71"/>
  <c r="W68" i="71"/>
  <c r="V68" i="71"/>
  <c r="U68" i="71"/>
  <c r="T68" i="71"/>
  <c r="S68" i="71"/>
  <c r="O68" i="71"/>
  <c r="K68" i="71"/>
  <c r="Z67" i="71"/>
  <c r="Y67" i="71"/>
  <c r="X67" i="71"/>
  <c r="W67" i="71"/>
  <c r="V67" i="71"/>
  <c r="U67" i="71"/>
  <c r="T67" i="71"/>
  <c r="S67" i="71"/>
  <c r="O67" i="71"/>
  <c r="K67" i="71"/>
  <c r="Z66" i="71"/>
  <c r="Y66" i="71"/>
  <c r="X66" i="71"/>
  <c r="W66" i="71"/>
  <c r="V66" i="71"/>
  <c r="U66" i="71"/>
  <c r="T66" i="71"/>
  <c r="S66" i="71"/>
  <c r="O66" i="71"/>
  <c r="K66" i="71"/>
  <c r="Z65" i="71"/>
  <c r="Y65" i="71"/>
  <c r="X65" i="71"/>
  <c r="W65" i="71"/>
  <c r="V65" i="71"/>
  <c r="U65" i="71"/>
  <c r="T65" i="71"/>
  <c r="S65" i="71"/>
  <c r="O65" i="71"/>
  <c r="K65" i="71"/>
  <c r="Z64" i="71"/>
  <c r="Y64" i="71"/>
  <c r="X64" i="71"/>
  <c r="W64" i="71"/>
  <c r="V64" i="71"/>
  <c r="U64" i="71"/>
  <c r="T64" i="71"/>
  <c r="S64" i="71"/>
  <c r="O64" i="71"/>
  <c r="K64" i="71"/>
  <c r="Z63" i="71"/>
  <c r="Q26" i="71" s="1"/>
  <c r="Y63" i="71"/>
  <c r="X63" i="71"/>
  <c r="W63" i="71"/>
  <c r="V63" i="71"/>
  <c r="T63" i="71"/>
  <c r="S63" i="71"/>
  <c r="O63" i="71"/>
  <c r="K63" i="71"/>
  <c r="U63" i="71" s="1"/>
  <c r="Z62" i="71"/>
  <c r="Y62" i="71"/>
  <c r="X62" i="71"/>
  <c r="W62" i="71"/>
  <c r="V62" i="71"/>
  <c r="U62" i="71"/>
  <c r="T62" i="71"/>
  <c r="S62" i="71"/>
  <c r="O62" i="71"/>
  <c r="K62" i="71"/>
  <c r="Z61" i="71"/>
  <c r="Y61" i="71"/>
  <c r="X61" i="71"/>
  <c r="W61" i="71"/>
  <c r="V61" i="71"/>
  <c r="U61" i="71"/>
  <c r="T61" i="71"/>
  <c r="O61" i="71"/>
  <c r="K61" i="71"/>
  <c r="S61" i="71" s="1"/>
  <c r="Z60" i="71"/>
  <c r="Y60" i="71"/>
  <c r="X60" i="71"/>
  <c r="W60" i="71"/>
  <c r="V60" i="71"/>
  <c r="U60" i="71"/>
  <c r="T60" i="71"/>
  <c r="S60" i="71"/>
  <c r="O60" i="71"/>
  <c r="K60" i="71"/>
  <c r="Z59" i="71"/>
  <c r="Y59" i="71"/>
  <c r="X59" i="71"/>
  <c r="W59" i="71"/>
  <c r="V59" i="71"/>
  <c r="U59" i="71"/>
  <c r="T59" i="71"/>
  <c r="O59" i="71"/>
  <c r="K59" i="71"/>
  <c r="S59" i="71" s="1"/>
  <c r="B59" i="71"/>
  <c r="C59" i="71" s="1"/>
  <c r="B60" i="71" s="1"/>
  <c r="C60" i="71" s="1"/>
  <c r="B61" i="71" s="1"/>
  <c r="C61" i="71" s="1"/>
  <c r="B62" i="71" s="1"/>
  <c r="C62" i="71" s="1"/>
  <c r="B63" i="71" s="1"/>
  <c r="C63" i="71" s="1"/>
  <c r="B64" i="71" s="1"/>
  <c r="C64" i="71" s="1"/>
  <c r="B65" i="71" s="1"/>
  <c r="C65" i="71" s="1"/>
  <c r="B66" i="71" s="1"/>
  <c r="C66" i="71" s="1"/>
  <c r="B67" i="71" s="1"/>
  <c r="C67" i="71" s="1"/>
  <c r="B68" i="71" s="1"/>
  <c r="C68" i="71" s="1"/>
  <c r="B69" i="71" s="1"/>
  <c r="C69" i="71" s="1"/>
  <c r="A59" i="71"/>
  <c r="Z58" i="71"/>
  <c r="Y58" i="71"/>
  <c r="X58" i="71"/>
  <c r="W58" i="71"/>
  <c r="V58" i="71"/>
  <c r="U58" i="71"/>
  <c r="T58" i="71"/>
  <c r="S58" i="71"/>
  <c r="O58" i="71"/>
  <c r="K58" i="71"/>
  <c r="Z57" i="71"/>
  <c r="Y57" i="71"/>
  <c r="X57" i="71"/>
  <c r="W57" i="71"/>
  <c r="V57" i="71"/>
  <c r="U57" i="71"/>
  <c r="T57" i="71"/>
  <c r="S57" i="71"/>
  <c r="O57" i="71"/>
  <c r="K57" i="71"/>
  <c r="Z56" i="71"/>
  <c r="Y56" i="71"/>
  <c r="X56" i="71"/>
  <c r="W56" i="71"/>
  <c r="V56" i="71"/>
  <c r="U56" i="71"/>
  <c r="T56" i="71"/>
  <c r="S56" i="71"/>
  <c r="O56" i="71"/>
  <c r="K56" i="71"/>
  <c r="Z55" i="71"/>
  <c r="Y55" i="71"/>
  <c r="X55" i="71"/>
  <c r="W55" i="71"/>
  <c r="V55" i="71"/>
  <c r="U55" i="71"/>
  <c r="T55" i="71"/>
  <c r="S55" i="71"/>
  <c r="O55" i="71"/>
  <c r="K55" i="71"/>
  <c r="Z54" i="71"/>
  <c r="Y54" i="71"/>
  <c r="X54" i="71"/>
  <c r="W54" i="71"/>
  <c r="V54" i="71"/>
  <c r="U54" i="71"/>
  <c r="T54" i="71"/>
  <c r="S54" i="71"/>
  <c r="O54" i="71"/>
  <c r="K54" i="71"/>
  <c r="Z53" i="71"/>
  <c r="Y53" i="71"/>
  <c r="X53" i="71"/>
  <c r="W53" i="71"/>
  <c r="V53" i="71"/>
  <c r="U53" i="71"/>
  <c r="T53" i="71"/>
  <c r="S53" i="71"/>
  <c r="O53" i="71"/>
  <c r="K53" i="71"/>
  <c r="Z52" i="71"/>
  <c r="Y52" i="71"/>
  <c r="X52" i="71"/>
  <c r="W52" i="71"/>
  <c r="V52" i="71"/>
  <c r="U52" i="71"/>
  <c r="T52" i="71"/>
  <c r="S52" i="71"/>
  <c r="O52" i="71"/>
  <c r="K52" i="71"/>
  <c r="Z51" i="71"/>
  <c r="Y51" i="71"/>
  <c r="X51" i="71"/>
  <c r="W51" i="71"/>
  <c r="V51" i="71"/>
  <c r="T51" i="71"/>
  <c r="S51" i="71"/>
  <c r="O51" i="71"/>
  <c r="K51" i="71"/>
  <c r="U51" i="71" s="1"/>
  <c r="Z50" i="71"/>
  <c r="Y50" i="71"/>
  <c r="X50" i="71"/>
  <c r="W50" i="71"/>
  <c r="V50" i="71"/>
  <c r="T50" i="71"/>
  <c r="S50" i="71"/>
  <c r="O50" i="71"/>
  <c r="K50" i="71"/>
  <c r="U50" i="71" s="1"/>
  <c r="Z49" i="71"/>
  <c r="Y49" i="71"/>
  <c r="X49" i="71"/>
  <c r="W49" i="71"/>
  <c r="V49" i="71"/>
  <c r="U49" i="71"/>
  <c r="T49" i="71"/>
  <c r="S49" i="71"/>
  <c r="O49" i="71"/>
  <c r="K49" i="71"/>
  <c r="Z48" i="71"/>
  <c r="Y48" i="71"/>
  <c r="X48" i="71"/>
  <c r="W48" i="71"/>
  <c r="V48" i="71"/>
  <c r="U48" i="71"/>
  <c r="T48" i="71"/>
  <c r="O48" i="71"/>
  <c r="K48" i="71"/>
  <c r="S48" i="71" s="1"/>
  <c r="Z47" i="71"/>
  <c r="Y47" i="71"/>
  <c r="X47" i="71"/>
  <c r="W47" i="71"/>
  <c r="V47" i="71"/>
  <c r="U47" i="71"/>
  <c r="T47" i="71"/>
  <c r="S47" i="71"/>
  <c r="O47" i="71"/>
  <c r="K47" i="71"/>
  <c r="B47" i="71"/>
  <c r="C47" i="71" s="1"/>
  <c r="B48" i="71" s="1"/>
  <c r="C48" i="71" s="1"/>
  <c r="B49" i="71" s="1"/>
  <c r="C49" i="71" s="1"/>
  <c r="B50" i="71" s="1"/>
  <c r="C50" i="71" s="1"/>
  <c r="B51" i="71" s="1"/>
  <c r="C51" i="71" s="1"/>
  <c r="B52" i="71" s="1"/>
  <c r="C52" i="71" s="1"/>
  <c r="B53" i="71" s="1"/>
  <c r="C53" i="71" s="1"/>
  <c r="B54" i="71" s="1"/>
  <c r="C54" i="71" s="1"/>
  <c r="B55" i="71" s="1"/>
  <c r="C55" i="71" s="1"/>
  <c r="B56" i="71" s="1"/>
  <c r="C56" i="71" s="1"/>
  <c r="B57" i="71" s="1"/>
  <c r="C57" i="71" s="1"/>
  <c r="B58" i="71" s="1"/>
  <c r="C58" i="71" s="1"/>
  <c r="A47" i="71"/>
  <c r="L43" i="71"/>
  <c r="K42" i="71"/>
  <c r="K41" i="71"/>
  <c r="K40" i="71"/>
  <c r="K39" i="71"/>
  <c r="K38" i="71"/>
  <c r="K37" i="71"/>
  <c r="K43" i="71" s="1"/>
  <c r="K31" i="71"/>
  <c r="G31" i="71" s="1"/>
  <c r="F31" i="71"/>
  <c r="D31" i="71"/>
  <c r="A31" i="71"/>
  <c r="K29" i="71"/>
  <c r="L29" i="71" s="1"/>
  <c r="G29" i="71"/>
  <c r="F29" i="71"/>
  <c r="D29" i="71"/>
  <c r="A29" i="71"/>
  <c r="L27" i="71"/>
  <c r="K27" i="71"/>
  <c r="G27" i="71"/>
  <c r="F27" i="71"/>
  <c r="D27" i="71"/>
  <c r="A27" i="71"/>
  <c r="T25" i="71"/>
  <c r="L25" i="71"/>
  <c r="K25" i="71"/>
  <c r="G25" i="71"/>
  <c r="F25" i="71"/>
  <c r="D25" i="71"/>
  <c r="A25" i="71"/>
  <c r="S24" i="71"/>
  <c r="S23" i="71"/>
  <c r="K23" i="71"/>
  <c r="L23" i="71" s="1"/>
  <c r="F23" i="71"/>
  <c r="D23" i="71"/>
  <c r="A23" i="71"/>
  <c r="U22" i="71"/>
  <c r="S22" i="71"/>
  <c r="U21" i="71"/>
  <c r="K21" i="71"/>
  <c r="K34" i="71" s="1"/>
  <c r="G21" i="71"/>
  <c r="F21" i="71"/>
  <c r="D21" i="71"/>
  <c r="A21" i="71"/>
  <c r="U20" i="71"/>
  <c r="S20" i="71"/>
  <c r="T19" i="71"/>
  <c r="R19" i="71"/>
  <c r="Z228" i="70"/>
  <c r="Y228" i="70"/>
  <c r="X228" i="70"/>
  <c r="W228" i="70"/>
  <c r="V228" i="70"/>
  <c r="U228" i="70"/>
  <c r="T228" i="70"/>
  <c r="S228" i="70"/>
  <c r="O228" i="70"/>
  <c r="K228" i="70"/>
  <c r="Z227" i="70"/>
  <c r="Y227" i="70"/>
  <c r="X227" i="70"/>
  <c r="W227" i="70"/>
  <c r="V227" i="70"/>
  <c r="U227" i="70"/>
  <c r="T227" i="70"/>
  <c r="S227" i="70"/>
  <c r="O227" i="70"/>
  <c r="K227" i="70"/>
  <c r="Z226" i="70"/>
  <c r="Y226" i="70"/>
  <c r="X226" i="70"/>
  <c r="W226" i="70"/>
  <c r="V226" i="70"/>
  <c r="U226" i="70"/>
  <c r="T226" i="70"/>
  <c r="S226" i="70"/>
  <c r="O226" i="70"/>
  <c r="K226" i="70"/>
  <c r="Z225" i="70"/>
  <c r="Y225" i="70"/>
  <c r="X225" i="70"/>
  <c r="W225" i="70"/>
  <c r="V225" i="70"/>
  <c r="U225" i="70"/>
  <c r="T225" i="70"/>
  <c r="S225" i="70"/>
  <c r="O225" i="70"/>
  <c r="K225" i="70"/>
  <c r="Z224" i="70"/>
  <c r="Y224" i="70"/>
  <c r="X224" i="70"/>
  <c r="W224" i="70"/>
  <c r="V224" i="70"/>
  <c r="U224" i="70"/>
  <c r="T224" i="70"/>
  <c r="S224" i="70"/>
  <c r="O224" i="70"/>
  <c r="K224" i="70"/>
  <c r="Z223" i="70"/>
  <c r="Y223" i="70"/>
  <c r="X223" i="70"/>
  <c r="W223" i="70"/>
  <c r="V223" i="70"/>
  <c r="U223" i="70"/>
  <c r="T223" i="70"/>
  <c r="S223" i="70"/>
  <c r="O223" i="70"/>
  <c r="K223" i="70"/>
  <c r="Z222" i="70"/>
  <c r="Y222" i="70"/>
  <c r="X222" i="70"/>
  <c r="W222" i="70"/>
  <c r="V222" i="70"/>
  <c r="U222" i="70"/>
  <c r="T222" i="70"/>
  <c r="S222" i="70"/>
  <c r="O222" i="70"/>
  <c r="K222" i="70"/>
  <c r="Z221" i="70"/>
  <c r="Y221" i="70"/>
  <c r="X221" i="70"/>
  <c r="W221" i="70"/>
  <c r="V221" i="70"/>
  <c r="U221" i="70"/>
  <c r="T221" i="70"/>
  <c r="S221" i="70"/>
  <c r="O221" i="70"/>
  <c r="K221" i="70"/>
  <c r="Z220" i="70"/>
  <c r="Y220" i="70"/>
  <c r="X220" i="70"/>
  <c r="W220" i="70"/>
  <c r="V220" i="70"/>
  <c r="U220" i="70"/>
  <c r="T220" i="70"/>
  <c r="S220" i="70"/>
  <c r="O220" i="70"/>
  <c r="K220" i="70"/>
  <c r="Z219" i="70"/>
  <c r="Y219" i="70"/>
  <c r="X219" i="70"/>
  <c r="W219" i="70"/>
  <c r="U138" i="70" s="1"/>
  <c r="V219" i="70"/>
  <c r="U219" i="70"/>
  <c r="T219" i="70"/>
  <c r="S219" i="70"/>
  <c r="O219" i="70"/>
  <c r="K219" i="70"/>
  <c r="B219" i="70"/>
  <c r="C219" i="70" s="1"/>
  <c r="B220" i="70" s="1"/>
  <c r="C220" i="70" s="1"/>
  <c r="B221" i="70" s="1"/>
  <c r="C221" i="70" s="1"/>
  <c r="B222" i="70" s="1"/>
  <c r="C222" i="70" s="1"/>
  <c r="B223" i="70" s="1"/>
  <c r="C223" i="70" s="1"/>
  <c r="B224" i="70" s="1"/>
  <c r="C224" i="70" s="1"/>
  <c r="B225" i="70" s="1"/>
  <c r="C225" i="70" s="1"/>
  <c r="B226" i="70" s="1"/>
  <c r="C226" i="70" s="1"/>
  <c r="B227" i="70" s="1"/>
  <c r="C227" i="70" s="1"/>
  <c r="B228" i="70" s="1"/>
  <c r="C228" i="70" s="1"/>
  <c r="Z218" i="70"/>
  <c r="Y218" i="70"/>
  <c r="X218" i="70"/>
  <c r="W218" i="70"/>
  <c r="V218" i="70"/>
  <c r="U218" i="70"/>
  <c r="T218" i="70"/>
  <c r="U135" i="70" s="1"/>
  <c r="S218" i="70"/>
  <c r="U134" i="70" s="1"/>
  <c r="O218" i="70"/>
  <c r="K218" i="70"/>
  <c r="C218" i="70"/>
  <c r="B218" i="70"/>
  <c r="A218" i="70"/>
  <c r="Z217" i="70"/>
  <c r="Y217" i="70"/>
  <c r="U140" i="70" s="1"/>
  <c r="X217" i="70"/>
  <c r="U139" i="70" s="1"/>
  <c r="W217" i="70"/>
  <c r="V217" i="70"/>
  <c r="U217" i="70"/>
  <c r="T217" i="70"/>
  <c r="S217" i="70"/>
  <c r="O217" i="70"/>
  <c r="K217" i="70"/>
  <c r="Z216" i="70"/>
  <c r="Y216" i="70"/>
  <c r="X216" i="70"/>
  <c r="W216" i="70"/>
  <c r="V216" i="70"/>
  <c r="U216" i="70"/>
  <c r="T216" i="70"/>
  <c r="S216" i="70"/>
  <c r="O216" i="70"/>
  <c r="K216" i="70"/>
  <c r="Z215" i="70"/>
  <c r="Y215" i="70"/>
  <c r="X215" i="70"/>
  <c r="W215" i="70"/>
  <c r="V215" i="70"/>
  <c r="U215" i="70"/>
  <c r="T215" i="70"/>
  <c r="S215" i="70"/>
  <c r="O215" i="70"/>
  <c r="K215" i="70"/>
  <c r="Z214" i="70"/>
  <c r="Y214" i="70"/>
  <c r="X214" i="70"/>
  <c r="W214" i="70"/>
  <c r="V214" i="70"/>
  <c r="U214" i="70"/>
  <c r="T214" i="70"/>
  <c r="S214" i="70"/>
  <c r="O214" i="70"/>
  <c r="K214" i="70"/>
  <c r="Z213" i="70"/>
  <c r="Y213" i="70"/>
  <c r="X213" i="70"/>
  <c r="W213" i="70"/>
  <c r="V213" i="70"/>
  <c r="U213" i="70"/>
  <c r="T213" i="70"/>
  <c r="S213" i="70"/>
  <c r="O213" i="70"/>
  <c r="K213" i="70"/>
  <c r="Z212" i="70"/>
  <c r="Y212" i="70"/>
  <c r="X212" i="70"/>
  <c r="W212" i="70"/>
  <c r="V212" i="70"/>
  <c r="U212" i="70"/>
  <c r="T212" i="70"/>
  <c r="S212" i="70"/>
  <c r="O212" i="70"/>
  <c r="K212" i="70"/>
  <c r="Z211" i="70"/>
  <c r="Y211" i="70"/>
  <c r="X211" i="70"/>
  <c r="W211" i="70"/>
  <c r="V211" i="70"/>
  <c r="U211" i="70"/>
  <c r="T211" i="70"/>
  <c r="S211" i="70"/>
  <c r="O211" i="70"/>
  <c r="K211" i="70"/>
  <c r="Z210" i="70"/>
  <c r="Y210" i="70"/>
  <c r="X210" i="70"/>
  <c r="W210" i="70"/>
  <c r="V210" i="70"/>
  <c r="U210" i="70"/>
  <c r="T210" i="70"/>
  <c r="S210" i="70"/>
  <c r="O210" i="70"/>
  <c r="K210" i="70"/>
  <c r="Z209" i="70"/>
  <c r="Y209" i="70"/>
  <c r="X209" i="70"/>
  <c r="W209" i="70"/>
  <c r="V209" i="70"/>
  <c r="U209" i="70"/>
  <c r="T209" i="70"/>
  <c r="S209" i="70"/>
  <c r="O209" i="70"/>
  <c r="K209" i="70"/>
  <c r="Z208" i="70"/>
  <c r="Y208" i="70"/>
  <c r="X208" i="70"/>
  <c r="W208" i="70"/>
  <c r="V208" i="70"/>
  <c r="U208" i="70"/>
  <c r="T208" i="70"/>
  <c r="T135" i="70" s="1"/>
  <c r="S208" i="70"/>
  <c r="O208" i="70"/>
  <c r="K208" i="70"/>
  <c r="Z207" i="70"/>
  <c r="Y207" i="70"/>
  <c r="T140" i="70" s="1"/>
  <c r="X207" i="70"/>
  <c r="T139" i="70" s="1"/>
  <c r="W207" i="70"/>
  <c r="V207" i="70"/>
  <c r="U207" i="70"/>
  <c r="T207" i="70"/>
  <c r="S207" i="70"/>
  <c r="O207" i="70"/>
  <c r="K207" i="70"/>
  <c r="C207" i="70"/>
  <c r="B208" i="70" s="1"/>
  <c r="C208" i="70" s="1"/>
  <c r="B209" i="70" s="1"/>
  <c r="C209" i="70" s="1"/>
  <c r="B210" i="70" s="1"/>
  <c r="C210" i="70" s="1"/>
  <c r="B211" i="70" s="1"/>
  <c r="C211" i="70" s="1"/>
  <c r="B212" i="70" s="1"/>
  <c r="C212" i="70" s="1"/>
  <c r="B213" i="70" s="1"/>
  <c r="C213" i="70" s="1"/>
  <c r="B214" i="70" s="1"/>
  <c r="C214" i="70" s="1"/>
  <c r="B215" i="70" s="1"/>
  <c r="C215" i="70" s="1"/>
  <c r="B216" i="70" s="1"/>
  <c r="C216" i="70" s="1"/>
  <c r="B217" i="70" s="1"/>
  <c r="C217" i="70" s="1"/>
  <c r="B207" i="70"/>
  <c r="A207" i="70"/>
  <c r="Z206" i="70"/>
  <c r="T141" i="70" s="1"/>
  <c r="Y206" i="70"/>
  <c r="X206" i="70"/>
  <c r="W206" i="70"/>
  <c r="V206" i="70"/>
  <c r="T137" i="70" s="1"/>
  <c r="U206" i="70"/>
  <c r="T136" i="70" s="1"/>
  <c r="T206" i="70"/>
  <c r="S206" i="70"/>
  <c r="O206" i="70"/>
  <c r="K206" i="70"/>
  <c r="Z205" i="70"/>
  <c r="Y205" i="70"/>
  <c r="X205" i="70"/>
  <c r="W205" i="70"/>
  <c r="V205" i="70"/>
  <c r="U205" i="70"/>
  <c r="T205" i="70"/>
  <c r="S205" i="70"/>
  <c r="O205" i="70"/>
  <c r="K205" i="70"/>
  <c r="Z204" i="70"/>
  <c r="Y204" i="70"/>
  <c r="X204" i="70"/>
  <c r="W204" i="70"/>
  <c r="V204" i="70"/>
  <c r="U204" i="70"/>
  <c r="T204" i="70"/>
  <c r="S204" i="70"/>
  <c r="O204" i="70"/>
  <c r="K204" i="70"/>
  <c r="Z203" i="70"/>
  <c r="Y203" i="70"/>
  <c r="X203" i="70"/>
  <c r="W203" i="70"/>
  <c r="V203" i="70"/>
  <c r="U203" i="70"/>
  <c r="T203" i="70"/>
  <c r="S203" i="70"/>
  <c r="O203" i="70"/>
  <c r="K203" i="70"/>
  <c r="Z202" i="70"/>
  <c r="Y202" i="70"/>
  <c r="X202" i="70"/>
  <c r="W202" i="70"/>
  <c r="V202" i="70"/>
  <c r="U202" i="70"/>
  <c r="T202" i="70"/>
  <c r="S202" i="70"/>
  <c r="O202" i="70"/>
  <c r="K202" i="70"/>
  <c r="Z201" i="70"/>
  <c r="Y201" i="70"/>
  <c r="X201" i="70"/>
  <c r="W201" i="70"/>
  <c r="V201" i="70"/>
  <c r="U201" i="70"/>
  <c r="T201" i="70"/>
  <c r="S201" i="70"/>
  <c r="O201" i="70"/>
  <c r="K201" i="70"/>
  <c r="Z200" i="70"/>
  <c r="Y200" i="70"/>
  <c r="X200" i="70"/>
  <c r="W200" i="70"/>
  <c r="V200" i="70"/>
  <c r="U200" i="70"/>
  <c r="T200" i="70"/>
  <c r="S200" i="70"/>
  <c r="O200" i="70"/>
  <c r="K200" i="70"/>
  <c r="Z199" i="70"/>
  <c r="Y199" i="70"/>
  <c r="X199" i="70"/>
  <c r="W199" i="70"/>
  <c r="V199" i="70"/>
  <c r="U199" i="70"/>
  <c r="T199" i="70"/>
  <c r="S199" i="70"/>
  <c r="O199" i="70"/>
  <c r="K199" i="70"/>
  <c r="Z198" i="70"/>
  <c r="Y198" i="70"/>
  <c r="X198" i="70"/>
  <c r="W198" i="70"/>
  <c r="V198" i="70"/>
  <c r="U198" i="70"/>
  <c r="T198" i="70"/>
  <c r="S198" i="70"/>
  <c r="O198" i="70"/>
  <c r="K198" i="70"/>
  <c r="Z197" i="70"/>
  <c r="Y197" i="70"/>
  <c r="S140" i="70" s="1"/>
  <c r="X197" i="70"/>
  <c r="W197" i="70"/>
  <c r="V197" i="70"/>
  <c r="U197" i="70"/>
  <c r="T197" i="70"/>
  <c r="S197" i="70"/>
  <c r="O197" i="70"/>
  <c r="K197" i="70"/>
  <c r="Z196" i="70"/>
  <c r="Y196" i="70"/>
  <c r="X196" i="70"/>
  <c r="W196" i="70"/>
  <c r="V196" i="70"/>
  <c r="S137" i="70" s="1"/>
  <c r="U196" i="70"/>
  <c r="S136" i="70" s="1"/>
  <c r="T196" i="70"/>
  <c r="S196" i="70"/>
  <c r="O196" i="70"/>
  <c r="K196" i="70"/>
  <c r="B196" i="70"/>
  <c r="C196" i="70" s="1"/>
  <c r="B197" i="70" s="1"/>
  <c r="C197" i="70" s="1"/>
  <c r="B198" i="70" s="1"/>
  <c r="C198" i="70" s="1"/>
  <c r="B199" i="70" s="1"/>
  <c r="C199" i="70" s="1"/>
  <c r="B200" i="70" s="1"/>
  <c r="C200" i="70" s="1"/>
  <c r="B201" i="70" s="1"/>
  <c r="C201" i="70" s="1"/>
  <c r="B202" i="70" s="1"/>
  <c r="C202" i="70" s="1"/>
  <c r="B203" i="70" s="1"/>
  <c r="C203" i="70" s="1"/>
  <c r="B204" i="70" s="1"/>
  <c r="C204" i="70" s="1"/>
  <c r="B205" i="70" s="1"/>
  <c r="C205" i="70" s="1"/>
  <c r="B206" i="70" s="1"/>
  <c r="C206" i="70" s="1"/>
  <c r="A196" i="70"/>
  <c r="Z195" i="70"/>
  <c r="S141" i="70" s="1"/>
  <c r="H142" i="70" s="1"/>
  <c r="J142" i="70" s="1"/>
  <c r="Y195" i="70"/>
  <c r="X195" i="70"/>
  <c r="W195" i="70"/>
  <c r="S138" i="70" s="1"/>
  <c r="V195" i="70"/>
  <c r="U195" i="70"/>
  <c r="T195" i="70"/>
  <c r="S195" i="70"/>
  <c r="O195" i="70"/>
  <c r="K195" i="70"/>
  <c r="Z194" i="70"/>
  <c r="Y194" i="70"/>
  <c r="X194" i="70"/>
  <c r="W194" i="70"/>
  <c r="V194" i="70"/>
  <c r="U194" i="70"/>
  <c r="T194" i="70"/>
  <c r="S194" i="70"/>
  <c r="O194" i="70"/>
  <c r="K194" i="70"/>
  <c r="Z193" i="70"/>
  <c r="Y193" i="70"/>
  <c r="X193" i="70"/>
  <c r="W193" i="70"/>
  <c r="V193" i="70"/>
  <c r="U193" i="70"/>
  <c r="T193" i="70"/>
  <c r="S193" i="70"/>
  <c r="O193" i="70"/>
  <c r="K193" i="70"/>
  <c r="Z192" i="70"/>
  <c r="Y192" i="70"/>
  <c r="X192" i="70"/>
  <c r="W192" i="70"/>
  <c r="V192" i="70"/>
  <c r="U192" i="70"/>
  <c r="T192" i="70"/>
  <c r="S192" i="70"/>
  <c r="O192" i="70"/>
  <c r="K192" i="70"/>
  <c r="Z191" i="70"/>
  <c r="Y191" i="70"/>
  <c r="X191" i="70"/>
  <c r="W191" i="70"/>
  <c r="V191" i="70"/>
  <c r="U191" i="70"/>
  <c r="T191" i="70"/>
  <c r="S191" i="70"/>
  <c r="O191" i="70"/>
  <c r="K191" i="70"/>
  <c r="Z190" i="70"/>
  <c r="Y190" i="70"/>
  <c r="X190" i="70"/>
  <c r="W190" i="70"/>
  <c r="V190" i="70"/>
  <c r="U190" i="70"/>
  <c r="T190" i="70"/>
  <c r="S190" i="70"/>
  <c r="O190" i="70"/>
  <c r="K190" i="70"/>
  <c r="Z189" i="70"/>
  <c r="Y189" i="70"/>
  <c r="X189" i="70"/>
  <c r="W189" i="70"/>
  <c r="V189" i="70"/>
  <c r="U189" i="70"/>
  <c r="T189" i="70"/>
  <c r="S189" i="70"/>
  <c r="O189" i="70"/>
  <c r="K189" i="70"/>
  <c r="Z188" i="70"/>
  <c r="Y188" i="70"/>
  <c r="X188" i="70"/>
  <c r="W188" i="70"/>
  <c r="V188" i="70"/>
  <c r="U188" i="70"/>
  <c r="T188" i="70"/>
  <c r="S188" i="70"/>
  <c r="O188" i="70"/>
  <c r="K188" i="70"/>
  <c r="Z187" i="70"/>
  <c r="Y187" i="70"/>
  <c r="X187" i="70"/>
  <c r="W187" i="70"/>
  <c r="V187" i="70"/>
  <c r="U187" i="70"/>
  <c r="T187" i="70"/>
  <c r="S187" i="70"/>
  <c r="O187" i="70"/>
  <c r="K187" i="70"/>
  <c r="Z186" i="70"/>
  <c r="Y186" i="70"/>
  <c r="R140" i="70" s="1"/>
  <c r="X186" i="70"/>
  <c r="W186" i="70"/>
  <c r="U186" i="70"/>
  <c r="T186" i="70"/>
  <c r="S186" i="70"/>
  <c r="O186" i="70"/>
  <c r="K186" i="70"/>
  <c r="V186" i="70" s="1"/>
  <c r="Z185" i="70"/>
  <c r="Y185" i="70"/>
  <c r="X185" i="70"/>
  <c r="R139" i="70" s="1"/>
  <c r="W185" i="70"/>
  <c r="V185" i="70"/>
  <c r="U185" i="70"/>
  <c r="T185" i="70"/>
  <c r="S185" i="70"/>
  <c r="R134" i="70" s="1"/>
  <c r="O185" i="70"/>
  <c r="K185" i="70"/>
  <c r="B185" i="70"/>
  <c r="C185" i="70" s="1"/>
  <c r="B186" i="70" s="1"/>
  <c r="C186" i="70" s="1"/>
  <c r="B187" i="70" s="1"/>
  <c r="C187" i="70" s="1"/>
  <c r="B188" i="70" s="1"/>
  <c r="C188" i="70" s="1"/>
  <c r="B189" i="70" s="1"/>
  <c r="C189" i="70" s="1"/>
  <c r="B190" i="70" s="1"/>
  <c r="C190" i="70" s="1"/>
  <c r="B191" i="70" s="1"/>
  <c r="C191" i="70" s="1"/>
  <c r="B192" i="70" s="1"/>
  <c r="C192" i="70" s="1"/>
  <c r="B193" i="70" s="1"/>
  <c r="C193" i="70" s="1"/>
  <c r="B194" i="70" s="1"/>
  <c r="C194" i="70" s="1"/>
  <c r="B195" i="70" s="1"/>
  <c r="C195" i="70" s="1"/>
  <c r="A185" i="70"/>
  <c r="Z184" i="70"/>
  <c r="Y184" i="70"/>
  <c r="X184" i="70"/>
  <c r="W184" i="70"/>
  <c r="R138" i="70" s="1"/>
  <c r="V184" i="70"/>
  <c r="U184" i="70"/>
  <c r="T184" i="70"/>
  <c r="S184" i="70"/>
  <c r="O184" i="70"/>
  <c r="K184" i="70"/>
  <c r="Z183" i="70"/>
  <c r="Y183" i="70"/>
  <c r="X183" i="70"/>
  <c r="W183" i="70"/>
  <c r="V183" i="70"/>
  <c r="U183" i="70"/>
  <c r="T183" i="70"/>
  <c r="S183" i="70"/>
  <c r="O183" i="70"/>
  <c r="K183" i="70"/>
  <c r="Z182" i="70"/>
  <c r="Y182" i="70"/>
  <c r="X182" i="70"/>
  <c r="W182" i="70"/>
  <c r="V182" i="70"/>
  <c r="U182" i="70"/>
  <c r="T182" i="70"/>
  <c r="S182" i="70"/>
  <c r="O182" i="70"/>
  <c r="K182" i="70"/>
  <c r="Z181" i="70"/>
  <c r="Y181" i="70"/>
  <c r="X181" i="70"/>
  <c r="W181" i="70"/>
  <c r="V181" i="70"/>
  <c r="U181" i="70"/>
  <c r="T181" i="70"/>
  <c r="S181" i="70"/>
  <c r="O181" i="70"/>
  <c r="K181" i="70"/>
  <c r="Z180" i="70"/>
  <c r="Y180" i="70"/>
  <c r="X180" i="70"/>
  <c r="W180" i="70"/>
  <c r="V180" i="70"/>
  <c r="U180" i="70"/>
  <c r="T180" i="70"/>
  <c r="S180" i="70"/>
  <c r="O180" i="70"/>
  <c r="K180" i="70"/>
  <c r="Z179" i="70"/>
  <c r="Y179" i="70"/>
  <c r="X179" i="70"/>
  <c r="W179" i="70"/>
  <c r="V179" i="70"/>
  <c r="U179" i="70"/>
  <c r="T179" i="70"/>
  <c r="S179" i="70"/>
  <c r="O179" i="70"/>
  <c r="K179" i="70"/>
  <c r="Z178" i="70"/>
  <c r="Y178" i="70"/>
  <c r="X178" i="70"/>
  <c r="W178" i="70"/>
  <c r="V178" i="70"/>
  <c r="U178" i="70"/>
  <c r="T178" i="70"/>
  <c r="S178" i="70"/>
  <c r="O178" i="70"/>
  <c r="K178" i="70"/>
  <c r="Z177" i="70"/>
  <c r="Y177" i="70"/>
  <c r="X177" i="70"/>
  <c r="W177" i="70"/>
  <c r="V177" i="70"/>
  <c r="U177" i="70"/>
  <c r="T177" i="70"/>
  <c r="O177" i="70"/>
  <c r="K177" i="70"/>
  <c r="S177" i="70" s="1"/>
  <c r="Z176" i="70"/>
  <c r="Y176" i="70"/>
  <c r="X176" i="70"/>
  <c r="W176" i="70"/>
  <c r="V176" i="70"/>
  <c r="U176" i="70"/>
  <c r="T176" i="70"/>
  <c r="S176" i="70"/>
  <c r="O176" i="70"/>
  <c r="K176" i="70"/>
  <c r="Z175" i="70"/>
  <c r="Y175" i="70"/>
  <c r="X175" i="70"/>
  <c r="W175" i="70"/>
  <c r="V175" i="70"/>
  <c r="T175" i="70"/>
  <c r="S175" i="70"/>
  <c r="O175" i="70"/>
  <c r="K175" i="70"/>
  <c r="U175" i="70" s="1"/>
  <c r="Z174" i="70"/>
  <c r="Y174" i="70"/>
  <c r="X174" i="70"/>
  <c r="W174" i="70"/>
  <c r="V174" i="70"/>
  <c r="U174" i="70"/>
  <c r="T174" i="70"/>
  <c r="S174" i="70"/>
  <c r="O174" i="70"/>
  <c r="K174" i="70"/>
  <c r="B174" i="70"/>
  <c r="C174" i="70" s="1"/>
  <c r="B175" i="70" s="1"/>
  <c r="C175" i="70" s="1"/>
  <c r="B176" i="70" s="1"/>
  <c r="C176" i="70" s="1"/>
  <c r="B177" i="70" s="1"/>
  <c r="C177" i="70" s="1"/>
  <c r="B178" i="70" s="1"/>
  <c r="C178" i="70" s="1"/>
  <c r="B179" i="70" s="1"/>
  <c r="C179" i="70" s="1"/>
  <c r="B180" i="70" s="1"/>
  <c r="C180" i="70" s="1"/>
  <c r="B181" i="70" s="1"/>
  <c r="C181" i="70" s="1"/>
  <c r="B182" i="70" s="1"/>
  <c r="C182" i="70" s="1"/>
  <c r="B183" i="70" s="1"/>
  <c r="C183" i="70" s="1"/>
  <c r="B184" i="70" s="1"/>
  <c r="C184" i="70" s="1"/>
  <c r="A174" i="70"/>
  <c r="Z173" i="70"/>
  <c r="Y173" i="70"/>
  <c r="X173" i="70"/>
  <c r="W173" i="70"/>
  <c r="V173" i="70"/>
  <c r="U173" i="70"/>
  <c r="T173" i="70"/>
  <c r="S173" i="70"/>
  <c r="O173" i="70"/>
  <c r="K173" i="70"/>
  <c r="Z172" i="70"/>
  <c r="Y172" i="70"/>
  <c r="X172" i="70"/>
  <c r="W172" i="70"/>
  <c r="V172" i="70"/>
  <c r="U172" i="70"/>
  <c r="T172" i="70"/>
  <c r="S172" i="70"/>
  <c r="O172" i="70"/>
  <c r="K172" i="70"/>
  <c r="Z171" i="70"/>
  <c r="Y171" i="70"/>
  <c r="X171" i="70"/>
  <c r="W171" i="70"/>
  <c r="V171" i="70"/>
  <c r="U171" i="70"/>
  <c r="T171" i="70"/>
  <c r="S171" i="70"/>
  <c r="O171" i="70"/>
  <c r="K171" i="70"/>
  <c r="Z170" i="70"/>
  <c r="Y170" i="70"/>
  <c r="X170" i="70"/>
  <c r="W170" i="70"/>
  <c r="V170" i="70"/>
  <c r="U170" i="70"/>
  <c r="T170" i="70"/>
  <c r="S170" i="70"/>
  <c r="O170" i="70"/>
  <c r="K170" i="70"/>
  <c r="Z169" i="70"/>
  <c r="Y169" i="70"/>
  <c r="X169" i="70"/>
  <c r="W169" i="70"/>
  <c r="V169" i="70"/>
  <c r="U169" i="70"/>
  <c r="T169" i="70"/>
  <c r="S169" i="70"/>
  <c r="O169" i="70"/>
  <c r="K169" i="70"/>
  <c r="Z168" i="70"/>
  <c r="Y168" i="70"/>
  <c r="X168" i="70"/>
  <c r="W168" i="70"/>
  <c r="V168" i="70"/>
  <c r="U168" i="70"/>
  <c r="T168" i="70"/>
  <c r="S168" i="70"/>
  <c r="O168" i="70"/>
  <c r="K168" i="70"/>
  <c r="Z167" i="70"/>
  <c r="Y167" i="70"/>
  <c r="X167" i="70"/>
  <c r="W167" i="70"/>
  <c r="V167" i="70"/>
  <c r="U167" i="70"/>
  <c r="T167" i="70"/>
  <c r="S167" i="70"/>
  <c r="O167" i="70"/>
  <c r="K167" i="70"/>
  <c r="Z166" i="70"/>
  <c r="Y166" i="70"/>
  <c r="X166" i="70"/>
  <c r="W166" i="70"/>
  <c r="V166" i="70"/>
  <c r="U166" i="70"/>
  <c r="T166" i="70"/>
  <c r="S166" i="70"/>
  <c r="O166" i="70"/>
  <c r="K166" i="70"/>
  <c r="Z165" i="70"/>
  <c r="Y165" i="70"/>
  <c r="X165" i="70"/>
  <c r="W165" i="70"/>
  <c r="V165" i="70"/>
  <c r="U165" i="70"/>
  <c r="T165" i="70"/>
  <c r="S165" i="70"/>
  <c r="O165" i="70"/>
  <c r="K165" i="70"/>
  <c r="Z164" i="70"/>
  <c r="Y164" i="70"/>
  <c r="X164" i="70"/>
  <c r="W164" i="70"/>
  <c r="V164" i="70"/>
  <c r="U164" i="70"/>
  <c r="T164" i="70"/>
  <c r="S164" i="70"/>
  <c r="O164" i="70"/>
  <c r="K164" i="70"/>
  <c r="Z163" i="70"/>
  <c r="Y163" i="70"/>
  <c r="X163" i="70"/>
  <c r="W163" i="70"/>
  <c r="V163" i="70"/>
  <c r="U163" i="70"/>
  <c r="T163" i="70"/>
  <c r="O163" i="70"/>
  <c r="K163" i="70"/>
  <c r="S163" i="70" s="1"/>
  <c r="Z162" i="70"/>
  <c r="Y162" i="70"/>
  <c r="X162" i="70"/>
  <c r="W162" i="70"/>
  <c r="V162" i="70"/>
  <c r="U162" i="70"/>
  <c r="T162" i="70"/>
  <c r="O162" i="70"/>
  <c r="K162" i="70"/>
  <c r="S162" i="70" s="1"/>
  <c r="C162" i="70"/>
  <c r="B163" i="70" s="1"/>
  <c r="C163" i="70" s="1"/>
  <c r="B164" i="70" s="1"/>
  <c r="C164" i="70" s="1"/>
  <c r="B165" i="70" s="1"/>
  <c r="C165" i="70" s="1"/>
  <c r="B166" i="70" s="1"/>
  <c r="C166" i="70" s="1"/>
  <c r="B167" i="70" s="1"/>
  <c r="C167" i="70" s="1"/>
  <c r="B168" i="70" s="1"/>
  <c r="C168" i="70" s="1"/>
  <c r="B169" i="70" s="1"/>
  <c r="C169" i="70" s="1"/>
  <c r="B170" i="70" s="1"/>
  <c r="C170" i="70" s="1"/>
  <c r="B171" i="70" s="1"/>
  <c r="C171" i="70" s="1"/>
  <c r="B172" i="70" s="1"/>
  <c r="C172" i="70" s="1"/>
  <c r="B173" i="70" s="1"/>
  <c r="C173" i="70" s="1"/>
  <c r="B162" i="70"/>
  <c r="A162" i="70"/>
  <c r="L158" i="70"/>
  <c r="K157" i="70"/>
  <c r="K156" i="70"/>
  <c r="K155" i="70"/>
  <c r="K154" i="70"/>
  <c r="K153" i="70"/>
  <c r="K152" i="70"/>
  <c r="K146" i="70"/>
  <c r="G146" i="70" s="1"/>
  <c r="F146" i="70"/>
  <c r="D146" i="70"/>
  <c r="A146" i="70"/>
  <c r="K144" i="70"/>
  <c r="L144" i="70" s="1"/>
  <c r="G144" i="70"/>
  <c r="F144" i="70"/>
  <c r="D144" i="70"/>
  <c r="J144" i="70" s="1"/>
  <c r="L145" i="70" s="1"/>
  <c r="A144" i="70"/>
  <c r="K142" i="70"/>
  <c r="L143" i="70" s="1"/>
  <c r="G142" i="70"/>
  <c r="F142" i="70"/>
  <c r="D142" i="70"/>
  <c r="A142" i="70"/>
  <c r="U141" i="70"/>
  <c r="K140" i="70"/>
  <c r="G140" i="70"/>
  <c r="F140" i="70"/>
  <c r="D140" i="70"/>
  <c r="A140" i="70"/>
  <c r="S139" i="70"/>
  <c r="T138" i="70"/>
  <c r="K138" i="70"/>
  <c r="F138" i="70"/>
  <c r="D138" i="70"/>
  <c r="G138" i="70" s="1"/>
  <c r="A138" i="70"/>
  <c r="U137" i="70"/>
  <c r="U136" i="70"/>
  <c r="K136" i="70"/>
  <c r="F136" i="70"/>
  <c r="D136" i="70"/>
  <c r="A136" i="70"/>
  <c r="S135" i="70"/>
  <c r="T134" i="70"/>
  <c r="H144" i="70" s="1"/>
  <c r="S134" i="70"/>
  <c r="Z113" i="70"/>
  <c r="Y113" i="70"/>
  <c r="X113" i="70"/>
  <c r="W113" i="70"/>
  <c r="V113" i="70"/>
  <c r="U113" i="70"/>
  <c r="T113" i="70"/>
  <c r="S113" i="70"/>
  <c r="O113" i="70"/>
  <c r="K113" i="70"/>
  <c r="Z112" i="70"/>
  <c r="Y112" i="70"/>
  <c r="X112" i="70"/>
  <c r="W112" i="70"/>
  <c r="V112" i="70"/>
  <c r="U112" i="70"/>
  <c r="T112" i="70"/>
  <c r="S112" i="70"/>
  <c r="O112" i="70"/>
  <c r="K112" i="70"/>
  <c r="Z111" i="70"/>
  <c r="Y111" i="70"/>
  <c r="X111" i="70"/>
  <c r="W111" i="70"/>
  <c r="V111" i="70"/>
  <c r="U111" i="70"/>
  <c r="T111" i="70"/>
  <c r="S111" i="70"/>
  <c r="O111" i="70"/>
  <c r="K111" i="70"/>
  <c r="Z110" i="70"/>
  <c r="Y110" i="70"/>
  <c r="X110" i="70"/>
  <c r="W110" i="70"/>
  <c r="V110" i="70"/>
  <c r="U110" i="70"/>
  <c r="T110" i="70"/>
  <c r="S110" i="70"/>
  <c r="O110" i="70"/>
  <c r="K110" i="70"/>
  <c r="Z109" i="70"/>
  <c r="Y109" i="70"/>
  <c r="X109" i="70"/>
  <c r="W109" i="70"/>
  <c r="V109" i="70"/>
  <c r="U109" i="70"/>
  <c r="T109" i="70"/>
  <c r="S109" i="70"/>
  <c r="O109" i="70"/>
  <c r="K109" i="70"/>
  <c r="Z108" i="70"/>
  <c r="Y108" i="70"/>
  <c r="X108" i="70"/>
  <c r="W108" i="70"/>
  <c r="V108" i="70"/>
  <c r="U108" i="70"/>
  <c r="T108" i="70"/>
  <c r="S108" i="70"/>
  <c r="O108" i="70"/>
  <c r="K108" i="70"/>
  <c r="Z107" i="70"/>
  <c r="Y107" i="70"/>
  <c r="X107" i="70"/>
  <c r="W107" i="70"/>
  <c r="V107" i="70"/>
  <c r="U107" i="70"/>
  <c r="T107" i="70"/>
  <c r="S107" i="70"/>
  <c r="O107" i="70"/>
  <c r="K107" i="70"/>
  <c r="Z106" i="70"/>
  <c r="Y106" i="70"/>
  <c r="X106" i="70"/>
  <c r="W106" i="70"/>
  <c r="V106" i="70"/>
  <c r="U106" i="70"/>
  <c r="T106" i="70"/>
  <c r="S106" i="70"/>
  <c r="O106" i="70"/>
  <c r="K106" i="70"/>
  <c r="Z105" i="70"/>
  <c r="Y105" i="70"/>
  <c r="X105" i="70"/>
  <c r="W105" i="70"/>
  <c r="V105" i="70"/>
  <c r="U105" i="70"/>
  <c r="T105" i="70"/>
  <c r="S105" i="70"/>
  <c r="O105" i="70"/>
  <c r="K105" i="70"/>
  <c r="Z104" i="70"/>
  <c r="Y104" i="70"/>
  <c r="X104" i="70"/>
  <c r="W104" i="70"/>
  <c r="U23" i="70" s="1"/>
  <c r="V104" i="70"/>
  <c r="U104" i="70"/>
  <c r="T104" i="70"/>
  <c r="S104" i="70"/>
  <c r="O104" i="70"/>
  <c r="K104" i="70"/>
  <c r="B104" i="70"/>
  <c r="C104" i="70" s="1"/>
  <c r="B105" i="70" s="1"/>
  <c r="C105" i="70" s="1"/>
  <c r="B106" i="70" s="1"/>
  <c r="C106" i="70" s="1"/>
  <c r="B107" i="70" s="1"/>
  <c r="C107" i="70" s="1"/>
  <c r="B108" i="70" s="1"/>
  <c r="C108" i="70" s="1"/>
  <c r="B109" i="70" s="1"/>
  <c r="C109" i="70" s="1"/>
  <c r="B110" i="70" s="1"/>
  <c r="C110" i="70" s="1"/>
  <c r="B111" i="70" s="1"/>
  <c r="C111" i="70" s="1"/>
  <c r="B112" i="70" s="1"/>
  <c r="C112" i="70" s="1"/>
  <c r="B113" i="70" s="1"/>
  <c r="C113" i="70" s="1"/>
  <c r="Z103" i="70"/>
  <c r="Y103" i="70"/>
  <c r="X103" i="70"/>
  <c r="W103" i="70"/>
  <c r="V103" i="70"/>
  <c r="U103" i="70"/>
  <c r="T103" i="70"/>
  <c r="U20" i="70" s="1"/>
  <c r="S103" i="70"/>
  <c r="U19" i="70" s="1"/>
  <c r="O103" i="70"/>
  <c r="K103" i="70"/>
  <c r="C103" i="70"/>
  <c r="B103" i="70"/>
  <c r="A103" i="70"/>
  <c r="Z102" i="70"/>
  <c r="Y102" i="70"/>
  <c r="U25" i="70" s="1"/>
  <c r="X102" i="70"/>
  <c r="U24" i="70" s="1"/>
  <c r="W102" i="70"/>
  <c r="V102" i="70"/>
  <c r="U102" i="70"/>
  <c r="T102" i="70"/>
  <c r="S102" i="70"/>
  <c r="O102" i="70"/>
  <c r="K102" i="70"/>
  <c r="Z101" i="70"/>
  <c r="Y101" i="70"/>
  <c r="X101" i="70"/>
  <c r="W101" i="70"/>
  <c r="V101" i="70"/>
  <c r="U101" i="70"/>
  <c r="T101" i="70"/>
  <c r="S101" i="70"/>
  <c r="O101" i="70"/>
  <c r="K101" i="70"/>
  <c r="Z100" i="70"/>
  <c r="Y100" i="70"/>
  <c r="X100" i="70"/>
  <c r="W100" i="70"/>
  <c r="V100" i="70"/>
  <c r="U100" i="70"/>
  <c r="T100" i="70"/>
  <c r="S100" i="70"/>
  <c r="O100" i="70"/>
  <c r="K100" i="70"/>
  <c r="Z99" i="70"/>
  <c r="Y99" i="70"/>
  <c r="X99" i="70"/>
  <c r="W99" i="70"/>
  <c r="V99" i="70"/>
  <c r="U99" i="70"/>
  <c r="T99" i="70"/>
  <c r="S99" i="70"/>
  <c r="O99" i="70"/>
  <c r="K99" i="70"/>
  <c r="Z98" i="70"/>
  <c r="Y98" i="70"/>
  <c r="X98" i="70"/>
  <c r="W98" i="70"/>
  <c r="V98" i="70"/>
  <c r="U98" i="70"/>
  <c r="T98" i="70"/>
  <c r="S98" i="70"/>
  <c r="O98" i="70"/>
  <c r="K98" i="70"/>
  <c r="Z97" i="70"/>
  <c r="Y97" i="70"/>
  <c r="X97" i="70"/>
  <c r="W97" i="70"/>
  <c r="V97" i="70"/>
  <c r="U97" i="70"/>
  <c r="T97" i="70"/>
  <c r="S97" i="70"/>
  <c r="O97" i="70"/>
  <c r="K97" i="70"/>
  <c r="Z96" i="70"/>
  <c r="Y96" i="70"/>
  <c r="X96" i="70"/>
  <c r="W96" i="70"/>
  <c r="V96" i="70"/>
  <c r="U96" i="70"/>
  <c r="T96" i="70"/>
  <c r="S96" i="70"/>
  <c r="O96" i="70"/>
  <c r="K96" i="70"/>
  <c r="Z95" i="70"/>
  <c r="Y95" i="70"/>
  <c r="X95" i="70"/>
  <c r="W95" i="70"/>
  <c r="V95" i="70"/>
  <c r="U95" i="70"/>
  <c r="T95" i="70"/>
  <c r="S95" i="70"/>
  <c r="O95" i="70"/>
  <c r="K95" i="70"/>
  <c r="Z94" i="70"/>
  <c r="Y94" i="70"/>
  <c r="X94" i="70"/>
  <c r="W94" i="70"/>
  <c r="V94" i="70"/>
  <c r="U94" i="70"/>
  <c r="T94" i="70"/>
  <c r="S94" i="70"/>
  <c r="O94" i="70"/>
  <c r="K94" i="70"/>
  <c r="Z93" i="70"/>
  <c r="Y93" i="70"/>
  <c r="X93" i="70"/>
  <c r="W93" i="70"/>
  <c r="V93" i="70"/>
  <c r="U93" i="70"/>
  <c r="T93" i="70"/>
  <c r="T20" i="70" s="1"/>
  <c r="S93" i="70"/>
  <c r="O93" i="70"/>
  <c r="K93" i="70"/>
  <c r="Z92" i="70"/>
  <c r="Y92" i="70"/>
  <c r="T25" i="70" s="1"/>
  <c r="X92" i="70"/>
  <c r="T24" i="70" s="1"/>
  <c r="W92" i="70"/>
  <c r="V92" i="70"/>
  <c r="U92" i="70"/>
  <c r="T92" i="70"/>
  <c r="S92" i="70"/>
  <c r="O92" i="70"/>
  <c r="K92" i="70"/>
  <c r="C92" i="70"/>
  <c r="B93" i="70" s="1"/>
  <c r="C93" i="70" s="1"/>
  <c r="B94" i="70" s="1"/>
  <c r="C94" i="70" s="1"/>
  <c r="B95" i="70" s="1"/>
  <c r="C95" i="70" s="1"/>
  <c r="B96" i="70" s="1"/>
  <c r="C96" i="70" s="1"/>
  <c r="B97" i="70" s="1"/>
  <c r="C97" i="70" s="1"/>
  <c r="B98" i="70" s="1"/>
  <c r="C98" i="70" s="1"/>
  <c r="B99" i="70" s="1"/>
  <c r="C99" i="70" s="1"/>
  <c r="B100" i="70" s="1"/>
  <c r="C100" i="70" s="1"/>
  <c r="B101" i="70" s="1"/>
  <c r="C101" i="70" s="1"/>
  <c r="B102" i="70" s="1"/>
  <c r="C102" i="70" s="1"/>
  <c r="B92" i="70"/>
  <c r="A92" i="70"/>
  <c r="Z91" i="70"/>
  <c r="T26" i="70" s="1"/>
  <c r="Y91" i="70"/>
  <c r="X91" i="70"/>
  <c r="W91" i="70"/>
  <c r="V91" i="70"/>
  <c r="T22" i="70" s="1"/>
  <c r="U91" i="70"/>
  <c r="T21" i="70" s="1"/>
  <c r="T91" i="70"/>
  <c r="S91" i="70"/>
  <c r="O91" i="70"/>
  <c r="K91" i="70"/>
  <c r="Z90" i="70"/>
  <c r="Y90" i="70"/>
  <c r="X90" i="70"/>
  <c r="W90" i="70"/>
  <c r="V90" i="70"/>
  <c r="U90" i="70"/>
  <c r="T90" i="70"/>
  <c r="S90" i="70"/>
  <c r="O90" i="70"/>
  <c r="K90" i="70"/>
  <c r="Z89" i="70"/>
  <c r="Y89" i="70"/>
  <c r="X89" i="70"/>
  <c r="W89" i="70"/>
  <c r="V89" i="70"/>
  <c r="U89" i="70"/>
  <c r="T89" i="70"/>
  <c r="S89" i="70"/>
  <c r="O89" i="70"/>
  <c r="K89" i="70"/>
  <c r="Z88" i="70"/>
  <c r="Y88" i="70"/>
  <c r="X88" i="70"/>
  <c r="W88" i="70"/>
  <c r="V88" i="70"/>
  <c r="U88" i="70"/>
  <c r="T88" i="70"/>
  <c r="S88" i="70"/>
  <c r="O88" i="70"/>
  <c r="K88" i="70"/>
  <c r="Z87" i="70"/>
  <c r="Y87" i="70"/>
  <c r="X87" i="70"/>
  <c r="W87" i="70"/>
  <c r="V87" i="70"/>
  <c r="U87" i="70"/>
  <c r="T87" i="70"/>
  <c r="S87" i="70"/>
  <c r="O87" i="70"/>
  <c r="K87" i="70"/>
  <c r="Z86" i="70"/>
  <c r="Y86" i="70"/>
  <c r="X86" i="70"/>
  <c r="W86" i="70"/>
  <c r="V86" i="70"/>
  <c r="U86" i="70"/>
  <c r="T86" i="70"/>
  <c r="S86" i="70"/>
  <c r="O86" i="70"/>
  <c r="K86" i="70"/>
  <c r="Z85" i="70"/>
  <c r="Y85" i="70"/>
  <c r="X85" i="70"/>
  <c r="W85" i="70"/>
  <c r="V85" i="70"/>
  <c r="U85" i="70"/>
  <c r="T85" i="70"/>
  <c r="S85" i="70"/>
  <c r="O85" i="70"/>
  <c r="K85" i="70"/>
  <c r="Z84" i="70"/>
  <c r="Y84" i="70"/>
  <c r="X84" i="70"/>
  <c r="W84" i="70"/>
  <c r="V84" i="70"/>
  <c r="U84" i="70"/>
  <c r="T84" i="70"/>
  <c r="S84" i="70"/>
  <c r="O84" i="70"/>
  <c r="K84" i="70"/>
  <c r="Z83" i="70"/>
  <c r="Y83" i="70"/>
  <c r="X83" i="70"/>
  <c r="W83" i="70"/>
  <c r="V83" i="70"/>
  <c r="U83" i="70"/>
  <c r="T83" i="70"/>
  <c r="S83" i="70"/>
  <c r="O83" i="70"/>
  <c r="K83" i="70"/>
  <c r="Z82" i="70"/>
  <c r="Y82" i="70"/>
  <c r="S25" i="70" s="1"/>
  <c r="X82" i="70"/>
  <c r="W82" i="70"/>
  <c r="V82" i="70"/>
  <c r="U82" i="70"/>
  <c r="T82" i="70"/>
  <c r="S82" i="70"/>
  <c r="O82" i="70"/>
  <c r="K82" i="70"/>
  <c r="Z81" i="70"/>
  <c r="Y81" i="70"/>
  <c r="X81" i="70"/>
  <c r="W81" i="70"/>
  <c r="V81" i="70"/>
  <c r="S22" i="70" s="1"/>
  <c r="U81" i="70"/>
  <c r="S21" i="70" s="1"/>
  <c r="T81" i="70"/>
  <c r="S81" i="70"/>
  <c r="O81" i="70"/>
  <c r="K81" i="70"/>
  <c r="B81" i="70"/>
  <c r="C81" i="70" s="1"/>
  <c r="B82" i="70" s="1"/>
  <c r="C82" i="70" s="1"/>
  <c r="B83" i="70" s="1"/>
  <c r="C83" i="70" s="1"/>
  <c r="B84" i="70" s="1"/>
  <c r="C84" i="70" s="1"/>
  <c r="B85" i="70" s="1"/>
  <c r="C85" i="70" s="1"/>
  <c r="B86" i="70" s="1"/>
  <c r="C86" i="70" s="1"/>
  <c r="B87" i="70" s="1"/>
  <c r="C87" i="70" s="1"/>
  <c r="B88" i="70" s="1"/>
  <c r="C88" i="70" s="1"/>
  <c r="B89" i="70" s="1"/>
  <c r="C89" i="70" s="1"/>
  <c r="B90" i="70" s="1"/>
  <c r="C90" i="70" s="1"/>
  <c r="B91" i="70" s="1"/>
  <c r="C91" i="70" s="1"/>
  <c r="A81" i="70"/>
  <c r="Z80" i="70"/>
  <c r="S26" i="70" s="1"/>
  <c r="H27" i="70" s="1"/>
  <c r="Y80" i="70"/>
  <c r="X80" i="70"/>
  <c r="W80" i="70"/>
  <c r="V80" i="70"/>
  <c r="U80" i="70"/>
  <c r="T80" i="70"/>
  <c r="S80" i="70"/>
  <c r="O80" i="70"/>
  <c r="K80" i="70"/>
  <c r="Z79" i="70"/>
  <c r="Y79" i="70"/>
  <c r="X79" i="70"/>
  <c r="W79" i="70"/>
  <c r="V79" i="70"/>
  <c r="U79" i="70"/>
  <c r="T79" i="70"/>
  <c r="S79" i="70"/>
  <c r="O79" i="70"/>
  <c r="K79" i="70"/>
  <c r="Z78" i="70"/>
  <c r="Y78" i="70"/>
  <c r="X78" i="70"/>
  <c r="W78" i="70"/>
  <c r="V78" i="70"/>
  <c r="U78" i="70"/>
  <c r="T78" i="70"/>
  <c r="S78" i="70"/>
  <c r="O78" i="70"/>
  <c r="K78" i="70"/>
  <c r="Z77" i="70"/>
  <c r="Y77" i="70"/>
  <c r="X77" i="70"/>
  <c r="W77" i="70"/>
  <c r="V77" i="70"/>
  <c r="U77" i="70"/>
  <c r="T77" i="70"/>
  <c r="S77" i="70"/>
  <c r="O77" i="70"/>
  <c r="K77" i="70"/>
  <c r="Z76" i="70"/>
  <c r="Y76" i="70"/>
  <c r="X76" i="70"/>
  <c r="W76" i="70"/>
  <c r="V76" i="70"/>
  <c r="U76" i="70"/>
  <c r="T76" i="70"/>
  <c r="S76" i="70"/>
  <c r="O76" i="70"/>
  <c r="K76" i="70"/>
  <c r="Z75" i="70"/>
  <c r="Y75" i="70"/>
  <c r="X75" i="70"/>
  <c r="W75" i="70"/>
  <c r="V75" i="70"/>
  <c r="U75" i="70"/>
  <c r="T75" i="70"/>
  <c r="S75" i="70"/>
  <c r="O75" i="70"/>
  <c r="K75" i="70"/>
  <c r="Z74" i="70"/>
  <c r="Y74" i="70"/>
  <c r="X74" i="70"/>
  <c r="W74" i="70"/>
  <c r="V74" i="70"/>
  <c r="U74" i="70"/>
  <c r="T74" i="70"/>
  <c r="S74" i="70"/>
  <c r="O74" i="70"/>
  <c r="K74" i="70"/>
  <c r="Z73" i="70"/>
  <c r="Y73" i="70"/>
  <c r="X73" i="70"/>
  <c r="W73" i="70"/>
  <c r="V73" i="70"/>
  <c r="U73" i="70"/>
  <c r="T73" i="70"/>
  <c r="S73" i="70"/>
  <c r="O73" i="70"/>
  <c r="K73" i="70"/>
  <c r="Z72" i="70"/>
  <c r="Y72" i="70"/>
  <c r="R25" i="70" s="1"/>
  <c r="X72" i="70"/>
  <c r="W72" i="70"/>
  <c r="V72" i="70"/>
  <c r="U72" i="70"/>
  <c r="T72" i="70"/>
  <c r="O72" i="70"/>
  <c r="K72" i="70"/>
  <c r="S72" i="70" s="1"/>
  <c r="Z71" i="70"/>
  <c r="Y71" i="70"/>
  <c r="X71" i="70"/>
  <c r="V71" i="70"/>
  <c r="U71" i="70"/>
  <c r="T71" i="70"/>
  <c r="S71" i="70"/>
  <c r="O71" i="70"/>
  <c r="K71" i="70"/>
  <c r="W71" i="70" s="1"/>
  <c r="Z70" i="70"/>
  <c r="Y70" i="70"/>
  <c r="X70" i="70"/>
  <c r="W70" i="70"/>
  <c r="V70" i="70"/>
  <c r="U70" i="70"/>
  <c r="T70" i="70"/>
  <c r="O70" i="70"/>
  <c r="K70" i="70"/>
  <c r="S70" i="70" s="1"/>
  <c r="B70" i="70"/>
  <c r="C70" i="70" s="1"/>
  <c r="B71" i="70" s="1"/>
  <c r="C71" i="70" s="1"/>
  <c r="B72" i="70" s="1"/>
  <c r="C72" i="70" s="1"/>
  <c r="B73" i="70" s="1"/>
  <c r="C73" i="70" s="1"/>
  <c r="B74" i="70" s="1"/>
  <c r="C74" i="70" s="1"/>
  <c r="B75" i="70" s="1"/>
  <c r="C75" i="70" s="1"/>
  <c r="B76" i="70" s="1"/>
  <c r="C76" i="70" s="1"/>
  <c r="B77" i="70" s="1"/>
  <c r="C77" i="70" s="1"/>
  <c r="B78" i="70" s="1"/>
  <c r="C78" i="70" s="1"/>
  <c r="B79" i="70" s="1"/>
  <c r="C79" i="70" s="1"/>
  <c r="B80" i="70" s="1"/>
  <c r="C80" i="70" s="1"/>
  <c r="A70" i="70"/>
  <c r="Z69" i="70"/>
  <c r="Y69" i="70"/>
  <c r="X69" i="70"/>
  <c r="W69" i="70"/>
  <c r="V69" i="70"/>
  <c r="U69" i="70"/>
  <c r="T69" i="70"/>
  <c r="S69" i="70"/>
  <c r="O69" i="70"/>
  <c r="K69" i="70"/>
  <c r="Z68" i="70"/>
  <c r="Y68" i="70"/>
  <c r="X68" i="70"/>
  <c r="W68" i="70"/>
  <c r="V68" i="70"/>
  <c r="U68" i="70"/>
  <c r="T68" i="70"/>
  <c r="S68" i="70"/>
  <c r="O68" i="70"/>
  <c r="K68" i="70"/>
  <c r="Z67" i="70"/>
  <c r="Y67" i="70"/>
  <c r="X67" i="70"/>
  <c r="W67" i="70"/>
  <c r="V67" i="70"/>
  <c r="U67" i="70"/>
  <c r="T67" i="70"/>
  <c r="S67" i="70"/>
  <c r="O67" i="70"/>
  <c r="K67" i="70"/>
  <c r="Z66" i="70"/>
  <c r="Y66" i="70"/>
  <c r="X66" i="70"/>
  <c r="W66" i="70"/>
  <c r="V66" i="70"/>
  <c r="U66" i="70"/>
  <c r="T66" i="70"/>
  <c r="S66" i="70"/>
  <c r="O66" i="70"/>
  <c r="K66" i="70"/>
  <c r="Z65" i="70"/>
  <c r="Y65" i="70"/>
  <c r="X65" i="70"/>
  <c r="W65" i="70"/>
  <c r="V65" i="70"/>
  <c r="U65" i="70"/>
  <c r="T65" i="70"/>
  <c r="S65" i="70"/>
  <c r="O65" i="70"/>
  <c r="K65" i="70"/>
  <c r="Z64" i="70"/>
  <c r="Y64" i="70"/>
  <c r="X64" i="70"/>
  <c r="W64" i="70"/>
  <c r="V64" i="70"/>
  <c r="U64" i="70"/>
  <c r="T64" i="70"/>
  <c r="S64" i="70"/>
  <c r="O64" i="70"/>
  <c r="K64" i="70"/>
  <c r="Z63" i="70"/>
  <c r="Y63" i="70"/>
  <c r="X63" i="70"/>
  <c r="W63" i="70"/>
  <c r="V63" i="70"/>
  <c r="U63" i="70"/>
  <c r="T63" i="70"/>
  <c r="O63" i="70"/>
  <c r="K63" i="70"/>
  <c r="S63" i="70" s="1"/>
  <c r="Z62" i="70"/>
  <c r="Y62" i="70"/>
  <c r="X62" i="70"/>
  <c r="W62" i="70"/>
  <c r="V62" i="70"/>
  <c r="U62" i="70"/>
  <c r="T62" i="70"/>
  <c r="O62" i="70"/>
  <c r="K62" i="70"/>
  <c r="S62" i="70" s="1"/>
  <c r="Z61" i="70"/>
  <c r="Y61" i="70"/>
  <c r="X61" i="70"/>
  <c r="W61" i="70"/>
  <c r="V61" i="70"/>
  <c r="T61" i="70"/>
  <c r="S61" i="70"/>
  <c r="O61" i="70"/>
  <c r="K61" i="70"/>
  <c r="U61" i="70" s="1"/>
  <c r="Z60" i="70"/>
  <c r="Y60" i="70"/>
  <c r="X60" i="70"/>
  <c r="V60" i="70"/>
  <c r="U60" i="70"/>
  <c r="T60" i="70"/>
  <c r="S60" i="70"/>
  <c r="O60" i="70"/>
  <c r="K60" i="70"/>
  <c r="W60" i="70" s="1"/>
  <c r="Z59" i="70"/>
  <c r="Y59" i="70"/>
  <c r="X59" i="70"/>
  <c r="W59" i="70"/>
  <c r="V59" i="70"/>
  <c r="U59" i="70"/>
  <c r="T59" i="70"/>
  <c r="O59" i="70"/>
  <c r="K59" i="70"/>
  <c r="S59" i="70" s="1"/>
  <c r="B59" i="70"/>
  <c r="C59" i="70" s="1"/>
  <c r="B60" i="70" s="1"/>
  <c r="C60" i="70" s="1"/>
  <c r="B61" i="70" s="1"/>
  <c r="C61" i="70" s="1"/>
  <c r="B62" i="70" s="1"/>
  <c r="C62" i="70" s="1"/>
  <c r="B63" i="70" s="1"/>
  <c r="C63" i="70" s="1"/>
  <c r="B64" i="70" s="1"/>
  <c r="C64" i="70" s="1"/>
  <c r="B65" i="70" s="1"/>
  <c r="C65" i="70" s="1"/>
  <c r="B66" i="70" s="1"/>
  <c r="C66" i="70" s="1"/>
  <c r="B67" i="70" s="1"/>
  <c r="C67" i="70" s="1"/>
  <c r="B68" i="70" s="1"/>
  <c r="C68" i="70" s="1"/>
  <c r="B69" i="70" s="1"/>
  <c r="C69" i="70" s="1"/>
  <c r="A59" i="70"/>
  <c r="Z58" i="70"/>
  <c r="Y58" i="70"/>
  <c r="X58" i="70"/>
  <c r="W58" i="70"/>
  <c r="V58" i="70"/>
  <c r="U58" i="70"/>
  <c r="T58" i="70"/>
  <c r="S58" i="70"/>
  <c r="O58" i="70"/>
  <c r="K58" i="70"/>
  <c r="Z57" i="70"/>
  <c r="Y57" i="70"/>
  <c r="X57" i="70"/>
  <c r="W57" i="70"/>
  <c r="V57" i="70"/>
  <c r="U57" i="70"/>
  <c r="T57" i="70"/>
  <c r="S57" i="70"/>
  <c r="O57" i="70"/>
  <c r="K57" i="70"/>
  <c r="Z56" i="70"/>
  <c r="Y56" i="70"/>
  <c r="X56" i="70"/>
  <c r="W56" i="70"/>
  <c r="V56" i="70"/>
  <c r="U56" i="70"/>
  <c r="T56" i="70"/>
  <c r="S56" i="70"/>
  <c r="O56" i="70"/>
  <c r="K56" i="70"/>
  <c r="Z55" i="70"/>
  <c r="Y55" i="70"/>
  <c r="X55" i="70"/>
  <c r="W55" i="70"/>
  <c r="V55" i="70"/>
  <c r="U55" i="70"/>
  <c r="T55" i="70"/>
  <c r="S55" i="70"/>
  <c r="O55" i="70"/>
  <c r="K55" i="70"/>
  <c r="Z54" i="70"/>
  <c r="Y54" i="70"/>
  <c r="X54" i="70"/>
  <c r="W54" i="70"/>
  <c r="V54" i="70"/>
  <c r="U54" i="70"/>
  <c r="T54" i="70"/>
  <c r="S54" i="70"/>
  <c r="O54" i="70"/>
  <c r="K54" i="70"/>
  <c r="Z53" i="70"/>
  <c r="Y53" i="70"/>
  <c r="X53" i="70"/>
  <c r="W53" i="70"/>
  <c r="V53" i="70"/>
  <c r="U53" i="70"/>
  <c r="T53" i="70"/>
  <c r="O53" i="70"/>
  <c r="K53" i="70"/>
  <c r="S53" i="70" s="1"/>
  <c r="Z52" i="70"/>
  <c r="Y52" i="70"/>
  <c r="X52" i="70"/>
  <c r="W52" i="70"/>
  <c r="V52" i="70"/>
  <c r="U52" i="70"/>
  <c r="T52" i="70"/>
  <c r="O52" i="70"/>
  <c r="K52" i="70"/>
  <c r="S52" i="70" s="1"/>
  <c r="Z51" i="70"/>
  <c r="Y51" i="70"/>
  <c r="X51" i="70"/>
  <c r="W51" i="70"/>
  <c r="V51" i="70"/>
  <c r="T51" i="70"/>
  <c r="S51" i="70"/>
  <c r="O51" i="70"/>
  <c r="K51" i="70"/>
  <c r="U51" i="70" s="1"/>
  <c r="Z50" i="70"/>
  <c r="Y50" i="70"/>
  <c r="X50" i="70"/>
  <c r="W50" i="70"/>
  <c r="V50" i="70"/>
  <c r="T50" i="70"/>
  <c r="S50" i="70"/>
  <c r="O50" i="70"/>
  <c r="K50" i="70"/>
  <c r="U50" i="70" s="1"/>
  <c r="Z49" i="70"/>
  <c r="Y49" i="70"/>
  <c r="X49" i="70"/>
  <c r="V49" i="70"/>
  <c r="U49" i="70"/>
  <c r="T49" i="70"/>
  <c r="S49" i="70"/>
  <c r="O49" i="70"/>
  <c r="K49" i="70"/>
  <c r="W49" i="70" s="1"/>
  <c r="Z48" i="70"/>
  <c r="Y48" i="70"/>
  <c r="X48" i="70"/>
  <c r="W48" i="70"/>
  <c r="V48" i="70"/>
  <c r="U48" i="70"/>
  <c r="T48" i="70"/>
  <c r="S48" i="70"/>
  <c r="O48" i="70"/>
  <c r="K48" i="70"/>
  <c r="Z47" i="70"/>
  <c r="Y47" i="70"/>
  <c r="X47" i="70"/>
  <c r="W47" i="70"/>
  <c r="V47" i="70"/>
  <c r="U47" i="70"/>
  <c r="T47" i="70"/>
  <c r="O47" i="70"/>
  <c r="K47" i="70"/>
  <c r="S47" i="70" s="1"/>
  <c r="C47" i="70"/>
  <c r="B48" i="70" s="1"/>
  <c r="C48" i="70" s="1"/>
  <c r="B49" i="70" s="1"/>
  <c r="C49" i="70" s="1"/>
  <c r="B50" i="70" s="1"/>
  <c r="C50" i="70" s="1"/>
  <c r="B51" i="70" s="1"/>
  <c r="C51" i="70" s="1"/>
  <c r="B52" i="70" s="1"/>
  <c r="C52" i="70" s="1"/>
  <c r="B53" i="70" s="1"/>
  <c r="C53" i="70" s="1"/>
  <c r="B54" i="70" s="1"/>
  <c r="C54" i="70" s="1"/>
  <c r="B55" i="70" s="1"/>
  <c r="C55" i="70" s="1"/>
  <c r="B56" i="70" s="1"/>
  <c r="C56" i="70" s="1"/>
  <c r="B57" i="70" s="1"/>
  <c r="C57" i="70" s="1"/>
  <c r="B58" i="70" s="1"/>
  <c r="C58" i="70" s="1"/>
  <c r="B47" i="70"/>
  <c r="A47" i="70"/>
  <c r="L43" i="70"/>
  <c r="K42" i="70"/>
  <c r="K41" i="70"/>
  <c r="K40" i="70"/>
  <c r="K39" i="70"/>
  <c r="K38" i="70"/>
  <c r="K37" i="70"/>
  <c r="K31" i="70"/>
  <c r="G31" i="70" s="1"/>
  <c r="F31" i="70"/>
  <c r="D31" i="70"/>
  <c r="A31" i="70"/>
  <c r="K29" i="70"/>
  <c r="L29" i="70" s="1"/>
  <c r="G29" i="70"/>
  <c r="F29" i="70"/>
  <c r="D29" i="70"/>
  <c r="A29" i="70"/>
  <c r="K27" i="70"/>
  <c r="L28" i="70" s="1"/>
  <c r="G27" i="70"/>
  <c r="F27" i="70"/>
  <c r="D27" i="70"/>
  <c r="J27" i="70" s="1"/>
  <c r="A27" i="70"/>
  <c r="U26" i="70"/>
  <c r="K25" i="70"/>
  <c r="F25" i="70"/>
  <c r="D25" i="70"/>
  <c r="A25" i="70"/>
  <c r="S24" i="70"/>
  <c r="T23" i="70"/>
  <c r="S23" i="70"/>
  <c r="K23" i="70"/>
  <c r="F23" i="70"/>
  <c r="D23" i="70"/>
  <c r="A23" i="70"/>
  <c r="U22" i="70"/>
  <c r="U21" i="70"/>
  <c r="K21" i="70"/>
  <c r="F21" i="70"/>
  <c r="D21" i="70"/>
  <c r="A21" i="70"/>
  <c r="S20" i="70"/>
  <c r="T19" i="70"/>
  <c r="S19" i="70"/>
  <c r="Z228" i="69"/>
  <c r="Y228" i="69"/>
  <c r="X228" i="69"/>
  <c r="W228" i="69"/>
  <c r="V228" i="69"/>
  <c r="U228" i="69"/>
  <c r="T228" i="69"/>
  <c r="S228" i="69"/>
  <c r="O228" i="69"/>
  <c r="K228" i="69"/>
  <c r="Z227" i="69"/>
  <c r="Y227" i="69"/>
  <c r="X227" i="69"/>
  <c r="W227" i="69"/>
  <c r="V227" i="69"/>
  <c r="U227" i="69"/>
  <c r="T227" i="69"/>
  <c r="S227" i="69"/>
  <c r="O227" i="69"/>
  <c r="K227" i="69"/>
  <c r="Z226" i="69"/>
  <c r="Y226" i="69"/>
  <c r="X226" i="69"/>
  <c r="W226" i="69"/>
  <c r="V226" i="69"/>
  <c r="U226" i="69"/>
  <c r="T226" i="69"/>
  <c r="S226" i="69"/>
  <c r="O226" i="69"/>
  <c r="K226" i="69"/>
  <c r="Z225" i="69"/>
  <c r="Y225" i="69"/>
  <c r="X225" i="69"/>
  <c r="W225" i="69"/>
  <c r="V225" i="69"/>
  <c r="U225" i="69"/>
  <c r="T225" i="69"/>
  <c r="S225" i="69"/>
  <c r="O225" i="69"/>
  <c r="K225" i="69"/>
  <c r="Z224" i="69"/>
  <c r="Y224" i="69"/>
  <c r="X224" i="69"/>
  <c r="W224" i="69"/>
  <c r="V224" i="69"/>
  <c r="U224" i="69"/>
  <c r="T224" i="69"/>
  <c r="S224" i="69"/>
  <c r="O224" i="69"/>
  <c r="K224" i="69"/>
  <c r="Z223" i="69"/>
  <c r="Y223" i="69"/>
  <c r="X223" i="69"/>
  <c r="W223" i="69"/>
  <c r="V223" i="69"/>
  <c r="U223" i="69"/>
  <c r="T223" i="69"/>
  <c r="S223" i="69"/>
  <c r="O223" i="69"/>
  <c r="K223" i="69"/>
  <c r="Z222" i="69"/>
  <c r="Y222" i="69"/>
  <c r="X222" i="69"/>
  <c r="W222" i="69"/>
  <c r="V222" i="69"/>
  <c r="U222" i="69"/>
  <c r="T222" i="69"/>
  <c r="S222" i="69"/>
  <c r="O222" i="69"/>
  <c r="K222" i="69"/>
  <c r="Z221" i="69"/>
  <c r="Y221" i="69"/>
  <c r="X221" i="69"/>
  <c r="W221" i="69"/>
  <c r="V221" i="69"/>
  <c r="U221" i="69"/>
  <c r="T221" i="69"/>
  <c r="S221" i="69"/>
  <c r="O221" i="69"/>
  <c r="K221" i="69"/>
  <c r="Z220" i="69"/>
  <c r="Y220" i="69"/>
  <c r="X220" i="69"/>
  <c r="W220" i="69"/>
  <c r="V220" i="69"/>
  <c r="U220" i="69"/>
  <c r="T220" i="69"/>
  <c r="S220" i="69"/>
  <c r="O220" i="69"/>
  <c r="K220" i="69"/>
  <c r="Z219" i="69"/>
  <c r="Y219" i="69"/>
  <c r="X219" i="69"/>
  <c r="W219" i="69"/>
  <c r="U138" i="69" s="1"/>
  <c r="V219" i="69"/>
  <c r="U219" i="69"/>
  <c r="T219" i="69"/>
  <c r="S219" i="69"/>
  <c r="O219" i="69"/>
  <c r="K219" i="69"/>
  <c r="B219" i="69"/>
  <c r="C219" i="69" s="1"/>
  <c r="B220" i="69" s="1"/>
  <c r="C220" i="69" s="1"/>
  <c r="B221" i="69" s="1"/>
  <c r="C221" i="69" s="1"/>
  <c r="B222" i="69" s="1"/>
  <c r="C222" i="69" s="1"/>
  <c r="B223" i="69" s="1"/>
  <c r="C223" i="69" s="1"/>
  <c r="B224" i="69" s="1"/>
  <c r="C224" i="69" s="1"/>
  <c r="B225" i="69" s="1"/>
  <c r="C225" i="69" s="1"/>
  <c r="B226" i="69" s="1"/>
  <c r="C226" i="69" s="1"/>
  <c r="B227" i="69" s="1"/>
  <c r="C227" i="69" s="1"/>
  <c r="B228" i="69" s="1"/>
  <c r="C228" i="69" s="1"/>
  <c r="Z218" i="69"/>
  <c r="Y218" i="69"/>
  <c r="X218" i="69"/>
  <c r="W218" i="69"/>
  <c r="V218" i="69"/>
  <c r="U137" i="69" s="1"/>
  <c r="U218" i="69"/>
  <c r="U136" i="69" s="1"/>
  <c r="T218" i="69"/>
  <c r="U135" i="69" s="1"/>
  <c r="S218" i="69"/>
  <c r="U134" i="69" s="1"/>
  <c r="O218" i="69"/>
  <c r="K218" i="69"/>
  <c r="C218" i="69"/>
  <c r="B218" i="69"/>
  <c r="A218" i="69"/>
  <c r="Z217" i="69"/>
  <c r="U141" i="69" s="1"/>
  <c r="Y217" i="69"/>
  <c r="U140" i="69" s="1"/>
  <c r="X217" i="69"/>
  <c r="U139" i="69" s="1"/>
  <c r="W217" i="69"/>
  <c r="V217" i="69"/>
  <c r="U217" i="69"/>
  <c r="T217" i="69"/>
  <c r="S217" i="69"/>
  <c r="O217" i="69"/>
  <c r="K217" i="69"/>
  <c r="Z216" i="69"/>
  <c r="Y216" i="69"/>
  <c r="X216" i="69"/>
  <c r="W216" i="69"/>
  <c r="V216" i="69"/>
  <c r="U216" i="69"/>
  <c r="T216" i="69"/>
  <c r="S216" i="69"/>
  <c r="O216" i="69"/>
  <c r="K216" i="69"/>
  <c r="Z215" i="69"/>
  <c r="Y215" i="69"/>
  <c r="X215" i="69"/>
  <c r="W215" i="69"/>
  <c r="V215" i="69"/>
  <c r="U215" i="69"/>
  <c r="T215" i="69"/>
  <c r="S215" i="69"/>
  <c r="O215" i="69"/>
  <c r="K215" i="69"/>
  <c r="Z214" i="69"/>
  <c r="Y214" i="69"/>
  <c r="X214" i="69"/>
  <c r="W214" i="69"/>
  <c r="V214" i="69"/>
  <c r="U214" i="69"/>
  <c r="T214" i="69"/>
  <c r="S214" i="69"/>
  <c r="O214" i="69"/>
  <c r="K214" i="69"/>
  <c r="Z213" i="69"/>
  <c r="Y213" i="69"/>
  <c r="X213" i="69"/>
  <c r="W213" i="69"/>
  <c r="V213" i="69"/>
  <c r="U213" i="69"/>
  <c r="T213" i="69"/>
  <c r="S213" i="69"/>
  <c r="O213" i="69"/>
  <c r="K213" i="69"/>
  <c r="Z212" i="69"/>
  <c r="Y212" i="69"/>
  <c r="X212" i="69"/>
  <c r="W212" i="69"/>
  <c r="V212" i="69"/>
  <c r="U212" i="69"/>
  <c r="T212" i="69"/>
  <c r="S212" i="69"/>
  <c r="O212" i="69"/>
  <c r="K212" i="69"/>
  <c r="Z211" i="69"/>
  <c r="Y211" i="69"/>
  <c r="X211" i="69"/>
  <c r="W211" i="69"/>
  <c r="V211" i="69"/>
  <c r="U211" i="69"/>
  <c r="T211" i="69"/>
  <c r="S211" i="69"/>
  <c r="O211" i="69"/>
  <c r="K211" i="69"/>
  <c r="Z210" i="69"/>
  <c r="Y210" i="69"/>
  <c r="X210" i="69"/>
  <c r="W210" i="69"/>
  <c r="V210" i="69"/>
  <c r="U210" i="69"/>
  <c r="T210" i="69"/>
  <c r="S210" i="69"/>
  <c r="O210" i="69"/>
  <c r="K210" i="69"/>
  <c r="Z209" i="69"/>
  <c r="Y209" i="69"/>
  <c r="X209" i="69"/>
  <c r="W209" i="69"/>
  <c r="V209" i="69"/>
  <c r="U209" i="69"/>
  <c r="T209" i="69"/>
  <c r="S209" i="69"/>
  <c r="O209" i="69"/>
  <c r="K209" i="69"/>
  <c r="Z208" i="69"/>
  <c r="Y208" i="69"/>
  <c r="X208" i="69"/>
  <c r="W208" i="69"/>
  <c r="V208" i="69"/>
  <c r="U208" i="69"/>
  <c r="T208" i="69"/>
  <c r="T135" i="69" s="1"/>
  <c r="S208" i="69"/>
  <c r="O208" i="69"/>
  <c r="K208" i="69"/>
  <c r="Z207" i="69"/>
  <c r="Y207" i="69"/>
  <c r="X207" i="69"/>
  <c r="T139" i="69" s="1"/>
  <c r="W207" i="69"/>
  <c r="V207" i="69"/>
  <c r="U207" i="69"/>
  <c r="T207" i="69"/>
  <c r="S207" i="69"/>
  <c r="T134" i="69" s="1"/>
  <c r="O207" i="69"/>
  <c r="K207" i="69"/>
  <c r="C207" i="69"/>
  <c r="B208" i="69" s="1"/>
  <c r="C208" i="69" s="1"/>
  <c r="B209" i="69" s="1"/>
  <c r="C209" i="69" s="1"/>
  <c r="B210" i="69" s="1"/>
  <c r="C210" i="69" s="1"/>
  <c r="B211" i="69" s="1"/>
  <c r="C211" i="69" s="1"/>
  <c r="B212" i="69" s="1"/>
  <c r="C212" i="69" s="1"/>
  <c r="B213" i="69" s="1"/>
  <c r="C213" i="69" s="1"/>
  <c r="B214" i="69" s="1"/>
  <c r="C214" i="69" s="1"/>
  <c r="B215" i="69" s="1"/>
  <c r="C215" i="69" s="1"/>
  <c r="B216" i="69" s="1"/>
  <c r="C216" i="69" s="1"/>
  <c r="B217" i="69" s="1"/>
  <c r="C217" i="69" s="1"/>
  <c r="B207" i="69"/>
  <c r="A207" i="69"/>
  <c r="Z206" i="69"/>
  <c r="Y206" i="69"/>
  <c r="X206" i="69"/>
  <c r="W206" i="69"/>
  <c r="V206" i="69"/>
  <c r="U206" i="69"/>
  <c r="T136" i="69" s="1"/>
  <c r="T206" i="69"/>
  <c r="S206" i="69"/>
  <c r="O206" i="69"/>
  <c r="K206" i="69"/>
  <c r="Z205" i="69"/>
  <c r="Y205" i="69"/>
  <c r="X205" i="69"/>
  <c r="W205" i="69"/>
  <c r="V205" i="69"/>
  <c r="U205" i="69"/>
  <c r="T205" i="69"/>
  <c r="S205" i="69"/>
  <c r="O205" i="69"/>
  <c r="K205" i="69"/>
  <c r="Z204" i="69"/>
  <c r="Y204" i="69"/>
  <c r="X204" i="69"/>
  <c r="W204" i="69"/>
  <c r="V204" i="69"/>
  <c r="U204" i="69"/>
  <c r="T204" i="69"/>
  <c r="S204" i="69"/>
  <c r="O204" i="69"/>
  <c r="K204" i="69"/>
  <c r="Z203" i="69"/>
  <c r="Y203" i="69"/>
  <c r="X203" i="69"/>
  <c r="W203" i="69"/>
  <c r="V203" i="69"/>
  <c r="U203" i="69"/>
  <c r="T203" i="69"/>
  <c r="S203" i="69"/>
  <c r="O203" i="69"/>
  <c r="K203" i="69"/>
  <c r="Z202" i="69"/>
  <c r="Y202" i="69"/>
  <c r="X202" i="69"/>
  <c r="W202" i="69"/>
  <c r="V202" i="69"/>
  <c r="U202" i="69"/>
  <c r="T202" i="69"/>
  <c r="S202" i="69"/>
  <c r="O202" i="69"/>
  <c r="K202" i="69"/>
  <c r="Z201" i="69"/>
  <c r="Y201" i="69"/>
  <c r="X201" i="69"/>
  <c r="W201" i="69"/>
  <c r="V201" i="69"/>
  <c r="U201" i="69"/>
  <c r="T201" i="69"/>
  <c r="S201" i="69"/>
  <c r="O201" i="69"/>
  <c r="K201" i="69"/>
  <c r="Z200" i="69"/>
  <c r="Y200" i="69"/>
  <c r="X200" i="69"/>
  <c r="W200" i="69"/>
  <c r="V200" i="69"/>
  <c r="U200" i="69"/>
  <c r="T200" i="69"/>
  <c r="S200" i="69"/>
  <c r="O200" i="69"/>
  <c r="K200" i="69"/>
  <c r="Z199" i="69"/>
  <c r="Y199" i="69"/>
  <c r="X199" i="69"/>
  <c r="W199" i="69"/>
  <c r="V199" i="69"/>
  <c r="U199" i="69"/>
  <c r="T199" i="69"/>
  <c r="S199" i="69"/>
  <c r="O199" i="69"/>
  <c r="K199" i="69"/>
  <c r="Z198" i="69"/>
  <c r="Y198" i="69"/>
  <c r="X198" i="69"/>
  <c r="W198" i="69"/>
  <c r="V198" i="69"/>
  <c r="U198" i="69"/>
  <c r="T198" i="69"/>
  <c r="S198" i="69"/>
  <c r="O198" i="69"/>
  <c r="K198" i="69"/>
  <c r="Z197" i="69"/>
  <c r="Y197" i="69"/>
  <c r="X197" i="69"/>
  <c r="W197" i="69"/>
  <c r="V197" i="69"/>
  <c r="U197" i="69"/>
  <c r="T197" i="69"/>
  <c r="S197" i="69"/>
  <c r="O197" i="69"/>
  <c r="K197" i="69"/>
  <c r="Z196" i="69"/>
  <c r="Y196" i="69"/>
  <c r="X196" i="69"/>
  <c r="S139" i="69" s="1"/>
  <c r="W196" i="69"/>
  <c r="S138" i="69" s="1"/>
  <c r="V196" i="69"/>
  <c r="U196" i="69"/>
  <c r="S136" i="69" s="1"/>
  <c r="T196" i="69"/>
  <c r="S135" i="69" s="1"/>
  <c r="O196" i="69"/>
  <c r="K196" i="69"/>
  <c r="S196" i="69" s="1"/>
  <c r="S134" i="69" s="1"/>
  <c r="B196" i="69"/>
  <c r="C196" i="69" s="1"/>
  <c r="B197" i="69" s="1"/>
  <c r="C197" i="69" s="1"/>
  <c r="B198" i="69" s="1"/>
  <c r="C198" i="69" s="1"/>
  <c r="B199" i="69" s="1"/>
  <c r="C199" i="69" s="1"/>
  <c r="B200" i="69" s="1"/>
  <c r="C200" i="69" s="1"/>
  <c r="B201" i="69" s="1"/>
  <c r="C201" i="69" s="1"/>
  <c r="B202" i="69" s="1"/>
  <c r="C202" i="69" s="1"/>
  <c r="B203" i="69" s="1"/>
  <c r="C203" i="69" s="1"/>
  <c r="B204" i="69" s="1"/>
  <c r="C204" i="69" s="1"/>
  <c r="B205" i="69" s="1"/>
  <c r="C205" i="69" s="1"/>
  <c r="B206" i="69" s="1"/>
  <c r="C206" i="69" s="1"/>
  <c r="A196" i="69"/>
  <c r="Z195" i="69"/>
  <c r="S141" i="69" s="1"/>
  <c r="Y195" i="69"/>
  <c r="X195" i="69"/>
  <c r="W195" i="69"/>
  <c r="V195" i="69"/>
  <c r="U195" i="69"/>
  <c r="T195" i="69"/>
  <c r="S195" i="69"/>
  <c r="O195" i="69"/>
  <c r="K195" i="69"/>
  <c r="Z194" i="69"/>
  <c r="Y194" i="69"/>
  <c r="X194" i="69"/>
  <c r="W194" i="69"/>
  <c r="V194" i="69"/>
  <c r="U194" i="69"/>
  <c r="T194" i="69"/>
  <c r="S194" i="69"/>
  <c r="O194" i="69"/>
  <c r="K194" i="69"/>
  <c r="Z193" i="69"/>
  <c r="Y193" i="69"/>
  <c r="X193" i="69"/>
  <c r="W193" i="69"/>
  <c r="V193" i="69"/>
  <c r="U193" i="69"/>
  <c r="T193" i="69"/>
  <c r="S193" i="69"/>
  <c r="O193" i="69"/>
  <c r="K193" i="69"/>
  <c r="Z192" i="69"/>
  <c r="Y192" i="69"/>
  <c r="X192" i="69"/>
  <c r="W192" i="69"/>
  <c r="V192" i="69"/>
  <c r="U192" i="69"/>
  <c r="T192" i="69"/>
  <c r="S192" i="69"/>
  <c r="O192" i="69"/>
  <c r="K192" i="69"/>
  <c r="Z191" i="69"/>
  <c r="Y191" i="69"/>
  <c r="X191" i="69"/>
  <c r="W191" i="69"/>
  <c r="V191" i="69"/>
  <c r="U191" i="69"/>
  <c r="T191" i="69"/>
  <c r="S191" i="69"/>
  <c r="O191" i="69"/>
  <c r="K191" i="69"/>
  <c r="Z190" i="69"/>
  <c r="Y190" i="69"/>
  <c r="X190" i="69"/>
  <c r="W190" i="69"/>
  <c r="V190" i="69"/>
  <c r="U190" i="69"/>
  <c r="T190" i="69"/>
  <c r="S190" i="69"/>
  <c r="O190" i="69"/>
  <c r="K190" i="69"/>
  <c r="Z189" i="69"/>
  <c r="Y189" i="69"/>
  <c r="X189" i="69"/>
  <c r="W189" i="69"/>
  <c r="V189" i="69"/>
  <c r="U189" i="69"/>
  <c r="T189" i="69"/>
  <c r="S189" i="69"/>
  <c r="O189" i="69"/>
  <c r="K189" i="69"/>
  <c r="Z188" i="69"/>
  <c r="Y188" i="69"/>
  <c r="X188" i="69"/>
  <c r="W188" i="69"/>
  <c r="V188" i="69"/>
  <c r="U188" i="69"/>
  <c r="T188" i="69"/>
  <c r="S188" i="69"/>
  <c r="O188" i="69"/>
  <c r="K188" i="69"/>
  <c r="Z187" i="69"/>
  <c r="Y187" i="69"/>
  <c r="X187" i="69"/>
  <c r="W187" i="69"/>
  <c r="V187" i="69"/>
  <c r="U187" i="69"/>
  <c r="T187" i="69"/>
  <c r="O187" i="69"/>
  <c r="K187" i="69"/>
  <c r="S187" i="69" s="1"/>
  <c r="Z186" i="69"/>
  <c r="Y186" i="69"/>
  <c r="X186" i="69"/>
  <c r="W186" i="69"/>
  <c r="V186" i="69"/>
  <c r="U186" i="69"/>
  <c r="T186" i="69"/>
  <c r="S186" i="69"/>
  <c r="O186" i="69"/>
  <c r="K186" i="69"/>
  <c r="Z185" i="69"/>
  <c r="Y185" i="69"/>
  <c r="X185" i="69"/>
  <c r="W185" i="69"/>
  <c r="V185" i="69"/>
  <c r="U185" i="69"/>
  <c r="R136" i="69" s="1"/>
  <c r="T185" i="69"/>
  <c r="O185" i="69"/>
  <c r="K185" i="69"/>
  <c r="S185" i="69" s="1"/>
  <c r="B185" i="69"/>
  <c r="C185" i="69" s="1"/>
  <c r="B186" i="69" s="1"/>
  <c r="C186" i="69" s="1"/>
  <c r="B187" i="69" s="1"/>
  <c r="C187" i="69" s="1"/>
  <c r="B188" i="69" s="1"/>
  <c r="C188" i="69" s="1"/>
  <c r="B189" i="69" s="1"/>
  <c r="C189" i="69" s="1"/>
  <c r="B190" i="69" s="1"/>
  <c r="C190" i="69" s="1"/>
  <c r="B191" i="69" s="1"/>
  <c r="C191" i="69" s="1"/>
  <c r="B192" i="69" s="1"/>
  <c r="C192" i="69" s="1"/>
  <c r="B193" i="69" s="1"/>
  <c r="C193" i="69" s="1"/>
  <c r="B194" i="69" s="1"/>
  <c r="C194" i="69" s="1"/>
  <c r="B195" i="69" s="1"/>
  <c r="C195" i="69" s="1"/>
  <c r="A185" i="69"/>
  <c r="Z184" i="69"/>
  <c r="Y184" i="69"/>
  <c r="X184" i="69"/>
  <c r="W184" i="69"/>
  <c r="V184" i="69"/>
  <c r="U184" i="69"/>
  <c r="T184" i="69"/>
  <c r="S184" i="69"/>
  <c r="O184" i="69"/>
  <c r="K184" i="69"/>
  <c r="Z183" i="69"/>
  <c r="Y183" i="69"/>
  <c r="X183" i="69"/>
  <c r="W183" i="69"/>
  <c r="V183" i="69"/>
  <c r="U183" i="69"/>
  <c r="T183" i="69"/>
  <c r="S183" i="69"/>
  <c r="O183" i="69"/>
  <c r="K183" i="69"/>
  <c r="Z182" i="69"/>
  <c r="Y182" i="69"/>
  <c r="X182" i="69"/>
  <c r="W182" i="69"/>
  <c r="V182" i="69"/>
  <c r="U182" i="69"/>
  <c r="T182" i="69"/>
  <c r="S182" i="69"/>
  <c r="O182" i="69"/>
  <c r="K182" i="69"/>
  <c r="Z181" i="69"/>
  <c r="Y181" i="69"/>
  <c r="X181" i="69"/>
  <c r="W181" i="69"/>
  <c r="V181" i="69"/>
  <c r="U181" i="69"/>
  <c r="T181" i="69"/>
  <c r="S181" i="69"/>
  <c r="O181" i="69"/>
  <c r="K181" i="69"/>
  <c r="Z180" i="69"/>
  <c r="Y180" i="69"/>
  <c r="X180" i="69"/>
  <c r="W180" i="69"/>
  <c r="V180" i="69"/>
  <c r="U180" i="69"/>
  <c r="T180" i="69"/>
  <c r="S180" i="69"/>
  <c r="O180" i="69"/>
  <c r="K180" i="69"/>
  <c r="Z179" i="69"/>
  <c r="Y179" i="69"/>
  <c r="X179" i="69"/>
  <c r="W179" i="69"/>
  <c r="V179" i="69"/>
  <c r="U179" i="69"/>
  <c r="T179" i="69"/>
  <c r="S179" i="69"/>
  <c r="O179" i="69"/>
  <c r="K179" i="69"/>
  <c r="Z178" i="69"/>
  <c r="Y178" i="69"/>
  <c r="X178" i="69"/>
  <c r="W178" i="69"/>
  <c r="V178" i="69"/>
  <c r="U178" i="69"/>
  <c r="T178" i="69"/>
  <c r="S178" i="69"/>
  <c r="O178" i="69"/>
  <c r="K178" i="69"/>
  <c r="Z177" i="69"/>
  <c r="Y177" i="69"/>
  <c r="X177" i="69"/>
  <c r="W177" i="69"/>
  <c r="V177" i="69"/>
  <c r="U177" i="69"/>
  <c r="T177" i="69"/>
  <c r="S177" i="69"/>
  <c r="O177" i="69"/>
  <c r="K177" i="69"/>
  <c r="Z176" i="69"/>
  <c r="Y176" i="69"/>
  <c r="X176" i="69"/>
  <c r="W176" i="69"/>
  <c r="V176" i="69"/>
  <c r="T176" i="69"/>
  <c r="S176" i="69"/>
  <c r="O176" i="69"/>
  <c r="K176" i="69"/>
  <c r="U176" i="69" s="1"/>
  <c r="Z175" i="69"/>
  <c r="Y175" i="69"/>
  <c r="X175" i="69"/>
  <c r="W175" i="69"/>
  <c r="V175" i="69"/>
  <c r="T175" i="69"/>
  <c r="S175" i="69"/>
  <c r="O175" i="69"/>
  <c r="K175" i="69"/>
  <c r="U175" i="69" s="1"/>
  <c r="Z174" i="69"/>
  <c r="Y174" i="69"/>
  <c r="X174" i="69"/>
  <c r="W174" i="69"/>
  <c r="V174" i="69"/>
  <c r="U174" i="69"/>
  <c r="T174" i="69"/>
  <c r="O174" i="69"/>
  <c r="K174" i="69"/>
  <c r="S174" i="69" s="1"/>
  <c r="B174" i="69"/>
  <c r="C174" i="69" s="1"/>
  <c r="B175" i="69" s="1"/>
  <c r="C175" i="69" s="1"/>
  <c r="B176" i="69" s="1"/>
  <c r="C176" i="69" s="1"/>
  <c r="B177" i="69" s="1"/>
  <c r="C177" i="69" s="1"/>
  <c r="B178" i="69" s="1"/>
  <c r="C178" i="69" s="1"/>
  <c r="B179" i="69" s="1"/>
  <c r="C179" i="69" s="1"/>
  <c r="B180" i="69" s="1"/>
  <c r="C180" i="69" s="1"/>
  <c r="B181" i="69" s="1"/>
  <c r="C181" i="69" s="1"/>
  <c r="B182" i="69" s="1"/>
  <c r="C182" i="69" s="1"/>
  <c r="B183" i="69" s="1"/>
  <c r="C183" i="69" s="1"/>
  <c r="B184" i="69" s="1"/>
  <c r="C184" i="69" s="1"/>
  <c r="A174" i="69"/>
  <c r="Z173" i="69"/>
  <c r="Y173" i="69"/>
  <c r="X173" i="69"/>
  <c r="W173" i="69"/>
  <c r="V173" i="69"/>
  <c r="U173" i="69"/>
  <c r="T173" i="69"/>
  <c r="S173" i="69"/>
  <c r="O173" i="69"/>
  <c r="K173" i="69"/>
  <c r="Z172" i="69"/>
  <c r="Y172" i="69"/>
  <c r="X172" i="69"/>
  <c r="W172" i="69"/>
  <c r="V172" i="69"/>
  <c r="U172" i="69"/>
  <c r="T172" i="69"/>
  <c r="S172" i="69"/>
  <c r="O172" i="69"/>
  <c r="K172" i="69"/>
  <c r="Z171" i="69"/>
  <c r="Y171" i="69"/>
  <c r="X171" i="69"/>
  <c r="W171" i="69"/>
  <c r="V171" i="69"/>
  <c r="U171" i="69"/>
  <c r="T171" i="69"/>
  <c r="S171" i="69"/>
  <c r="O171" i="69"/>
  <c r="K171" i="69"/>
  <c r="Z170" i="69"/>
  <c r="Y170" i="69"/>
  <c r="X170" i="69"/>
  <c r="W170" i="69"/>
  <c r="V170" i="69"/>
  <c r="U170" i="69"/>
  <c r="T170" i="69"/>
  <c r="S170" i="69"/>
  <c r="O170" i="69"/>
  <c r="K170" i="69"/>
  <c r="Z169" i="69"/>
  <c r="Y169" i="69"/>
  <c r="X169" i="69"/>
  <c r="W169" i="69"/>
  <c r="V169" i="69"/>
  <c r="U169" i="69"/>
  <c r="T169" i="69"/>
  <c r="S169" i="69"/>
  <c r="O169" i="69"/>
  <c r="K169" i="69"/>
  <c r="Z168" i="69"/>
  <c r="Y168" i="69"/>
  <c r="X168" i="69"/>
  <c r="W168" i="69"/>
  <c r="V168" i="69"/>
  <c r="U168" i="69"/>
  <c r="T168" i="69"/>
  <c r="S168" i="69"/>
  <c r="O168" i="69"/>
  <c r="K168" i="69"/>
  <c r="Z167" i="69"/>
  <c r="Y167" i="69"/>
  <c r="X167" i="69"/>
  <c r="W167" i="69"/>
  <c r="V167" i="69"/>
  <c r="U167" i="69"/>
  <c r="T167" i="69"/>
  <c r="S167" i="69"/>
  <c r="O167" i="69"/>
  <c r="K167" i="69"/>
  <c r="Z166" i="69"/>
  <c r="Y166" i="69"/>
  <c r="X166" i="69"/>
  <c r="W166" i="69"/>
  <c r="V166" i="69"/>
  <c r="U166" i="69"/>
  <c r="T166" i="69"/>
  <c r="S166" i="69"/>
  <c r="O166" i="69"/>
  <c r="K166" i="69"/>
  <c r="Z165" i="69"/>
  <c r="Y165" i="69"/>
  <c r="X165" i="69"/>
  <c r="W165" i="69"/>
  <c r="V165" i="69"/>
  <c r="U165" i="69"/>
  <c r="T165" i="69"/>
  <c r="S165" i="69"/>
  <c r="O165" i="69"/>
  <c r="K165" i="69"/>
  <c r="Z164" i="69"/>
  <c r="Y164" i="69"/>
  <c r="X164" i="69"/>
  <c r="W164" i="69"/>
  <c r="V164" i="69"/>
  <c r="U164" i="69"/>
  <c r="T164" i="69"/>
  <c r="S164" i="69"/>
  <c r="O164" i="69"/>
  <c r="K164" i="69"/>
  <c r="Z163" i="69"/>
  <c r="Y163" i="69"/>
  <c r="X163" i="69"/>
  <c r="W163" i="69"/>
  <c r="V163" i="69"/>
  <c r="U163" i="69"/>
  <c r="P136" i="69" s="1"/>
  <c r="T163" i="69"/>
  <c r="P135" i="69" s="1"/>
  <c r="S163" i="69"/>
  <c r="O163" i="69"/>
  <c r="K163" i="69"/>
  <c r="Z162" i="69"/>
  <c r="Y162" i="69"/>
  <c r="P140" i="69" s="1"/>
  <c r="X162" i="69"/>
  <c r="P139" i="69" s="1"/>
  <c r="W162" i="69"/>
  <c r="V162" i="69"/>
  <c r="U162" i="69"/>
  <c r="T162" i="69"/>
  <c r="S162" i="69"/>
  <c r="P134" i="69" s="1"/>
  <c r="O162" i="69"/>
  <c r="K162" i="69"/>
  <c r="B162" i="69"/>
  <c r="C162" i="69" s="1"/>
  <c r="B163" i="69" s="1"/>
  <c r="C163" i="69" s="1"/>
  <c r="B164" i="69" s="1"/>
  <c r="C164" i="69" s="1"/>
  <c r="B165" i="69" s="1"/>
  <c r="C165" i="69" s="1"/>
  <c r="B166" i="69" s="1"/>
  <c r="C166" i="69" s="1"/>
  <c r="B167" i="69" s="1"/>
  <c r="C167" i="69" s="1"/>
  <c r="B168" i="69" s="1"/>
  <c r="C168" i="69" s="1"/>
  <c r="B169" i="69" s="1"/>
  <c r="C169" i="69" s="1"/>
  <c r="B170" i="69" s="1"/>
  <c r="C170" i="69" s="1"/>
  <c r="B171" i="69" s="1"/>
  <c r="C171" i="69" s="1"/>
  <c r="B172" i="69" s="1"/>
  <c r="C172" i="69" s="1"/>
  <c r="B173" i="69" s="1"/>
  <c r="C173" i="69" s="1"/>
  <c r="A162" i="69"/>
  <c r="L158" i="69"/>
  <c r="K157" i="69"/>
  <c r="K156" i="69"/>
  <c r="K155" i="69"/>
  <c r="K154" i="69"/>
  <c r="K153" i="69"/>
  <c r="K152" i="69"/>
  <c r="K146" i="69"/>
  <c r="G146" i="69" s="1"/>
  <c r="F146" i="69"/>
  <c r="D146" i="69"/>
  <c r="A146" i="69"/>
  <c r="K144" i="69"/>
  <c r="L144" i="69" s="1"/>
  <c r="G144" i="69"/>
  <c r="F144" i="69"/>
  <c r="D144" i="69"/>
  <c r="A144" i="69"/>
  <c r="K142" i="69"/>
  <c r="G142" i="69"/>
  <c r="F142" i="69"/>
  <c r="D142" i="69"/>
  <c r="A142" i="69"/>
  <c r="T141" i="69"/>
  <c r="T140" i="69"/>
  <c r="K140" i="69"/>
  <c r="F140" i="69"/>
  <c r="D140" i="69"/>
  <c r="G140" i="69" s="1"/>
  <c r="A140" i="69"/>
  <c r="T138" i="69"/>
  <c r="K138" i="69"/>
  <c r="F138" i="69"/>
  <c r="D138" i="69"/>
  <c r="G138" i="69" s="1"/>
  <c r="A138" i="69"/>
  <c r="T137" i="69"/>
  <c r="S137" i="69"/>
  <c r="K136" i="69"/>
  <c r="G136" i="69"/>
  <c r="F136" i="69"/>
  <c r="D136" i="69"/>
  <c r="A136" i="69"/>
  <c r="Z113" i="69"/>
  <c r="Y113" i="69"/>
  <c r="X113" i="69"/>
  <c r="W113" i="69"/>
  <c r="V113" i="69"/>
  <c r="U113" i="69"/>
  <c r="T113" i="69"/>
  <c r="S113" i="69"/>
  <c r="O113" i="69"/>
  <c r="K113" i="69"/>
  <c r="Z112" i="69"/>
  <c r="Y112" i="69"/>
  <c r="X112" i="69"/>
  <c r="W112" i="69"/>
  <c r="V112" i="69"/>
  <c r="U112" i="69"/>
  <c r="T112" i="69"/>
  <c r="S112" i="69"/>
  <c r="O112" i="69"/>
  <c r="K112" i="69"/>
  <c r="Z111" i="69"/>
  <c r="Y111" i="69"/>
  <c r="X111" i="69"/>
  <c r="W111" i="69"/>
  <c r="V111" i="69"/>
  <c r="U111" i="69"/>
  <c r="T111" i="69"/>
  <c r="S111" i="69"/>
  <c r="O111" i="69"/>
  <c r="K111" i="69"/>
  <c r="Z110" i="69"/>
  <c r="Y110" i="69"/>
  <c r="X110" i="69"/>
  <c r="W110" i="69"/>
  <c r="V110" i="69"/>
  <c r="U110" i="69"/>
  <c r="T110" i="69"/>
  <c r="S110" i="69"/>
  <c r="O110" i="69"/>
  <c r="K110" i="69"/>
  <c r="Z109" i="69"/>
  <c r="Y109" i="69"/>
  <c r="X109" i="69"/>
  <c r="W109" i="69"/>
  <c r="V109" i="69"/>
  <c r="U109" i="69"/>
  <c r="T109" i="69"/>
  <c r="S109" i="69"/>
  <c r="O109" i="69"/>
  <c r="K109" i="69"/>
  <c r="Z108" i="69"/>
  <c r="Y108" i="69"/>
  <c r="X108" i="69"/>
  <c r="W108" i="69"/>
  <c r="V108" i="69"/>
  <c r="U108" i="69"/>
  <c r="T108" i="69"/>
  <c r="S108" i="69"/>
  <c r="O108" i="69"/>
  <c r="K108" i="69"/>
  <c r="Z107" i="69"/>
  <c r="Y107" i="69"/>
  <c r="X107" i="69"/>
  <c r="W107" i="69"/>
  <c r="V107" i="69"/>
  <c r="U107" i="69"/>
  <c r="T107" i="69"/>
  <c r="S107" i="69"/>
  <c r="O107" i="69"/>
  <c r="K107" i="69"/>
  <c r="Z106" i="69"/>
  <c r="Y106" i="69"/>
  <c r="X106" i="69"/>
  <c r="W106" i="69"/>
  <c r="V106" i="69"/>
  <c r="U106" i="69"/>
  <c r="T106" i="69"/>
  <c r="S106" i="69"/>
  <c r="O106" i="69"/>
  <c r="K106" i="69"/>
  <c r="Z105" i="69"/>
  <c r="Y105" i="69"/>
  <c r="X105" i="69"/>
  <c r="W105" i="69"/>
  <c r="V105" i="69"/>
  <c r="U105" i="69"/>
  <c r="T105" i="69"/>
  <c r="S105" i="69"/>
  <c r="O105" i="69"/>
  <c r="K105" i="69"/>
  <c r="Z104" i="69"/>
  <c r="Y104" i="69"/>
  <c r="X104" i="69"/>
  <c r="W104" i="69"/>
  <c r="U23" i="69" s="1"/>
  <c r="V104" i="69"/>
  <c r="U104" i="69"/>
  <c r="T104" i="69"/>
  <c r="S104" i="69"/>
  <c r="O104" i="69"/>
  <c r="K104" i="69"/>
  <c r="B104" i="69"/>
  <c r="C104" i="69" s="1"/>
  <c r="B105" i="69" s="1"/>
  <c r="C105" i="69" s="1"/>
  <c r="B106" i="69" s="1"/>
  <c r="C106" i="69" s="1"/>
  <c r="B107" i="69" s="1"/>
  <c r="C107" i="69" s="1"/>
  <c r="B108" i="69" s="1"/>
  <c r="C108" i="69" s="1"/>
  <c r="B109" i="69" s="1"/>
  <c r="C109" i="69" s="1"/>
  <c r="B110" i="69" s="1"/>
  <c r="C110" i="69" s="1"/>
  <c r="B111" i="69" s="1"/>
  <c r="C111" i="69" s="1"/>
  <c r="B112" i="69" s="1"/>
  <c r="C112" i="69" s="1"/>
  <c r="B113" i="69" s="1"/>
  <c r="C113" i="69" s="1"/>
  <c r="Z103" i="69"/>
  <c r="Y103" i="69"/>
  <c r="X103" i="69"/>
  <c r="W103" i="69"/>
  <c r="V103" i="69"/>
  <c r="U22" i="69" s="1"/>
  <c r="U103" i="69"/>
  <c r="U21" i="69" s="1"/>
  <c r="T103" i="69"/>
  <c r="U20" i="69" s="1"/>
  <c r="S103" i="69"/>
  <c r="U19" i="69" s="1"/>
  <c r="O103" i="69"/>
  <c r="K103" i="69"/>
  <c r="C103" i="69"/>
  <c r="B103" i="69"/>
  <c r="A103" i="69"/>
  <c r="Z102" i="69"/>
  <c r="U26" i="69" s="1"/>
  <c r="Y102" i="69"/>
  <c r="U25" i="69" s="1"/>
  <c r="X102" i="69"/>
  <c r="U24" i="69" s="1"/>
  <c r="W102" i="69"/>
  <c r="V102" i="69"/>
  <c r="U102" i="69"/>
  <c r="T102" i="69"/>
  <c r="S102" i="69"/>
  <c r="O102" i="69"/>
  <c r="K102" i="69"/>
  <c r="Z101" i="69"/>
  <c r="Y101" i="69"/>
  <c r="X101" i="69"/>
  <c r="W101" i="69"/>
  <c r="V101" i="69"/>
  <c r="U101" i="69"/>
  <c r="T101" i="69"/>
  <c r="S101" i="69"/>
  <c r="O101" i="69"/>
  <c r="K101" i="69"/>
  <c r="Z100" i="69"/>
  <c r="Y100" i="69"/>
  <c r="X100" i="69"/>
  <c r="W100" i="69"/>
  <c r="V100" i="69"/>
  <c r="U100" i="69"/>
  <c r="T100" i="69"/>
  <c r="S100" i="69"/>
  <c r="O100" i="69"/>
  <c r="K100" i="69"/>
  <c r="Z99" i="69"/>
  <c r="Y99" i="69"/>
  <c r="X99" i="69"/>
  <c r="W99" i="69"/>
  <c r="V99" i="69"/>
  <c r="U99" i="69"/>
  <c r="T99" i="69"/>
  <c r="S99" i="69"/>
  <c r="O99" i="69"/>
  <c r="K99" i="69"/>
  <c r="Z98" i="69"/>
  <c r="Y98" i="69"/>
  <c r="X98" i="69"/>
  <c r="W98" i="69"/>
  <c r="V98" i="69"/>
  <c r="U98" i="69"/>
  <c r="T98" i="69"/>
  <c r="S98" i="69"/>
  <c r="O98" i="69"/>
  <c r="K98" i="69"/>
  <c r="Z97" i="69"/>
  <c r="Y97" i="69"/>
  <c r="X97" i="69"/>
  <c r="W97" i="69"/>
  <c r="V97" i="69"/>
  <c r="U97" i="69"/>
  <c r="T97" i="69"/>
  <c r="S97" i="69"/>
  <c r="O97" i="69"/>
  <c r="K97" i="69"/>
  <c r="Z96" i="69"/>
  <c r="Y96" i="69"/>
  <c r="X96" i="69"/>
  <c r="W96" i="69"/>
  <c r="V96" i="69"/>
  <c r="U96" i="69"/>
  <c r="T96" i="69"/>
  <c r="S96" i="69"/>
  <c r="O96" i="69"/>
  <c r="K96" i="69"/>
  <c r="Z95" i="69"/>
  <c r="Y95" i="69"/>
  <c r="X95" i="69"/>
  <c r="W95" i="69"/>
  <c r="V95" i="69"/>
  <c r="U95" i="69"/>
  <c r="T95" i="69"/>
  <c r="S95" i="69"/>
  <c r="O95" i="69"/>
  <c r="K95" i="69"/>
  <c r="Z94" i="69"/>
  <c r="Y94" i="69"/>
  <c r="X94" i="69"/>
  <c r="W94" i="69"/>
  <c r="V94" i="69"/>
  <c r="U94" i="69"/>
  <c r="T94" i="69"/>
  <c r="S94" i="69"/>
  <c r="O94" i="69"/>
  <c r="K94" i="69"/>
  <c r="Z93" i="69"/>
  <c r="Y93" i="69"/>
  <c r="X93" i="69"/>
  <c r="W93" i="69"/>
  <c r="V93" i="69"/>
  <c r="U93" i="69"/>
  <c r="T93" i="69"/>
  <c r="T20" i="69" s="1"/>
  <c r="S93" i="69"/>
  <c r="O93" i="69"/>
  <c r="K93" i="69"/>
  <c r="Z92" i="69"/>
  <c r="Y92" i="69"/>
  <c r="X92" i="69"/>
  <c r="T24" i="69" s="1"/>
  <c r="W92" i="69"/>
  <c r="V92" i="69"/>
  <c r="U92" i="69"/>
  <c r="T92" i="69"/>
  <c r="S92" i="69"/>
  <c r="T19" i="69" s="1"/>
  <c r="O92" i="69"/>
  <c r="K92" i="69"/>
  <c r="C92" i="69"/>
  <c r="B93" i="69" s="1"/>
  <c r="C93" i="69" s="1"/>
  <c r="B94" i="69" s="1"/>
  <c r="C94" i="69" s="1"/>
  <c r="B95" i="69" s="1"/>
  <c r="C95" i="69" s="1"/>
  <c r="B96" i="69" s="1"/>
  <c r="C96" i="69" s="1"/>
  <c r="B97" i="69" s="1"/>
  <c r="C97" i="69" s="1"/>
  <c r="B98" i="69" s="1"/>
  <c r="C98" i="69" s="1"/>
  <c r="B99" i="69" s="1"/>
  <c r="C99" i="69" s="1"/>
  <c r="B100" i="69" s="1"/>
  <c r="C100" i="69" s="1"/>
  <c r="B101" i="69" s="1"/>
  <c r="C101" i="69" s="1"/>
  <c r="B102" i="69" s="1"/>
  <c r="C102" i="69" s="1"/>
  <c r="B92" i="69"/>
  <c r="A92" i="69"/>
  <c r="Z91" i="69"/>
  <c r="Y91" i="69"/>
  <c r="X91" i="69"/>
  <c r="W91" i="69"/>
  <c r="V91" i="69"/>
  <c r="U91" i="69"/>
  <c r="T21" i="69" s="1"/>
  <c r="T91" i="69"/>
  <c r="S91" i="69"/>
  <c r="O91" i="69"/>
  <c r="K91" i="69"/>
  <c r="Z90" i="69"/>
  <c r="Y90" i="69"/>
  <c r="X90" i="69"/>
  <c r="W90" i="69"/>
  <c r="V90" i="69"/>
  <c r="U90" i="69"/>
  <c r="T90" i="69"/>
  <c r="S90" i="69"/>
  <c r="O90" i="69"/>
  <c r="K90" i="69"/>
  <c r="Z89" i="69"/>
  <c r="Y89" i="69"/>
  <c r="X89" i="69"/>
  <c r="W89" i="69"/>
  <c r="V89" i="69"/>
  <c r="U89" i="69"/>
  <c r="T89" i="69"/>
  <c r="S89" i="69"/>
  <c r="O89" i="69"/>
  <c r="K89" i="69"/>
  <c r="Z88" i="69"/>
  <c r="Y88" i="69"/>
  <c r="X88" i="69"/>
  <c r="W88" i="69"/>
  <c r="V88" i="69"/>
  <c r="U88" i="69"/>
  <c r="T88" i="69"/>
  <c r="S88" i="69"/>
  <c r="O88" i="69"/>
  <c r="K88" i="69"/>
  <c r="Z87" i="69"/>
  <c r="Y87" i="69"/>
  <c r="X87" i="69"/>
  <c r="W87" i="69"/>
  <c r="V87" i="69"/>
  <c r="U87" i="69"/>
  <c r="T87" i="69"/>
  <c r="S87" i="69"/>
  <c r="O87" i="69"/>
  <c r="K87" i="69"/>
  <c r="Z86" i="69"/>
  <c r="Y86" i="69"/>
  <c r="X86" i="69"/>
  <c r="W86" i="69"/>
  <c r="V86" i="69"/>
  <c r="U86" i="69"/>
  <c r="T86" i="69"/>
  <c r="S86" i="69"/>
  <c r="O86" i="69"/>
  <c r="K86" i="69"/>
  <c r="Z85" i="69"/>
  <c r="Y85" i="69"/>
  <c r="X85" i="69"/>
  <c r="W85" i="69"/>
  <c r="V85" i="69"/>
  <c r="U85" i="69"/>
  <c r="T85" i="69"/>
  <c r="S85" i="69"/>
  <c r="O85" i="69"/>
  <c r="K85" i="69"/>
  <c r="Z84" i="69"/>
  <c r="Y84" i="69"/>
  <c r="X84" i="69"/>
  <c r="W84" i="69"/>
  <c r="V84" i="69"/>
  <c r="U84" i="69"/>
  <c r="T84" i="69"/>
  <c r="S84" i="69"/>
  <c r="O84" i="69"/>
  <c r="K84" i="69"/>
  <c r="Z83" i="69"/>
  <c r="Y83" i="69"/>
  <c r="X83" i="69"/>
  <c r="W83" i="69"/>
  <c r="V83" i="69"/>
  <c r="U83" i="69"/>
  <c r="T83" i="69"/>
  <c r="S83" i="69"/>
  <c r="O83" i="69"/>
  <c r="K83" i="69"/>
  <c r="Z82" i="69"/>
  <c r="Y82" i="69"/>
  <c r="S25" i="69" s="1"/>
  <c r="X82" i="69"/>
  <c r="W82" i="69"/>
  <c r="V82" i="69"/>
  <c r="U82" i="69"/>
  <c r="T82" i="69"/>
  <c r="S82" i="69"/>
  <c r="O82" i="69"/>
  <c r="K82" i="69"/>
  <c r="Z81" i="69"/>
  <c r="Y81" i="69"/>
  <c r="X81" i="69"/>
  <c r="W81" i="69"/>
  <c r="V81" i="69"/>
  <c r="U81" i="69"/>
  <c r="S21" i="69" s="1"/>
  <c r="T81" i="69"/>
  <c r="S81" i="69"/>
  <c r="O81" i="69"/>
  <c r="K81" i="69"/>
  <c r="B81" i="69"/>
  <c r="C81" i="69" s="1"/>
  <c r="B82" i="69" s="1"/>
  <c r="C82" i="69" s="1"/>
  <c r="B83" i="69" s="1"/>
  <c r="C83" i="69" s="1"/>
  <c r="B84" i="69" s="1"/>
  <c r="C84" i="69" s="1"/>
  <c r="B85" i="69" s="1"/>
  <c r="C85" i="69" s="1"/>
  <c r="B86" i="69" s="1"/>
  <c r="C86" i="69" s="1"/>
  <c r="B87" i="69" s="1"/>
  <c r="C87" i="69" s="1"/>
  <c r="B88" i="69" s="1"/>
  <c r="C88" i="69" s="1"/>
  <c r="B89" i="69" s="1"/>
  <c r="C89" i="69" s="1"/>
  <c r="B90" i="69" s="1"/>
  <c r="C90" i="69" s="1"/>
  <c r="B91" i="69" s="1"/>
  <c r="C91" i="69" s="1"/>
  <c r="A81" i="69"/>
  <c r="Z80" i="69"/>
  <c r="S26" i="69" s="1"/>
  <c r="H27" i="69" s="1"/>
  <c r="J27" i="69" s="1"/>
  <c r="Y80" i="69"/>
  <c r="X80" i="69"/>
  <c r="W80" i="69"/>
  <c r="V80" i="69"/>
  <c r="U80" i="69"/>
  <c r="T80" i="69"/>
  <c r="S80" i="69"/>
  <c r="O80" i="69"/>
  <c r="K80" i="69"/>
  <c r="Z79" i="69"/>
  <c r="Y79" i="69"/>
  <c r="X79" i="69"/>
  <c r="W79" i="69"/>
  <c r="V79" i="69"/>
  <c r="U79" i="69"/>
  <c r="T79" i="69"/>
  <c r="S79" i="69"/>
  <c r="O79" i="69"/>
  <c r="K79" i="69"/>
  <c r="Z78" i="69"/>
  <c r="Y78" i="69"/>
  <c r="X78" i="69"/>
  <c r="W78" i="69"/>
  <c r="V78" i="69"/>
  <c r="U78" i="69"/>
  <c r="T78" i="69"/>
  <c r="S78" i="69"/>
  <c r="O78" i="69"/>
  <c r="K78" i="69"/>
  <c r="Z77" i="69"/>
  <c r="Y77" i="69"/>
  <c r="X77" i="69"/>
  <c r="W77" i="69"/>
  <c r="V77" i="69"/>
  <c r="U77" i="69"/>
  <c r="T77" i="69"/>
  <c r="S77" i="69"/>
  <c r="O77" i="69"/>
  <c r="K77" i="69"/>
  <c r="Z76" i="69"/>
  <c r="Y76" i="69"/>
  <c r="X76" i="69"/>
  <c r="W76" i="69"/>
  <c r="V76" i="69"/>
  <c r="U76" i="69"/>
  <c r="T76" i="69"/>
  <c r="S76" i="69"/>
  <c r="O76" i="69"/>
  <c r="K76" i="69"/>
  <c r="Z75" i="69"/>
  <c r="Y75" i="69"/>
  <c r="X75" i="69"/>
  <c r="W75" i="69"/>
  <c r="V75" i="69"/>
  <c r="U75" i="69"/>
  <c r="T75" i="69"/>
  <c r="S75" i="69"/>
  <c r="O75" i="69"/>
  <c r="K75" i="69"/>
  <c r="Z74" i="69"/>
  <c r="Y74" i="69"/>
  <c r="X74" i="69"/>
  <c r="W74" i="69"/>
  <c r="V74" i="69"/>
  <c r="U74" i="69"/>
  <c r="T74" i="69"/>
  <c r="S74" i="69"/>
  <c r="O74" i="69"/>
  <c r="K74" i="69"/>
  <c r="Z73" i="69"/>
  <c r="Y73" i="69"/>
  <c r="X73" i="69"/>
  <c r="W73" i="69"/>
  <c r="V73" i="69"/>
  <c r="U73" i="69"/>
  <c r="T73" i="69"/>
  <c r="S73" i="69"/>
  <c r="O73" i="69"/>
  <c r="K73" i="69"/>
  <c r="Z72" i="69"/>
  <c r="Y72" i="69"/>
  <c r="X72" i="69"/>
  <c r="W72" i="69"/>
  <c r="V72" i="69"/>
  <c r="U72" i="69"/>
  <c r="T72" i="69"/>
  <c r="S72" i="69"/>
  <c r="O72" i="69"/>
  <c r="K72" i="69"/>
  <c r="Z71" i="69"/>
  <c r="Y71" i="69"/>
  <c r="X71" i="69"/>
  <c r="V71" i="69"/>
  <c r="R22" i="69" s="1"/>
  <c r="U71" i="69"/>
  <c r="T71" i="69"/>
  <c r="S71" i="69"/>
  <c r="O71" i="69"/>
  <c r="K71" i="69"/>
  <c r="W71" i="69" s="1"/>
  <c r="Z70" i="69"/>
  <c r="Y70" i="69"/>
  <c r="R25" i="69" s="1"/>
  <c r="X70" i="69"/>
  <c r="R24" i="69" s="1"/>
  <c r="W70" i="69"/>
  <c r="V70" i="69"/>
  <c r="U70" i="69"/>
  <c r="R21" i="69" s="1"/>
  <c r="T70" i="69"/>
  <c r="R20" i="69" s="1"/>
  <c r="O70" i="69"/>
  <c r="K70" i="69"/>
  <c r="S70" i="69" s="1"/>
  <c r="B70" i="69"/>
  <c r="C70" i="69" s="1"/>
  <c r="B71" i="69" s="1"/>
  <c r="C71" i="69" s="1"/>
  <c r="B72" i="69" s="1"/>
  <c r="C72" i="69" s="1"/>
  <c r="B73" i="69" s="1"/>
  <c r="C73" i="69" s="1"/>
  <c r="B74" i="69" s="1"/>
  <c r="C74" i="69" s="1"/>
  <c r="B75" i="69" s="1"/>
  <c r="C75" i="69" s="1"/>
  <c r="B76" i="69" s="1"/>
  <c r="C76" i="69" s="1"/>
  <c r="B77" i="69" s="1"/>
  <c r="C77" i="69" s="1"/>
  <c r="B78" i="69" s="1"/>
  <c r="C78" i="69" s="1"/>
  <c r="B79" i="69" s="1"/>
  <c r="C79" i="69" s="1"/>
  <c r="B80" i="69" s="1"/>
  <c r="C80" i="69" s="1"/>
  <c r="A70" i="69"/>
  <c r="Z69" i="69"/>
  <c r="Y69" i="69"/>
  <c r="X69" i="69"/>
  <c r="W69" i="69"/>
  <c r="V69" i="69"/>
  <c r="U69" i="69"/>
  <c r="T69" i="69"/>
  <c r="S69" i="69"/>
  <c r="O69" i="69"/>
  <c r="K69" i="69"/>
  <c r="Z68" i="69"/>
  <c r="Y68" i="69"/>
  <c r="X68" i="69"/>
  <c r="W68" i="69"/>
  <c r="V68" i="69"/>
  <c r="U68" i="69"/>
  <c r="T68" i="69"/>
  <c r="S68" i="69"/>
  <c r="O68" i="69"/>
  <c r="K68" i="69"/>
  <c r="Z67" i="69"/>
  <c r="Y67" i="69"/>
  <c r="X67" i="69"/>
  <c r="W67" i="69"/>
  <c r="V67" i="69"/>
  <c r="U67" i="69"/>
  <c r="T67" i="69"/>
  <c r="S67" i="69"/>
  <c r="O67" i="69"/>
  <c r="K67" i="69"/>
  <c r="Z66" i="69"/>
  <c r="Y66" i="69"/>
  <c r="X66" i="69"/>
  <c r="W66" i="69"/>
  <c r="V66" i="69"/>
  <c r="U66" i="69"/>
  <c r="T66" i="69"/>
  <c r="S66" i="69"/>
  <c r="O66" i="69"/>
  <c r="K66" i="69"/>
  <c r="Z65" i="69"/>
  <c r="Y65" i="69"/>
  <c r="X65" i="69"/>
  <c r="W65" i="69"/>
  <c r="V65" i="69"/>
  <c r="U65" i="69"/>
  <c r="T65" i="69"/>
  <c r="S65" i="69"/>
  <c r="O65" i="69"/>
  <c r="K65" i="69"/>
  <c r="Z64" i="69"/>
  <c r="Y64" i="69"/>
  <c r="X64" i="69"/>
  <c r="W64" i="69"/>
  <c r="V64" i="69"/>
  <c r="U64" i="69"/>
  <c r="T64" i="69"/>
  <c r="S64" i="69"/>
  <c r="O64" i="69"/>
  <c r="K64" i="69"/>
  <c r="Z63" i="69"/>
  <c r="Y63" i="69"/>
  <c r="X63" i="69"/>
  <c r="W63" i="69"/>
  <c r="V63" i="69"/>
  <c r="U63" i="69"/>
  <c r="T63" i="69"/>
  <c r="S63" i="69"/>
  <c r="O63" i="69"/>
  <c r="K63" i="69"/>
  <c r="Z62" i="69"/>
  <c r="Y62" i="69"/>
  <c r="X62" i="69"/>
  <c r="Q24" i="69" s="1"/>
  <c r="W62" i="69"/>
  <c r="V62" i="69"/>
  <c r="U62" i="69"/>
  <c r="T62" i="69"/>
  <c r="Q20" i="69" s="1"/>
  <c r="S62" i="69"/>
  <c r="O62" i="69"/>
  <c r="K62" i="69"/>
  <c r="Z61" i="69"/>
  <c r="Y61" i="69"/>
  <c r="Q25" i="69" s="1"/>
  <c r="X61" i="69"/>
  <c r="W61" i="69"/>
  <c r="V61" i="69"/>
  <c r="U61" i="69"/>
  <c r="T61" i="69"/>
  <c r="O61" i="69"/>
  <c r="K61" i="69"/>
  <c r="S61" i="69" s="1"/>
  <c r="Z60" i="69"/>
  <c r="Y60" i="69"/>
  <c r="X60" i="69"/>
  <c r="V60" i="69"/>
  <c r="U60" i="69"/>
  <c r="T60" i="69"/>
  <c r="S60" i="69"/>
  <c r="O60" i="69"/>
  <c r="K60" i="69"/>
  <c r="W60" i="69" s="1"/>
  <c r="Z59" i="69"/>
  <c r="Y59" i="69"/>
  <c r="X59" i="69"/>
  <c r="W59" i="69"/>
  <c r="V59" i="69"/>
  <c r="U59" i="69"/>
  <c r="T59" i="69"/>
  <c r="O59" i="69"/>
  <c r="K59" i="69"/>
  <c r="S59" i="69" s="1"/>
  <c r="B59" i="69"/>
  <c r="C59" i="69" s="1"/>
  <c r="B60" i="69" s="1"/>
  <c r="C60" i="69" s="1"/>
  <c r="B61" i="69" s="1"/>
  <c r="C61" i="69" s="1"/>
  <c r="B62" i="69" s="1"/>
  <c r="C62" i="69" s="1"/>
  <c r="B63" i="69" s="1"/>
  <c r="C63" i="69" s="1"/>
  <c r="B64" i="69" s="1"/>
  <c r="C64" i="69" s="1"/>
  <c r="B65" i="69" s="1"/>
  <c r="C65" i="69" s="1"/>
  <c r="B66" i="69" s="1"/>
  <c r="C66" i="69" s="1"/>
  <c r="B67" i="69" s="1"/>
  <c r="C67" i="69" s="1"/>
  <c r="B68" i="69" s="1"/>
  <c r="C68" i="69" s="1"/>
  <c r="B69" i="69" s="1"/>
  <c r="C69" i="69" s="1"/>
  <c r="A59" i="69"/>
  <c r="Z58" i="69"/>
  <c r="Y58" i="69"/>
  <c r="X58" i="69"/>
  <c r="W58" i="69"/>
  <c r="V58" i="69"/>
  <c r="U58" i="69"/>
  <c r="T58" i="69"/>
  <c r="S58" i="69"/>
  <c r="O58" i="69"/>
  <c r="K58" i="69"/>
  <c r="Z57" i="69"/>
  <c r="Y57" i="69"/>
  <c r="X57" i="69"/>
  <c r="W57" i="69"/>
  <c r="V57" i="69"/>
  <c r="U57" i="69"/>
  <c r="T57" i="69"/>
  <c r="S57" i="69"/>
  <c r="O57" i="69"/>
  <c r="K57" i="69"/>
  <c r="Z56" i="69"/>
  <c r="Y56" i="69"/>
  <c r="X56" i="69"/>
  <c r="W56" i="69"/>
  <c r="V56" i="69"/>
  <c r="U56" i="69"/>
  <c r="T56" i="69"/>
  <c r="S56" i="69"/>
  <c r="O56" i="69"/>
  <c r="K56" i="69"/>
  <c r="Z55" i="69"/>
  <c r="Y55" i="69"/>
  <c r="X55" i="69"/>
  <c r="W55" i="69"/>
  <c r="V55" i="69"/>
  <c r="U55" i="69"/>
  <c r="T55" i="69"/>
  <c r="S55" i="69"/>
  <c r="O55" i="69"/>
  <c r="K55" i="69"/>
  <c r="Z54" i="69"/>
  <c r="Y54" i="69"/>
  <c r="X54" i="69"/>
  <c r="W54" i="69"/>
  <c r="V54" i="69"/>
  <c r="U54" i="69"/>
  <c r="T54" i="69"/>
  <c r="S54" i="69"/>
  <c r="O54" i="69"/>
  <c r="K54" i="69"/>
  <c r="Z53" i="69"/>
  <c r="Y53" i="69"/>
  <c r="X53" i="69"/>
  <c r="W53" i="69"/>
  <c r="V53" i="69"/>
  <c r="U53" i="69"/>
  <c r="T53" i="69"/>
  <c r="S53" i="69"/>
  <c r="O53" i="69"/>
  <c r="K53" i="69"/>
  <c r="Z52" i="69"/>
  <c r="Y52" i="69"/>
  <c r="X52" i="69"/>
  <c r="W52" i="69"/>
  <c r="V52" i="69"/>
  <c r="U52" i="69"/>
  <c r="T52" i="69"/>
  <c r="S52" i="69"/>
  <c r="O52" i="69"/>
  <c r="K52" i="69"/>
  <c r="Z51" i="69"/>
  <c r="Y51" i="69"/>
  <c r="X51" i="69"/>
  <c r="W51" i="69"/>
  <c r="V51" i="69"/>
  <c r="U51" i="69"/>
  <c r="T51" i="69"/>
  <c r="S51" i="69"/>
  <c r="O51" i="69"/>
  <c r="K51" i="69"/>
  <c r="Z50" i="69"/>
  <c r="Y50" i="69"/>
  <c r="X50" i="69"/>
  <c r="W50" i="69"/>
  <c r="V50" i="69"/>
  <c r="U50" i="69"/>
  <c r="T50" i="69"/>
  <c r="O50" i="69"/>
  <c r="K50" i="69"/>
  <c r="S50" i="69" s="1"/>
  <c r="Z49" i="69"/>
  <c r="Y49" i="69"/>
  <c r="X49" i="69"/>
  <c r="W49" i="69"/>
  <c r="V49" i="69"/>
  <c r="U49" i="69"/>
  <c r="T49" i="69"/>
  <c r="S49" i="69"/>
  <c r="O49" i="69"/>
  <c r="K49" i="69"/>
  <c r="Z48" i="69"/>
  <c r="Y48" i="69"/>
  <c r="X48" i="69"/>
  <c r="W48" i="69"/>
  <c r="V48" i="69"/>
  <c r="T48" i="69"/>
  <c r="S48" i="69"/>
  <c r="O48" i="69"/>
  <c r="K48" i="69"/>
  <c r="U48" i="69" s="1"/>
  <c r="Z47" i="69"/>
  <c r="Y47" i="69"/>
  <c r="X47" i="69"/>
  <c r="W47" i="69"/>
  <c r="V47" i="69"/>
  <c r="T47" i="69"/>
  <c r="S47" i="69"/>
  <c r="O47" i="69"/>
  <c r="K47" i="69"/>
  <c r="U47" i="69" s="1"/>
  <c r="B47" i="69"/>
  <c r="C47" i="69" s="1"/>
  <c r="B48" i="69" s="1"/>
  <c r="C48" i="69" s="1"/>
  <c r="B49" i="69" s="1"/>
  <c r="C49" i="69" s="1"/>
  <c r="B50" i="69" s="1"/>
  <c r="C50" i="69" s="1"/>
  <c r="B51" i="69" s="1"/>
  <c r="C51" i="69" s="1"/>
  <c r="B52" i="69" s="1"/>
  <c r="C52" i="69" s="1"/>
  <c r="B53" i="69" s="1"/>
  <c r="C53" i="69" s="1"/>
  <c r="B54" i="69" s="1"/>
  <c r="C54" i="69" s="1"/>
  <c r="B55" i="69" s="1"/>
  <c r="C55" i="69" s="1"/>
  <c r="B56" i="69" s="1"/>
  <c r="C56" i="69" s="1"/>
  <c r="B57" i="69" s="1"/>
  <c r="C57" i="69" s="1"/>
  <c r="B58" i="69" s="1"/>
  <c r="C58" i="69" s="1"/>
  <c r="A47" i="69"/>
  <c r="L43" i="69"/>
  <c r="K42" i="69"/>
  <c r="K41" i="69"/>
  <c r="K40" i="69"/>
  <c r="K39" i="69"/>
  <c r="K38" i="69"/>
  <c r="K37" i="69"/>
  <c r="K31" i="69"/>
  <c r="F31" i="69"/>
  <c r="D31" i="69"/>
  <c r="A31" i="69"/>
  <c r="K29" i="69"/>
  <c r="L29" i="69" s="1"/>
  <c r="G29" i="69"/>
  <c r="F29" i="69"/>
  <c r="D29" i="69"/>
  <c r="A29" i="69"/>
  <c r="K27" i="69"/>
  <c r="L28" i="69" s="1"/>
  <c r="G27" i="69"/>
  <c r="F27" i="69"/>
  <c r="I27" i="69" s="1"/>
  <c r="D27" i="69"/>
  <c r="A27" i="69"/>
  <c r="T26" i="69"/>
  <c r="T25" i="69"/>
  <c r="K25" i="69"/>
  <c r="G25" i="69" s="1"/>
  <c r="F25" i="69"/>
  <c r="D25" i="69"/>
  <c r="A25" i="69"/>
  <c r="S24" i="69"/>
  <c r="T23" i="69"/>
  <c r="S23" i="69"/>
  <c r="K23" i="69"/>
  <c r="F23" i="69"/>
  <c r="D23" i="69"/>
  <c r="A23" i="69"/>
  <c r="T22" i="69"/>
  <c r="S22" i="69"/>
  <c r="K21" i="69"/>
  <c r="F21" i="69"/>
  <c r="D21" i="69"/>
  <c r="G21" i="69" s="1"/>
  <c r="A21" i="69"/>
  <c r="S20" i="69"/>
  <c r="S27" i="69" s="1"/>
  <c r="S19" i="69"/>
  <c r="Z228" i="68"/>
  <c r="Y228" i="68"/>
  <c r="X228" i="68"/>
  <c r="W228" i="68"/>
  <c r="V228" i="68"/>
  <c r="U228" i="68"/>
  <c r="T228" i="68"/>
  <c r="S228" i="68"/>
  <c r="O228" i="68"/>
  <c r="K228" i="68"/>
  <c r="Z227" i="68"/>
  <c r="Y227" i="68"/>
  <c r="X227" i="68"/>
  <c r="W227" i="68"/>
  <c r="V227" i="68"/>
  <c r="U227" i="68"/>
  <c r="T227" i="68"/>
  <c r="S227" i="68"/>
  <c r="O227" i="68"/>
  <c r="K227" i="68"/>
  <c r="Z226" i="68"/>
  <c r="Y226" i="68"/>
  <c r="X226" i="68"/>
  <c r="W226" i="68"/>
  <c r="V226" i="68"/>
  <c r="U226" i="68"/>
  <c r="T226" i="68"/>
  <c r="S226" i="68"/>
  <c r="O226" i="68"/>
  <c r="K226" i="68"/>
  <c r="Z225" i="68"/>
  <c r="Y225" i="68"/>
  <c r="X225" i="68"/>
  <c r="W225" i="68"/>
  <c r="V225" i="68"/>
  <c r="U225" i="68"/>
  <c r="T225" i="68"/>
  <c r="S225" i="68"/>
  <c r="O225" i="68"/>
  <c r="K225" i="68"/>
  <c r="Z224" i="68"/>
  <c r="Y224" i="68"/>
  <c r="X224" i="68"/>
  <c r="W224" i="68"/>
  <c r="V224" i="68"/>
  <c r="U224" i="68"/>
  <c r="T224" i="68"/>
  <c r="S224" i="68"/>
  <c r="O224" i="68"/>
  <c r="K224" i="68"/>
  <c r="Z223" i="68"/>
  <c r="Y223" i="68"/>
  <c r="X223" i="68"/>
  <c r="W223" i="68"/>
  <c r="V223" i="68"/>
  <c r="U223" i="68"/>
  <c r="T223" i="68"/>
  <c r="S223" i="68"/>
  <c r="O223" i="68"/>
  <c r="K223" i="68"/>
  <c r="Z222" i="68"/>
  <c r="Y222" i="68"/>
  <c r="X222" i="68"/>
  <c r="W222" i="68"/>
  <c r="V222" i="68"/>
  <c r="U222" i="68"/>
  <c r="T222" i="68"/>
  <c r="S222" i="68"/>
  <c r="O222" i="68"/>
  <c r="K222" i="68"/>
  <c r="Z221" i="68"/>
  <c r="Y221" i="68"/>
  <c r="X221" i="68"/>
  <c r="W221" i="68"/>
  <c r="V221" i="68"/>
  <c r="U221" i="68"/>
  <c r="T221" i="68"/>
  <c r="S221" i="68"/>
  <c r="O221" i="68"/>
  <c r="K221" i="68"/>
  <c r="Z220" i="68"/>
  <c r="Y220" i="68"/>
  <c r="X220" i="68"/>
  <c r="W220" i="68"/>
  <c r="V220" i="68"/>
  <c r="U220" i="68"/>
  <c r="T220" i="68"/>
  <c r="S220" i="68"/>
  <c r="O220" i="68"/>
  <c r="K220" i="68"/>
  <c r="Z219" i="68"/>
  <c r="Y219" i="68"/>
  <c r="X219" i="68"/>
  <c r="W219" i="68"/>
  <c r="V219" i="68"/>
  <c r="U137" i="68" s="1"/>
  <c r="U219" i="68"/>
  <c r="T219" i="68"/>
  <c r="S219" i="68"/>
  <c r="O219" i="68"/>
  <c r="K219" i="68"/>
  <c r="Z218" i="68"/>
  <c r="U141" i="68" s="1"/>
  <c r="Y218" i="68"/>
  <c r="X218" i="68"/>
  <c r="W218" i="68"/>
  <c r="V218" i="68"/>
  <c r="U218" i="68"/>
  <c r="T218" i="68"/>
  <c r="U135" i="68" s="1"/>
  <c r="S218" i="68"/>
  <c r="U134" i="68" s="1"/>
  <c r="O218" i="68"/>
  <c r="K218" i="68"/>
  <c r="B218" i="68"/>
  <c r="C218" i="68" s="1"/>
  <c r="B219" i="68" s="1"/>
  <c r="C219" i="68" s="1"/>
  <c r="B220" i="68" s="1"/>
  <c r="C220" i="68" s="1"/>
  <c r="B221" i="68" s="1"/>
  <c r="C221" i="68" s="1"/>
  <c r="B222" i="68" s="1"/>
  <c r="C222" i="68" s="1"/>
  <c r="B223" i="68" s="1"/>
  <c r="C223" i="68" s="1"/>
  <c r="B224" i="68" s="1"/>
  <c r="C224" i="68" s="1"/>
  <c r="B225" i="68" s="1"/>
  <c r="C225" i="68" s="1"/>
  <c r="B226" i="68" s="1"/>
  <c r="C226" i="68" s="1"/>
  <c r="B227" i="68" s="1"/>
  <c r="C227" i="68" s="1"/>
  <c r="B228" i="68" s="1"/>
  <c r="C228" i="68" s="1"/>
  <c r="A218" i="68"/>
  <c r="Z217" i="68"/>
  <c r="Y217" i="68"/>
  <c r="U140" i="68" s="1"/>
  <c r="X217" i="68"/>
  <c r="U139" i="68" s="1"/>
  <c r="W217" i="68"/>
  <c r="U138" i="68" s="1"/>
  <c r="V217" i="68"/>
  <c r="U217" i="68"/>
  <c r="T217" i="68"/>
  <c r="S217" i="68"/>
  <c r="O217" i="68"/>
  <c r="K217" i="68"/>
  <c r="Z216" i="68"/>
  <c r="Y216" i="68"/>
  <c r="X216" i="68"/>
  <c r="W216" i="68"/>
  <c r="V216" i="68"/>
  <c r="U216" i="68"/>
  <c r="T216" i="68"/>
  <c r="S216" i="68"/>
  <c r="O216" i="68"/>
  <c r="K216" i="68"/>
  <c r="Z215" i="68"/>
  <c r="Y215" i="68"/>
  <c r="X215" i="68"/>
  <c r="W215" i="68"/>
  <c r="V215" i="68"/>
  <c r="U215" i="68"/>
  <c r="T215" i="68"/>
  <c r="S215" i="68"/>
  <c r="O215" i="68"/>
  <c r="K215" i="68"/>
  <c r="Z214" i="68"/>
  <c r="Y214" i="68"/>
  <c r="X214" i="68"/>
  <c r="W214" i="68"/>
  <c r="V214" i="68"/>
  <c r="U214" i="68"/>
  <c r="T214" i="68"/>
  <c r="S214" i="68"/>
  <c r="O214" i="68"/>
  <c r="K214" i="68"/>
  <c r="Z213" i="68"/>
  <c r="Y213" i="68"/>
  <c r="X213" i="68"/>
  <c r="W213" i="68"/>
  <c r="V213" i="68"/>
  <c r="U213" i="68"/>
  <c r="T213" i="68"/>
  <c r="S213" i="68"/>
  <c r="O213" i="68"/>
  <c r="K213" i="68"/>
  <c r="Z212" i="68"/>
  <c r="Y212" i="68"/>
  <c r="X212" i="68"/>
  <c r="W212" i="68"/>
  <c r="V212" i="68"/>
  <c r="U212" i="68"/>
  <c r="T212" i="68"/>
  <c r="S212" i="68"/>
  <c r="O212" i="68"/>
  <c r="K212" i="68"/>
  <c r="Z211" i="68"/>
  <c r="Y211" i="68"/>
  <c r="X211" i="68"/>
  <c r="W211" i="68"/>
  <c r="V211" i="68"/>
  <c r="U211" i="68"/>
  <c r="T211" i="68"/>
  <c r="S211" i="68"/>
  <c r="O211" i="68"/>
  <c r="K211" i="68"/>
  <c r="Z210" i="68"/>
  <c r="Y210" i="68"/>
  <c r="X210" i="68"/>
  <c r="W210" i="68"/>
  <c r="V210" i="68"/>
  <c r="U210" i="68"/>
  <c r="T210" i="68"/>
  <c r="S210" i="68"/>
  <c r="O210" i="68"/>
  <c r="K210" i="68"/>
  <c r="Z209" i="68"/>
  <c r="Y209" i="68"/>
  <c r="X209" i="68"/>
  <c r="W209" i="68"/>
  <c r="V209" i="68"/>
  <c r="U209" i="68"/>
  <c r="T209" i="68"/>
  <c r="S209" i="68"/>
  <c r="O209" i="68"/>
  <c r="K209" i="68"/>
  <c r="Z208" i="68"/>
  <c r="Y208" i="68"/>
  <c r="X208" i="68"/>
  <c r="W208" i="68"/>
  <c r="V208" i="68"/>
  <c r="U208" i="68"/>
  <c r="T208" i="68"/>
  <c r="S208" i="68"/>
  <c r="T134" i="68" s="1"/>
  <c r="O208" i="68"/>
  <c r="K208" i="68"/>
  <c r="Z207" i="68"/>
  <c r="Y207" i="68"/>
  <c r="T140" i="68" s="1"/>
  <c r="X207" i="68"/>
  <c r="T139" i="68" s="1"/>
  <c r="W207" i="68"/>
  <c r="T138" i="68" s="1"/>
  <c r="V207" i="68"/>
  <c r="U207" i="68"/>
  <c r="T207" i="68"/>
  <c r="S207" i="68"/>
  <c r="O207" i="68"/>
  <c r="K207" i="68"/>
  <c r="C207" i="68"/>
  <c r="B208" i="68" s="1"/>
  <c r="C208" i="68" s="1"/>
  <c r="B209" i="68" s="1"/>
  <c r="C209" i="68" s="1"/>
  <c r="B210" i="68" s="1"/>
  <c r="C210" i="68" s="1"/>
  <c r="B211" i="68" s="1"/>
  <c r="C211" i="68" s="1"/>
  <c r="B212" i="68" s="1"/>
  <c r="C212" i="68" s="1"/>
  <c r="B213" i="68" s="1"/>
  <c r="C213" i="68" s="1"/>
  <c r="B214" i="68" s="1"/>
  <c r="C214" i="68" s="1"/>
  <c r="B215" i="68" s="1"/>
  <c r="C215" i="68" s="1"/>
  <c r="B216" i="68" s="1"/>
  <c r="C216" i="68" s="1"/>
  <c r="B217" i="68" s="1"/>
  <c r="C217" i="68" s="1"/>
  <c r="B207" i="68"/>
  <c r="A207" i="68"/>
  <c r="Z206" i="68"/>
  <c r="Y206" i="68"/>
  <c r="X206" i="68"/>
  <c r="W206" i="68"/>
  <c r="V206" i="68"/>
  <c r="T137" i="68" s="1"/>
  <c r="U206" i="68"/>
  <c r="T136" i="68" s="1"/>
  <c r="T206" i="68"/>
  <c r="T135" i="68" s="1"/>
  <c r="S206" i="68"/>
  <c r="O206" i="68"/>
  <c r="K206" i="68"/>
  <c r="Z205" i="68"/>
  <c r="Y205" i="68"/>
  <c r="X205" i="68"/>
  <c r="W205" i="68"/>
  <c r="V205" i="68"/>
  <c r="U205" i="68"/>
  <c r="T205" i="68"/>
  <c r="S205" i="68"/>
  <c r="O205" i="68"/>
  <c r="K205" i="68"/>
  <c r="Z204" i="68"/>
  <c r="Y204" i="68"/>
  <c r="X204" i="68"/>
  <c r="W204" i="68"/>
  <c r="V204" i="68"/>
  <c r="U204" i="68"/>
  <c r="T204" i="68"/>
  <c r="S204" i="68"/>
  <c r="O204" i="68"/>
  <c r="K204" i="68"/>
  <c r="Z203" i="68"/>
  <c r="Y203" i="68"/>
  <c r="X203" i="68"/>
  <c r="W203" i="68"/>
  <c r="V203" i="68"/>
  <c r="U203" i="68"/>
  <c r="T203" i="68"/>
  <c r="S203" i="68"/>
  <c r="O203" i="68"/>
  <c r="K203" i="68"/>
  <c r="Z202" i="68"/>
  <c r="Y202" i="68"/>
  <c r="X202" i="68"/>
  <c r="W202" i="68"/>
  <c r="V202" i="68"/>
  <c r="U202" i="68"/>
  <c r="T202" i="68"/>
  <c r="S202" i="68"/>
  <c r="O202" i="68"/>
  <c r="K202" i="68"/>
  <c r="Z201" i="68"/>
  <c r="Y201" i="68"/>
  <c r="X201" i="68"/>
  <c r="W201" i="68"/>
  <c r="V201" i="68"/>
  <c r="U201" i="68"/>
  <c r="T201" i="68"/>
  <c r="S201" i="68"/>
  <c r="O201" i="68"/>
  <c r="K201" i="68"/>
  <c r="Z200" i="68"/>
  <c r="Y200" i="68"/>
  <c r="X200" i="68"/>
  <c r="W200" i="68"/>
  <c r="V200" i="68"/>
  <c r="U200" i="68"/>
  <c r="T200" i="68"/>
  <c r="S200" i="68"/>
  <c r="O200" i="68"/>
  <c r="K200" i="68"/>
  <c r="Z199" i="68"/>
  <c r="Y199" i="68"/>
  <c r="X199" i="68"/>
  <c r="W199" i="68"/>
  <c r="V199" i="68"/>
  <c r="U199" i="68"/>
  <c r="T199" i="68"/>
  <c r="S199" i="68"/>
  <c r="O199" i="68"/>
  <c r="K199" i="68"/>
  <c r="Z198" i="68"/>
  <c r="Y198" i="68"/>
  <c r="X198" i="68"/>
  <c r="W198" i="68"/>
  <c r="V198" i="68"/>
  <c r="U198" i="68"/>
  <c r="T198" i="68"/>
  <c r="S198" i="68"/>
  <c r="O198" i="68"/>
  <c r="K198" i="68"/>
  <c r="Z197" i="68"/>
  <c r="Y197" i="68"/>
  <c r="S140" i="68" s="1"/>
  <c r="X197" i="68"/>
  <c r="W197" i="68"/>
  <c r="V197" i="68"/>
  <c r="U197" i="68"/>
  <c r="T197" i="68"/>
  <c r="S197" i="68"/>
  <c r="O197" i="68"/>
  <c r="K197" i="68"/>
  <c r="Z196" i="68"/>
  <c r="Y196" i="68"/>
  <c r="X196" i="68"/>
  <c r="W196" i="68"/>
  <c r="V196" i="68"/>
  <c r="S137" i="68" s="1"/>
  <c r="U196" i="68"/>
  <c r="S136" i="68" s="1"/>
  <c r="T196" i="68"/>
  <c r="S196" i="68"/>
  <c r="O196" i="68"/>
  <c r="K196" i="68"/>
  <c r="B196" i="68"/>
  <c r="C196" i="68" s="1"/>
  <c r="B197" i="68" s="1"/>
  <c r="C197" i="68" s="1"/>
  <c r="B198" i="68" s="1"/>
  <c r="C198" i="68" s="1"/>
  <c r="B199" i="68" s="1"/>
  <c r="C199" i="68" s="1"/>
  <c r="B200" i="68" s="1"/>
  <c r="C200" i="68" s="1"/>
  <c r="B201" i="68" s="1"/>
  <c r="C201" i="68" s="1"/>
  <c r="B202" i="68" s="1"/>
  <c r="C202" i="68" s="1"/>
  <c r="B203" i="68" s="1"/>
  <c r="C203" i="68" s="1"/>
  <c r="B204" i="68" s="1"/>
  <c r="C204" i="68" s="1"/>
  <c r="B205" i="68" s="1"/>
  <c r="C205" i="68" s="1"/>
  <c r="B206" i="68" s="1"/>
  <c r="C206" i="68" s="1"/>
  <c r="A196" i="68"/>
  <c r="Z195" i="68"/>
  <c r="S141" i="68" s="1"/>
  <c r="H142" i="68" s="1"/>
  <c r="Y195" i="68"/>
  <c r="X195" i="68"/>
  <c r="W195" i="68"/>
  <c r="V195" i="68"/>
  <c r="U195" i="68"/>
  <c r="T195" i="68"/>
  <c r="S195" i="68"/>
  <c r="O195" i="68"/>
  <c r="K195" i="68"/>
  <c r="Z194" i="68"/>
  <c r="Y194" i="68"/>
  <c r="X194" i="68"/>
  <c r="W194" i="68"/>
  <c r="V194" i="68"/>
  <c r="U194" i="68"/>
  <c r="T194" i="68"/>
  <c r="S194" i="68"/>
  <c r="O194" i="68"/>
  <c r="K194" i="68"/>
  <c r="Z193" i="68"/>
  <c r="Y193" i="68"/>
  <c r="X193" i="68"/>
  <c r="W193" i="68"/>
  <c r="V193" i="68"/>
  <c r="U193" i="68"/>
  <c r="T193" i="68"/>
  <c r="S193" i="68"/>
  <c r="O193" i="68"/>
  <c r="K193" i="68"/>
  <c r="Z192" i="68"/>
  <c r="Y192" i="68"/>
  <c r="X192" i="68"/>
  <c r="W192" i="68"/>
  <c r="V192" i="68"/>
  <c r="U192" i="68"/>
  <c r="T192" i="68"/>
  <c r="S192" i="68"/>
  <c r="O192" i="68"/>
  <c r="K192" i="68"/>
  <c r="Z191" i="68"/>
  <c r="Y191" i="68"/>
  <c r="X191" i="68"/>
  <c r="W191" i="68"/>
  <c r="V191" i="68"/>
  <c r="U191" i="68"/>
  <c r="T191" i="68"/>
  <c r="S191" i="68"/>
  <c r="O191" i="68"/>
  <c r="K191" i="68"/>
  <c r="Z190" i="68"/>
  <c r="Y190" i="68"/>
  <c r="X190" i="68"/>
  <c r="W190" i="68"/>
  <c r="V190" i="68"/>
  <c r="U190" i="68"/>
  <c r="T190" i="68"/>
  <c r="S190" i="68"/>
  <c r="O190" i="68"/>
  <c r="K190" i="68"/>
  <c r="Z189" i="68"/>
  <c r="Y189" i="68"/>
  <c r="X189" i="68"/>
  <c r="W189" i="68"/>
  <c r="V189" i="68"/>
  <c r="U189" i="68"/>
  <c r="T189" i="68"/>
  <c r="S189" i="68"/>
  <c r="O189" i="68"/>
  <c r="K189" i="68"/>
  <c r="Z188" i="68"/>
  <c r="Y188" i="68"/>
  <c r="X188" i="68"/>
  <c r="W188" i="68"/>
  <c r="V188" i="68"/>
  <c r="U188" i="68"/>
  <c r="T188" i="68"/>
  <c r="S188" i="68"/>
  <c r="O188" i="68"/>
  <c r="K188" i="68"/>
  <c r="Z187" i="68"/>
  <c r="Y187" i="68"/>
  <c r="X187" i="68"/>
  <c r="W187" i="68"/>
  <c r="V187" i="68"/>
  <c r="U187" i="68"/>
  <c r="T187" i="68"/>
  <c r="S187" i="68"/>
  <c r="O187" i="68"/>
  <c r="K187" i="68"/>
  <c r="Z186" i="68"/>
  <c r="Y186" i="68"/>
  <c r="X186" i="68"/>
  <c r="W186" i="68"/>
  <c r="V186" i="68"/>
  <c r="R137" i="68" s="1"/>
  <c r="U186" i="68"/>
  <c r="T186" i="68"/>
  <c r="S186" i="68"/>
  <c r="O186" i="68"/>
  <c r="K186" i="68"/>
  <c r="B186" i="68"/>
  <c r="C186" i="68" s="1"/>
  <c r="B187" i="68" s="1"/>
  <c r="C187" i="68" s="1"/>
  <c r="B188" i="68" s="1"/>
  <c r="C188" i="68" s="1"/>
  <c r="B189" i="68" s="1"/>
  <c r="C189" i="68" s="1"/>
  <c r="B190" i="68" s="1"/>
  <c r="C190" i="68" s="1"/>
  <c r="B191" i="68" s="1"/>
  <c r="C191" i="68" s="1"/>
  <c r="B192" i="68" s="1"/>
  <c r="C192" i="68" s="1"/>
  <c r="B193" i="68" s="1"/>
  <c r="C193" i="68" s="1"/>
  <c r="B194" i="68" s="1"/>
  <c r="C194" i="68" s="1"/>
  <c r="B195" i="68" s="1"/>
  <c r="C195" i="68" s="1"/>
  <c r="Z185" i="68"/>
  <c r="R141" i="68" s="1"/>
  <c r="Y185" i="68"/>
  <c r="X185" i="68"/>
  <c r="W185" i="68"/>
  <c r="V185" i="68"/>
  <c r="U185" i="68"/>
  <c r="T185" i="68"/>
  <c r="S185" i="68"/>
  <c r="R134" i="68" s="1"/>
  <c r="O185" i="68"/>
  <c r="K185" i="68"/>
  <c r="C185" i="68"/>
  <c r="B185" i="68"/>
  <c r="A185" i="68"/>
  <c r="Z184" i="68"/>
  <c r="Y184" i="68"/>
  <c r="X184" i="68"/>
  <c r="W184" i="68"/>
  <c r="R138" i="68" s="1"/>
  <c r="V184" i="68"/>
  <c r="U184" i="68"/>
  <c r="T184" i="68"/>
  <c r="S184" i="68"/>
  <c r="O184" i="68"/>
  <c r="K184" i="68"/>
  <c r="Z183" i="68"/>
  <c r="Y183" i="68"/>
  <c r="X183" i="68"/>
  <c r="W183" i="68"/>
  <c r="V183" i="68"/>
  <c r="U183" i="68"/>
  <c r="T183" i="68"/>
  <c r="S183" i="68"/>
  <c r="O183" i="68"/>
  <c r="K183" i="68"/>
  <c r="Z182" i="68"/>
  <c r="Y182" i="68"/>
  <c r="X182" i="68"/>
  <c r="W182" i="68"/>
  <c r="V182" i="68"/>
  <c r="U182" i="68"/>
  <c r="T182" i="68"/>
  <c r="S182" i="68"/>
  <c r="O182" i="68"/>
  <c r="K182" i="68"/>
  <c r="Z181" i="68"/>
  <c r="Y181" i="68"/>
  <c r="X181" i="68"/>
  <c r="W181" i="68"/>
  <c r="V181" i="68"/>
  <c r="U181" i="68"/>
  <c r="T181" i="68"/>
  <c r="S181" i="68"/>
  <c r="O181" i="68"/>
  <c r="K181" i="68"/>
  <c r="Z180" i="68"/>
  <c r="Y180" i="68"/>
  <c r="X180" i="68"/>
  <c r="W180" i="68"/>
  <c r="V180" i="68"/>
  <c r="U180" i="68"/>
  <c r="T180" i="68"/>
  <c r="S180" i="68"/>
  <c r="O180" i="68"/>
  <c r="K180" i="68"/>
  <c r="Z179" i="68"/>
  <c r="Y179" i="68"/>
  <c r="X179" i="68"/>
  <c r="W179" i="68"/>
  <c r="V179" i="68"/>
  <c r="U179" i="68"/>
  <c r="T179" i="68"/>
  <c r="S179" i="68"/>
  <c r="O179" i="68"/>
  <c r="K179" i="68"/>
  <c r="Z178" i="68"/>
  <c r="Y178" i="68"/>
  <c r="X178" i="68"/>
  <c r="W178" i="68"/>
  <c r="U178" i="68"/>
  <c r="T178" i="68"/>
  <c r="S178" i="68"/>
  <c r="O178" i="68"/>
  <c r="K178" i="68"/>
  <c r="V178" i="68" s="1"/>
  <c r="Z177" i="68"/>
  <c r="Y177" i="68"/>
  <c r="X177" i="68"/>
  <c r="W177" i="68"/>
  <c r="V177" i="68"/>
  <c r="U177" i="68"/>
  <c r="T177" i="68"/>
  <c r="S177" i="68"/>
  <c r="O177" i="68"/>
  <c r="K177" i="68"/>
  <c r="Z176" i="68"/>
  <c r="Y176" i="68"/>
  <c r="X176" i="68"/>
  <c r="W176" i="68"/>
  <c r="V176" i="68"/>
  <c r="U176" i="68"/>
  <c r="T176" i="68"/>
  <c r="O176" i="68"/>
  <c r="K176" i="68"/>
  <c r="S176" i="68" s="1"/>
  <c r="Z175" i="68"/>
  <c r="Y175" i="68"/>
  <c r="Q140" i="68" s="1"/>
  <c r="X175" i="68"/>
  <c r="W175" i="68"/>
  <c r="V175" i="68"/>
  <c r="U175" i="68"/>
  <c r="T175" i="68"/>
  <c r="S175" i="68"/>
  <c r="O175" i="68"/>
  <c r="K175" i="68"/>
  <c r="Z174" i="68"/>
  <c r="Y174" i="68"/>
  <c r="X174" i="68"/>
  <c r="W174" i="68"/>
  <c r="V174" i="68"/>
  <c r="U174" i="68"/>
  <c r="T174" i="68"/>
  <c r="O174" i="68"/>
  <c r="K174" i="68"/>
  <c r="S174" i="68" s="1"/>
  <c r="B174" i="68"/>
  <c r="C174" i="68" s="1"/>
  <c r="B175" i="68" s="1"/>
  <c r="C175" i="68" s="1"/>
  <c r="B176" i="68" s="1"/>
  <c r="C176" i="68" s="1"/>
  <c r="B177" i="68" s="1"/>
  <c r="C177" i="68" s="1"/>
  <c r="B178" i="68" s="1"/>
  <c r="C178" i="68" s="1"/>
  <c r="B179" i="68" s="1"/>
  <c r="C179" i="68" s="1"/>
  <c r="B180" i="68" s="1"/>
  <c r="C180" i="68" s="1"/>
  <c r="B181" i="68" s="1"/>
  <c r="C181" i="68" s="1"/>
  <c r="B182" i="68" s="1"/>
  <c r="C182" i="68" s="1"/>
  <c r="B183" i="68" s="1"/>
  <c r="C183" i="68" s="1"/>
  <c r="B184" i="68" s="1"/>
  <c r="C184" i="68" s="1"/>
  <c r="A174" i="68"/>
  <c r="Z173" i="68"/>
  <c r="Y173" i="68"/>
  <c r="X173" i="68"/>
  <c r="W173" i="68"/>
  <c r="V173" i="68"/>
  <c r="U173" i="68"/>
  <c r="T173" i="68"/>
  <c r="S173" i="68"/>
  <c r="O173" i="68"/>
  <c r="K173" i="68"/>
  <c r="Z172" i="68"/>
  <c r="Y172" i="68"/>
  <c r="X172" i="68"/>
  <c r="W172" i="68"/>
  <c r="V172" i="68"/>
  <c r="U172" i="68"/>
  <c r="T172" i="68"/>
  <c r="S172" i="68"/>
  <c r="O172" i="68"/>
  <c r="K172" i="68"/>
  <c r="Z171" i="68"/>
  <c r="Y171" i="68"/>
  <c r="X171" i="68"/>
  <c r="W171" i="68"/>
  <c r="V171" i="68"/>
  <c r="U171" i="68"/>
  <c r="T171" i="68"/>
  <c r="S171" i="68"/>
  <c r="O171" i="68"/>
  <c r="K171" i="68"/>
  <c r="Z170" i="68"/>
  <c r="Y170" i="68"/>
  <c r="X170" i="68"/>
  <c r="W170" i="68"/>
  <c r="V170" i="68"/>
  <c r="U170" i="68"/>
  <c r="T170" i="68"/>
  <c r="S170" i="68"/>
  <c r="O170" i="68"/>
  <c r="K170" i="68"/>
  <c r="Z169" i="68"/>
  <c r="Y169" i="68"/>
  <c r="X169" i="68"/>
  <c r="W169" i="68"/>
  <c r="V169" i="68"/>
  <c r="U169" i="68"/>
  <c r="T169" i="68"/>
  <c r="S169" i="68"/>
  <c r="O169" i="68"/>
  <c r="K169" i="68"/>
  <c r="Z168" i="68"/>
  <c r="Y168" i="68"/>
  <c r="X168" i="68"/>
  <c r="W168" i="68"/>
  <c r="V168" i="68"/>
  <c r="U168" i="68"/>
  <c r="T168" i="68"/>
  <c r="S168" i="68"/>
  <c r="O168" i="68"/>
  <c r="K168" i="68"/>
  <c r="Z167" i="68"/>
  <c r="Y167" i="68"/>
  <c r="X167" i="68"/>
  <c r="W167" i="68"/>
  <c r="V167" i="68"/>
  <c r="U167" i="68"/>
  <c r="T167" i="68"/>
  <c r="S167" i="68"/>
  <c r="O167" i="68"/>
  <c r="K167" i="68"/>
  <c r="Z166" i="68"/>
  <c r="Y166" i="68"/>
  <c r="X166" i="68"/>
  <c r="W166" i="68"/>
  <c r="P138" i="68" s="1"/>
  <c r="V166" i="68"/>
  <c r="T166" i="68"/>
  <c r="S166" i="68"/>
  <c r="O166" i="68"/>
  <c r="K166" i="68"/>
  <c r="U166" i="68" s="1"/>
  <c r="Z165" i="68"/>
  <c r="Y165" i="68"/>
  <c r="X165" i="68"/>
  <c r="W165" i="68"/>
  <c r="V165" i="68"/>
  <c r="T165" i="68"/>
  <c r="S165" i="68"/>
  <c r="O165" i="68"/>
  <c r="K165" i="68"/>
  <c r="U165" i="68" s="1"/>
  <c r="Z164" i="68"/>
  <c r="Y164" i="68"/>
  <c r="X164" i="68"/>
  <c r="W164" i="68"/>
  <c r="V164" i="68"/>
  <c r="U164" i="68"/>
  <c r="T164" i="68"/>
  <c r="O164" i="68"/>
  <c r="K164" i="68"/>
  <c r="S164" i="68" s="1"/>
  <c r="Z163" i="68"/>
  <c r="Y163" i="68"/>
  <c r="X163" i="68"/>
  <c r="W163" i="68"/>
  <c r="V163" i="68"/>
  <c r="U163" i="68"/>
  <c r="T163" i="68"/>
  <c r="S163" i="68"/>
  <c r="O163" i="68"/>
  <c r="K163" i="68"/>
  <c r="Z162" i="68"/>
  <c r="Y162" i="68"/>
  <c r="X162" i="68"/>
  <c r="W162" i="68"/>
  <c r="V162" i="68"/>
  <c r="U162" i="68"/>
  <c r="T162" i="68"/>
  <c r="S162" i="68"/>
  <c r="O162" i="68"/>
  <c r="K162" i="68"/>
  <c r="C162" i="68"/>
  <c r="B163" i="68" s="1"/>
  <c r="C163" i="68" s="1"/>
  <c r="B164" i="68" s="1"/>
  <c r="C164" i="68" s="1"/>
  <c r="B165" i="68" s="1"/>
  <c r="C165" i="68" s="1"/>
  <c r="B166" i="68" s="1"/>
  <c r="C166" i="68" s="1"/>
  <c r="B167" i="68" s="1"/>
  <c r="C167" i="68" s="1"/>
  <c r="B168" i="68" s="1"/>
  <c r="C168" i="68" s="1"/>
  <c r="B169" i="68" s="1"/>
  <c r="C169" i="68" s="1"/>
  <c r="B170" i="68" s="1"/>
  <c r="C170" i="68" s="1"/>
  <c r="B171" i="68" s="1"/>
  <c r="C171" i="68" s="1"/>
  <c r="B172" i="68" s="1"/>
  <c r="C172" i="68" s="1"/>
  <c r="B173" i="68" s="1"/>
  <c r="C173" i="68" s="1"/>
  <c r="B162" i="68"/>
  <c r="A162" i="68"/>
  <c r="L158" i="68"/>
  <c r="K157" i="68"/>
  <c r="K156" i="68"/>
  <c r="K155" i="68"/>
  <c r="K154" i="68"/>
  <c r="K153" i="68"/>
  <c r="K152" i="68"/>
  <c r="K158" i="68" s="1"/>
  <c r="K146" i="68"/>
  <c r="G146" i="68" s="1"/>
  <c r="F146" i="68"/>
  <c r="D146" i="68"/>
  <c r="A146" i="68"/>
  <c r="L144" i="68"/>
  <c r="K144" i="68"/>
  <c r="G144" i="68"/>
  <c r="F144" i="68"/>
  <c r="D144" i="68"/>
  <c r="A144" i="68"/>
  <c r="L142" i="68"/>
  <c r="K142" i="68"/>
  <c r="G142" i="68"/>
  <c r="F142" i="68"/>
  <c r="D142" i="68"/>
  <c r="J142" i="68" s="1"/>
  <c r="L143" i="68" s="1"/>
  <c r="A142" i="68"/>
  <c r="T141" i="68"/>
  <c r="R140" i="68"/>
  <c r="L140" i="68"/>
  <c r="K140" i="68"/>
  <c r="G140" i="68"/>
  <c r="F140" i="68"/>
  <c r="D140" i="68"/>
  <c r="A140" i="68"/>
  <c r="S139" i="68"/>
  <c r="R139" i="68"/>
  <c r="S138" i="68"/>
  <c r="K138" i="68"/>
  <c r="G138" i="68" s="1"/>
  <c r="F138" i="68"/>
  <c r="D138" i="68"/>
  <c r="A138" i="68"/>
  <c r="U136" i="68"/>
  <c r="R136" i="68"/>
  <c r="K136" i="68"/>
  <c r="G136" i="68"/>
  <c r="F136" i="68"/>
  <c r="D136" i="68"/>
  <c r="A136" i="68"/>
  <c r="S135" i="68"/>
  <c r="S142" i="68" s="1"/>
  <c r="R135" i="68"/>
  <c r="S134" i="68"/>
  <c r="Z113" i="68"/>
  <c r="Y113" i="68"/>
  <c r="X113" i="68"/>
  <c r="W113" i="68"/>
  <c r="V113" i="68"/>
  <c r="U113" i="68"/>
  <c r="T113" i="68"/>
  <c r="S113" i="68"/>
  <c r="O113" i="68"/>
  <c r="K113" i="68"/>
  <c r="Z112" i="68"/>
  <c r="Y112" i="68"/>
  <c r="X112" i="68"/>
  <c r="W112" i="68"/>
  <c r="V112" i="68"/>
  <c r="U112" i="68"/>
  <c r="T112" i="68"/>
  <c r="S112" i="68"/>
  <c r="O112" i="68"/>
  <c r="K112" i="68"/>
  <c r="Z111" i="68"/>
  <c r="Y111" i="68"/>
  <c r="X111" i="68"/>
  <c r="W111" i="68"/>
  <c r="V111" i="68"/>
  <c r="U111" i="68"/>
  <c r="T111" i="68"/>
  <c r="S111" i="68"/>
  <c r="O111" i="68"/>
  <c r="K111" i="68"/>
  <c r="Z110" i="68"/>
  <c r="Y110" i="68"/>
  <c r="X110" i="68"/>
  <c r="W110" i="68"/>
  <c r="V110" i="68"/>
  <c r="U110" i="68"/>
  <c r="T110" i="68"/>
  <c r="S110" i="68"/>
  <c r="O110" i="68"/>
  <c r="K110" i="68"/>
  <c r="Z109" i="68"/>
  <c r="Y109" i="68"/>
  <c r="X109" i="68"/>
  <c r="W109" i="68"/>
  <c r="V109" i="68"/>
  <c r="U109" i="68"/>
  <c r="T109" i="68"/>
  <c r="S109" i="68"/>
  <c r="O109" i="68"/>
  <c r="K109" i="68"/>
  <c r="Z108" i="68"/>
  <c r="Y108" i="68"/>
  <c r="X108" i="68"/>
  <c r="W108" i="68"/>
  <c r="V108" i="68"/>
  <c r="U108" i="68"/>
  <c r="T108" i="68"/>
  <c r="S108" i="68"/>
  <c r="O108" i="68"/>
  <c r="K108" i="68"/>
  <c r="Z107" i="68"/>
  <c r="Y107" i="68"/>
  <c r="X107" i="68"/>
  <c r="W107" i="68"/>
  <c r="V107" i="68"/>
  <c r="U107" i="68"/>
  <c r="T107" i="68"/>
  <c r="S107" i="68"/>
  <c r="O107" i="68"/>
  <c r="K107" i="68"/>
  <c r="Z106" i="68"/>
  <c r="Y106" i="68"/>
  <c r="X106" i="68"/>
  <c r="W106" i="68"/>
  <c r="V106" i="68"/>
  <c r="U106" i="68"/>
  <c r="T106" i="68"/>
  <c r="S106" i="68"/>
  <c r="O106" i="68"/>
  <c r="K106" i="68"/>
  <c r="Z105" i="68"/>
  <c r="Y105" i="68"/>
  <c r="X105" i="68"/>
  <c r="W105" i="68"/>
  <c r="V105" i="68"/>
  <c r="U105" i="68"/>
  <c r="T105" i="68"/>
  <c r="S105" i="68"/>
  <c r="O105" i="68"/>
  <c r="K105" i="68"/>
  <c r="Z104" i="68"/>
  <c r="Y104" i="68"/>
  <c r="X104" i="68"/>
  <c r="W104" i="68"/>
  <c r="V104" i="68"/>
  <c r="U22" i="68" s="1"/>
  <c r="U104" i="68"/>
  <c r="T104" i="68"/>
  <c r="S104" i="68"/>
  <c r="O104" i="68"/>
  <c r="K104" i="68"/>
  <c r="Z103" i="68"/>
  <c r="Y103" i="68"/>
  <c r="X103" i="68"/>
  <c r="W103" i="68"/>
  <c r="V103" i="68"/>
  <c r="U103" i="68"/>
  <c r="U21" i="68" s="1"/>
  <c r="T103" i="68"/>
  <c r="U20" i="68" s="1"/>
  <c r="S103" i="68"/>
  <c r="U19" i="68" s="1"/>
  <c r="O103" i="68"/>
  <c r="K103" i="68"/>
  <c r="B103" i="68"/>
  <c r="C103" i="68" s="1"/>
  <c r="B104" i="68" s="1"/>
  <c r="C104" i="68" s="1"/>
  <c r="B105" i="68" s="1"/>
  <c r="C105" i="68" s="1"/>
  <c r="B106" i="68" s="1"/>
  <c r="C106" i="68" s="1"/>
  <c r="B107" i="68" s="1"/>
  <c r="C107" i="68" s="1"/>
  <c r="B108" i="68" s="1"/>
  <c r="C108" i="68" s="1"/>
  <c r="B109" i="68" s="1"/>
  <c r="C109" i="68" s="1"/>
  <c r="B110" i="68" s="1"/>
  <c r="C110" i="68" s="1"/>
  <c r="B111" i="68" s="1"/>
  <c r="C111" i="68" s="1"/>
  <c r="B112" i="68" s="1"/>
  <c r="C112" i="68" s="1"/>
  <c r="B113" i="68" s="1"/>
  <c r="C113" i="68" s="1"/>
  <c r="A103" i="68"/>
  <c r="Z102" i="68"/>
  <c r="U26" i="68" s="1"/>
  <c r="Y102" i="68"/>
  <c r="U25" i="68" s="1"/>
  <c r="X102" i="68"/>
  <c r="U24" i="68" s="1"/>
  <c r="W102" i="68"/>
  <c r="U23" i="68" s="1"/>
  <c r="V102" i="68"/>
  <c r="U102" i="68"/>
  <c r="T102" i="68"/>
  <c r="S102" i="68"/>
  <c r="O102" i="68"/>
  <c r="K102" i="68"/>
  <c r="Z101" i="68"/>
  <c r="Y101" i="68"/>
  <c r="X101" i="68"/>
  <c r="W101" i="68"/>
  <c r="V101" i="68"/>
  <c r="U101" i="68"/>
  <c r="T101" i="68"/>
  <c r="S101" i="68"/>
  <c r="O101" i="68"/>
  <c r="K101" i="68"/>
  <c r="Z100" i="68"/>
  <c r="Y100" i="68"/>
  <c r="X100" i="68"/>
  <c r="W100" i="68"/>
  <c r="V100" i="68"/>
  <c r="U100" i="68"/>
  <c r="T100" i="68"/>
  <c r="S100" i="68"/>
  <c r="O100" i="68"/>
  <c r="K100" i="68"/>
  <c r="Z99" i="68"/>
  <c r="Y99" i="68"/>
  <c r="X99" i="68"/>
  <c r="W99" i="68"/>
  <c r="V99" i="68"/>
  <c r="U99" i="68"/>
  <c r="T99" i="68"/>
  <c r="S99" i="68"/>
  <c r="O99" i="68"/>
  <c r="K99" i="68"/>
  <c r="Z98" i="68"/>
  <c r="Y98" i="68"/>
  <c r="X98" i="68"/>
  <c r="W98" i="68"/>
  <c r="V98" i="68"/>
  <c r="U98" i="68"/>
  <c r="T98" i="68"/>
  <c r="S98" i="68"/>
  <c r="O98" i="68"/>
  <c r="K98" i="68"/>
  <c r="Z97" i="68"/>
  <c r="Y97" i="68"/>
  <c r="X97" i="68"/>
  <c r="W97" i="68"/>
  <c r="V97" i="68"/>
  <c r="U97" i="68"/>
  <c r="T97" i="68"/>
  <c r="S97" i="68"/>
  <c r="O97" i="68"/>
  <c r="K97" i="68"/>
  <c r="Z96" i="68"/>
  <c r="Y96" i="68"/>
  <c r="X96" i="68"/>
  <c r="W96" i="68"/>
  <c r="V96" i="68"/>
  <c r="U96" i="68"/>
  <c r="T96" i="68"/>
  <c r="S96" i="68"/>
  <c r="O96" i="68"/>
  <c r="K96" i="68"/>
  <c r="Z95" i="68"/>
  <c r="Y95" i="68"/>
  <c r="X95" i="68"/>
  <c r="W95" i="68"/>
  <c r="V95" i="68"/>
  <c r="U95" i="68"/>
  <c r="T95" i="68"/>
  <c r="S95" i="68"/>
  <c r="O95" i="68"/>
  <c r="K95" i="68"/>
  <c r="Z94" i="68"/>
  <c r="Y94" i="68"/>
  <c r="X94" i="68"/>
  <c r="W94" i="68"/>
  <c r="V94" i="68"/>
  <c r="U94" i="68"/>
  <c r="T94" i="68"/>
  <c r="S94" i="68"/>
  <c r="O94" i="68"/>
  <c r="K94" i="68"/>
  <c r="Z93" i="68"/>
  <c r="Y93" i="68"/>
  <c r="X93" i="68"/>
  <c r="W93" i="68"/>
  <c r="V93" i="68"/>
  <c r="U93" i="68"/>
  <c r="T93" i="68"/>
  <c r="S93" i="68"/>
  <c r="T19" i="68" s="1"/>
  <c r="O93" i="68"/>
  <c r="K93" i="68"/>
  <c r="Z92" i="68"/>
  <c r="T26" i="68" s="1"/>
  <c r="Y92" i="68"/>
  <c r="T25" i="68" s="1"/>
  <c r="X92" i="68"/>
  <c r="T24" i="68" s="1"/>
  <c r="W92" i="68"/>
  <c r="V92" i="68"/>
  <c r="U92" i="68"/>
  <c r="T92" i="68"/>
  <c r="S92" i="68"/>
  <c r="O92" i="68"/>
  <c r="K92" i="68"/>
  <c r="C92" i="68"/>
  <c r="B93" i="68" s="1"/>
  <c r="C93" i="68" s="1"/>
  <c r="B94" i="68" s="1"/>
  <c r="C94" i="68" s="1"/>
  <c r="B95" i="68" s="1"/>
  <c r="C95" i="68" s="1"/>
  <c r="B96" i="68" s="1"/>
  <c r="C96" i="68" s="1"/>
  <c r="B97" i="68" s="1"/>
  <c r="C97" i="68" s="1"/>
  <c r="B98" i="68" s="1"/>
  <c r="C98" i="68" s="1"/>
  <c r="B99" i="68" s="1"/>
  <c r="C99" i="68" s="1"/>
  <c r="B100" i="68" s="1"/>
  <c r="C100" i="68" s="1"/>
  <c r="B101" i="68" s="1"/>
  <c r="C101" i="68" s="1"/>
  <c r="B102" i="68" s="1"/>
  <c r="C102" i="68" s="1"/>
  <c r="B92" i="68"/>
  <c r="A92" i="68"/>
  <c r="Z91" i="68"/>
  <c r="Y91" i="68"/>
  <c r="X91" i="68"/>
  <c r="W91" i="68"/>
  <c r="T23" i="68" s="1"/>
  <c r="V91" i="68"/>
  <c r="T22" i="68" s="1"/>
  <c r="U91" i="68"/>
  <c r="T21" i="68" s="1"/>
  <c r="T91" i="68"/>
  <c r="T20" i="68" s="1"/>
  <c r="S91" i="68"/>
  <c r="O91" i="68"/>
  <c r="K91" i="68"/>
  <c r="Z90" i="68"/>
  <c r="Y90" i="68"/>
  <c r="X90" i="68"/>
  <c r="W90" i="68"/>
  <c r="V90" i="68"/>
  <c r="U90" i="68"/>
  <c r="T90" i="68"/>
  <c r="S90" i="68"/>
  <c r="O90" i="68"/>
  <c r="K90" i="68"/>
  <c r="Z89" i="68"/>
  <c r="Y89" i="68"/>
  <c r="X89" i="68"/>
  <c r="W89" i="68"/>
  <c r="V89" i="68"/>
  <c r="U89" i="68"/>
  <c r="T89" i="68"/>
  <c r="S89" i="68"/>
  <c r="O89" i="68"/>
  <c r="K89" i="68"/>
  <c r="Z88" i="68"/>
  <c r="Y88" i="68"/>
  <c r="X88" i="68"/>
  <c r="W88" i="68"/>
  <c r="V88" i="68"/>
  <c r="U88" i="68"/>
  <c r="T88" i="68"/>
  <c r="S88" i="68"/>
  <c r="O88" i="68"/>
  <c r="K88" i="68"/>
  <c r="Z87" i="68"/>
  <c r="Y87" i="68"/>
  <c r="X87" i="68"/>
  <c r="W87" i="68"/>
  <c r="V87" i="68"/>
  <c r="U87" i="68"/>
  <c r="T87" i="68"/>
  <c r="S87" i="68"/>
  <c r="O87" i="68"/>
  <c r="K87" i="68"/>
  <c r="Z86" i="68"/>
  <c r="Y86" i="68"/>
  <c r="X86" i="68"/>
  <c r="W86" i="68"/>
  <c r="V86" i="68"/>
  <c r="U86" i="68"/>
  <c r="T86" i="68"/>
  <c r="S86" i="68"/>
  <c r="O86" i="68"/>
  <c r="K86" i="68"/>
  <c r="Z85" i="68"/>
  <c r="Y85" i="68"/>
  <c r="X85" i="68"/>
  <c r="W85" i="68"/>
  <c r="V85" i="68"/>
  <c r="U85" i="68"/>
  <c r="T85" i="68"/>
  <c r="S85" i="68"/>
  <c r="O85" i="68"/>
  <c r="K85" i="68"/>
  <c r="Z84" i="68"/>
  <c r="Y84" i="68"/>
  <c r="X84" i="68"/>
  <c r="W84" i="68"/>
  <c r="V84" i="68"/>
  <c r="U84" i="68"/>
  <c r="T84" i="68"/>
  <c r="S84" i="68"/>
  <c r="O84" i="68"/>
  <c r="K84" i="68"/>
  <c r="Z83" i="68"/>
  <c r="Y83" i="68"/>
  <c r="X83" i="68"/>
  <c r="W83" i="68"/>
  <c r="V83" i="68"/>
  <c r="U83" i="68"/>
  <c r="T83" i="68"/>
  <c r="S83" i="68"/>
  <c r="O83" i="68"/>
  <c r="K83" i="68"/>
  <c r="Z82" i="68"/>
  <c r="Y82" i="68"/>
  <c r="S25" i="68" s="1"/>
  <c r="X82" i="68"/>
  <c r="W82" i="68"/>
  <c r="V82" i="68"/>
  <c r="U82" i="68"/>
  <c r="T82" i="68"/>
  <c r="S82" i="68"/>
  <c r="S19" i="68" s="1"/>
  <c r="O82" i="68"/>
  <c r="K82" i="68"/>
  <c r="Z81" i="68"/>
  <c r="Y81" i="68"/>
  <c r="X81" i="68"/>
  <c r="W81" i="68"/>
  <c r="V81" i="68"/>
  <c r="S22" i="68" s="1"/>
  <c r="U81" i="68"/>
  <c r="S21" i="68" s="1"/>
  <c r="T81" i="68"/>
  <c r="S81" i="68"/>
  <c r="O81" i="68"/>
  <c r="K81" i="68"/>
  <c r="B81" i="68"/>
  <c r="C81" i="68" s="1"/>
  <c r="B82" i="68" s="1"/>
  <c r="C82" i="68" s="1"/>
  <c r="B83" i="68" s="1"/>
  <c r="C83" i="68" s="1"/>
  <c r="B84" i="68" s="1"/>
  <c r="C84" i="68" s="1"/>
  <c r="B85" i="68" s="1"/>
  <c r="C85" i="68" s="1"/>
  <c r="B86" i="68" s="1"/>
  <c r="C86" i="68" s="1"/>
  <c r="B87" i="68" s="1"/>
  <c r="C87" i="68" s="1"/>
  <c r="B88" i="68" s="1"/>
  <c r="C88" i="68" s="1"/>
  <c r="B89" i="68" s="1"/>
  <c r="C89" i="68" s="1"/>
  <c r="B90" i="68" s="1"/>
  <c r="C90" i="68" s="1"/>
  <c r="B91" i="68" s="1"/>
  <c r="C91" i="68" s="1"/>
  <c r="A81" i="68"/>
  <c r="Z80" i="68"/>
  <c r="S26" i="68" s="1"/>
  <c r="Y80" i="68"/>
  <c r="X80" i="68"/>
  <c r="W80" i="68"/>
  <c r="V80" i="68"/>
  <c r="U80" i="68"/>
  <c r="T80" i="68"/>
  <c r="S80" i="68"/>
  <c r="O80" i="68"/>
  <c r="K80" i="68"/>
  <c r="Z79" i="68"/>
  <c r="Y79" i="68"/>
  <c r="X79" i="68"/>
  <c r="W79" i="68"/>
  <c r="V79" i="68"/>
  <c r="U79" i="68"/>
  <c r="T79" i="68"/>
  <c r="S79" i="68"/>
  <c r="O79" i="68"/>
  <c r="K79" i="68"/>
  <c r="Z78" i="68"/>
  <c r="Y78" i="68"/>
  <c r="X78" i="68"/>
  <c r="W78" i="68"/>
  <c r="V78" i="68"/>
  <c r="U78" i="68"/>
  <c r="T78" i="68"/>
  <c r="S78" i="68"/>
  <c r="O78" i="68"/>
  <c r="K78" i="68"/>
  <c r="Z77" i="68"/>
  <c r="Y77" i="68"/>
  <c r="X77" i="68"/>
  <c r="W77" i="68"/>
  <c r="V77" i="68"/>
  <c r="U77" i="68"/>
  <c r="T77" i="68"/>
  <c r="S77" i="68"/>
  <c r="O77" i="68"/>
  <c r="K77" i="68"/>
  <c r="Z76" i="68"/>
  <c r="Y76" i="68"/>
  <c r="X76" i="68"/>
  <c r="W76" i="68"/>
  <c r="V76" i="68"/>
  <c r="U76" i="68"/>
  <c r="T76" i="68"/>
  <c r="S76" i="68"/>
  <c r="O76" i="68"/>
  <c r="K76" i="68"/>
  <c r="Z75" i="68"/>
  <c r="Y75" i="68"/>
  <c r="X75" i="68"/>
  <c r="W75" i="68"/>
  <c r="V75" i="68"/>
  <c r="U75" i="68"/>
  <c r="T75" i="68"/>
  <c r="S75" i="68"/>
  <c r="O75" i="68"/>
  <c r="K75" i="68"/>
  <c r="Z74" i="68"/>
  <c r="Y74" i="68"/>
  <c r="X74" i="68"/>
  <c r="W74" i="68"/>
  <c r="V74" i="68"/>
  <c r="U74" i="68"/>
  <c r="T74" i="68"/>
  <c r="S74" i="68"/>
  <c r="O74" i="68"/>
  <c r="K74" i="68"/>
  <c r="Z73" i="68"/>
  <c r="Y73" i="68"/>
  <c r="X73" i="68"/>
  <c r="W73" i="68"/>
  <c r="V73" i="68"/>
  <c r="U73" i="68"/>
  <c r="T73" i="68"/>
  <c r="S73" i="68"/>
  <c r="O73" i="68"/>
  <c r="K73" i="68"/>
  <c r="Z72" i="68"/>
  <c r="Y72" i="68"/>
  <c r="X72" i="68"/>
  <c r="W72" i="68"/>
  <c r="V72" i="68"/>
  <c r="U72" i="68"/>
  <c r="T72" i="68"/>
  <c r="S72" i="68"/>
  <c r="O72" i="68"/>
  <c r="K72" i="68"/>
  <c r="Z71" i="68"/>
  <c r="Y71" i="68"/>
  <c r="X71" i="68"/>
  <c r="W71" i="68"/>
  <c r="V71" i="68"/>
  <c r="R22" i="68" s="1"/>
  <c r="U71" i="68"/>
  <c r="T71" i="68"/>
  <c r="S71" i="68"/>
  <c r="O71" i="68"/>
  <c r="K71" i="68"/>
  <c r="B71" i="68"/>
  <c r="C71" i="68" s="1"/>
  <c r="B72" i="68" s="1"/>
  <c r="C72" i="68" s="1"/>
  <c r="B73" i="68" s="1"/>
  <c r="C73" i="68" s="1"/>
  <c r="B74" i="68" s="1"/>
  <c r="C74" i="68" s="1"/>
  <c r="B75" i="68" s="1"/>
  <c r="C75" i="68" s="1"/>
  <c r="B76" i="68" s="1"/>
  <c r="C76" i="68" s="1"/>
  <c r="B77" i="68" s="1"/>
  <c r="C77" i="68" s="1"/>
  <c r="B78" i="68" s="1"/>
  <c r="C78" i="68" s="1"/>
  <c r="B79" i="68" s="1"/>
  <c r="C79" i="68" s="1"/>
  <c r="B80" i="68" s="1"/>
  <c r="C80" i="68" s="1"/>
  <c r="Z70" i="68"/>
  <c r="R26" i="68" s="1"/>
  <c r="Y70" i="68"/>
  <c r="X70" i="68"/>
  <c r="W70" i="68"/>
  <c r="V70" i="68"/>
  <c r="U70" i="68"/>
  <c r="T70" i="68"/>
  <c r="S70" i="68"/>
  <c r="R19" i="68" s="1"/>
  <c r="O70" i="68"/>
  <c r="K70" i="68"/>
  <c r="C70" i="68"/>
  <c r="B70" i="68"/>
  <c r="A70" i="68"/>
  <c r="Z69" i="68"/>
  <c r="Y69" i="68"/>
  <c r="X69" i="68"/>
  <c r="W69" i="68"/>
  <c r="R23" i="68" s="1"/>
  <c r="V69" i="68"/>
  <c r="U69" i="68"/>
  <c r="T69" i="68"/>
  <c r="S69" i="68"/>
  <c r="O69" i="68"/>
  <c r="K69" i="68"/>
  <c r="Z68" i="68"/>
  <c r="Y68" i="68"/>
  <c r="X68" i="68"/>
  <c r="W68" i="68"/>
  <c r="V68" i="68"/>
  <c r="U68" i="68"/>
  <c r="T68" i="68"/>
  <c r="S68" i="68"/>
  <c r="O68" i="68"/>
  <c r="K68" i="68"/>
  <c r="Z67" i="68"/>
  <c r="Y67" i="68"/>
  <c r="X67" i="68"/>
  <c r="W67" i="68"/>
  <c r="V67" i="68"/>
  <c r="U67" i="68"/>
  <c r="T67" i="68"/>
  <c r="S67" i="68"/>
  <c r="O67" i="68"/>
  <c r="K67" i="68"/>
  <c r="Z66" i="68"/>
  <c r="Y66" i="68"/>
  <c r="X66" i="68"/>
  <c r="W66" i="68"/>
  <c r="V66" i="68"/>
  <c r="U66" i="68"/>
  <c r="T66" i="68"/>
  <c r="S66" i="68"/>
  <c r="O66" i="68"/>
  <c r="K66" i="68"/>
  <c r="Z65" i="68"/>
  <c r="Y65" i="68"/>
  <c r="X65" i="68"/>
  <c r="W65" i="68"/>
  <c r="V65" i="68"/>
  <c r="U65" i="68"/>
  <c r="T65" i="68"/>
  <c r="S65" i="68"/>
  <c r="O65" i="68"/>
  <c r="K65" i="68"/>
  <c r="Z64" i="68"/>
  <c r="Y64" i="68"/>
  <c r="X64" i="68"/>
  <c r="W64" i="68"/>
  <c r="V64" i="68"/>
  <c r="U64" i="68"/>
  <c r="T64" i="68"/>
  <c r="S64" i="68"/>
  <c r="O64" i="68"/>
  <c r="K64" i="68"/>
  <c r="Z63" i="68"/>
  <c r="Y63" i="68"/>
  <c r="X63" i="68"/>
  <c r="W63" i="68"/>
  <c r="V63" i="68"/>
  <c r="U63" i="68"/>
  <c r="T63" i="68"/>
  <c r="S63" i="68"/>
  <c r="O63" i="68"/>
  <c r="K63" i="68"/>
  <c r="Z62" i="68"/>
  <c r="Y62" i="68"/>
  <c r="X62" i="68"/>
  <c r="W62" i="68"/>
  <c r="V62" i="68"/>
  <c r="T62" i="68"/>
  <c r="S62" i="68"/>
  <c r="O62" i="68"/>
  <c r="K62" i="68"/>
  <c r="U62" i="68" s="1"/>
  <c r="Z61" i="68"/>
  <c r="Y61" i="68"/>
  <c r="X61" i="68"/>
  <c r="W61" i="68"/>
  <c r="V61" i="68"/>
  <c r="T61" i="68"/>
  <c r="S61" i="68"/>
  <c r="O61" i="68"/>
  <c r="K61" i="68"/>
  <c r="U61" i="68" s="1"/>
  <c r="Z60" i="68"/>
  <c r="Y60" i="68"/>
  <c r="X60" i="68"/>
  <c r="W60" i="68"/>
  <c r="V60" i="68"/>
  <c r="U60" i="68"/>
  <c r="T60" i="68"/>
  <c r="S60" i="68"/>
  <c r="O60" i="68"/>
  <c r="K60" i="68"/>
  <c r="Z59" i="68"/>
  <c r="Y59" i="68"/>
  <c r="X59" i="68"/>
  <c r="W59" i="68"/>
  <c r="V59" i="68"/>
  <c r="U59" i="68"/>
  <c r="T59" i="68"/>
  <c r="O59" i="68"/>
  <c r="K59" i="68"/>
  <c r="S59" i="68" s="1"/>
  <c r="B59" i="68"/>
  <c r="C59" i="68" s="1"/>
  <c r="B60" i="68" s="1"/>
  <c r="C60" i="68" s="1"/>
  <c r="B61" i="68" s="1"/>
  <c r="C61" i="68" s="1"/>
  <c r="B62" i="68" s="1"/>
  <c r="C62" i="68" s="1"/>
  <c r="B63" i="68" s="1"/>
  <c r="C63" i="68" s="1"/>
  <c r="B64" i="68" s="1"/>
  <c r="C64" i="68" s="1"/>
  <c r="B65" i="68" s="1"/>
  <c r="C65" i="68" s="1"/>
  <c r="B66" i="68" s="1"/>
  <c r="C66" i="68" s="1"/>
  <c r="B67" i="68" s="1"/>
  <c r="C67" i="68" s="1"/>
  <c r="B68" i="68" s="1"/>
  <c r="C68" i="68" s="1"/>
  <c r="B69" i="68" s="1"/>
  <c r="C69" i="68" s="1"/>
  <c r="A59" i="68"/>
  <c r="Z58" i="68"/>
  <c r="Y58" i="68"/>
  <c r="X58" i="68"/>
  <c r="W58" i="68"/>
  <c r="V58" i="68"/>
  <c r="U58" i="68"/>
  <c r="T58" i="68"/>
  <c r="S58" i="68"/>
  <c r="O58" i="68"/>
  <c r="K58" i="68"/>
  <c r="Z57" i="68"/>
  <c r="Y57" i="68"/>
  <c r="X57" i="68"/>
  <c r="W57" i="68"/>
  <c r="V57" i="68"/>
  <c r="U57" i="68"/>
  <c r="T57" i="68"/>
  <c r="S57" i="68"/>
  <c r="O57" i="68"/>
  <c r="K57" i="68"/>
  <c r="Z56" i="68"/>
  <c r="Y56" i="68"/>
  <c r="X56" i="68"/>
  <c r="W56" i="68"/>
  <c r="V56" i="68"/>
  <c r="U56" i="68"/>
  <c r="T56" i="68"/>
  <c r="S56" i="68"/>
  <c r="O56" i="68"/>
  <c r="K56" i="68"/>
  <c r="Z55" i="68"/>
  <c r="Y55" i="68"/>
  <c r="X55" i="68"/>
  <c r="W55" i="68"/>
  <c r="V55" i="68"/>
  <c r="U55" i="68"/>
  <c r="T55" i="68"/>
  <c r="S55" i="68"/>
  <c r="O55" i="68"/>
  <c r="K55" i="68"/>
  <c r="Z54" i="68"/>
  <c r="Y54" i="68"/>
  <c r="X54" i="68"/>
  <c r="W54" i="68"/>
  <c r="V54" i="68"/>
  <c r="U54" i="68"/>
  <c r="T54" i="68"/>
  <c r="S54" i="68"/>
  <c r="O54" i="68"/>
  <c r="K54" i="68"/>
  <c r="Z53" i="68"/>
  <c r="Y53" i="68"/>
  <c r="X53" i="68"/>
  <c r="W53" i="68"/>
  <c r="V53" i="68"/>
  <c r="U53" i="68"/>
  <c r="T53" i="68"/>
  <c r="S53" i="68"/>
  <c r="O53" i="68"/>
  <c r="K53" i="68"/>
  <c r="Z52" i="68"/>
  <c r="Y52" i="68"/>
  <c r="X52" i="68"/>
  <c r="W52" i="68"/>
  <c r="V52" i="68"/>
  <c r="U52" i="68"/>
  <c r="T52" i="68"/>
  <c r="S52" i="68"/>
  <c r="O52" i="68"/>
  <c r="K52" i="68"/>
  <c r="Z51" i="68"/>
  <c r="Y51" i="68"/>
  <c r="X51" i="68"/>
  <c r="W51" i="68"/>
  <c r="V51" i="68"/>
  <c r="U51" i="68"/>
  <c r="T51" i="68"/>
  <c r="S51" i="68"/>
  <c r="O51" i="68"/>
  <c r="K51" i="68"/>
  <c r="Z50" i="68"/>
  <c r="Y50" i="68"/>
  <c r="X50" i="68"/>
  <c r="W50" i="68"/>
  <c r="V50" i="68"/>
  <c r="U50" i="68"/>
  <c r="T50" i="68"/>
  <c r="O50" i="68"/>
  <c r="K50" i="68"/>
  <c r="S50" i="68" s="1"/>
  <c r="Z49" i="68"/>
  <c r="Y49" i="68"/>
  <c r="X49" i="68"/>
  <c r="W49" i="68"/>
  <c r="V49" i="68"/>
  <c r="U49" i="68"/>
  <c r="T49" i="68"/>
  <c r="O49" i="68"/>
  <c r="K49" i="68"/>
  <c r="S49" i="68" s="1"/>
  <c r="Z48" i="68"/>
  <c r="Y48" i="68"/>
  <c r="X48" i="68"/>
  <c r="W48" i="68"/>
  <c r="V48" i="68"/>
  <c r="U48" i="68"/>
  <c r="T48" i="68"/>
  <c r="O48" i="68"/>
  <c r="K48" i="68"/>
  <c r="S48" i="68" s="1"/>
  <c r="Z47" i="68"/>
  <c r="Y47" i="68"/>
  <c r="X47" i="68"/>
  <c r="W47" i="68"/>
  <c r="V47" i="68"/>
  <c r="T47" i="68"/>
  <c r="S47" i="68"/>
  <c r="O47" i="68"/>
  <c r="K47" i="68"/>
  <c r="U47" i="68" s="1"/>
  <c r="B47" i="68"/>
  <c r="C47" i="68" s="1"/>
  <c r="B48" i="68" s="1"/>
  <c r="C48" i="68" s="1"/>
  <c r="B49" i="68" s="1"/>
  <c r="C49" i="68" s="1"/>
  <c r="B50" i="68" s="1"/>
  <c r="C50" i="68" s="1"/>
  <c r="B51" i="68" s="1"/>
  <c r="C51" i="68" s="1"/>
  <c r="B52" i="68" s="1"/>
  <c r="C52" i="68" s="1"/>
  <c r="B53" i="68" s="1"/>
  <c r="C53" i="68" s="1"/>
  <c r="B54" i="68" s="1"/>
  <c r="C54" i="68" s="1"/>
  <c r="B55" i="68" s="1"/>
  <c r="C55" i="68" s="1"/>
  <c r="B56" i="68" s="1"/>
  <c r="C56" i="68" s="1"/>
  <c r="B57" i="68" s="1"/>
  <c r="C57" i="68" s="1"/>
  <c r="B58" i="68" s="1"/>
  <c r="C58" i="68" s="1"/>
  <c r="A47" i="68"/>
  <c r="L43" i="68"/>
  <c r="K42" i="68"/>
  <c r="K41" i="68"/>
  <c r="K40" i="68"/>
  <c r="K39" i="68"/>
  <c r="K38" i="68"/>
  <c r="K37" i="68"/>
  <c r="K43" i="68" s="1"/>
  <c r="K31" i="68"/>
  <c r="F31" i="68"/>
  <c r="D31" i="68"/>
  <c r="A31" i="68"/>
  <c r="L29" i="68"/>
  <c r="K29" i="68"/>
  <c r="G29" i="68"/>
  <c r="F29" i="68"/>
  <c r="D29" i="68"/>
  <c r="A29" i="68"/>
  <c r="L27" i="68"/>
  <c r="K27" i="68"/>
  <c r="G27" i="68"/>
  <c r="F27" i="68"/>
  <c r="D27" i="68"/>
  <c r="A27" i="68"/>
  <c r="Q26" i="68"/>
  <c r="R25" i="68"/>
  <c r="L25" i="68"/>
  <c r="K25" i="68"/>
  <c r="G25" i="68"/>
  <c r="F25" i="68"/>
  <c r="D25" i="68"/>
  <c r="A25" i="68"/>
  <c r="S24" i="68"/>
  <c r="R24" i="68"/>
  <c r="S23" i="68"/>
  <c r="K23" i="68"/>
  <c r="G23" i="68" s="1"/>
  <c r="F23" i="68"/>
  <c r="D23" i="68"/>
  <c r="A23" i="68"/>
  <c r="Q22" i="68"/>
  <c r="R21" i="68"/>
  <c r="K21" i="68"/>
  <c r="F21" i="68"/>
  <c r="D21" i="68"/>
  <c r="A21" i="68"/>
  <c r="S20" i="68"/>
  <c r="R20" i="68"/>
  <c r="Z228" i="67"/>
  <c r="Y228" i="67"/>
  <c r="X228" i="67"/>
  <c r="W228" i="67"/>
  <c r="V228" i="67"/>
  <c r="U228" i="67"/>
  <c r="T228" i="67"/>
  <c r="S228" i="67"/>
  <c r="O228" i="67"/>
  <c r="K228" i="67"/>
  <c r="Z227" i="67"/>
  <c r="Y227" i="67"/>
  <c r="X227" i="67"/>
  <c r="W227" i="67"/>
  <c r="V227" i="67"/>
  <c r="U227" i="67"/>
  <c r="T227" i="67"/>
  <c r="S227" i="67"/>
  <c r="O227" i="67"/>
  <c r="K227" i="67"/>
  <c r="Z226" i="67"/>
  <c r="Y226" i="67"/>
  <c r="X226" i="67"/>
  <c r="W226" i="67"/>
  <c r="V226" i="67"/>
  <c r="U226" i="67"/>
  <c r="T226" i="67"/>
  <c r="S226" i="67"/>
  <c r="O226" i="67"/>
  <c r="K226" i="67"/>
  <c r="Z225" i="67"/>
  <c r="Y225" i="67"/>
  <c r="X225" i="67"/>
  <c r="W225" i="67"/>
  <c r="V225" i="67"/>
  <c r="U225" i="67"/>
  <c r="T225" i="67"/>
  <c r="S225" i="67"/>
  <c r="O225" i="67"/>
  <c r="K225" i="67"/>
  <c r="Z224" i="67"/>
  <c r="Y224" i="67"/>
  <c r="X224" i="67"/>
  <c r="W224" i="67"/>
  <c r="V224" i="67"/>
  <c r="U224" i="67"/>
  <c r="T224" i="67"/>
  <c r="S224" i="67"/>
  <c r="O224" i="67"/>
  <c r="K224" i="67"/>
  <c r="Z223" i="67"/>
  <c r="Y223" i="67"/>
  <c r="X223" i="67"/>
  <c r="W223" i="67"/>
  <c r="V223" i="67"/>
  <c r="U223" i="67"/>
  <c r="T223" i="67"/>
  <c r="S223" i="67"/>
  <c r="O223" i="67"/>
  <c r="K223" i="67"/>
  <c r="Z222" i="67"/>
  <c r="Y222" i="67"/>
  <c r="X222" i="67"/>
  <c r="W222" i="67"/>
  <c r="V222" i="67"/>
  <c r="U222" i="67"/>
  <c r="T222" i="67"/>
  <c r="S222" i="67"/>
  <c r="O222" i="67"/>
  <c r="K222" i="67"/>
  <c r="Z221" i="67"/>
  <c r="Y221" i="67"/>
  <c r="X221" i="67"/>
  <c r="W221" i="67"/>
  <c r="V221" i="67"/>
  <c r="U221" i="67"/>
  <c r="T221" i="67"/>
  <c r="S221" i="67"/>
  <c r="O221" i="67"/>
  <c r="K221" i="67"/>
  <c r="Z220" i="67"/>
  <c r="Y220" i="67"/>
  <c r="X220" i="67"/>
  <c r="W220" i="67"/>
  <c r="V220" i="67"/>
  <c r="U220" i="67"/>
  <c r="T220" i="67"/>
  <c r="S220" i="67"/>
  <c r="O220" i="67"/>
  <c r="K220" i="67"/>
  <c r="Z219" i="67"/>
  <c r="Y219" i="67"/>
  <c r="U140" i="67" s="1"/>
  <c r="X219" i="67"/>
  <c r="W219" i="67"/>
  <c r="V219" i="67"/>
  <c r="U219" i="67"/>
  <c r="T219" i="67"/>
  <c r="S219" i="67"/>
  <c r="O219" i="67"/>
  <c r="K219" i="67"/>
  <c r="B219" i="67"/>
  <c r="C219" i="67" s="1"/>
  <c r="B220" i="67" s="1"/>
  <c r="C220" i="67" s="1"/>
  <c r="B221" i="67" s="1"/>
  <c r="C221" i="67" s="1"/>
  <c r="B222" i="67" s="1"/>
  <c r="C222" i="67" s="1"/>
  <c r="B223" i="67" s="1"/>
  <c r="C223" i="67" s="1"/>
  <c r="B224" i="67" s="1"/>
  <c r="C224" i="67" s="1"/>
  <c r="B225" i="67" s="1"/>
  <c r="C225" i="67" s="1"/>
  <c r="B226" i="67" s="1"/>
  <c r="C226" i="67" s="1"/>
  <c r="B227" i="67" s="1"/>
  <c r="C227" i="67" s="1"/>
  <c r="B228" i="67" s="1"/>
  <c r="C228" i="67" s="1"/>
  <c r="Z218" i="67"/>
  <c r="Y218" i="67"/>
  <c r="X218" i="67"/>
  <c r="W218" i="67"/>
  <c r="V218" i="67"/>
  <c r="U218" i="67"/>
  <c r="U136" i="67" s="1"/>
  <c r="T218" i="67"/>
  <c r="S218" i="67"/>
  <c r="U134" i="67" s="1"/>
  <c r="O218" i="67"/>
  <c r="K218" i="67"/>
  <c r="C218" i="67"/>
  <c r="B218" i="67"/>
  <c r="A218" i="67"/>
  <c r="Z217" i="67"/>
  <c r="U141" i="67" s="1"/>
  <c r="Y217" i="67"/>
  <c r="X217" i="67"/>
  <c r="U139" i="67" s="1"/>
  <c r="W217" i="67"/>
  <c r="U138" i="67" s="1"/>
  <c r="V217" i="67"/>
  <c r="U217" i="67"/>
  <c r="T217" i="67"/>
  <c r="S217" i="67"/>
  <c r="O217" i="67"/>
  <c r="K217" i="67"/>
  <c r="Z216" i="67"/>
  <c r="Y216" i="67"/>
  <c r="X216" i="67"/>
  <c r="W216" i="67"/>
  <c r="V216" i="67"/>
  <c r="U216" i="67"/>
  <c r="T216" i="67"/>
  <c r="S216" i="67"/>
  <c r="O216" i="67"/>
  <c r="K216" i="67"/>
  <c r="Z215" i="67"/>
  <c r="Y215" i="67"/>
  <c r="X215" i="67"/>
  <c r="W215" i="67"/>
  <c r="V215" i="67"/>
  <c r="U215" i="67"/>
  <c r="T215" i="67"/>
  <c r="S215" i="67"/>
  <c r="O215" i="67"/>
  <c r="K215" i="67"/>
  <c r="Z214" i="67"/>
  <c r="Y214" i="67"/>
  <c r="X214" i="67"/>
  <c r="W214" i="67"/>
  <c r="V214" i="67"/>
  <c r="U214" i="67"/>
  <c r="T214" i="67"/>
  <c r="S214" i="67"/>
  <c r="O214" i="67"/>
  <c r="K214" i="67"/>
  <c r="Z213" i="67"/>
  <c r="Y213" i="67"/>
  <c r="X213" i="67"/>
  <c r="W213" i="67"/>
  <c r="V213" i="67"/>
  <c r="U213" i="67"/>
  <c r="T213" i="67"/>
  <c r="S213" i="67"/>
  <c r="O213" i="67"/>
  <c r="K213" i="67"/>
  <c r="Z212" i="67"/>
  <c r="Y212" i="67"/>
  <c r="X212" i="67"/>
  <c r="W212" i="67"/>
  <c r="V212" i="67"/>
  <c r="U212" i="67"/>
  <c r="T212" i="67"/>
  <c r="S212" i="67"/>
  <c r="O212" i="67"/>
  <c r="K212" i="67"/>
  <c r="Z211" i="67"/>
  <c r="Y211" i="67"/>
  <c r="X211" i="67"/>
  <c r="W211" i="67"/>
  <c r="V211" i="67"/>
  <c r="U211" i="67"/>
  <c r="T211" i="67"/>
  <c r="S211" i="67"/>
  <c r="O211" i="67"/>
  <c r="K211" i="67"/>
  <c r="Z210" i="67"/>
  <c r="Y210" i="67"/>
  <c r="X210" i="67"/>
  <c r="W210" i="67"/>
  <c r="V210" i="67"/>
  <c r="U210" i="67"/>
  <c r="T210" i="67"/>
  <c r="S210" i="67"/>
  <c r="O210" i="67"/>
  <c r="K210" i="67"/>
  <c r="Z209" i="67"/>
  <c r="Y209" i="67"/>
  <c r="X209" i="67"/>
  <c r="W209" i="67"/>
  <c r="V209" i="67"/>
  <c r="U209" i="67"/>
  <c r="T209" i="67"/>
  <c r="S209" i="67"/>
  <c r="O209" i="67"/>
  <c r="K209" i="67"/>
  <c r="Z208" i="67"/>
  <c r="Y208" i="67"/>
  <c r="T140" i="67" s="1"/>
  <c r="X208" i="67"/>
  <c r="W208" i="67"/>
  <c r="V208" i="67"/>
  <c r="T137" i="67" s="1"/>
  <c r="U208" i="67"/>
  <c r="T208" i="67"/>
  <c r="S208" i="67"/>
  <c r="T134" i="67" s="1"/>
  <c r="O208" i="67"/>
  <c r="K208" i="67"/>
  <c r="Z207" i="67"/>
  <c r="Y207" i="67"/>
  <c r="X207" i="67"/>
  <c r="T139" i="67" s="1"/>
  <c r="W207" i="67"/>
  <c r="V207" i="67"/>
  <c r="U207" i="67"/>
  <c r="T207" i="67"/>
  <c r="S207" i="67"/>
  <c r="O207" i="67"/>
  <c r="K207" i="67"/>
  <c r="C207" i="67"/>
  <c r="B208" i="67" s="1"/>
  <c r="C208" i="67" s="1"/>
  <c r="B209" i="67" s="1"/>
  <c r="C209" i="67" s="1"/>
  <c r="B210" i="67" s="1"/>
  <c r="C210" i="67" s="1"/>
  <c r="B211" i="67" s="1"/>
  <c r="C211" i="67" s="1"/>
  <c r="B212" i="67" s="1"/>
  <c r="C212" i="67" s="1"/>
  <c r="B213" i="67" s="1"/>
  <c r="C213" i="67" s="1"/>
  <c r="B214" i="67" s="1"/>
  <c r="C214" i="67" s="1"/>
  <c r="B215" i="67" s="1"/>
  <c r="C215" i="67" s="1"/>
  <c r="B216" i="67" s="1"/>
  <c r="C216" i="67" s="1"/>
  <c r="B217" i="67" s="1"/>
  <c r="C217" i="67" s="1"/>
  <c r="B207" i="67"/>
  <c r="A207" i="67"/>
  <c r="Z206" i="67"/>
  <c r="T141" i="67" s="1"/>
  <c r="Y206" i="67"/>
  <c r="X206" i="67"/>
  <c r="W206" i="67"/>
  <c r="T138" i="67" s="1"/>
  <c r="V206" i="67"/>
  <c r="U206" i="67"/>
  <c r="T136" i="67" s="1"/>
  <c r="T206" i="67"/>
  <c r="T135" i="67" s="1"/>
  <c r="S206" i="67"/>
  <c r="O206" i="67"/>
  <c r="K206" i="67"/>
  <c r="Z205" i="67"/>
  <c r="Y205" i="67"/>
  <c r="X205" i="67"/>
  <c r="W205" i="67"/>
  <c r="V205" i="67"/>
  <c r="U205" i="67"/>
  <c r="T205" i="67"/>
  <c r="S205" i="67"/>
  <c r="O205" i="67"/>
  <c r="K205" i="67"/>
  <c r="Z204" i="67"/>
  <c r="Y204" i="67"/>
  <c r="X204" i="67"/>
  <c r="W204" i="67"/>
  <c r="V204" i="67"/>
  <c r="U204" i="67"/>
  <c r="T204" i="67"/>
  <c r="S204" i="67"/>
  <c r="O204" i="67"/>
  <c r="K204" i="67"/>
  <c r="Z203" i="67"/>
  <c r="Y203" i="67"/>
  <c r="X203" i="67"/>
  <c r="W203" i="67"/>
  <c r="V203" i="67"/>
  <c r="U203" i="67"/>
  <c r="T203" i="67"/>
  <c r="S203" i="67"/>
  <c r="O203" i="67"/>
  <c r="K203" i="67"/>
  <c r="Z202" i="67"/>
  <c r="Y202" i="67"/>
  <c r="X202" i="67"/>
  <c r="W202" i="67"/>
  <c r="V202" i="67"/>
  <c r="U202" i="67"/>
  <c r="T202" i="67"/>
  <c r="S202" i="67"/>
  <c r="O202" i="67"/>
  <c r="K202" i="67"/>
  <c r="Z201" i="67"/>
  <c r="Y201" i="67"/>
  <c r="X201" i="67"/>
  <c r="W201" i="67"/>
  <c r="V201" i="67"/>
  <c r="U201" i="67"/>
  <c r="T201" i="67"/>
  <c r="S201" i="67"/>
  <c r="O201" i="67"/>
  <c r="K201" i="67"/>
  <c r="Z200" i="67"/>
  <c r="Y200" i="67"/>
  <c r="X200" i="67"/>
  <c r="W200" i="67"/>
  <c r="V200" i="67"/>
  <c r="U200" i="67"/>
  <c r="T200" i="67"/>
  <c r="S200" i="67"/>
  <c r="O200" i="67"/>
  <c r="K200" i="67"/>
  <c r="Z199" i="67"/>
  <c r="Y199" i="67"/>
  <c r="X199" i="67"/>
  <c r="W199" i="67"/>
  <c r="V199" i="67"/>
  <c r="U199" i="67"/>
  <c r="T199" i="67"/>
  <c r="S199" i="67"/>
  <c r="O199" i="67"/>
  <c r="K199" i="67"/>
  <c r="Z198" i="67"/>
  <c r="Y198" i="67"/>
  <c r="X198" i="67"/>
  <c r="W198" i="67"/>
  <c r="V198" i="67"/>
  <c r="U198" i="67"/>
  <c r="T198" i="67"/>
  <c r="S198" i="67"/>
  <c r="O198" i="67"/>
  <c r="K198" i="67"/>
  <c r="Z197" i="67"/>
  <c r="Y197" i="67"/>
  <c r="S140" i="67" s="1"/>
  <c r="X197" i="67"/>
  <c r="W197" i="67"/>
  <c r="V197" i="67"/>
  <c r="U197" i="67"/>
  <c r="T197" i="67"/>
  <c r="S197" i="67"/>
  <c r="S134" i="67" s="1"/>
  <c r="O197" i="67"/>
  <c r="K197" i="67"/>
  <c r="Z196" i="67"/>
  <c r="Y196" i="67"/>
  <c r="X196" i="67"/>
  <c r="W196" i="67"/>
  <c r="V196" i="67"/>
  <c r="U196" i="67"/>
  <c r="S136" i="67" s="1"/>
  <c r="T196" i="67"/>
  <c r="S196" i="67"/>
  <c r="O196" i="67"/>
  <c r="K196" i="67"/>
  <c r="B196" i="67"/>
  <c r="C196" i="67" s="1"/>
  <c r="B197" i="67" s="1"/>
  <c r="C197" i="67" s="1"/>
  <c r="B198" i="67" s="1"/>
  <c r="C198" i="67" s="1"/>
  <c r="B199" i="67" s="1"/>
  <c r="C199" i="67" s="1"/>
  <c r="B200" i="67" s="1"/>
  <c r="C200" i="67" s="1"/>
  <c r="B201" i="67" s="1"/>
  <c r="C201" i="67" s="1"/>
  <c r="B202" i="67" s="1"/>
  <c r="C202" i="67" s="1"/>
  <c r="B203" i="67" s="1"/>
  <c r="C203" i="67" s="1"/>
  <c r="B204" i="67" s="1"/>
  <c r="C204" i="67" s="1"/>
  <c r="B205" i="67" s="1"/>
  <c r="C205" i="67" s="1"/>
  <c r="B206" i="67" s="1"/>
  <c r="C206" i="67" s="1"/>
  <c r="A196" i="67"/>
  <c r="Z195" i="67"/>
  <c r="S141" i="67" s="1"/>
  <c r="Y195" i="67"/>
  <c r="X195" i="67"/>
  <c r="W195" i="67"/>
  <c r="V195" i="67"/>
  <c r="U195" i="67"/>
  <c r="T195" i="67"/>
  <c r="S195" i="67"/>
  <c r="O195" i="67"/>
  <c r="K195" i="67"/>
  <c r="Z194" i="67"/>
  <c r="Y194" i="67"/>
  <c r="X194" i="67"/>
  <c r="W194" i="67"/>
  <c r="V194" i="67"/>
  <c r="U194" i="67"/>
  <c r="T194" i="67"/>
  <c r="S194" i="67"/>
  <c r="O194" i="67"/>
  <c r="K194" i="67"/>
  <c r="Z193" i="67"/>
  <c r="Y193" i="67"/>
  <c r="X193" i="67"/>
  <c r="W193" i="67"/>
  <c r="V193" i="67"/>
  <c r="U193" i="67"/>
  <c r="T193" i="67"/>
  <c r="S193" i="67"/>
  <c r="O193" i="67"/>
  <c r="K193" i="67"/>
  <c r="Z192" i="67"/>
  <c r="Y192" i="67"/>
  <c r="X192" i="67"/>
  <c r="W192" i="67"/>
  <c r="V192" i="67"/>
  <c r="U192" i="67"/>
  <c r="T192" i="67"/>
  <c r="S192" i="67"/>
  <c r="O192" i="67"/>
  <c r="K192" i="67"/>
  <c r="Z191" i="67"/>
  <c r="Y191" i="67"/>
  <c r="X191" i="67"/>
  <c r="W191" i="67"/>
  <c r="V191" i="67"/>
  <c r="U191" i="67"/>
  <c r="T191" i="67"/>
  <c r="S191" i="67"/>
  <c r="O191" i="67"/>
  <c r="K191" i="67"/>
  <c r="Z190" i="67"/>
  <c r="Y190" i="67"/>
  <c r="X190" i="67"/>
  <c r="W190" i="67"/>
  <c r="V190" i="67"/>
  <c r="U190" i="67"/>
  <c r="T190" i="67"/>
  <c r="S190" i="67"/>
  <c r="O190" i="67"/>
  <c r="K190" i="67"/>
  <c r="Z189" i="67"/>
  <c r="Y189" i="67"/>
  <c r="X189" i="67"/>
  <c r="W189" i="67"/>
  <c r="V189" i="67"/>
  <c r="U189" i="67"/>
  <c r="T189" i="67"/>
  <c r="S189" i="67"/>
  <c r="O189" i="67"/>
  <c r="K189" i="67"/>
  <c r="Z188" i="67"/>
  <c r="Y188" i="67"/>
  <c r="X188" i="67"/>
  <c r="W188" i="67"/>
  <c r="V188" i="67"/>
  <c r="T188" i="67"/>
  <c r="S188" i="67"/>
  <c r="O188" i="67"/>
  <c r="K188" i="67"/>
  <c r="U188" i="67" s="1"/>
  <c r="Z187" i="67"/>
  <c r="Y187" i="67"/>
  <c r="X187" i="67"/>
  <c r="W187" i="67"/>
  <c r="V187" i="67"/>
  <c r="U187" i="67"/>
  <c r="T187" i="67"/>
  <c r="S187" i="67"/>
  <c r="O187" i="67"/>
  <c r="K187" i="67"/>
  <c r="Z186" i="67"/>
  <c r="Y186" i="67"/>
  <c r="X186" i="67"/>
  <c r="W186" i="67"/>
  <c r="V186" i="67"/>
  <c r="U186" i="67"/>
  <c r="T186" i="67"/>
  <c r="O186" i="67"/>
  <c r="K186" i="67"/>
  <c r="S186" i="67" s="1"/>
  <c r="Z185" i="67"/>
  <c r="Y185" i="67"/>
  <c r="X185" i="67"/>
  <c r="W185" i="67"/>
  <c r="V185" i="67"/>
  <c r="U185" i="67"/>
  <c r="T185" i="67"/>
  <c r="S185" i="67"/>
  <c r="O185" i="67"/>
  <c r="K185" i="67"/>
  <c r="B185" i="67"/>
  <c r="C185" i="67" s="1"/>
  <c r="B186" i="67" s="1"/>
  <c r="C186" i="67" s="1"/>
  <c r="B187" i="67" s="1"/>
  <c r="C187" i="67" s="1"/>
  <c r="B188" i="67" s="1"/>
  <c r="C188" i="67" s="1"/>
  <c r="B189" i="67" s="1"/>
  <c r="C189" i="67" s="1"/>
  <c r="B190" i="67" s="1"/>
  <c r="C190" i="67" s="1"/>
  <c r="B191" i="67" s="1"/>
  <c r="C191" i="67" s="1"/>
  <c r="B192" i="67" s="1"/>
  <c r="C192" i="67" s="1"/>
  <c r="B193" i="67" s="1"/>
  <c r="C193" i="67" s="1"/>
  <c r="B194" i="67" s="1"/>
  <c r="C194" i="67" s="1"/>
  <c r="B195" i="67" s="1"/>
  <c r="C195" i="67" s="1"/>
  <c r="A185" i="67"/>
  <c r="Z184" i="67"/>
  <c r="Y184" i="67"/>
  <c r="X184" i="67"/>
  <c r="W184" i="67"/>
  <c r="V184" i="67"/>
  <c r="U184" i="67"/>
  <c r="T184" i="67"/>
  <c r="S184" i="67"/>
  <c r="O184" i="67"/>
  <c r="K184" i="67"/>
  <c r="Z183" i="67"/>
  <c r="Y183" i="67"/>
  <c r="X183" i="67"/>
  <c r="W183" i="67"/>
  <c r="V183" i="67"/>
  <c r="U183" i="67"/>
  <c r="T183" i="67"/>
  <c r="S183" i="67"/>
  <c r="O183" i="67"/>
  <c r="K183" i="67"/>
  <c r="Z182" i="67"/>
  <c r="Y182" i="67"/>
  <c r="X182" i="67"/>
  <c r="W182" i="67"/>
  <c r="V182" i="67"/>
  <c r="U182" i="67"/>
  <c r="T182" i="67"/>
  <c r="S182" i="67"/>
  <c r="O182" i="67"/>
  <c r="K182" i="67"/>
  <c r="Z181" i="67"/>
  <c r="Y181" i="67"/>
  <c r="X181" i="67"/>
  <c r="W181" i="67"/>
  <c r="V181" i="67"/>
  <c r="U181" i="67"/>
  <c r="T181" i="67"/>
  <c r="S181" i="67"/>
  <c r="O181" i="67"/>
  <c r="K181" i="67"/>
  <c r="Z180" i="67"/>
  <c r="Y180" i="67"/>
  <c r="X180" i="67"/>
  <c r="W180" i="67"/>
  <c r="V180" i="67"/>
  <c r="U180" i="67"/>
  <c r="T180" i="67"/>
  <c r="S180" i="67"/>
  <c r="O180" i="67"/>
  <c r="K180" i="67"/>
  <c r="Z179" i="67"/>
  <c r="Y179" i="67"/>
  <c r="X179" i="67"/>
  <c r="W179" i="67"/>
  <c r="V179" i="67"/>
  <c r="U179" i="67"/>
  <c r="T179" i="67"/>
  <c r="S179" i="67"/>
  <c r="O179" i="67"/>
  <c r="K179" i="67"/>
  <c r="Z178" i="67"/>
  <c r="Y178" i="67"/>
  <c r="X178" i="67"/>
  <c r="W178" i="67"/>
  <c r="V178" i="67"/>
  <c r="U178" i="67"/>
  <c r="T178" i="67"/>
  <c r="S178" i="67"/>
  <c r="O178" i="67"/>
  <c r="K178" i="67"/>
  <c r="Z177" i="67"/>
  <c r="Y177" i="67"/>
  <c r="X177" i="67"/>
  <c r="W177" i="67"/>
  <c r="V177" i="67"/>
  <c r="Q137" i="67" s="1"/>
  <c r="U177" i="67"/>
  <c r="T177" i="67"/>
  <c r="O177" i="67"/>
  <c r="K177" i="67"/>
  <c r="S177" i="67" s="1"/>
  <c r="Z176" i="67"/>
  <c r="Y176" i="67"/>
  <c r="X176" i="67"/>
  <c r="W176" i="67"/>
  <c r="V176" i="67"/>
  <c r="U176" i="67"/>
  <c r="T176" i="67"/>
  <c r="S176" i="67"/>
  <c r="O176" i="67"/>
  <c r="K176" i="67"/>
  <c r="Z175" i="67"/>
  <c r="Y175" i="67"/>
  <c r="X175" i="67"/>
  <c r="W175" i="67"/>
  <c r="V175" i="67"/>
  <c r="U175" i="67"/>
  <c r="T175" i="67"/>
  <c r="O175" i="67"/>
  <c r="K175" i="67"/>
  <c r="S175" i="67" s="1"/>
  <c r="Z174" i="67"/>
  <c r="Y174" i="67"/>
  <c r="X174" i="67"/>
  <c r="W174" i="67"/>
  <c r="V174" i="67"/>
  <c r="U174" i="67"/>
  <c r="T174" i="67"/>
  <c r="O174" i="67"/>
  <c r="K174" i="67"/>
  <c r="S174" i="67" s="1"/>
  <c r="B174" i="67"/>
  <c r="C174" i="67" s="1"/>
  <c r="B175" i="67" s="1"/>
  <c r="C175" i="67" s="1"/>
  <c r="B176" i="67" s="1"/>
  <c r="C176" i="67" s="1"/>
  <c r="B177" i="67" s="1"/>
  <c r="C177" i="67" s="1"/>
  <c r="B178" i="67" s="1"/>
  <c r="C178" i="67" s="1"/>
  <c r="B179" i="67" s="1"/>
  <c r="C179" i="67" s="1"/>
  <c r="B180" i="67" s="1"/>
  <c r="C180" i="67" s="1"/>
  <c r="B181" i="67" s="1"/>
  <c r="C181" i="67" s="1"/>
  <c r="B182" i="67" s="1"/>
  <c r="C182" i="67" s="1"/>
  <c r="B183" i="67" s="1"/>
  <c r="C183" i="67" s="1"/>
  <c r="B184" i="67" s="1"/>
  <c r="C184" i="67" s="1"/>
  <c r="A174" i="67"/>
  <c r="Z173" i="67"/>
  <c r="Y173" i="67"/>
  <c r="X173" i="67"/>
  <c r="W173" i="67"/>
  <c r="V173" i="67"/>
  <c r="U173" i="67"/>
  <c r="T173" i="67"/>
  <c r="S173" i="67"/>
  <c r="O173" i="67"/>
  <c r="K173" i="67"/>
  <c r="Z172" i="67"/>
  <c r="Y172" i="67"/>
  <c r="X172" i="67"/>
  <c r="W172" i="67"/>
  <c r="V172" i="67"/>
  <c r="U172" i="67"/>
  <c r="T172" i="67"/>
  <c r="S172" i="67"/>
  <c r="O172" i="67"/>
  <c r="K172" i="67"/>
  <c r="Z171" i="67"/>
  <c r="Y171" i="67"/>
  <c r="X171" i="67"/>
  <c r="W171" i="67"/>
  <c r="V171" i="67"/>
  <c r="U171" i="67"/>
  <c r="T171" i="67"/>
  <c r="S171" i="67"/>
  <c r="O171" i="67"/>
  <c r="K171" i="67"/>
  <c r="Z170" i="67"/>
  <c r="Y170" i="67"/>
  <c r="X170" i="67"/>
  <c r="W170" i="67"/>
  <c r="V170" i="67"/>
  <c r="U170" i="67"/>
  <c r="T170" i="67"/>
  <c r="S170" i="67"/>
  <c r="O170" i="67"/>
  <c r="K170" i="67"/>
  <c r="Z169" i="67"/>
  <c r="Y169" i="67"/>
  <c r="X169" i="67"/>
  <c r="W169" i="67"/>
  <c r="V169" i="67"/>
  <c r="U169" i="67"/>
  <c r="T169" i="67"/>
  <c r="S169" i="67"/>
  <c r="O169" i="67"/>
  <c r="K169" i="67"/>
  <c r="Z168" i="67"/>
  <c r="Y168" i="67"/>
  <c r="X168" i="67"/>
  <c r="W168" i="67"/>
  <c r="V168" i="67"/>
  <c r="U168" i="67"/>
  <c r="T168" i="67"/>
  <c r="S168" i="67"/>
  <c r="O168" i="67"/>
  <c r="K168" i="67"/>
  <c r="Z167" i="67"/>
  <c r="Y167" i="67"/>
  <c r="X167" i="67"/>
  <c r="W167" i="67"/>
  <c r="V167" i="67"/>
  <c r="U167" i="67"/>
  <c r="T167" i="67"/>
  <c r="S167" i="67"/>
  <c r="O167" i="67"/>
  <c r="K167" i="67"/>
  <c r="Z166" i="67"/>
  <c r="Y166" i="67"/>
  <c r="X166" i="67"/>
  <c r="W166" i="67"/>
  <c r="V166" i="67"/>
  <c r="U166" i="67"/>
  <c r="T166" i="67"/>
  <c r="S166" i="67"/>
  <c r="O166" i="67"/>
  <c r="K166" i="67"/>
  <c r="Z165" i="67"/>
  <c r="Y165" i="67"/>
  <c r="X165" i="67"/>
  <c r="W165" i="67"/>
  <c r="V165" i="67"/>
  <c r="U165" i="67"/>
  <c r="T165" i="67"/>
  <c r="S165" i="67"/>
  <c r="O165" i="67"/>
  <c r="K165" i="67"/>
  <c r="Z164" i="67"/>
  <c r="Y164" i="67"/>
  <c r="X164" i="67"/>
  <c r="W164" i="67"/>
  <c r="V164" i="67"/>
  <c r="U164" i="67"/>
  <c r="T164" i="67"/>
  <c r="O164" i="67"/>
  <c r="K164" i="67"/>
  <c r="S164" i="67" s="1"/>
  <c r="Z163" i="67"/>
  <c r="Y163" i="67"/>
  <c r="X163" i="67"/>
  <c r="W163" i="67"/>
  <c r="V163" i="67"/>
  <c r="U163" i="67"/>
  <c r="T163" i="67"/>
  <c r="S163" i="67"/>
  <c r="O163" i="67"/>
  <c r="K163" i="67"/>
  <c r="Z162" i="67"/>
  <c r="Y162" i="67"/>
  <c r="X162" i="67"/>
  <c r="W162" i="67"/>
  <c r="V162" i="67"/>
  <c r="U162" i="67"/>
  <c r="T162" i="67"/>
  <c r="O162" i="67"/>
  <c r="K162" i="67"/>
  <c r="S162" i="67" s="1"/>
  <c r="C162" i="67"/>
  <c r="B163" i="67" s="1"/>
  <c r="C163" i="67" s="1"/>
  <c r="B164" i="67" s="1"/>
  <c r="C164" i="67" s="1"/>
  <c r="B165" i="67" s="1"/>
  <c r="C165" i="67" s="1"/>
  <c r="B166" i="67" s="1"/>
  <c r="C166" i="67" s="1"/>
  <c r="B167" i="67" s="1"/>
  <c r="C167" i="67" s="1"/>
  <c r="B168" i="67" s="1"/>
  <c r="C168" i="67" s="1"/>
  <c r="B169" i="67" s="1"/>
  <c r="C169" i="67" s="1"/>
  <c r="B170" i="67" s="1"/>
  <c r="C170" i="67" s="1"/>
  <c r="B171" i="67" s="1"/>
  <c r="C171" i="67" s="1"/>
  <c r="B172" i="67" s="1"/>
  <c r="C172" i="67" s="1"/>
  <c r="B173" i="67" s="1"/>
  <c r="C173" i="67" s="1"/>
  <c r="B162" i="67"/>
  <c r="A162" i="67"/>
  <c r="L158" i="67"/>
  <c r="K157" i="67"/>
  <c r="K156" i="67"/>
  <c r="K155" i="67"/>
  <c r="K154" i="67"/>
  <c r="K153" i="67"/>
  <c r="K152" i="67"/>
  <c r="K146" i="67"/>
  <c r="G146" i="67" s="1"/>
  <c r="F146" i="67"/>
  <c r="D146" i="67"/>
  <c r="A146" i="67"/>
  <c r="L144" i="67"/>
  <c r="K144" i="67"/>
  <c r="G144" i="67"/>
  <c r="F144" i="67"/>
  <c r="D144" i="67"/>
  <c r="A144" i="67"/>
  <c r="K142" i="67"/>
  <c r="F142" i="67"/>
  <c r="D142" i="67"/>
  <c r="A142" i="67"/>
  <c r="K140" i="67"/>
  <c r="F140" i="67"/>
  <c r="D140" i="67"/>
  <c r="A140" i="67"/>
  <c r="S139" i="67"/>
  <c r="S138" i="67"/>
  <c r="K138" i="67"/>
  <c r="F138" i="67"/>
  <c r="D138" i="67"/>
  <c r="A138" i="67"/>
  <c r="U137" i="67"/>
  <c r="S137" i="67"/>
  <c r="K136" i="67"/>
  <c r="F136" i="67"/>
  <c r="D136" i="67"/>
  <c r="A136" i="67"/>
  <c r="U135" i="67"/>
  <c r="S135" i="67"/>
  <c r="Q135" i="67"/>
  <c r="Z113" i="67"/>
  <c r="Y113" i="67"/>
  <c r="X113" i="67"/>
  <c r="W113" i="67"/>
  <c r="V113" i="67"/>
  <c r="U113" i="67"/>
  <c r="T113" i="67"/>
  <c r="S113" i="67"/>
  <c r="O113" i="67"/>
  <c r="K113" i="67"/>
  <c r="Z112" i="67"/>
  <c r="Y112" i="67"/>
  <c r="X112" i="67"/>
  <c r="W112" i="67"/>
  <c r="V112" i="67"/>
  <c r="U112" i="67"/>
  <c r="T112" i="67"/>
  <c r="S112" i="67"/>
  <c r="O112" i="67"/>
  <c r="K112" i="67"/>
  <c r="Z111" i="67"/>
  <c r="Y111" i="67"/>
  <c r="X111" i="67"/>
  <c r="W111" i="67"/>
  <c r="V111" i="67"/>
  <c r="U111" i="67"/>
  <c r="T111" i="67"/>
  <c r="S111" i="67"/>
  <c r="O111" i="67"/>
  <c r="K111" i="67"/>
  <c r="Z110" i="67"/>
  <c r="Y110" i="67"/>
  <c r="X110" i="67"/>
  <c r="W110" i="67"/>
  <c r="V110" i="67"/>
  <c r="U110" i="67"/>
  <c r="T110" i="67"/>
  <c r="S110" i="67"/>
  <c r="O110" i="67"/>
  <c r="K110" i="67"/>
  <c r="Z109" i="67"/>
  <c r="Y109" i="67"/>
  <c r="X109" i="67"/>
  <c r="W109" i="67"/>
  <c r="V109" i="67"/>
  <c r="U109" i="67"/>
  <c r="T109" i="67"/>
  <c r="S109" i="67"/>
  <c r="O109" i="67"/>
  <c r="K109" i="67"/>
  <c r="Z108" i="67"/>
  <c r="Y108" i="67"/>
  <c r="X108" i="67"/>
  <c r="W108" i="67"/>
  <c r="V108" i="67"/>
  <c r="U108" i="67"/>
  <c r="T108" i="67"/>
  <c r="S108" i="67"/>
  <c r="O108" i="67"/>
  <c r="K108" i="67"/>
  <c r="Z107" i="67"/>
  <c r="Y107" i="67"/>
  <c r="X107" i="67"/>
  <c r="W107" i="67"/>
  <c r="V107" i="67"/>
  <c r="U107" i="67"/>
  <c r="T107" i="67"/>
  <c r="S107" i="67"/>
  <c r="O107" i="67"/>
  <c r="K107" i="67"/>
  <c r="Z106" i="67"/>
  <c r="Y106" i="67"/>
  <c r="X106" i="67"/>
  <c r="W106" i="67"/>
  <c r="V106" i="67"/>
  <c r="U106" i="67"/>
  <c r="T106" i="67"/>
  <c r="S106" i="67"/>
  <c r="O106" i="67"/>
  <c r="K106" i="67"/>
  <c r="Z105" i="67"/>
  <c r="Y105" i="67"/>
  <c r="X105" i="67"/>
  <c r="W105" i="67"/>
  <c r="V105" i="67"/>
  <c r="U105" i="67"/>
  <c r="T105" i="67"/>
  <c r="S105" i="67"/>
  <c r="O105" i="67"/>
  <c r="K105" i="67"/>
  <c r="Z104" i="67"/>
  <c r="Y104" i="67"/>
  <c r="U25" i="67" s="1"/>
  <c r="X104" i="67"/>
  <c r="W104" i="67"/>
  <c r="U23" i="67" s="1"/>
  <c r="V104" i="67"/>
  <c r="U104" i="67"/>
  <c r="T104" i="67"/>
  <c r="S104" i="67"/>
  <c r="O104" i="67"/>
  <c r="K104" i="67"/>
  <c r="B104" i="67"/>
  <c r="C104" i="67" s="1"/>
  <c r="B105" i="67" s="1"/>
  <c r="C105" i="67" s="1"/>
  <c r="B106" i="67" s="1"/>
  <c r="C106" i="67" s="1"/>
  <c r="B107" i="67" s="1"/>
  <c r="C107" i="67" s="1"/>
  <c r="B108" i="67" s="1"/>
  <c r="C108" i="67" s="1"/>
  <c r="B109" i="67" s="1"/>
  <c r="C109" i="67" s="1"/>
  <c r="B110" i="67" s="1"/>
  <c r="C110" i="67" s="1"/>
  <c r="B111" i="67" s="1"/>
  <c r="C111" i="67" s="1"/>
  <c r="B112" i="67" s="1"/>
  <c r="C112" i="67" s="1"/>
  <c r="B113" i="67" s="1"/>
  <c r="C113" i="67" s="1"/>
  <c r="Z103" i="67"/>
  <c r="Y103" i="67"/>
  <c r="X103" i="67"/>
  <c r="W103" i="67"/>
  <c r="V103" i="67"/>
  <c r="U103" i="67"/>
  <c r="U21" i="67" s="1"/>
  <c r="T103" i="67"/>
  <c r="S103" i="67"/>
  <c r="U19" i="67" s="1"/>
  <c r="O103" i="67"/>
  <c r="K103" i="67"/>
  <c r="C103" i="67"/>
  <c r="B103" i="67"/>
  <c r="A103" i="67"/>
  <c r="Z102" i="67"/>
  <c r="U26" i="67" s="1"/>
  <c r="Y102" i="67"/>
  <c r="X102" i="67"/>
  <c r="U24" i="67" s="1"/>
  <c r="W102" i="67"/>
  <c r="V102" i="67"/>
  <c r="U102" i="67"/>
  <c r="T102" i="67"/>
  <c r="S102" i="67"/>
  <c r="O102" i="67"/>
  <c r="K102" i="67"/>
  <c r="Z101" i="67"/>
  <c r="Y101" i="67"/>
  <c r="X101" i="67"/>
  <c r="W101" i="67"/>
  <c r="V101" i="67"/>
  <c r="U101" i="67"/>
  <c r="T101" i="67"/>
  <c r="S101" i="67"/>
  <c r="O101" i="67"/>
  <c r="K101" i="67"/>
  <c r="Z100" i="67"/>
  <c r="Y100" i="67"/>
  <c r="X100" i="67"/>
  <c r="W100" i="67"/>
  <c r="V100" i="67"/>
  <c r="U100" i="67"/>
  <c r="T100" i="67"/>
  <c r="S100" i="67"/>
  <c r="O100" i="67"/>
  <c r="K100" i="67"/>
  <c r="Z99" i="67"/>
  <c r="Y99" i="67"/>
  <c r="X99" i="67"/>
  <c r="W99" i="67"/>
  <c r="V99" i="67"/>
  <c r="U99" i="67"/>
  <c r="T99" i="67"/>
  <c r="S99" i="67"/>
  <c r="O99" i="67"/>
  <c r="K99" i="67"/>
  <c r="Z98" i="67"/>
  <c r="Y98" i="67"/>
  <c r="X98" i="67"/>
  <c r="W98" i="67"/>
  <c r="V98" i="67"/>
  <c r="U98" i="67"/>
  <c r="T98" i="67"/>
  <c r="S98" i="67"/>
  <c r="O98" i="67"/>
  <c r="K98" i="67"/>
  <c r="Z97" i="67"/>
  <c r="Y97" i="67"/>
  <c r="X97" i="67"/>
  <c r="W97" i="67"/>
  <c r="V97" i="67"/>
  <c r="U97" i="67"/>
  <c r="T97" i="67"/>
  <c r="S97" i="67"/>
  <c r="O97" i="67"/>
  <c r="K97" i="67"/>
  <c r="Z96" i="67"/>
  <c r="Y96" i="67"/>
  <c r="X96" i="67"/>
  <c r="W96" i="67"/>
  <c r="V96" i="67"/>
  <c r="U96" i="67"/>
  <c r="T96" i="67"/>
  <c r="S96" i="67"/>
  <c r="O96" i="67"/>
  <c r="K96" i="67"/>
  <c r="Z95" i="67"/>
  <c r="Y95" i="67"/>
  <c r="X95" i="67"/>
  <c r="W95" i="67"/>
  <c r="V95" i="67"/>
  <c r="U95" i="67"/>
  <c r="T95" i="67"/>
  <c r="S95" i="67"/>
  <c r="O95" i="67"/>
  <c r="K95" i="67"/>
  <c r="Z94" i="67"/>
  <c r="Y94" i="67"/>
  <c r="X94" i="67"/>
  <c r="W94" i="67"/>
  <c r="V94" i="67"/>
  <c r="U94" i="67"/>
  <c r="T94" i="67"/>
  <c r="S94" i="67"/>
  <c r="O94" i="67"/>
  <c r="K94" i="67"/>
  <c r="Z93" i="67"/>
  <c r="Y93" i="67"/>
  <c r="X93" i="67"/>
  <c r="W93" i="67"/>
  <c r="V93" i="67"/>
  <c r="T22" i="67" s="1"/>
  <c r="U93" i="67"/>
  <c r="T93" i="67"/>
  <c r="T20" i="67" s="1"/>
  <c r="S93" i="67"/>
  <c r="O93" i="67"/>
  <c r="K93" i="67"/>
  <c r="Z92" i="67"/>
  <c r="T26" i="67" s="1"/>
  <c r="Y92" i="67"/>
  <c r="X92" i="67"/>
  <c r="T24" i="67" s="1"/>
  <c r="W92" i="67"/>
  <c r="V92" i="67"/>
  <c r="U92" i="67"/>
  <c r="T92" i="67"/>
  <c r="S92" i="67"/>
  <c r="O92" i="67"/>
  <c r="K92" i="67"/>
  <c r="C92" i="67"/>
  <c r="B93" i="67" s="1"/>
  <c r="C93" i="67" s="1"/>
  <c r="B94" i="67" s="1"/>
  <c r="C94" i="67" s="1"/>
  <c r="B95" i="67" s="1"/>
  <c r="C95" i="67" s="1"/>
  <c r="B96" i="67" s="1"/>
  <c r="C96" i="67" s="1"/>
  <c r="B97" i="67" s="1"/>
  <c r="C97" i="67" s="1"/>
  <c r="B98" i="67" s="1"/>
  <c r="C98" i="67" s="1"/>
  <c r="B99" i="67" s="1"/>
  <c r="C99" i="67" s="1"/>
  <c r="B100" i="67" s="1"/>
  <c r="C100" i="67" s="1"/>
  <c r="B101" i="67" s="1"/>
  <c r="C101" i="67" s="1"/>
  <c r="B102" i="67" s="1"/>
  <c r="C102" i="67" s="1"/>
  <c r="B92" i="67"/>
  <c r="A92" i="67"/>
  <c r="Z91" i="67"/>
  <c r="Y91" i="67"/>
  <c r="X91" i="67"/>
  <c r="W91" i="67"/>
  <c r="T23" i="67" s="1"/>
  <c r="V91" i="67"/>
  <c r="U91" i="67"/>
  <c r="T21" i="67" s="1"/>
  <c r="T91" i="67"/>
  <c r="S91" i="67"/>
  <c r="O91" i="67"/>
  <c r="K91" i="67"/>
  <c r="Z90" i="67"/>
  <c r="Y90" i="67"/>
  <c r="X90" i="67"/>
  <c r="W90" i="67"/>
  <c r="V90" i="67"/>
  <c r="U90" i="67"/>
  <c r="T90" i="67"/>
  <c r="S90" i="67"/>
  <c r="O90" i="67"/>
  <c r="K90" i="67"/>
  <c r="Z89" i="67"/>
  <c r="Y89" i="67"/>
  <c r="X89" i="67"/>
  <c r="W89" i="67"/>
  <c r="V89" i="67"/>
  <c r="U89" i="67"/>
  <c r="T89" i="67"/>
  <c r="S89" i="67"/>
  <c r="O89" i="67"/>
  <c r="K89" i="67"/>
  <c r="Z88" i="67"/>
  <c r="Y88" i="67"/>
  <c r="X88" i="67"/>
  <c r="W88" i="67"/>
  <c r="V88" i="67"/>
  <c r="U88" i="67"/>
  <c r="T88" i="67"/>
  <c r="S88" i="67"/>
  <c r="O88" i="67"/>
  <c r="K88" i="67"/>
  <c r="Z87" i="67"/>
  <c r="Y87" i="67"/>
  <c r="X87" i="67"/>
  <c r="W87" i="67"/>
  <c r="V87" i="67"/>
  <c r="U87" i="67"/>
  <c r="T87" i="67"/>
  <c r="S87" i="67"/>
  <c r="O87" i="67"/>
  <c r="K87" i="67"/>
  <c r="Z86" i="67"/>
  <c r="Y86" i="67"/>
  <c r="X86" i="67"/>
  <c r="W86" i="67"/>
  <c r="V86" i="67"/>
  <c r="U86" i="67"/>
  <c r="T86" i="67"/>
  <c r="S86" i="67"/>
  <c r="O86" i="67"/>
  <c r="K86" i="67"/>
  <c r="Z85" i="67"/>
  <c r="Y85" i="67"/>
  <c r="X85" i="67"/>
  <c r="W85" i="67"/>
  <c r="V85" i="67"/>
  <c r="U85" i="67"/>
  <c r="T85" i="67"/>
  <c r="S85" i="67"/>
  <c r="O85" i="67"/>
  <c r="K85" i="67"/>
  <c r="Z84" i="67"/>
  <c r="Y84" i="67"/>
  <c r="X84" i="67"/>
  <c r="W84" i="67"/>
  <c r="V84" i="67"/>
  <c r="U84" i="67"/>
  <c r="T84" i="67"/>
  <c r="S84" i="67"/>
  <c r="O84" i="67"/>
  <c r="K84" i="67"/>
  <c r="Z83" i="67"/>
  <c r="Y83" i="67"/>
  <c r="X83" i="67"/>
  <c r="W83" i="67"/>
  <c r="V83" i="67"/>
  <c r="U83" i="67"/>
  <c r="T83" i="67"/>
  <c r="S83" i="67"/>
  <c r="O83" i="67"/>
  <c r="K83" i="67"/>
  <c r="Z82" i="67"/>
  <c r="Y82" i="67"/>
  <c r="S25" i="67" s="1"/>
  <c r="X82" i="67"/>
  <c r="W82" i="67"/>
  <c r="V82" i="67"/>
  <c r="U82" i="67"/>
  <c r="T82" i="67"/>
  <c r="S82" i="67"/>
  <c r="S19" i="67" s="1"/>
  <c r="O82" i="67"/>
  <c r="K82" i="67"/>
  <c r="Z81" i="67"/>
  <c r="Y81" i="67"/>
  <c r="X81" i="67"/>
  <c r="W81" i="67"/>
  <c r="V81" i="67"/>
  <c r="U81" i="67"/>
  <c r="S21" i="67" s="1"/>
  <c r="T81" i="67"/>
  <c r="S81" i="67"/>
  <c r="O81" i="67"/>
  <c r="K81" i="67"/>
  <c r="B81" i="67"/>
  <c r="C81" i="67" s="1"/>
  <c r="B82" i="67" s="1"/>
  <c r="C82" i="67" s="1"/>
  <c r="B83" i="67" s="1"/>
  <c r="C83" i="67" s="1"/>
  <c r="B84" i="67" s="1"/>
  <c r="C84" i="67" s="1"/>
  <c r="B85" i="67" s="1"/>
  <c r="C85" i="67" s="1"/>
  <c r="B86" i="67" s="1"/>
  <c r="C86" i="67" s="1"/>
  <c r="B87" i="67" s="1"/>
  <c r="C87" i="67" s="1"/>
  <c r="B88" i="67" s="1"/>
  <c r="C88" i="67" s="1"/>
  <c r="B89" i="67" s="1"/>
  <c r="C89" i="67" s="1"/>
  <c r="B90" i="67" s="1"/>
  <c r="C90" i="67" s="1"/>
  <c r="B91" i="67" s="1"/>
  <c r="C91" i="67" s="1"/>
  <c r="A81" i="67"/>
  <c r="Z80" i="67"/>
  <c r="S26" i="67" s="1"/>
  <c r="Y80" i="67"/>
  <c r="X80" i="67"/>
  <c r="W80" i="67"/>
  <c r="V80" i="67"/>
  <c r="U80" i="67"/>
  <c r="T80" i="67"/>
  <c r="S80" i="67"/>
  <c r="O80" i="67"/>
  <c r="K80" i="67"/>
  <c r="Z79" i="67"/>
  <c r="Y79" i="67"/>
  <c r="X79" i="67"/>
  <c r="W79" i="67"/>
  <c r="V79" i="67"/>
  <c r="U79" i="67"/>
  <c r="T79" i="67"/>
  <c r="S79" i="67"/>
  <c r="O79" i="67"/>
  <c r="K79" i="67"/>
  <c r="Z78" i="67"/>
  <c r="Y78" i="67"/>
  <c r="X78" i="67"/>
  <c r="W78" i="67"/>
  <c r="V78" i="67"/>
  <c r="U78" i="67"/>
  <c r="T78" i="67"/>
  <c r="S78" i="67"/>
  <c r="O78" i="67"/>
  <c r="K78" i="67"/>
  <c r="Z77" i="67"/>
  <c r="Y77" i="67"/>
  <c r="X77" i="67"/>
  <c r="W77" i="67"/>
  <c r="V77" i="67"/>
  <c r="U77" i="67"/>
  <c r="T77" i="67"/>
  <c r="S77" i="67"/>
  <c r="O77" i="67"/>
  <c r="K77" i="67"/>
  <c r="Z76" i="67"/>
  <c r="Y76" i="67"/>
  <c r="X76" i="67"/>
  <c r="W76" i="67"/>
  <c r="V76" i="67"/>
  <c r="U76" i="67"/>
  <c r="T76" i="67"/>
  <c r="S76" i="67"/>
  <c r="O76" i="67"/>
  <c r="K76" i="67"/>
  <c r="Z75" i="67"/>
  <c r="Y75" i="67"/>
  <c r="X75" i="67"/>
  <c r="W75" i="67"/>
  <c r="V75" i="67"/>
  <c r="U75" i="67"/>
  <c r="T75" i="67"/>
  <c r="S75" i="67"/>
  <c r="O75" i="67"/>
  <c r="K75" i="67"/>
  <c r="Z74" i="67"/>
  <c r="Y74" i="67"/>
  <c r="X74" i="67"/>
  <c r="W74" i="67"/>
  <c r="V74" i="67"/>
  <c r="U74" i="67"/>
  <c r="T74" i="67"/>
  <c r="S74" i="67"/>
  <c r="O74" i="67"/>
  <c r="K74" i="67"/>
  <c r="Z73" i="67"/>
  <c r="Y73" i="67"/>
  <c r="X73" i="67"/>
  <c r="W73" i="67"/>
  <c r="V73" i="67"/>
  <c r="U73" i="67"/>
  <c r="T73" i="67"/>
  <c r="S73" i="67"/>
  <c r="O73" i="67"/>
  <c r="K73" i="67"/>
  <c r="Z72" i="67"/>
  <c r="Y72" i="67"/>
  <c r="X72" i="67"/>
  <c r="W72" i="67"/>
  <c r="V72" i="67"/>
  <c r="U72" i="67"/>
  <c r="T72" i="67"/>
  <c r="S72" i="67"/>
  <c r="O72" i="67"/>
  <c r="K72" i="67"/>
  <c r="Z71" i="67"/>
  <c r="Y71" i="67"/>
  <c r="X71" i="67"/>
  <c r="R24" i="67" s="1"/>
  <c r="W71" i="67"/>
  <c r="V71" i="67"/>
  <c r="U71" i="67"/>
  <c r="R21" i="67" s="1"/>
  <c r="T71" i="67"/>
  <c r="S71" i="67"/>
  <c r="O71" i="67"/>
  <c r="K71" i="67"/>
  <c r="Z70" i="67"/>
  <c r="R26" i="67" s="1"/>
  <c r="Y70" i="67"/>
  <c r="X70" i="67"/>
  <c r="W70" i="67"/>
  <c r="V70" i="67"/>
  <c r="U70" i="67"/>
  <c r="T70" i="67"/>
  <c r="S70" i="67"/>
  <c r="O70" i="67"/>
  <c r="K70" i="67"/>
  <c r="B70" i="67"/>
  <c r="C70" i="67" s="1"/>
  <c r="B71" i="67" s="1"/>
  <c r="C71" i="67" s="1"/>
  <c r="B72" i="67" s="1"/>
  <c r="C72" i="67" s="1"/>
  <c r="B73" i="67" s="1"/>
  <c r="C73" i="67" s="1"/>
  <c r="B74" i="67" s="1"/>
  <c r="C74" i="67" s="1"/>
  <c r="B75" i="67" s="1"/>
  <c r="C75" i="67" s="1"/>
  <c r="B76" i="67" s="1"/>
  <c r="C76" i="67" s="1"/>
  <c r="B77" i="67" s="1"/>
  <c r="C77" i="67" s="1"/>
  <c r="B78" i="67" s="1"/>
  <c r="C78" i="67" s="1"/>
  <c r="B79" i="67" s="1"/>
  <c r="C79" i="67" s="1"/>
  <c r="B80" i="67" s="1"/>
  <c r="C80" i="67" s="1"/>
  <c r="A70" i="67"/>
  <c r="Z69" i="67"/>
  <c r="Y69" i="67"/>
  <c r="R25" i="67" s="1"/>
  <c r="X69" i="67"/>
  <c r="W69" i="67"/>
  <c r="R23" i="67" s="1"/>
  <c r="V69" i="67"/>
  <c r="R22" i="67" s="1"/>
  <c r="U69" i="67"/>
  <c r="T69" i="67"/>
  <c r="R20" i="67" s="1"/>
  <c r="S69" i="67"/>
  <c r="O69" i="67"/>
  <c r="K69" i="67"/>
  <c r="Z68" i="67"/>
  <c r="Y68" i="67"/>
  <c r="X68" i="67"/>
  <c r="W68" i="67"/>
  <c r="V68" i="67"/>
  <c r="U68" i="67"/>
  <c r="T68" i="67"/>
  <c r="S68" i="67"/>
  <c r="O68" i="67"/>
  <c r="K68" i="67"/>
  <c r="Z67" i="67"/>
  <c r="Y67" i="67"/>
  <c r="X67" i="67"/>
  <c r="W67" i="67"/>
  <c r="V67" i="67"/>
  <c r="U67" i="67"/>
  <c r="T67" i="67"/>
  <c r="S67" i="67"/>
  <c r="O67" i="67"/>
  <c r="K67" i="67"/>
  <c r="Z66" i="67"/>
  <c r="Y66" i="67"/>
  <c r="X66" i="67"/>
  <c r="W66" i="67"/>
  <c r="V66" i="67"/>
  <c r="U66" i="67"/>
  <c r="T66" i="67"/>
  <c r="S66" i="67"/>
  <c r="O66" i="67"/>
  <c r="K66" i="67"/>
  <c r="Z65" i="67"/>
  <c r="Y65" i="67"/>
  <c r="X65" i="67"/>
  <c r="W65" i="67"/>
  <c r="V65" i="67"/>
  <c r="U65" i="67"/>
  <c r="T65" i="67"/>
  <c r="S65" i="67"/>
  <c r="O65" i="67"/>
  <c r="K65" i="67"/>
  <c r="Z64" i="67"/>
  <c r="Y64" i="67"/>
  <c r="X64" i="67"/>
  <c r="W64" i="67"/>
  <c r="V64" i="67"/>
  <c r="U64" i="67"/>
  <c r="T64" i="67"/>
  <c r="S64" i="67"/>
  <c r="O64" i="67"/>
  <c r="K64" i="67"/>
  <c r="Z63" i="67"/>
  <c r="Y63" i="67"/>
  <c r="X63" i="67"/>
  <c r="W63" i="67"/>
  <c r="V63" i="67"/>
  <c r="T63" i="67"/>
  <c r="S63" i="67"/>
  <c r="O63" i="67"/>
  <c r="K63" i="67"/>
  <c r="U63" i="67" s="1"/>
  <c r="Z62" i="67"/>
  <c r="Y62" i="67"/>
  <c r="X62" i="67"/>
  <c r="W62" i="67"/>
  <c r="V62" i="67"/>
  <c r="T62" i="67"/>
  <c r="S62" i="67"/>
  <c r="O62" i="67"/>
  <c r="K62" i="67"/>
  <c r="U62" i="67" s="1"/>
  <c r="Z61" i="67"/>
  <c r="Y61" i="67"/>
  <c r="X61" i="67"/>
  <c r="W61" i="67"/>
  <c r="V61" i="67"/>
  <c r="U61" i="67"/>
  <c r="T61" i="67"/>
  <c r="S61" i="67"/>
  <c r="O61" i="67"/>
  <c r="K61" i="67"/>
  <c r="Z60" i="67"/>
  <c r="Y60" i="67"/>
  <c r="X60" i="67"/>
  <c r="W60" i="67"/>
  <c r="V60" i="67"/>
  <c r="T60" i="67"/>
  <c r="S60" i="67"/>
  <c r="O60" i="67"/>
  <c r="K60" i="67"/>
  <c r="U60" i="67" s="1"/>
  <c r="Z59" i="67"/>
  <c r="Y59" i="67"/>
  <c r="X59" i="67"/>
  <c r="W59" i="67"/>
  <c r="V59" i="67"/>
  <c r="U59" i="67"/>
  <c r="T59" i="67"/>
  <c r="S59" i="67"/>
  <c r="O59" i="67"/>
  <c r="K59" i="67"/>
  <c r="B59" i="67"/>
  <c r="C59" i="67" s="1"/>
  <c r="B60" i="67" s="1"/>
  <c r="C60" i="67" s="1"/>
  <c r="B61" i="67" s="1"/>
  <c r="C61" i="67" s="1"/>
  <c r="B62" i="67" s="1"/>
  <c r="C62" i="67" s="1"/>
  <c r="B63" i="67" s="1"/>
  <c r="C63" i="67" s="1"/>
  <c r="B64" i="67" s="1"/>
  <c r="C64" i="67" s="1"/>
  <c r="B65" i="67" s="1"/>
  <c r="C65" i="67" s="1"/>
  <c r="B66" i="67" s="1"/>
  <c r="C66" i="67" s="1"/>
  <c r="B67" i="67" s="1"/>
  <c r="C67" i="67" s="1"/>
  <c r="B68" i="67" s="1"/>
  <c r="C68" i="67" s="1"/>
  <c r="B69" i="67" s="1"/>
  <c r="C69" i="67" s="1"/>
  <c r="A59" i="67"/>
  <c r="Z58" i="67"/>
  <c r="Y58" i="67"/>
  <c r="X58" i="67"/>
  <c r="W58" i="67"/>
  <c r="V58" i="67"/>
  <c r="U58" i="67"/>
  <c r="T58" i="67"/>
  <c r="S58" i="67"/>
  <c r="O58" i="67"/>
  <c r="K58" i="67"/>
  <c r="Z57" i="67"/>
  <c r="Y57" i="67"/>
  <c r="X57" i="67"/>
  <c r="W57" i="67"/>
  <c r="V57" i="67"/>
  <c r="U57" i="67"/>
  <c r="T57" i="67"/>
  <c r="S57" i="67"/>
  <c r="O57" i="67"/>
  <c r="K57" i="67"/>
  <c r="Z56" i="67"/>
  <c r="Y56" i="67"/>
  <c r="X56" i="67"/>
  <c r="W56" i="67"/>
  <c r="V56" i="67"/>
  <c r="U56" i="67"/>
  <c r="T56" i="67"/>
  <c r="S56" i="67"/>
  <c r="O56" i="67"/>
  <c r="K56" i="67"/>
  <c r="Z55" i="67"/>
  <c r="Y55" i="67"/>
  <c r="X55" i="67"/>
  <c r="W55" i="67"/>
  <c r="V55" i="67"/>
  <c r="U55" i="67"/>
  <c r="T55" i="67"/>
  <c r="S55" i="67"/>
  <c r="O55" i="67"/>
  <c r="K55" i="67"/>
  <c r="Z54" i="67"/>
  <c r="Y54" i="67"/>
  <c r="X54" i="67"/>
  <c r="W54" i="67"/>
  <c r="V54" i="67"/>
  <c r="U54" i="67"/>
  <c r="T54" i="67"/>
  <c r="S54" i="67"/>
  <c r="O54" i="67"/>
  <c r="K54" i="67"/>
  <c r="Z53" i="67"/>
  <c r="Y53" i="67"/>
  <c r="X53" i="67"/>
  <c r="W53" i="67"/>
  <c r="V53" i="67"/>
  <c r="U53" i="67"/>
  <c r="T53" i="67"/>
  <c r="S53" i="67"/>
  <c r="O53" i="67"/>
  <c r="K53" i="67"/>
  <c r="Z52" i="67"/>
  <c r="Y52" i="67"/>
  <c r="X52" i="67"/>
  <c r="W52" i="67"/>
  <c r="V52" i="67"/>
  <c r="U52" i="67"/>
  <c r="T52" i="67"/>
  <c r="S52" i="67"/>
  <c r="O52" i="67"/>
  <c r="K52" i="67"/>
  <c r="Z51" i="67"/>
  <c r="Y51" i="67"/>
  <c r="X51" i="67"/>
  <c r="W51" i="67"/>
  <c r="V51" i="67"/>
  <c r="U51" i="67"/>
  <c r="T51" i="67"/>
  <c r="S51" i="67"/>
  <c r="O51" i="67"/>
  <c r="K51" i="67"/>
  <c r="Z50" i="67"/>
  <c r="Y50" i="67"/>
  <c r="X50" i="67"/>
  <c r="W50" i="67"/>
  <c r="V50" i="67"/>
  <c r="U50" i="67"/>
  <c r="T50" i="67"/>
  <c r="O50" i="67"/>
  <c r="K50" i="67"/>
  <c r="S50" i="67" s="1"/>
  <c r="Z49" i="67"/>
  <c r="Y49" i="67"/>
  <c r="X49" i="67"/>
  <c r="W49" i="67"/>
  <c r="V49" i="67"/>
  <c r="U49" i="67"/>
  <c r="T49" i="67"/>
  <c r="O49" i="67"/>
  <c r="K49" i="67"/>
  <c r="S49" i="67" s="1"/>
  <c r="Z48" i="67"/>
  <c r="Y48" i="67"/>
  <c r="X48" i="67"/>
  <c r="W48" i="67"/>
  <c r="V48" i="67"/>
  <c r="T48" i="67"/>
  <c r="S48" i="67"/>
  <c r="O48" i="67"/>
  <c r="K48" i="67"/>
  <c r="U48" i="67" s="1"/>
  <c r="Z47" i="67"/>
  <c r="Y47" i="67"/>
  <c r="X47" i="67"/>
  <c r="W47" i="67"/>
  <c r="V47" i="67"/>
  <c r="T47" i="67"/>
  <c r="S47" i="67"/>
  <c r="O47" i="67"/>
  <c r="K47" i="67"/>
  <c r="U47" i="67" s="1"/>
  <c r="B47" i="67"/>
  <c r="C47" i="67" s="1"/>
  <c r="B48" i="67" s="1"/>
  <c r="C48" i="67" s="1"/>
  <c r="B49" i="67" s="1"/>
  <c r="C49" i="67" s="1"/>
  <c r="B50" i="67" s="1"/>
  <c r="C50" i="67" s="1"/>
  <c r="B51" i="67" s="1"/>
  <c r="C51" i="67" s="1"/>
  <c r="B52" i="67" s="1"/>
  <c r="C52" i="67" s="1"/>
  <c r="B53" i="67" s="1"/>
  <c r="C53" i="67" s="1"/>
  <c r="B54" i="67" s="1"/>
  <c r="C54" i="67" s="1"/>
  <c r="B55" i="67" s="1"/>
  <c r="C55" i="67" s="1"/>
  <c r="B56" i="67" s="1"/>
  <c r="C56" i="67" s="1"/>
  <c r="B57" i="67" s="1"/>
  <c r="C57" i="67" s="1"/>
  <c r="B58" i="67" s="1"/>
  <c r="C58" i="67" s="1"/>
  <c r="A47" i="67"/>
  <c r="L43" i="67"/>
  <c r="K42" i="67"/>
  <c r="K41" i="67"/>
  <c r="K40" i="67"/>
  <c r="K39" i="67"/>
  <c r="K38" i="67"/>
  <c r="K37" i="67"/>
  <c r="K31" i="67"/>
  <c r="F31" i="67"/>
  <c r="D31" i="67"/>
  <c r="A31" i="67"/>
  <c r="L29" i="67"/>
  <c r="K29" i="67"/>
  <c r="G29" i="67"/>
  <c r="F29" i="67"/>
  <c r="D29" i="67"/>
  <c r="A29" i="67"/>
  <c r="K27" i="67"/>
  <c r="F27" i="67"/>
  <c r="D27" i="67"/>
  <c r="A27" i="67"/>
  <c r="T25" i="67"/>
  <c r="K25" i="67"/>
  <c r="F25" i="67"/>
  <c r="D25" i="67"/>
  <c r="A25" i="67"/>
  <c r="S24" i="67"/>
  <c r="S23" i="67"/>
  <c r="K23" i="67"/>
  <c r="F23" i="67"/>
  <c r="D23" i="67"/>
  <c r="A23" i="67"/>
  <c r="U22" i="67"/>
  <c r="S22" i="67"/>
  <c r="K21" i="67"/>
  <c r="F21" i="67"/>
  <c r="D21" i="67"/>
  <c r="A21" i="67"/>
  <c r="U20" i="67"/>
  <c r="S20" i="67"/>
  <c r="T19" i="67"/>
  <c r="R19" i="67"/>
  <c r="H25" i="67" s="1"/>
  <c r="Z228" i="66"/>
  <c r="Y228" i="66"/>
  <c r="X228" i="66"/>
  <c r="W228" i="66"/>
  <c r="V228" i="66"/>
  <c r="U228" i="66"/>
  <c r="T228" i="66"/>
  <c r="S228" i="66"/>
  <c r="O228" i="66"/>
  <c r="K228" i="66"/>
  <c r="Z227" i="66"/>
  <c r="Y227" i="66"/>
  <c r="X227" i="66"/>
  <c r="W227" i="66"/>
  <c r="V227" i="66"/>
  <c r="U227" i="66"/>
  <c r="T227" i="66"/>
  <c r="S227" i="66"/>
  <c r="O227" i="66"/>
  <c r="K227" i="66"/>
  <c r="Z226" i="66"/>
  <c r="Y226" i="66"/>
  <c r="X226" i="66"/>
  <c r="W226" i="66"/>
  <c r="V226" i="66"/>
  <c r="U226" i="66"/>
  <c r="T226" i="66"/>
  <c r="S226" i="66"/>
  <c r="O226" i="66"/>
  <c r="K226" i="66"/>
  <c r="Z225" i="66"/>
  <c r="Y225" i="66"/>
  <c r="X225" i="66"/>
  <c r="W225" i="66"/>
  <c r="V225" i="66"/>
  <c r="U225" i="66"/>
  <c r="T225" i="66"/>
  <c r="S225" i="66"/>
  <c r="O225" i="66"/>
  <c r="K225" i="66"/>
  <c r="Z224" i="66"/>
  <c r="Y224" i="66"/>
  <c r="X224" i="66"/>
  <c r="W224" i="66"/>
  <c r="V224" i="66"/>
  <c r="U224" i="66"/>
  <c r="T224" i="66"/>
  <c r="S224" i="66"/>
  <c r="O224" i="66"/>
  <c r="K224" i="66"/>
  <c r="Z223" i="66"/>
  <c r="Y223" i="66"/>
  <c r="X223" i="66"/>
  <c r="W223" i="66"/>
  <c r="V223" i="66"/>
  <c r="U223" i="66"/>
  <c r="T223" i="66"/>
  <c r="S223" i="66"/>
  <c r="O223" i="66"/>
  <c r="K223" i="66"/>
  <c r="Z222" i="66"/>
  <c r="Y222" i="66"/>
  <c r="X222" i="66"/>
  <c r="W222" i="66"/>
  <c r="V222" i="66"/>
  <c r="U222" i="66"/>
  <c r="T222" i="66"/>
  <c r="S222" i="66"/>
  <c r="O222" i="66"/>
  <c r="K222" i="66"/>
  <c r="Z221" i="66"/>
  <c r="Y221" i="66"/>
  <c r="X221" i="66"/>
  <c r="W221" i="66"/>
  <c r="V221" i="66"/>
  <c r="U221" i="66"/>
  <c r="T221" i="66"/>
  <c r="S221" i="66"/>
  <c r="O221" i="66"/>
  <c r="K221" i="66"/>
  <c r="Z220" i="66"/>
  <c r="Y220" i="66"/>
  <c r="X220" i="66"/>
  <c r="W220" i="66"/>
  <c r="V220" i="66"/>
  <c r="U220" i="66"/>
  <c r="T220" i="66"/>
  <c r="S220" i="66"/>
  <c r="O220" i="66"/>
  <c r="K220" i="66"/>
  <c r="Z219" i="66"/>
  <c r="Y219" i="66"/>
  <c r="U140" i="66" s="1"/>
  <c r="X219" i="66"/>
  <c r="W219" i="66"/>
  <c r="U138" i="66" s="1"/>
  <c r="V219" i="66"/>
  <c r="U219" i="66"/>
  <c r="T219" i="66"/>
  <c r="S219" i="66"/>
  <c r="O219" i="66"/>
  <c r="K219" i="66"/>
  <c r="Z218" i="66"/>
  <c r="Y218" i="66"/>
  <c r="X218" i="66"/>
  <c r="W218" i="66"/>
  <c r="V218" i="66"/>
  <c r="U137" i="66" s="1"/>
  <c r="U218" i="66"/>
  <c r="U136" i="66" s="1"/>
  <c r="T218" i="66"/>
  <c r="S218" i="66"/>
  <c r="U134" i="66" s="1"/>
  <c r="O218" i="66"/>
  <c r="K218" i="66"/>
  <c r="B218" i="66"/>
  <c r="C218" i="66" s="1"/>
  <c r="B219" i="66" s="1"/>
  <c r="C219" i="66" s="1"/>
  <c r="B220" i="66" s="1"/>
  <c r="C220" i="66" s="1"/>
  <c r="B221" i="66" s="1"/>
  <c r="C221" i="66" s="1"/>
  <c r="B222" i="66" s="1"/>
  <c r="C222" i="66" s="1"/>
  <c r="B223" i="66" s="1"/>
  <c r="C223" i="66" s="1"/>
  <c r="B224" i="66" s="1"/>
  <c r="C224" i="66" s="1"/>
  <c r="B225" i="66" s="1"/>
  <c r="C225" i="66" s="1"/>
  <c r="B226" i="66" s="1"/>
  <c r="C226" i="66" s="1"/>
  <c r="B227" i="66" s="1"/>
  <c r="C227" i="66" s="1"/>
  <c r="B228" i="66" s="1"/>
  <c r="C228" i="66" s="1"/>
  <c r="A218" i="66"/>
  <c r="Z217" i="66"/>
  <c r="U141" i="66" s="1"/>
  <c r="Y217" i="66"/>
  <c r="X217" i="66"/>
  <c r="U139" i="66" s="1"/>
  <c r="W217" i="66"/>
  <c r="V217" i="66"/>
  <c r="U217" i="66"/>
  <c r="T217" i="66"/>
  <c r="S217" i="66"/>
  <c r="O217" i="66"/>
  <c r="K217" i="66"/>
  <c r="Z216" i="66"/>
  <c r="Y216" i="66"/>
  <c r="X216" i="66"/>
  <c r="W216" i="66"/>
  <c r="V216" i="66"/>
  <c r="U216" i="66"/>
  <c r="T216" i="66"/>
  <c r="S216" i="66"/>
  <c r="O216" i="66"/>
  <c r="K216" i="66"/>
  <c r="Z215" i="66"/>
  <c r="Y215" i="66"/>
  <c r="X215" i="66"/>
  <c r="W215" i="66"/>
  <c r="V215" i="66"/>
  <c r="U215" i="66"/>
  <c r="T215" i="66"/>
  <c r="S215" i="66"/>
  <c r="O215" i="66"/>
  <c r="K215" i="66"/>
  <c r="Z214" i="66"/>
  <c r="Y214" i="66"/>
  <c r="X214" i="66"/>
  <c r="W214" i="66"/>
  <c r="V214" i="66"/>
  <c r="U214" i="66"/>
  <c r="T214" i="66"/>
  <c r="S214" i="66"/>
  <c r="O214" i="66"/>
  <c r="K214" i="66"/>
  <c r="Z213" i="66"/>
  <c r="Y213" i="66"/>
  <c r="X213" i="66"/>
  <c r="W213" i="66"/>
  <c r="V213" i="66"/>
  <c r="U213" i="66"/>
  <c r="T213" i="66"/>
  <c r="S213" i="66"/>
  <c r="O213" i="66"/>
  <c r="K213" i="66"/>
  <c r="Z212" i="66"/>
  <c r="Y212" i="66"/>
  <c r="X212" i="66"/>
  <c r="W212" i="66"/>
  <c r="V212" i="66"/>
  <c r="U212" i="66"/>
  <c r="T212" i="66"/>
  <c r="S212" i="66"/>
  <c r="O212" i="66"/>
  <c r="K212" i="66"/>
  <c r="Z211" i="66"/>
  <c r="Y211" i="66"/>
  <c r="X211" i="66"/>
  <c r="W211" i="66"/>
  <c r="V211" i="66"/>
  <c r="U211" i="66"/>
  <c r="T211" i="66"/>
  <c r="S211" i="66"/>
  <c r="O211" i="66"/>
  <c r="K211" i="66"/>
  <c r="Z210" i="66"/>
  <c r="Y210" i="66"/>
  <c r="X210" i="66"/>
  <c r="W210" i="66"/>
  <c r="V210" i="66"/>
  <c r="U210" i="66"/>
  <c r="T210" i="66"/>
  <c r="S210" i="66"/>
  <c r="O210" i="66"/>
  <c r="K210" i="66"/>
  <c r="Z209" i="66"/>
  <c r="Y209" i="66"/>
  <c r="X209" i="66"/>
  <c r="W209" i="66"/>
  <c r="V209" i="66"/>
  <c r="U209" i="66"/>
  <c r="T209" i="66"/>
  <c r="S209" i="66"/>
  <c r="O209" i="66"/>
  <c r="K209" i="66"/>
  <c r="Z208" i="66"/>
  <c r="Y208" i="66"/>
  <c r="X208" i="66"/>
  <c r="W208" i="66"/>
  <c r="V208" i="66"/>
  <c r="T137" i="66" s="1"/>
  <c r="U208" i="66"/>
  <c r="T208" i="66"/>
  <c r="S208" i="66"/>
  <c r="O208" i="66"/>
  <c r="K208" i="66"/>
  <c r="B208" i="66"/>
  <c r="C208" i="66" s="1"/>
  <c r="B209" i="66" s="1"/>
  <c r="C209" i="66" s="1"/>
  <c r="B210" i="66" s="1"/>
  <c r="C210" i="66" s="1"/>
  <c r="B211" i="66" s="1"/>
  <c r="C211" i="66" s="1"/>
  <c r="B212" i="66" s="1"/>
  <c r="C212" i="66" s="1"/>
  <c r="B213" i="66" s="1"/>
  <c r="C213" i="66" s="1"/>
  <c r="B214" i="66" s="1"/>
  <c r="C214" i="66" s="1"/>
  <c r="B215" i="66" s="1"/>
  <c r="C215" i="66" s="1"/>
  <c r="B216" i="66" s="1"/>
  <c r="C216" i="66" s="1"/>
  <c r="B217" i="66" s="1"/>
  <c r="C217" i="66" s="1"/>
  <c r="Z207" i="66"/>
  <c r="T141" i="66" s="1"/>
  <c r="Y207" i="66"/>
  <c r="X207" i="66"/>
  <c r="W207" i="66"/>
  <c r="V207" i="66"/>
  <c r="U207" i="66"/>
  <c r="T207" i="66"/>
  <c r="S207" i="66"/>
  <c r="T134" i="66" s="1"/>
  <c r="O207" i="66"/>
  <c r="K207" i="66"/>
  <c r="C207" i="66"/>
  <c r="B207" i="66"/>
  <c r="A207" i="66"/>
  <c r="Z206" i="66"/>
  <c r="Y206" i="66"/>
  <c r="X206" i="66"/>
  <c r="W206" i="66"/>
  <c r="T138" i="66" s="1"/>
  <c r="V206" i="66"/>
  <c r="U206" i="66"/>
  <c r="T206" i="66"/>
  <c r="S206" i="66"/>
  <c r="O206" i="66"/>
  <c r="K206" i="66"/>
  <c r="Z205" i="66"/>
  <c r="Y205" i="66"/>
  <c r="X205" i="66"/>
  <c r="W205" i="66"/>
  <c r="V205" i="66"/>
  <c r="U205" i="66"/>
  <c r="T205" i="66"/>
  <c r="S205" i="66"/>
  <c r="O205" i="66"/>
  <c r="K205" i="66"/>
  <c r="Z204" i="66"/>
  <c r="Y204" i="66"/>
  <c r="X204" i="66"/>
  <c r="W204" i="66"/>
  <c r="V204" i="66"/>
  <c r="U204" i="66"/>
  <c r="T204" i="66"/>
  <c r="S204" i="66"/>
  <c r="O204" i="66"/>
  <c r="K204" i="66"/>
  <c r="Z203" i="66"/>
  <c r="Y203" i="66"/>
  <c r="X203" i="66"/>
  <c r="W203" i="66"/>
  <c r="V203" i="66"/>
  <c r="U203" i="66"/>
  <c r="T203" i="66"/>
  <c r="S203" i="66"/>
  <c r="O203" i="66"/>
  <c r="K203" i="66"/>
  <c r="Z202" i="66"/>
  <c r="Y202" i="66"/>
  <c r="X202" i="66"/>
  <c r="W202" i="66"/>
  <c r="V202" i="66"/>
  <c r="U202" i="66"/>
  <c r="T202" i="66"/>
  <c r="S202" i="66"/>
  <c r="O202" i="66"/>
  <c r="K202" i="66"/>
  <c r="Z201" i="66"/>
  <c r="Y201" i="66"/>
  <c r="X201" i="66"/>
  <c r="W201" i="66"/>
  <c r="V201" i="66"/>
  <c r="U201" i="66"/>
  <c r="T201" i="66"/>
  <c r="S201" i="66"/>
  <c r="O201" i="66"/>
  <c r="K201" i="66"/>
  <c r="Z200" i="66"/>
  <c r="Y200" i="66"/>
  <c r="X200" i="66"/>
  <c r="W200" i="66"/>
  <c r="V200" i="66"/>
  <c r="U200" i="66"/>
  <c r="T200" i="66"/>
  <c r="S200" i="66"/>
  <c r="O200" i="66"/>
  <c r="K200" i="66"/>
  <c r="Z199" i="66"/>
  <c r="Y199" i="66"/>
  <c r="X199" i="66"/>
  <c r="W199" i="66"/>
  <c r="V199" i="66"/>
  <c r="U199" i="66"/>
  <c r="T199" i="66"/>
  <c r="S199" i="66"/>
  <c r="O199" i="66"/>
  <c r="K199" i="66"/>
  <c r="Z198" i="66"/>
  <c r="Y198" i="66"/>
  <c r="X198" i="66"/>
  <c r="W198" i="66"/>
  <c r="V198" i="66"/>
  <c r="U198" i="66"/>
  <c r="T198" i="66"/>
  <c r="S198" i="66"/>
  <c r="O198" i="66"/>
  <c r="K198" i="66"/>
  <c r="Z197" i="66"/>
  <c r="Y197" i="66"/>
  <c r="X197" i="66"/>
  <c r="W197" i="66"/>
  <c r="V197" i="66"/>
  <c r="U197" i="66"/>
  <c r="T197" i="66"/>
  <c r="S197" i="66"/>
  <c r="S134" i="66" s="1"/>
  <c r="O197" i="66"/>
  <c r="K197" i="66"/>
  <c r="Z196" i="66"/>
  <c r="Y196" i="66"/>
  <c r="X196" i="66"/>
  <c r="W196" i="66"/>
  <c r="V196" i="66"/>
  <c r="U196" i="66"/>
  <c r="T196" i="66"/>
  <c r="S196" i="66"/>
  <c r="O196" i="66"/>
  <c r="K196" i="66"/>
  <c r="B196" i="66"/>
  <c r="C196" i="66" s="1"/>
  <c r="B197" i="66" s="1"/>
  <c r="C197" i="66" s="1"/>
  <c r="B198" i="66" s="1"/>
  <c r="C198" i="66" s="1"/>
  <c r="B199" i="66" s="1"/>
  <c r="C199" i="66" s="1"/>
  <c r="B200" i="66" s="1"/>
  <c r="C200" i="66" s="1"/>
  <c r="B201" i="66" s="1"/>
  <c r="C201" i="66" s="1"/>
  <c r="B202" i="66" s="1"/>
  <c r="C202" i="66" s="1"/>
  <c r="B203" i="66" s="1"/>
  <c r="C203" i="66" s="1"/>
  <c r="B204" i="66" s="1"/>
  <c r="C204" i="66" s="1"/>
  <c r="B205" i="66" s="1"/>
  <c r="C205" i="66" s="1"/>
  <c r="B206" i="66" s="1"/>
  <c r="C206" i="66" s="1"/>
  <c r="A196" i="66"/>
  <c r="Z195" i="66"/>
  <c r="Y195" i="66"/>
  <c r="X195" i="66"/>
  <c r="W195" i="66"/>
  <c r="V195" i="66"/>
  <c r="U195" i="66"/>
  <c r="T195" i="66"/>
  <c r="S195" i="66"/>
  <c r="O195" i="66"/>
  <c r="K195" i="66"/>
  <c r="Z194" i="66"/>
  <c r="Y194" i="66"/>
  <c r="X194" i="66"/>
  <c r="W194" i="66"/>
  <c r="V194" i="66"/>
  <c r="U194" i="66"/>
  <c r="T194" i="66"/>
  <c r="S194" i="66"/>
  <c r="O194" i="66"/>
  <c r="K194" i="66"/>
  <c r="Z193" i="66"/>
  <c r="Y193" i="66"/>
  <c r="X193" i="66"/>
  <c r="W193" i="66"/>
  <c r="V193" i="66"/>
  <c r="U193" i="66"/>
  <c r="T193" i="66"/>
  <c r="S193" i="66"/>
  <c r="O193" i="66"/>
  <c r="K193" i="66"/>
  <c r="Z192" i="66"/>
  <c r="Y192" i="66"/>
  <c r="X192" i="66"/>
  <c r="W192" i="66"/>
  <c r="V192" i="66"/>
  <c r="U192" i="66"/>
  <c r="T192" i="66"/>
  <c r="S192" i="66"/>
  <c r="O192" i="66"/>
  <c r="K192" i="66"/>
  <c r="Z191" i="66"/>
  <c r="Y191" i="66"/>
  <c r="X191" i="66"/>
  <c r="W191" i="66"/>
  <c r="V191" i="66"/>
  <c r="U191" i="66"/>
  <c r="T191" i="66"/>
  <c r="S191" i="66"/>
  <c r="O191" i="66"/>
  <c r="K191" i="66"/>
  <c r="Z190" i="66"/>
  <c r="Y190" i="66"/>
  <c r="X190" i="66"/>
  <c r="W190" i="66"/>
  <c r="V190" i="66"/>
  <c r="U190" i="66"/>
  <c r="T190" i="66"/>
  <c r="S190" i="66"/>
  <c r="O190" i="66"/>
  <c r="K190" i="66"/>
  <c r="Z189" i="66"/>
  <c r="Y189" i="66"/>
  <c r="X189" i="66"/>
  <c r="W189" i="66"/>
  <c r="V189" i="66"/>
  <c r="U189" i="66"/>
  <c r="T189" i="66"/>
  <c r="S189" i="66"/>
  <c r="O189" i="66"/>
  <c r="K189" i="66"/>
  <c r="Z188" i="66"/>
  <c r="Y188" i="66"/>
  <c r="X188" i="66"/>
  <c r="W188" i="66"/>
  <c r="V188" i="66"/>
  <c r="U188" i="66"/>
  <c r="T188" i="66"/>
  <c r="S188" i="66"/>
  <c r="O188" i="66"/>
  <c r="K188" i="66"/>
  <c r="Z187" i="66"/>
  <c r="Y187" i="66"/>
  <c r="X187" i="66"/>
  <c r="W187" i="66"/>
  <c r="V187" i="66"/>
  <c r="U187" i="66"/>
  <c r="T187" i="66"/>
  <c r="S187" i="66"/>
  <c r="O187" i="66"/>
  <c r="K187" i="66"/>
  <c r="Z186" i="66"/>
  <c r="Y186" i="66"/>
  <c r="X186" i="66"/>
  <c r="R139" i="66" s="1"/>
  <c r="W186" i="66"/>
  <c r="V186" i="66"/>
  <c r="R137" i="66" s="1"/>
  <c r="U186" i="66"/>
  <c r="T186" i="66"/>
  <c r="S186" i="66"/>
  <c r="O186" i="66"/>
  <c r="K186" i="66"/>
  <c r="Z185" i="66"/>
  <c r="Y185" i="66"/>
  <c r="X185" i="66"/>
  <c r="W185" i="66"/>
  <c r="V185" i="66"/>
  <c r="U185" i="66"/>
  <c r="R136" i="66" s="1"/>
  <c r="T185" i="66"/>
  <c r="R135" i="66" s="1"/>
  <c r="S185" i="66"/>
  <c r="O185" i="66"/>
  <c r="K185" i="66"/>
  <c r="B185" i="66"/>
  <c r="C185" i="66" s="1"/>
  <c r="B186" i="66" s="1"/>
  <c r="C186" i="66" s="1"/>
  <c r="B187" i="66" s="1"/>
  <c r="C187" i="66" s="1"/>
  <c r="B188" i="66" s="1"/>
  <c r="C188" i="66" s="1"/>
  <c r="B189" i="66" s="1"/>
  <c r="C189" i="66" s="1"/>
  <c r="B190" i="66" s="1"/>
  <c r="C190" i="66" s="1"/>
  <c r="B191" i="66" s="1"/>
  <c r="C191" i="66" s="1"/>
  <c r="B192" i="66" s="1"/>
  <c r="C192" i="66" s="1"/>
  <c r="B193" i="66" s="1"/>
  <c r="C193" i="66" s="1"/>
  <c r="B194" i="66" s="1"/>
  <c r="C194" i="66" s="1"/>
  <c r="B195" i="66" s="1"/>
  <c r="C195" i="66" s="1"/>
  <c r="A185" i="66"/>
  <c r="Z184" i="66"/>
  <c r="R141" i="66" s="1"/>
  <c r="Y184" i="66"/>
  <c r="R140" i="66" s="1"/>
  <c r="X184" i="66"/>
  <c r="W184" i="66"/>
  <c r="R138" i="66" s="1"/>
  <c r="V184" i="66"/>
  <c r="U184" i="66"/>
  <c r="T184" i="66"/>
  <c r="S184" i="66"/>
  <c r="O184" i="66"/>
  <c r="K184" i="66"/>
  <c r="Z183" i="66"/>
  <c r="Y183" i="66"/>
  <c r="X183" i="66"/>
  <c r="W183" i="66"/>
  <c r="V183" i="66"/>
  <c r="U183" i="66"/>
  <c r="T183" i="66"/>
  <c r="S183" i="66"/>
  <c r="O183" i="66"/>
  <c r="K183" i="66"/>
  <c r="Z182" i="66"/>
  <c r="Y182" i="66"/>
  <c r="X182" i="66"/>
  <c r="W182" i="66"/>
  <c r="V182" i="66"/>
  <c r="U182" i="66"/>
  <c r="T182" i="66"/>
  <c r="S182" i="66"/>
  <c r="O182" i="66"/>
  <c r="K182" i="66"/>
  <c r="Z181" i="66"/>
  <c r="Y181" i="66"/>
  <c r="X181" i="66"/>
  <c r="W181" i="66"/>
  <c r="V181" i="66"/>
  <c r="U181" i="66"/>
  <c r="T181" i="66"/>
  <c r="S181" i="66"/>
  <c r="O181" i="66"/>
  <c r="K181" i="66"/>
  <c r="Z180" i="66"/>
  <c r="Y180" i="66"/>
  <c r="X180" i="66"/>
  <c r="W180" i="66"/>
  <c r="V180" i="66"/>
  <c r="U180" i="66"/>
  <c r="T180" i="66"/>
  <c r="S180" i="66"/>
  <c r="O180" i="66"/>
  <c r="K180" i="66"/>
  <c r="Z179" i="66"/>
  <c r="Y179" i="66"/>
  <c r="X179" i="66"/>
  <c r="W179" i="66"/>
  <c r="V179" i="66"/>
  <c r="U179" i="66"/>
  <c r="T179" i="66"/>
  <c r="S179" i="66"/>
  <c r="O179" i="66"/>
  <c r="K179" i="66"/>
  <c r="Z178" i="66"/>
  <c r="Y178" i="66"/>
  <c r="X178" i="66"/>
  <c r="W178" i="66"/>
  <c r="V178" i="66"/>
  <c r="U178" i="66"/>
  <c r="T178" i="66"/>
  <c r="S178" i="66"/>
  <c r="O178" i="66"/>
  <c r="K178" i="66"/>
  <c r="Z177" i="66"/>
  <c r="Y177" i="66"/>
  <c r="X177" i="66"/>
  <c r="W177" i="66"/>
  <c r="V177" i="66"/>
  <c r="U177" i="66"/>
  <c r="T177" i="66"/>
  <c r="S177" i="66"/>
  <c r="O177" i="66"/>
  <c r="K177" i="66"/>
  <c r="Z176" i="66"/>
  <c r="Y176" i="66"/>
  <c r="X176" i="66"/>
  <c r="W176" i="66"/>
  <c r="V176" i="66"/>
  <c r="U176" i="66"/>
  <c r="T176" i="66"/>
  <c r="S176" i="66"/>
  <c r="O176" i="66"/>
  <c r="K176" i="66"/>
  <c r="Z175" i="66"/>
  <c r="Y175" i="66"/>
  <c r="X175" i="66"/>
  <c r="W175" i="66"/>
  <c r="V175" i="66"/>
  <c r="U175" i="66"/>
  <c r="Q136" i="66" s="1"/>
  <c r="T175" i="66"/>
  <c r="S175" i="66"/>
  <c r="O175" i="66"/>
  <c r="K175" i="66"/>
  <c r="Z174" i="66"/>
  <c r="Q141" i="66" s="1"/>
  <c r="Y174" i="66"/>
  <c r="Q140" i="66" s="1"/>
  <c r="X174" i="66"/>
  <c r="W174" i="66"/>
  <c r="V174" i="66"/>
  <c r="U174" i="66"/>
  <c r="T174" i="66"/>
  <c r="S174" i="66"/>
  <c r="Q134" i="66" s="1"/>
  <c r="O174" i="66"/>
  <c r="K174" i="66"/>
  <c r="B174" i="66"/>
  <c r="C174" i="66" s="1"/>
  <c r="B175" i="66" s="1"/>
  <c r="C175" i="66" s="1"/>
  <c r="B176" i="66" s="1"/>
  <c r="C176" i="66" s="1"/>
  <c r="B177" i="66" s="1"/>
  <c r="C177" i="66" s="1"/>
  <c r="B178" i="66" s="1"/>
  <c r="C178" i="66" s="1"/>
  <c r="B179" i="66" s="1"/>
  <c r="C179" i="66" s="1"/>
  <c r="B180" i="66" s="1"/>
  <c r="C180" i="66" s="1"/>
  <c r="B181" i="66" s="1"/>
  <c r="C181" i="66" s="1"/>
  <c r="B182" i="66" s="1"/>
  <c r="C182" i="66" s="1"/>
  <c r="B183" i="66" s="1"/>
  <c r="C183" i="66" s="1"/>
  <c r="B184" i="66" s="1"/>
  <c r="C184" i="66" s="1"/>
  <c r="A174" i="66"/>
  <c r="Z173" i="66"/>
  <c r="Y173" i="66"/>
  <c r="X173" i="66"/>
  <c r="W173" i="66"/>
  <c r="Q138" i="66" s="1"/>
  <c r="V173" i="66"/>
  <c r="Q137" i="66" s="1"/>
  <c r="U173" i="66"/>
  <c r="T173" i="66"/>
  <c r="S173" i="66"/>
  <c r="O173" i="66"/>
  <c r="K173" i="66"/>
  <c r="Z172" i="66"/>
  <c r="Y172" i="66"/>
  <c r="X172" i="66"/>
  <c r="W172" i="66"/>
  <c r="V172" i="66"/>
  <c r="U172" i="66"/>
  <c r="T172" i="66"/>
  <c r="S172" i="66"/>
  <c r="O172" i="66"/>
  <c r="K172" i="66"/>
  <c r="Z171" i="66"/>
  <c r="Y171" i="66"/>
  <c r="X171" i="66"/>
  <c r="W171" i="66"/>
  <c r="V171" i="66"/>
  <c r="U171" i="66"/>
  <c r="T171" i="66"/>
  <c r="S171" i="66"/>
  <c r="O171" i="66"/>
  <c r="K171" i="66"/>
  <c r="Z170" i="66"/>
  <c r="Y170" i="66"/>
  <c r="X170" i="66"/>
  <c r="W170" i="66"/>
  <c r="V170" i="66"/>
  <c r="U170" i="66"/>
  <c r="T170" i="66"/>
  <c r="S170" i="66"/>
  <c r="O170" i="66"/>
  <c r="K170" i="66"/>
  <c r="Z169" i="66"/>
  <c r="Y169" i="66"/>
  <c r="X169" i="66"/>
  <c r="W169" i="66"/>
  <c r="V169" i="66"/>
  <c r="U169" i="66"/>
  <c r="T169" i="66"/>
  <c r="S169" i="66"/>
  <c r="O169" i="66"/>
  <c r="K169" i="66"/>
  <c r="Z168" i="66"/>
  <c r="Y168" i="66"/>
  <c r="X168" i="66"/>
  <c r="W168" i="66"/>
  <c r="V168" i="66"/>
  <c r="U168" i="66"/>
  <c r="T168" i="66"/>
  <c r="S168" i="66"/>
  <c r="O168" i="66"/>
  <c r="K168" i="66"/>
  <c r="Z167" i="66"/>
  <c r="Y167" i="66"/>
  <c r="X167" i="66"/>
  <c r="W167" i="66"/>
  <c r="V167" i="66"/>
  <c r="U167" i="66"/>
  <c r="T167" i="66"/>
  <c r="O167" i="66"/>
  <c r="K167" i="66"/>
  <c r="S167" i="66" s="1"/>
  <c r="Z166" i="66"/>
  <c r="Y166" i="66"/>
  <c r="X166" i="66"/>
  <c r="W166" i="66"/>
  <c r="V166" i="66"/>
  <c r="T166" i="66"/>
  <c r="S166" i="66"/>
  <c r="O166" i="66"/>
  <c r="K166" i="66"/>
  <c r="U166" i="66" s="1"/>
  <c r="Z165" i="66"/>
  <c r="Y165" i="66"/>
  <c r="X165" i="66"/>
  <c r="W165" i="66"/>
  <c r="V165" i="66"/>
  <c r="T165" i="66"/>
  <c r="S165" i="66"/>
  <c r="O165" i="66"/>
  <c r="K165" i="66"/>
  <c r="U165" i="66" s="1"/>
  <c r="Z164" i="66"/>
  <c r="Y164" i="66"/>
  <c r="X164" i="66"/>
  <c r="W164" i="66"/>
  <c r="V164" i="66"/>
  <c r="U164" i="66"/>
  <c r="T164" i="66"/>
  <c r="S164" i="66"/>
  <c r="O164" i="66"/>
  <c r="K164" i="66"/>
  <c r="Z163" i="66"/>
  <c r="Y163" i="66"/>
  <c r="X163" i="66"/>
  <c r="W163" i="66"/>
  <c r="V163" i="66"/>
  <c r="U163" i="66"/>
  <c r="T163" i="66"/>
  <c r="O163" i="66"/>
  <c r="K163" i="66"/>
  <c r="S163" i="66" s="1"/>
  <c r="Z162" i="66"/>
  <c r="Y162" i="66"/>
  <c r="X162" i="66"/>
  <c r="W162" i="66"/>
  <c r="V162" i="66"/>
  <c r="U162" i="66"/>
  <c r="T162" i="66"/>
  <c r="O162" i="66"/>
  <c r="K162" i="66"/>
  <c r="S162" i="66" s="1"/>
  <c r="C162" i="66"/>
  <c r="B163" i="66" s="1"/>
  <c r="C163" i="66" s="1"/>
  <c r="B164" i="66" s="1"/>
  <c r="C164" i="66" s="1"/>
  <c r="B165" i="66" s="1"/>
  <c r="C165" i="66" s="1"/>
  <c r="B166" i="66" s="1"/>
  <c r="C166" i="66" s="1"/>
  <c r="B167" i="66" s="1"/>
  <c r="C167" i="66" s="1"/>
  <c r="B168" i="66" s="1"/>
  <c r="C168" i="66" s="1"/>
  <c r="B169" i="66" s="1"/>
  <c r="C169" i="66" s="1"/>
  <c r="B170" i="66" s="1"/>
  <c r="C170" i="66" s="1"/>
  <c r="B171" i="66" s="1"/>
  <c r="C171" i="66" s="1"/>
  <c r="B172" i="66" s="1"/>
  <c r="C172" i="66" s="1"/>
  <c r="B173" i="66" s="1"/>
  <c r="C173" i="66" s="1"/>
  <c r="B162" i="66"/>
  <c r="A162" i="66"/>
  <c r="L158" i="66"/>
  <c r="K157" i="66"/>
  <c r="K156" i="66"/>
  <c r="K155" i="66"/>
  <c r="K154" i="66"/>
  <c r="K153" i="66"/>
  <c r="K152" i="66"/>
  <c r="K146" i="66"/>
  <c r="G146" i="66" s="1"/>
  <c r="F146" i="66"/>
  <c r="D146" i="66"/>
  <c r="A146" i="66"/>
  <c r="K144" i="66"/>
  <c r="L144" i="66" s="1"/>
  <c r="G144" i="66"/>
  <c r="F144" i="66"/>
  <c r="D144" i="66"/>
  <c r="A144" i="66"/>
  <c r="K142" i="66"/>
  <c r="F142" i="66"/>
  <c r="D142" i="66"/>
  <c r="A142" i="66"/>
  <c r="S141" i="66"/>
  <c r="T140" i="66"/>
  <c r="S140" i="66"/>
  <c r="K140" i="66"/>
  <c r="F140" i="66"/>
  <c r="D140" i="66"/>
  <c r="A140" i="66"/>
  <c r="T139" i="66"/>
  <c r="S139" i="66"/>
  <c r="Q139" i="66"/>
  <c r="S138" i="66"/>
  <c r="K138" i="66"/>
  <c r="F138" i="66"/>
  <c r="D138" i="66"/>
  <c r="A138" i="66"/>
  <c r="S137" i="66"/>
  <c r="T136" i="66"/>
  <c r="S136" i="66"/>
  <c r="K136" i="66"/>
  <c r="F136" i="66"/>
  <c r="D136" i="66"/>
  <c r="A136" i="66"/>
  <c r="U135" i="66"/>
  <c r="T135" i="66"/>
  <c r="S135" i="66"/>
  <c r="Q135" i="66"/>
  <c r="R134" i="66"/>
  <c r="H140" i="66" s="1"/>
  <c r="J140" i="66" s="1"/>
  <c r="Z113" i="66"/>
  <c r="Y113" i="66"/>
  <c r="X113" i="66"/>
  <c r="W113" i="66"/>
  <c r="V113" i="66"/>
  <c r="U113" i="66"/>
  <c r="T113" i="66"/>
  <c r="S113" i="66"/>
  <c r="O113" i="66"/>
  <c r="K113" i="66"/>
  <c r="Z112" i="66"/>
  <c r="Y112" i="66"/>
  <c r="X112" i="66"/>
  <c r="W112" i="66"/>
  <c r="V112" i="66"/>
  <c r="U112" i="66"/>
  <c r="T112" i="66"/>
  <c r="S112" i="66"/>
  <c r="O112" i="66"/>
  <c r="K112" i="66"/>
  <c r="Z111" i="66"/>
  <c r="Y111" i="66"/>
  <c r="X111" i="66"/>
  <c r="W111" i="66"/>
  <c r="V111" i="66"/>
  <c r="U111" i="66"/>
  <c r="T111" i="66"/>
  <c r="S111" i="66"/>
  <c r="O111" i="66"/>
  <c r="K111" i="66"/>
  <c r="Z110" i="66"/>
  <c r="Y110" i="66"/>
  <c r="X110" i="66"/>
  <c r="W110" i="66"/>
  <c r="V110" i="66"/>
  <c r="U110" i="66"/>
  <c r="T110" i="66"/>
  <c r="S110" i="66"/>
  <c r="O110" i="66"/>
  <c r="K110" i="66"/>
  <c r="Z109" i="66"/>
  <c r="Y109" i="66"/>
  <c r="X109" i="66"/>
  <c r="W109" i="66"/>
  <c r="V109" i="66"/>
  <c r="U109" i="66"/>
  <c r="T109" i="66"/>
  <c r="S109" i="66"/>
  <c r="O109" i="66"/>
  <c r="K109" i="66"/>
  <c r="Z108" i="66"/>
  <c r="Y108" i="66"/>
  <c r="X108" i="66"/>
  <c r="W108" i="66"/>
  <c r="V108" i="66"/>
  <c r="U108" i="66"/>
  <c r="T108" i="66"/>
  <c r="S108" i="66"/>
  <c r="O108" i="66"/>
  <c r="K108" i="66"/>
  <c r="Z107" i="66"/>
  <c r="Y107" i="66"/>
  <c r="X107" i="66"/>
  <c r="W107" i="66"/>
  <c r="V107" i="66"/>
  <c r="U107" i="66"/>
  <c r="T107" i="66"/>
  <c r="S107" i="66"/>
  <c r="O107" i="66"/>
  <c r="K107" i="66"/>
  <c r="Z106" i="66"/>
  <c r="Y106" i="66"/>
  <c r="X106" i="66"/>
  <c r="W106" i="66"/>
  <c r="V106" i="66"/>
  <c r="U106" i="66"/>
  <c r="T106" i="66"/>
  <c r="S106" i="66"/>
  <c r="O106" i="66"/>
  <c r="K106" i="66"/>
  <c r="Z105" i="66"/>
  <c r="Y105" i="66"/>
  <c r="X105" i="66"/>
  <c r="W105" i="66"/>
  <c r="V105" i="66"/>
  <c r="U105" i="66"/>
  <c r="T105" i="66"/>
  <c r="S105" i="66"/>
  <c r="O105" i="66"/>
  <c r="K105" i="66"/>
  <c r="Z104" i="66"/>
  <c r="Y104" i="66"/>
  <c r="U25" i="66" s="1"/>
  <c r="X104" i="66"/>
  <c r="W104" i="66"/>
  <c r="U23" i="66" s="1"/>
  <c r="V104" i="66"/>
  <c r="U104" i="66"/>
  <c r="T104" i="66"/>
  <c r="S104" i="66"/>
  <c r="O104" i="66"/>
  <c r="K104" i="66"/>
  <c r="Z103" i="66"/>
  <c r="Y103" i="66"/>
  <c r="X103" i="66"/>
  <c r="W103" i="66"/>
  <c r="V103" i="66"/>
  <c r="U22" i="66" s="1"/>
  <c r="U103" i="66"/>
  <c r="U21" i="66" s="1"/>
  <c r="T103" i="66"/>
  <c r="S103" i="66"/>
  <c r="U19" i="66" s="1"/>
  <c r="O103" i="66"/>
  <c r="K103" i="66"/>
  <c r="B103" i="66"/>
  <c r="C103" i="66" s="1"/>
  <c r="B104" i="66" s="1"/>
  <c r="C104" i="66" s="1"/>
  <c r="B105" i="66" s="1"/>
  <c r="C105" i="66" s="1"/>
  <c r="B106" i="66" s="1"/>
  <c r="C106" i="66" s="1"/>
  <c r="B107" i="66" s="1"/>
  <c r="C107" i="66" s="1"/>
  <c r="B108" i="66" s="1"/>
  <c r="C108" i="66" s="1"/>
  <c r="B109" i="66" s="1"/>
  <c r="C109" i="66" s="1"/>
  <c r="B110" i="66" s="1"/>
  <c r="C110" i="66" s="1"/>
  <c r="B111" i="66" s="1"/>
  <c r="C111" i="66" s="1"/>
  <c r="B112" i="66" s="1"/>
  <c r="C112" i="66" s="1"/>
  <c r="B113" i="66" s="1"/>
  <c r="C113" i="66" s="1"/>
  <c r="A103" i="66"/>
  <c r="Z102" i="66"/>
  <c r="U26" i="66" s="1"/>
  <c r="Y102" i="66"/>
  <c r="X102" i="66"/>
  <c r="U24" i="66" s="1"/>
  <c r="W102" i="66"/>
  <c r="V102" i="66"/>
  <c r="U102" i="66"/>
  <c r="T102" i="66"/>
  <c r="S102" i="66"/>
  <c r="O102" i="66"/>
  <c r="K102" i="66"/>
  <c r="Z101" i="66"/>
  <c r="Y101" i="66"/>
  <c r="X101" i="66"/>
  <c r="W101" i="66"/>
  <c r="V101" i="66"/>
  <c r="U101" i="66"/>
  <c r="T101" i="66"/>
  <c r="S101" i="66"/>
  <c r="O101" i="66"/>
  <c r="K101" i="66"/>
  <c r="Z100" i="66"/>
  <c r="Y100" i="66"/>
  <c r="X100" i="66"/>
  <c r="W100" i="66"/>
  <c r="V100" i="66"/>
  <c r="U100" i="66"/>
  <c r="T100" i="66"/>
  <c r="S100" i="66"/>
  <c r="O100" i="66"/>
  <c r="K100" i="66"/>
  <c r="Z99" i="66"/>
  <c r="Y99" i="66"/>
  <c r="X99" i="66"/>
  <c r="W99" i="66"/>
  <c r="V99" i="66"/>
  <c r="U99" i="66"/>
  <c r="T99" i="66"/>
  <c r="S99" i="66"/>
  <c r="O99" i="66"/>
  <c r="K99" i="66"/>
  <c r="Z98" i="66"/>
  <c r="Y98" i="66"/>
  <c r="X98" i="66"/>
  <c r="W98" i="66"/>
  <c r="V98" i="66"/>
  <c r="U98" i="66"/>
  <c r="T98" i="66"/>
  <c r="S98" i="66"/>
  <c r="O98" i="66"/>
  <c r="K98" i="66"/>
  <c r="Z97" i="66"/>
  <c r="Y97" i="66"/>
  <c r="X97" i="66"/>
  <c r="W97" i="66"/>
  <c r="V97" i="66"/>
  <c r="U97" i="66"/>
  <c r="T97" i="66"/>
  <c r="S97" i="66"/>
  <c r="O97" i="66"/>
  <c r="K97" i="66"/>
  <c r="Z96" i="66"/>
  <c r="Y96" i="66"/>
  <c r="X96" i="66"/>
  <c r="W96" i="66"/>
  <c r="V96" i="66"/>
  <c r="U96" i="66"/>
  <c r="T96" i="66"/>
  <c r="S96" i="66"/>
  <c r="O96" i="66"/>
  <c r="K96" i="66"/>
  <c r="Z95" i="66"/>
  <c r="Y95" i="66"/>
  <c r="X95" i="66"/>
  <c r="W95" i="66"/>
  <c r="V95" i="66"/>
  <c r="U95" i="66"/>
  <c r="T95" i="66"/>
  <c r="S95" i="66"/>
  <c r="O95" i="66"/>
  <c r="K95" i="66"/>
  <c r="Z94" i="66"/>
  <c r="Y94" i="66"/>
  <c r="X94" i="66"/>
  <c r="W94" i="66"/>
  <c r="V94" i="66"/>
  <c r="U94" i="66"/>
  <c r="T94" i="66"/>
  <c r="S94" i="66"/>
  <c r="O94" i="66"/>
  <c r="K94" i="66"/>
  <c r="Z93" i="66"/>
  <c r="Y93" i="66"/>
  <c r="X93" i="66"/>
  <c r="W93" i="66"/>
  <c r="V93" i="66"/>
  <c r="T22" i="66" s="1"/>
  <c r="U93" i="66"/>
  <c r="T93" i="66"/>
  <c r="S93" i="66"/>
  <c r="O93" i="66"/>
  <c r="K93" i="66"/>
  <c r="B93" i="66"/>
  <c r="C93" i="66" s="1"/>
  <c r="B94" i="66" s="1"/>
  <c r="C94" i="66" s="1"/>
  <c r="B95" i="66" s="1"/>
  <c r="C95" i="66" s="1"/>
  <c r="B96" i="66" s="1"/>
  <c r="C96" i="66" s="1"/>
  <c r="B97" i="66" s="1"/>
  <c r="C97" i="66" s="1"/>
  <c r="B98" i="66" s="1"/>
  <c r="C98" i="66" s="1"/>
  <c r="B99" i="66" s="1"/>
  <c r="C99" i="66" s="1"/>
  <c r="B100" i="66" s="1"/>
  <c r="C100" i="66" s="1"/>
  <c r="B101" i="66" s="1"/>
  <c r="C101" i="66" s="1"/>
  <c r="B102" i="66" s="1"/>
  <c r="C102" i="66" s="1"/>
  <c r="Z92" i="66"/>
  <c r="T26" i="66" s="1"/>
  <c r="Y92" i="66"/>
  <c r="X92" i="66"/>
  <c r="W92" i="66"/>
  <c r="V92" i="66"/>
  <c r="U92" i="66"/>
  <c r="T92" i="66"/>
  <c r="S92" i="66"/>
  <c r="T19" i="66" s="1"/>
  <c r="O92" i="66"/>
  <c r="K92" i="66"/>
  <c r="C92" i="66"/>
  <c r="B92" i="66"/>
  <c r="A92" i="66"/>
  <c r="Z91" i="66"/>
  <c r="Y91" i="66"/>
  <c r="X91" i="66"/>
  <c r="W91" i="66"/>
  <c r="T23" i="66" s="1"/>
  <c r="V91" i="66"/>
  <c r="U91" i="66"/>
  <c r="T91" i="66"/>
  <c r="S91" i="66"/>
  <c r="O91" i="66"/>
  <c r="K91" i="66"/>
  <c r="Z90" i="66"/>
  <c r="Y90" i="66"/>
  <c r="X90" i="66"/>
  <c r="W90" i="66"/>
  <c r="V90" i="66"/>
  <c r="U90" i="66"/>
  <c r="T90" i="66"/>
  <c r="S90" i="66"/>
  <c r="O90" i="66"/>
  <c r="K90" i="66"/>
  <c r="Z89" i="66"/>
  <c r="Y89" i="66"/>
  <c r="X89" i="66"/>
  <c r="W89" i="66"/>
  <c r="V89" i="66"/>
  <c r="U89" i="66"/>
  <c r="T89" i="66"/>
  <c r="S89" i="66"/>
  <c r="O89" i="66"/>
  <c r="K89" i="66"/>
  <c r="Z88" i="66"/>
  <c r="Y88" i="66"/>
  <c r="X88" i="66"/>
  <c r="W88" i="66"/>
  <c r="V88" i="66"/>
  <c r="U88" i="66"/>
  <c r="T88" i="66"/>
  <c r="S88" i="66"/>
  <c r="O88" i="66"/>
  <c r="K88" i="66"/>
  <c r="Z87" i="66"/>
  <c r="Y87" i="66"/>
  <c r="X87" i="66"/>
  <c r="W87" i="66"/>
  <c r="V87" i="66"/>
  <c r="U87" i="66"/>
  <c r="T87" i="66"/>
  <c r="S87" i="66"/>
  <c r="O87" i="66"/>
  <c r="K87" i="66"/>
  <c r="Z86" i="66"/>
  <c r="Y86" i="66"/>
  <c r="X86" i="66"/>
  <c r="W86" i="66"/>
  <c r="V86" i="66"/>
  <c r="U86" i="66"/>
  <c r="T86" i="66"/>
  <c r="S86" i="66"/>
  <c r="O86" i="66"/>
  <c r="K86" i="66"/>
  <c r="Z85" i="66"/>
  <c r="Y85" i="66"/>
  <c r="X85" i="66"/>
  <c r="W85" i="66"/>
  <c r="V85" i="66"/>
  <c r="U85" i="66"/>
  <c r="T85" i="66"/>
  <c r="S85" i="66"/>
  <c r="O85" i="66"/>
  <c r="K85" i="66"/>
  <c r="Z84" i="66"/>
  <c r="Y84" i="66"/>
  <c r="X84" i="66"/>
  <c r="W84" i="66"/>
  <c r="V84" i="66"/>
  <c r="U84" i="66"/>
  <c r="T84" i="66"/>
  <c r="S84" i="66"/>
  <c r="O84" i="66"/>
  <c r="K84" i="66"/>
  <c r="Z83" i="66"/>
  <c r="Y83" i="66"/>
  <c r="X83" i="66"/>
  <c r="W83" i="66"/>
  <c r="V83" i="66"/>
  <c r="U83" i="66"/>
  <c r="T83" i="66"/>
  <c r="S83" i="66"/>
  <c r="O83" i="66"/>
  <c r="K83" i="66"/>
  <c r="Z82" i="66"/>
  <c r="Y82" i="66"/>
  <c r="X82" i="66"/>
  <c r="W82" i="66"/>
  <c r="V82" i="66"/>
  <c r="U82" i="66"/>
  <c r="T82" i="66"/>
  <c r="S82" i="66"/>
  <c r="S19" i="66" s="1"/>
  <c r="O82" i="66"/>
  <c r="K82" i="66"/>
  <c r="Z81" i="66"/>
  <c r="Y81" i="66"/>
  <c r="X81" i="66"/>
  <c r="W81" i="66"/>
  <c r="V81" i="66"/>
  <c r="U81" i="66"/>
  <c r="T81" i="66"/>
  <c r="S81" i="66"/>
  <c r="O81" i="66"/>
  <c r="K81" i="66"/>
  <c r="B81" i="66"/>
  <c r="C81" i="66" s="1"/>
  <c r="B82" i="66" s="1"/>
  <c r="C82" i="66" s="1"/>
  <c r="B83" i="66" s="1"/>
  <c r="C83" i="66" s="1"/>
  <c r="B84" i="66" s="1"/>
  <c r="C84" i="66" s="1"/>
  <c r="B85" i="66" s="1"/>
  <c r="C85" i="66" s="1"/>
  <c r="B86" i="66" s="1"/>
  <c r="C86" i="66" s="1"/>
  <c r="B87" i="66" s="1"/>
  <c r="C87" i="66" s="1"/>
  <c r="B88" i="66" s="1"/>
  <c r="C88" i="66" s="1"/>
  <c r="B89" i="66" s="1"/>
  <c r="C89" i="66" s="1"/>
  <c r="B90" i="66" s="1"/>
  <c r="C90" i="66" s="1"/>
  <c r="B91" i="66" s="1"/>
  <c r="C91" i="66" s="1"/>
  <c r="A81" i="66"/>
  <c r="Z80" i="66"/>
  <c r="Y80" i="66"/>
  <c r="X80" i="66"/>
  <c r="W80" i="66"/>
  <c r="V80" i="66"/>
  <c r="U80" i="66"/>
  <c r="T80" i="66"/>
  <c r="S80" i="66"/>
  <c r="O80" i="66"/>
  <c r="K80" i="66"/>
  <c r="Z79" i="66"/>
  <c r="Y79" i="66"/>
  <c r="X79" i="66"/>
  <c r="W79" i="66"/>
  <c r="V79" i="66"/>
  <c r="U79" i="66"/>
  <c r="T79" i="66"/>
  <c r="S79" i="66"/>
  <c r="O79" i="66"/>
  <c r="K79" i="66"/>
  <c r="Z78" i="66"/>
  <c r="Y78" i="66"/>
  <c r="X78" i="66"/>
  <c r="W78" i="66"/>
  <c r="V78" i="66"/>
  <c r="U78" i="66"/>
  <c r="T78" i="66"/>
  <c r="S78" i="66"/>
  <c r="O78" i="66"/>
  <c r="K78" i="66"/>
  <c r="Z77" i="66"/>
  <c r="Y77" i="66"/>
  <c r="X77" i="66"/>
  <c r="W77" i="66"/>
  <c r="V77" i="66"/>
  <c r="U77" i="66"/>
  <c r="T77" i="66"/>
  <c r="S77" i="66"/>
  <c r="O77" i="66"/>
  <c r="K77" i="66"/>
  <c r="Z76" i="66"/>
  <c r="Y76" i="66"/>
  <c r="X76" i="66"/>
  <c r="W76" i="66"/>
  <c r="V76" i="66"/>
  <c r="U76" i="66"/>
  <c r="T76" i="66"/>
  <c r="S76" i="66"/>
  <c r="O76" i="66"/>
  <c r="K76" i="66"/>
  <c r="Z75" i="66"/>
  <c r="Y75" i="66"/>
  <c r="X75" i="66"/>
  <c r="W75" i="66"/>
  <c r="V75" i="66"/>
  <c r="U75" i="66"/>
  <c r="T75" i="66"/>
  <c r="S75" i="66"/>
  <c r="O75" i="66"/>
  <c r="K75" i="66"/>
  <c r="Z74" i="66"/>
  <c r="Y74" i="66"/>
  <c r="X74" i="66"/>
  <c r="W74" i="66"/>
  <c r="V74" i="66"/>
  <c r="U74" i="66"/>
  <c r="T74" i="66"/>
  <c r="S74" i="66"/>
  <c r="O74" i="66"/>
  <c r="K74" i="66"/>
  <c r="Z73" i="66"/>
  <c r="Y73" i="66"/>
  <c r="X73" i="66"/>
  <c r="W73" i="66"/>
  <c r="V73" i="66"/>
  <c r="U73" i="66"/>
  <c r="T73" i="66"/>
  <c r="S73" i="66"/>
  <c r="O73" i="66"/>
  <c r="K73" i="66"/>
  <c r="Z72" i="66"/>
  <c r="Y72" i="66"/>
  <c r="X72" i="66"/>
  <c r="W72" i="66"/>
  <c r="V72" i="66"/>
  <c r="U72" i="66"/>
  <c r="T72" i="66"/>
  <c r="S72" i="66"/>
  <c r="O72" i="66"/>
  <c r="K72" i="66"/>
  <c r="Z71" i="66"/>
  <c r="Y71" i="66"/>
  <c r="X71" i="66"/>
  <c r="R24" i="66" s="1"/>
  <c r="W71" i="66"/>
  <c r="V71" i="66"/>
  <c r="U71" i="66"/>
  <c r="T71" i="66"/>
  <c r="S71" i="66"/>
  <c r="O71" i="66"/>
  <c r="K71" i="66"/>
  <c r="Z70" i="66"/>
  <c r="Y70" i="66"/>
  <c r="X70" i="66"/>
  <c r="W70" i="66"/>
  <c r="V70" i="66"/>
  <c r="U70" i="66"/>
  <c r="R21" i="66" s="1"/>
  <c r="T70" i="66"/>
  <c r="R20" i="66" s="1"/>
  <c r="S70" i="66"/>
  <c r="R19" i="66" s="1"/>
  <c r="O70" i="66"/>
  <c r="K70" i="66"/>
  <c r="B70" i="66"/>
  <c r="C70" i="66" s="1"/>
  <c r="B71" i="66" s="1"/>
  <c r="C71" i="66" s="1"/>
  <c r="B72" i="66" s="1"/>
  <c r="C72" i="66" s="1"/>
  <c r="B73" i="66" s="1"/>
  <c r="C73" i="66" s="1"/>
  <c r="B74" i="66" s="1"/>
  <c r="C74" i="66" s="1"/>
  <c r="B75" i="66" s="1"/>
  <c r="C75" i="66" s="1"/>
  <c r="B76" i="66" s="1"/>
  <c r="C76" i="66" s="1"/>
  <c r="B77" i="66" s="1"/>
  <c r="C77" i="66" s="1"/>
  <c r="B78" i="66" s="1"/>
  <c r="C78" i="66" s="1"/>
  <c r="B79" i="66" s="1"/>
  <c r="C79" i="66" s="1"/>
  <c r="B80" i="66" s="1"/>
  <c r="C80" i="66" s="1"/>
  <c r="A70" i="66"/>
  <c r="Z69" i="66"/>
  <c r="R26" i="66" s="1"/>
  <c r="Y69" i="66"/>
  <c r="R25" i="66" s="1"/>
  <c r="X69" i="66"/>
  <c r="W69" i="66"/>
  <c r="R23" i="66" s="1"/>
  <c r="V69" i="66"/>
  <c r="U69" i="66"/>
  <c r="T69" i="66"/>
  <c r="S69" i="66"/>
  <c r="O69" i="66"/>
  <c r="K69" i="66"/>
  <c r="Z68" i="66"/>
  <c r="Y68" i="66"/>
  <c r="X68" i="66"/>
  <c r="W68" i="66"/>
  <c r="V68" i="66"/>
  <c r="U68" i="66"/>
  <c r="T68" i="66"/>
  <c r="S68" i="66"/>
  <c r="O68" i="66"/>
  <c r="K68" i="66"/>
  <c r="Z67" i="66"/>
  <c r="Y67" i="66"/>
  <c r="X67" i="66"/>
  <c r="W67" i="66"/>
  <c r="V67" i="66"/>
  <c r="U67" i="66"/>
  <c r="T67" i="66"/>
  <c r="S67" i="66"/>
  <c r="O67" i="66"/>
  <c r="K67" i="66"/>
  <c r="Z66" i="66"/>
  <c r="Y66" i="66"/>
  <c r="X66" i="66"/>
  <c r="W66" i="66"/>
  <c r="V66" i="66"/>
  <c r="U66" i="66"/>
  <c r="T66" i="66"/>
  <c r="S66" i="66"/>
  <c r="O66" i="66"/>
  <c r="K66" i="66"/>
  <c r="Z65" i="66"/>
  <c r="Y65" i="66"/>
  <c r="X65" i="66"/>
  <c r="W65" i="66"/>
  <c r="V65" i="66"/>
  <c r="U65" i="66"/>
  <c r="T65" i="66"/>
  <c r="S65" i="66"/>
  <c r="O65" i="66"/>
  <c r="K65" i="66"/>
  <c r="Z64" i="66"/>
  <c r="Y64" i="66"/>
  <c r="X64" i="66"/>
  <c r="W64" i="66"/>
  <c r="V64" i="66"/>
  <c r="U64" i="66"/>
  <c r="T64" i="66"/>
  <c r="O64" i="66"/>
  <c r="K64" i="66"/>
  <c r="S64" i="66" s="1"/>
  <c r="Z63" i="66"/>
  <c r="Y63" i="66"/>
  <c r="X63" i="66"/>
  <c r="W63" i="66"/>
  <c r="V63" i="66"/>
  <c r="U63" i="66"/>
  <c r="T63" i="66"/>
  <c r="O63" i="66"/>
  <c r="K63" i="66"/>
  <c r="S63" i="66" s="1"/>
  <c r="Z62" i="66"/>
  <c r="Y62" i="66"/>
  <c r="X62" i="66"/>
  <c r="W62" i="66"/>
  <c r="V62" i="66"/>
  <c r="T62" i="66"/>
  <c r="S62" i="66"/>
  <c r="O62" i="66"/>
  <c r="K62" i="66"/>
  <c r="U62" i="66" s="1"/>
  <c r="Z61" i="66"/>
  <c r="Y61" i="66"/>
  <c r="X61" i="66"/>
  <c r="W61" i="66"/>
  <c r="V61" i="66"/>
  <c r="T61" i="66"/>
  <c r="S61" i="66"/>
  <c r="O61" i="66"/>
  <c r="K61" i="66"/>
  <c r="U61" i="66" s="1"/>
  <c r="Z60" i="66"/>
  <c r="Y60" i="66"/>
  <c r="X60" i="66"/>
  <c r="V60" i="66"/>
  <c r="U60" i="66"/>
  <c r="T60" i="66"/>
  <c r="S60" i="66"/>
  <c r="O60" i="66"/>
  <c r="K60" i="66"/>
  <c r="W60" i="66" s="1"/>
  <c r="Z59" i="66"/>
  <c r="Y59" i="66"/>
  <c r="X59" i="66"/>
  <c r="W59" i="66"/>
  <c r="V59" i="66"/>
  <c r="U59" i="66"/>
  <c r="T59" i="66"/>
  <c r="S59" i="66"/>
  <c r="O59" i="66"/>
  <c r="K59" i="66"/>
  <c r="B59" i="66"/>
  <c r="C59" i="66" s="1"/>
  <c r="B60" i="66" s="1"/>
  <c r="C60" i="66" s="1"/>
  <c r="B61" i="66" s="1"/>
  <c r="C61" i="66" s="1"/>
  <c r="B62" i="66" s="1"/>
  <c r="C62" i="66" s="1"/>
  <c r="B63" i="66" s="1"/>
  <c r="C63" i="66" s="1"/>
  <c r="B64" i="66" s="1"/>
  <c r="C64" i="66" s="1"/>
  <c r="B65" i="66" s="1"/>
  <c r="C65" i="66" s="1"/>
  <c r="B66" i="66" s="1"/>
  <c r="C66" i="66" s="1"/>
  <c r="B67" i="66" s="1"/>
  <c r="C67" i="66" s="1"/>
  <c r="B68" i="66" s="1"/>
  <c r="C68" i="66" s="1"/>
  <c r="B69" i="66" s="1"/>
  <c r="C69" i="66" s="1"/>
  <c r="A59" i="66"/>
  <c r="Z58" i="66"/>
  <c r="Y58" i="66"/>
  <c r="X58" i="66"/>
  <c r="W58" i="66"/>
  <c r="V58" i="66"/>
  <c r="U58" i="66"/>
  <c r="T58" i="66"/>
  <c r="S58" i="66"/>
  <c r="O58" i="66"/>
  <c r="K58" i="66"/>
  <c r="Z57" i="66"/>
  <c r="Y57" i="66"/>
  <c r="X57" i="66"/>
  <c r="W57" i="66"/>
  <c r="V57" i="66"/>
  <c r="U57" i="66"/>
  <c r="T57" i="66"/>
  <c r="S57" i="66"/>
  <c r="O57" i="66"/>
  <c r="K57" i="66"/>
  <c r="Z56" i="66"/>
  <c r="Y56" i="66"/>
  <c r="X56" i="66"/>
  <c r="W56" i="66"/>
  <c r="V56" i="66"/>
  <c r="U56" i="66"/>
  <c r="T56" i="66"/>
  <c r="S56" i="66"/>
  <c r="O56" i="66"/>
  <c r="K56" i="66"/>
  <c r="Z55" i="66"/>
  <c r="Y55" i="66"/>
  <c r="X55" i="66"/>
  <c r="W55" i="66"/>
  <c r="V55" i="66"/>
  <c r="U55" i="66"/>
  <c r="T55" i="66"/>
  <c r="S55" i="66"/>
  <c r="O55" i="66"/>
  <c r="K55" i="66"/>
  <c r="Z54" i="66"/>
  <c r="Y54" i="66"/>
  <c r="X54" i="66"/>
  <c r="W54" i="66"/>
  <c r="V54" i="66"/>
  <c r="U54" i="66"/>
  <c r="T54" i="66"/>
  <c r="S54" i="66"/>
  <c r="O54" i="66"/>
  <c r="K54" i="66"/>
  <c r="Z53" i="66"/>
  <c r="Y53" i="66"/>
  <c r="X53" i="66"/>
  <c r="W53" i="66"/>
  <c r="V53" i="66"/>
  <c r="U53" i="66"/>
  <c r="T53" i="66"/>
  <c r="S53" i="66"/>
  <c r="O53" i="66"/>
  <c r="K53" i="66"/>
  <c r="Z52" i="66"/>
  <c r="Y52" i="66"/>
  <c r="X52" i="66"/>
  <c r="W52" i="66"/>
  <c r="V52" i="66"/>
  <c r="U52" i="66"/>
  <c r="T52" i="66"/>
  <c r="S52" i="66"/>
  <c r="O52" i="66"/>
  <c r="K52" i="66"/>
  <c r="Z51" i="66"/>
  <c r="Y51" i="66"/>
  <c r="X51" i="66"/>
  <c r="W51" i="66"/>
  <c r="V51" i="66"/>
  <c r="U51" i="66"/>
  <c r="T51" i="66"/>
  <c r="S51" i="66"/>
  <c r="O51" i="66"/>
  <c r="K51" i="66"/>
  <c r="Z50" i="66"/>
  <c r="Y50" i="66"/>
  <c r="X50" i="66"/>
  <c r="W50" i="66"/>
  <c r="V50" i="66"/>
  <c r="U50" i="66"/>
  <c r="T50" i="66"/>
  <c r="S50" i="66"/>
  <c r="O50" i="66"/>
  <c r="K50" i="66"/>
  <c r="Z49" i="66"/>
  <c r="Y49" i="66"/>
  <c r="X49" i="66"/>
  <c r="W49" i="66"/>
  <c r="V49" i="66"/>
  <c r="U49" i="66"/>
  <c r="T49" i="66"/>
  <c r="S49" i="66"/>
  <c r="O49" i="66"/>
  <c r="K49" i="66"/>
  <c r="Z48" i="66"/>
  <c r="Y48" i="66"/>
  <c r="X48" i="66"/>
  <c r="W48" i="66"/>
  <c r="V48" i="66"/>
  <c r="P22" i="66" s="1"/>
  <c r="U48" i="66"/>
  <c r="T48" i="66"/>
  <c r="S48" i="66"/>
  <c r="O48" i="66"/>
  <c r="K48" i="66"/>
  <c r="Z47" i="66"/>
  <c r="Y47" i="66"/>
  <c r="X47" i="66"/>
  <c r="W47" i="66"/>
  <c r="V47" i="66"/>
  <c r="U47" i="66"/>
  <c r="P21" i="66" s="1"/>
  <c r="T47" i="66"/>
  <c r="O47" i="66"/>
  <c r="K47" i="66"/>
  <c r="S47" i="66" s="1"/>
  <c r="C47" i="66"/>
  <c r="B48" i="66" s="1"/>
  <c r="C48" i="66" s="1"/>
  <c r="B49" i="66" s="1"/>
  <c r="C49" i="66" s="1"/>
  <c r="B50" i="66" s="1"/>
  <c r="C50" i="66" s="1"/>
  <c r="B51" i="66" s="1"/>
  <c r="C51" i="66" s="1"/>
  <c r="B52" i="66" s="1"/>
  <c r="C52" i="66" s="1"/>
  <c r="B53" i="66" s="1"/>
  <c r="C53" i="66" s="1"/>
  <c r="B54" i="66" s="1"/>
  <c r="C54" i="66" s="1"/>
  <c r="B55" i="66" s="1"/>
  <c r="C55" i="66" s="1"/>
  <c r="B56" i="66" s="1"/>
  <c r="C56" i="66" s="1"/>
  <c r="B57" i="66" s="1"/>
  <c r="C57" i="66" s="1"/>
  <c r="B58" i="66" s="1"/>
  <c r="C58" i="66" s="1"/>
  <c r="B47" i="66"/>
  <c r="A47" i="66"/>
  <c r="L43" i="66"/>
  <c r="K42" i="66"/>
  <c r="K41" i="66"/>
  <c r="K40" i="66"/>
  <c r="K39" i="66"/>
  <c r="K38" i="66"/>
  <c r="K37" i="66"/>
  <c r="K31" i="66"/>
  <c r="F31" i="66"/>
  <c r="D31" i="66"/>
  <c r="A31" i="66"/>
  <c r="L29" i="66"/>
  <c r="K29" i="66"/>
  <c r="G29" i="66"/>
  <c r="F29" i="66"/>
  <c r="D29" i="66"/>
  <c r="A29" i="66"/>
  <c r="K27" i="66"/>
  <c r="F27" i="66"/>
  <c r="D27" i="66"/>
  <c r="A27" i="66"/>
  <c r="S26" i="66"/>
  <c r="T25" i="66"/>
  <c r="S25" i="66"/>
  <c r="K25" i="66"/>
  <c r="F25" i="66"/>
  <c r="D25" i="66"/>
  <c r="A25" i="66"/>
  <c r="T24" i="66"/>
  <c r="S24" i="66"/>
  <c r="S23" i="66"/>
  <c r="K23" i="66"/>
  <c r="F23" i="66"/>
  <c r="D23" i="66"/>
  <c r="A23" i="66"/>
  <c r="S22" i="66"/>
  <c r="T21" i="66"/>
  <c r="S21" i="66"/>
  <c r="K21" i="66"/>
  <c r="F21" i="66"/>
  <c r="D21" i="66"/>
  <c r="A21" i="66"/>
  <c r="U20" i="66"/>
  <c r="T20" i="66"/>
  <c r="S20" i="66"/>
  <c r="Z228" i="65"/>
  <c r="Y228" i="65"/>
  <c r="X228" i="65"/>
  <c r="W228" i="65"/>
  <c r="V228" i="65"/>
  <c r="U228" i="65"/>
  <c r="T228" i="65"/>
  <c r="S228" i="65"/>
  <c r="O228" i="65"/>
  <c r="K228" i="65"/>
  <c r="Z227" i="65"/>
  <c r="Y227" i="65"/>
  <c r="X227" i="65"/>
  <c r="W227" i="65"/>
  <c r="V227" i="65"/>
  <c r="U227" i="65"/>
  <c r="T227" i="65"/>
  <c r="S227" i="65"/>
  <c r="O227" i="65"/>
  <c r="K227" i="65"/>
  <c r="Z226" i="65"/>
  <c r="Y226" i="65"/>
  <c r="X226" i="65"/>
  <c r="W226" i="65"/>
  <c r="V226" i="65"/>
  <c r="U226" i="65"/>
  <c r="T226" i="65"/>
  <c r="S226" i="65"/>
  <c r="O226" i="65"/>
  <c r="K226" i="65"/>
  <c r="Z225" i="65"/>
  <c r="Y225" i="65"/>
  <c r="X225" i="65"/>
  <c r="W225" i="65"/>
  <c r="V225" i="65"/>
  <c r="U225" i="65"/>
  <c r="T225" i="65"/>
  <c r="S225" i="65"/>
  <c r="O225" i="65"/>
  <c r="K225" i="65"/>
  <c r="Z224" i="65"/>
  <c r="Y224" i="65"/>
  <c r="X224" i="65"/>
  <c r="W224" i="65"/>
  <c r="V224" i="65"/>
  <c r="U224" i="65"/>
  <c r="T224" i="65"/>
  <c r="S224" i="65"/>
  <c r="O224" i="65"/>
  <c r="K224" i="65"/>
  <c r="Z223" i="65"/>
  <c r="Y223" i="65"/>
  <c r="X223" i="65"/>
  <c r="W223" i="65"/>
  <c r="V223" i="65"/>
  <c r="U223" i="65"/>
  <c r="T223" i="65"/>
  <c r="S223" i="65"/>
  <c r="O223" i="65"/>
  <c r="K223" i="65"/>
  <c r="Z222" i="65"/>
  <c r="Y222" i="65"/>
  <c r="X222" i="65"/>
  <c r="W222" i="65"/>
  <c r="V222" i="65"/>
  <c r="U222" i="65"/>
  <c r="T222" i="65"/>
  <c r="S222" i="65"/>
  <c r="O222" i="65"/>
  <c r="K222" i="65"/>
  <c r="Z221" i="65"/>
  <c r="Y221" i="65"/>
  <c r="X221" i="65"/>
  <c r="W221" i="65"/>
  <c r="V221" i="65"/>
  <c r="U221" i="65"/>
  <c r="T221" i="65"/>
  <c r="S221" i="65"/>
  <c r="O221" i="65"/>
  <c r="K221" i="65"/>
  <c r="Z220" i="65"/>
  <c r="Y220" i="65"/>
  <c r="X220" i="65"/>
  <c r="W220" i="65"/>
  <c r="V220" i="65"/>
  <c r="U220" i="65"/>
  <c r="T220" i="65"/>
  <c r="S220" i="65"/>
  <c r="O220" i="65"/>
  <c r="K220" i="65"/>
  <c r="Z219" i="65"/>
  <c r="Y219" i="65"/>
  <c r="X219" i="65"/>
  <c r="W219" i="65"/>
  <c r="V219" i="65"/>
  <c r="U219" i="65"/>
  <c r="T219" i="65"/>
  <c r="U135" i="65" s="1"/>
  <c r="S219" i="65"/>
  <c r="O219" i="65"/>
  <c r="K219" i="65"/>
  <c r="Z218" i="65"/>
  <c r="Y218" i="65"/>
  <c r="X218" i="65"/>
  <c r="W218" i="65"/>
  <c r="V218" i="65"/>
  <c r="U218" i="65"/>
  <c r="U136" i="65" s="1"/>
  <c r="T218" i="65"/>
  <c r="S218" i="65"/>
  <c r="O218" i="65"/>
  <c r="K218" i="65"/>
  <c r="B218" i="65"/>
  <c r="C218" i="65" s="1"/>
  <c r="B219" i="65" s="1"/>
  <c r="C219" i="65" s="1"/>
  <c r="B220" i="65" s="1"/>
  <c r="C220" i="65" s="1"/>
  <c r="B221" i="65" s="1"/>
  <c r="C221" i="65" s="1"/>
  <c r="B222" i="65" s="1"/>
  <c r="C222" i="65" s="1"/>
  <c r="B223" i="65" s="1"/>
  <c r="C223" i="65" s="1"/>
  <c r="B224" i="65" s="1"/>
  <c r="C224" i="65" s="1"/>
  <c r="B225" i="65" s="1"/>
  <c r="C225" i="65" s="1"/>
  <c r="B226" i="65" s="1"/>
  <c r="C226" i="65" s="1"/>
  <c r="B227" i="65" s="1"/>
  <c r="C227" i="65" s="1"/>
  <c r="B228" i="65" s="1"/>
  <c r="C228" i="65" s="1"/>
  <c r="A218" i="65"/>
  <c r="Z217" i="65"/>
  <c r="U141" i="65" s="1"/>
  <c r="Y217" i="65"/>
  <c r="X217" i="65"/>
  <c r="W217" i="65"/>
  <c r="V217" i="65"/>
  <c r="U217" i="65"/>
  <c r="T217" i="65"/>
  <c r="S217" i="65"/>
  <c r="O217" i="65"/>
  <c r="K217" i="65"/>
  <c r="Z216" i="65"/>
  <c r="Y216" i="65"/>
  <c r="X216" i="65"/>
  <c r="W216" i="65"/>
  <c r="V216" i="65"/>
  <c r="U216" i="65"/>
  <c r="T216" i="65"/>
  <c r="S216" i="65"/>
  <c r="O216" i="65"/>
  <c r="K216" i="65"/>
  <c r="Z215" i="65"/>
  <c r="Y215" i="65"/>
  <c r="X215" i="65"/>
  <c r="W215" i="65"/>
  <c r="V215" i="65"/>
  <c r="U215" i="65"/>
  <c r="T215" i="65"/>
  <c r="S215" i="65"/>
  <c r="O215" i="65"/>
  <c r="K215" i="65"/>
  <c r="Z214" i="65"/>
  <c r="Y214" i="65"/>
  <c r="X214" i="65"/>
  <c r="W214" i="65"/>
  <c r="V214" i="65"/>
  <c r="U214" i="65"/>
  <c r="T214" i="65"/>
  <c r="S214" i="65"/>
  <c r="O214" i="65"/>
  <c r="K214" i="65"/>
  <c r="Z213" i="65"/>
  <c r="Y213" i="65"/>
  <c r="X213" i="65"/>
  <c r="W213" i="65"/>
  <c r="V213" i="65"/>
  <c r="U213" i="65"/>
  <c r="T213" i="65"/>
  <c r="S213" i="65"/>
  <c r="O213" i="65"/>
  <c r="K213" i="65"/>
  <c r="Z212" i="65"/>
  <c r="Y212" i="65"/>
  <c r="X212" i="65"/>
  <c r="W212" i="65"/>
  <c r="V212" i="65"/>
  <c r="U212" i="65"/>
  <c r="T212" i="65"/>
  <c r="S212" i="65"/>
  <c r="O212" i="65"/>
  <c r="K212" i="65"/>
  <c r="Z211" i="65"/>
  <c r="Y211" i="65"/>
  <c r="X211" i="65"/>
  <c r="W211" i="65"/>
  <c r="V211" i="65"/>
  <c r="U211" i="65"/>
  <c r="T211" i="65"/>
  <c r="S211" i="65"/>
  <c r="O211" i="65"/>
  <c r="K211" i="65"/>
  <c r="Z210" i="65"/>
  <c r="Y210" i="65"/>
  <c r="X210" i="65"/>
  <c r="W210" i="65"/>
  <c r="V210" i="65"/>
  <c r="U210" i="65"/>
  <c r="T210" i="65"/>
  <c r="S210" i="65"/>
  <c r="O210" i="65"/>
  <c r="K210" i="65"/>
  <c r="Z209" i="65"/>
  <c r="Y209" i="65"/>
  <c r="X209" i="65"/>
  <c r="W209" i="65"/>
  <c r="V209" i="65"/>
  <c r="U209" i="65"/>
  <c r="T209" i="65"/>
  <c r="S209" i="65"/>
  <c r="O209" i="65"/>
  <c r="K209" i="65"/>
  <c r="Z208" i="65"/>
  <c r="Y208" i="65"/>
  <c r="X208" i="65"/>
  <c r="W208" i="65"/>
  <c r="V208" i="65"/>
  <c r="U208" i="65"/>
  <c r="T208" i="65"/>
  <c r="T135" i="65" s="1"/>
  <c r="S208" i="65"/>
  <c r="O208" i="65"/>
  <c r="K208" i="65"/>
  <c r="Z207" i="65"/>
  <c r="Y207" i="65"/>
  <c r="T140" i="65" s="1"/>
  <c r="X207" i="65"/>
  <c r="W207" i="65"/>
  <c r="V207" i="65"/>
  <c r="U207" i="65"/>
  <c r="T207" i="65"/>
  <c r="S207" i="65"/>
  <c r="O207" i="65"/>
  <c r="K207" i="65"/>
  <c r="B207" i="65"/>
  <c r="C207" i="65" s="1"/>
  <c r="B208" i="65" s="1"/>
  <c r="C208" i="65" s="1"/>
  <c r="B209" i="65" s="1"/>
  <c r="C209" i="65" s="1"/>
  <c r="B210" i="65" s="1"/>
  <c r="C210" i="65" s="1"/>
  <c r="B211" i="65" s="1"/>
  <c r="C211" i="65" s="1"/>
  <c r="B212" i="65" s="1"/>
  <c r="C212" i="65" s="1"/>
  <c r="B213" i="65" s="1"/>
  <c r="C213" i="65" s="1"/>
  <c r="B214" i="65" s="1"/>
  <c r="C214" i="65" s="1"/>
  <c r="B215" i="65" s="1"/>
  <c r="C215" i="65" s="1"/>
  <c r="B216" i="65" s="1"/>
  <c r="C216" i="65" s="1"/>
  <c r="B217" i="65" s="1"/>
  <c r="C217" i="65" s="1"/>
  <c r="A207" i="65"/>
  <c r="Z206" i="65"/>
  <c r="Y206" i="65"/>
  <c r="X206" i="65"/>
  <c r="W206" i="65"/>
  <c r="V206" i="65"/>
  <c r="U206" i="65"/>
  <c r="T206" i="65"/>
  <c r="S206" i="65"/>
  <c r="O206" i="65"/>
  <c r="K206" i="65"/>
  <c r="Z205" i="65"/>
  <c r="Y205" i="65"/>
  <c r="X205" i="65"/>
  <c r="W205" i="65"/>
  <c r="V205" i="65"/>
  <c r="U205" i="65"/>
  <c r="T205" i="65"/>
  <c r="S205" i="65"/>
  <c r="O205" i="65"/>
  <c r="K205" i="65"/>
  <c r="Z204" i="65"/>
  <c r="Y204" i="65"/>
  <c r="X204" i="65"/>
  <c r="W204" i="65"/>
  <c r="V204" i="65"/>
  <c r="U204" i="65"/>
  <c r="T204" i="65"/>
  <c r="S204" i="65"/>
  <c r="O204" i="65"/>
  <c r="K204" i="65"/>
  <c r="Z203" i="65"/>
  <c r="Y203" i="65"/>
  <c r="X203" i="65"/>
  <c r="W203" i="65"/>
  <c r="V203" i="65"/>
  <c r="U203" i="65"/>
  <c r="T203" i="65"/>
  <c r="S203" i="65"/>
  <c r="O203" i="65"/>
  <c r="K203" i="65"/>
  <c r="Z202" i="65"/>
  <c r="Y202" i="65"/>
  <c r="X202" i="65"/>
  <c r="W202" i="65"/>
  <c r="V202" i="65"/>
  <c r="U202" i="65"/>
  <c r="T202" i="65"/>
  <c r="S202" i="65"/>
  <c r="O202" i="65"/>
  <c r="K202" i="65"/>
  <c r="Z201" i="65"/>
  <c r="Y201" i="65"/>
  <c r="X201" i="65"/>
  <c r="W201" i="65"/>
  <c r="V201" i="65"/>
  <c r="U201" i="65"/>
  <c r="T201" i="65"/>
  <c r="S201" i="65"/>
  <c r="O201" i="65"/>
  <c r="K201" i="65"/>
  <c r="Z200" i="65"/>
  <c r="Y200" i="65"/>
  <c r="X200" i="65"/>
  <c r="W200" i="65"/>
  <c r="V200" i="65"/>
  <c r="U200" i="65"/>
  <c r="T200" i="65"/>
  <c r="S200" i="65"/>
  <c r="O200" i="65"/>
  <c r="K200" i="65"/>
  <c r="Z199" i="65"/>
  <c r="Y199" i="65"/>
  <c r="X199" i="65"/>
  <c r="W199" i="65"/>
  <c r="V199" i="65"/>
  <c r="U199" i="65"/>
  <c r="T199" i="65"/>
  <c r="S199" i="65"/>
  <c r="O199" i="65"/>
  <c r="K199" i="65"/>
  <c r="Z198" i="65"/>
  <c r="Y198" i="65"/>
  <c r="X198" i="65"/>
  <c r="W198" i="65"/>
  <c r="V198" i="65"/>
  <c r="U198" i="65"/>
  <c r="T198" i="65"/>
  <c r="S198" i="65"/>
  <c r="O198" i="65"/>
  <c r="K198" i="65"/>
  <c r="Z197" i="65"/>
  <c r="Y197" i="65"/>
  <c r="S140" i="65" s="1"/>
  <c r="X197" i="65"/>
  <c r="S139" i="65" s="1"/>
  <c r="W197" i="65"/>
  <c r="V197" i="65"/>
  <c r="U197" i="65"/>
  <c r="T197" i="65"/>
  <c r="S135" i="65" s="1"/>
  <c r="S197" i="65"/>
  <c r="O197" i="65"/>
  <c r="K197" i="65"/>
  <c r="Z196" i="65"/>
  <c r="Y196" i="65"/>
  <c r="X196" i="65"/>
  <c r="W196" i="65"/>
  <c r="V196" i="65"/>
  <c r="U196" i="65"/>
  <c r="T196" i="65"/>
  <c r="S196" i="65"/>
  <c r="S134" i="65" s="1"/>
  <c r="O196" i="65"/>
  <c r="K196" i="65"/>
  <c r="B196" i="65"/>
  <c r="C196" i="65" s="1"/>
  <c r="B197" i="65" s="1"/>
  <c r="C197" i="65" s="1"/>
  <c r="B198" i="65" s="1"/>
  <c r="C198" i="65" s="1"/>
  <c r="B199" i="65" s="1"/>
  <c r="C199" i="65" s="1"/>
  <c r="B200" i="65" s="1"/>
  <c r="C200" i="65" s="1"/>
  <c r="B201" i="65" s="1"/>
  <c r="C201" i="65" s="1"/>
  <c r="B202" i="65" s="1"/>
  <c r="C202" i="65" s="1"/>
  <c r="B203" i="65" s="1"/>
  <c r="C203" i="65" s="1"/>
  <c r="B204" i="65" s="1"/>
  <c r="C204" i="65" s="1"/>
  <c r="B205" i="65" s="1"/>
  <c r="C205" i="65" s="1"/>
  <c r="B206" i="65" s="1"/>
  <c r="C206" i="65" s="1"/>
  <c r="A196" i="65"/>
  <c r="Z195" i="65"/>
  <c r="S141" i="65" s="1"/>
  <c r="Y195" i="65"/>
  <c r="X195" i="65"/>
  <c r="W195" i="65"/>
  <c r="S138" i="65" s="1"/>
  <c r="V195" i="65"/>
  <c r="S137" i="65" s="1"/>
  <c r="U195" i="65"/>
  <c r="T195" i="65"/>
  <c r="S195" i="65"/>
  <c r="O195" i="65"/>
  <c r="K195" i="65"/>
  <c r="Z194" i="65"/>
  <c r="Y194" i="65"/>
  <c r="X194" i="65"/>
  <c r="W194" i="65"/>
  <c r="V194" i="65"/>
  <c r="U194" i="65"/>
  <c r="T194" i="65"/>
  <c r="S194" i="65"/>
  <c r="O194" i="65"/>
  <c r="K194" i="65"/>
  <c r="Z193" i="65"/>
  <c r="Y193" i="65"/>
  <c r="X193" i="65"/>
  <c r="W193" i="65"/>
  <c r="V193" i="65"/>
  <c r="U193" i="65"/>
  <c r="T193" i="65"/>
  <c r="S193" i="65"/>
  <c r="O193" i="65"/>
  <c r="K193" i="65"/>
  <c r="Z192" i="65"/>
  <c r="Y192" i="65"/>
  <c r="X192" i="65"/>
  <c r="W192" i="65"/>
  <c r="V192" i="65"/>
  <c r="U192" i="65"/>
  <c r="T192" i="65"/>
  <c r="S192" i="65"/>
  <c r="O192" i="65"/>
  <c r="K192" i="65"/>
  <c r="Z191" i="65"/>
  <c r="Y191" i="65"/>
  <c r="X191" i="65"/>
  <c r="W191" i="65"/>
  <c r="V191" i="65"/>
  <c r="U191" i="65"/>
  <c r="T191" i="65"/>
  <c r="S191" i="65"/>
  <c r="O191" i="65"/>
  <c r="K191" i="65"/>
  <c r="Z190" i="65"/>
  <c r="Y190" i="65"/>
  <c r="X190" i="65"/>
  <c r="W190" i="65"/>
  <c r="V190" i="65"/>
  <c r="U190" i="65"/>
  <c r="T190" i="65"/>
  <c r="S190" i="65"/>
  <c r="O190" i="65"/>
  <c r="K190" i="65"/>
  <c r="Z189" i="65"/>
  <c r="Y189" i="65"/>
  <c r="X189" i="65"/>
  <c r="W189" i="65"/>
  <c r="V189" i="65"/>
  <c r="U189" i="65"/>
  <c r="T189" i="65"/>
  <c r="S189" i="65"/>
  <c r="O189" i="65"/>
  <c r="K189" i="65"/>
  <c r="Z188" i="65"/>
  <c r="Y188" i="65"/>
  <c r="X188" i="65"/>
  <c r="W188" i="65"/>
  <c r="V188" i="65"/>
  <c r="U188" i="65"/>
  <c r="T188" i="65"/>
  <c r="S188" i="65"/>
  <c r="O188" i="65"/>
  <c r="K188" i="65"/>
  <c r="Z187" i="65"/>
  <c r="Y187" i="65"/>
  <c r="X187" i="65"/>
  <c r="W187" i="65"/>
  <c r="V187" i="65"/>
  <c r="U187" i="65"/>
  <c r="T187" i="65"/>
  <c r="S187" i="65"/>
  <c r="O187" i="65"/>
  <c r="K187" i="65"/>
  <c r="Z186" i="65"/>
  <c r="Y186" i="65"/>
  <c r="X186" i="65"/>
  <c r="R139" i="65" s="1"/>
  <c r="W186" i="65"/>
  <c r="V186" i="65"/>
  <c r="U186" i="65"/>
  <c r="T186" i="65"/>
  <c r="S186" i="65"/>
  <c r="O186" i="65"/>
  <c r="K186" i="65"/>
  <c r="Z185" i="65"/>
  <c r="Y185" i="65"/>
  <c r="X185" i="65"/>
  <c r="W185" i="65"/>
  <c r="V185" i="65"/>
  <c r="U185" i="65"/>
  <c r="T185" i="65"/>
  <c r="O185" i="65"/>
  <c r="K185" i="65"/>
  <c r="S185" i="65" s="1"/>
  <c r="B185" i="65"/>
  <c r="C185" i="65" s="1"/>
  <c r="B186" i="65" s="1"/>
  <c r="C186" i="65" s="1"/>
  <c r="B187" i="65" s="1"/>
  <c r="C187" i="65" s="1"/>
  <c r="B188" i="65" s="1"/>
  <c r="C188" i="65" s="1"/>
  <c r="B189" i="65" s="1"/>
  <c r="C189" i="65" s="1"/>
  <c r="B190" i="65" s="1"/>
  <c r="C190" i="65" s="1"/>
  <c r="B191" i="65" s="1"/>
  <c r="C191" i="65" s="1"/>
  <c r="B192" i="65" s="1"/>
  <c r="C192" i="65" s="1"/>
  <c r="B193" i="65" s="1"/>
  <c r="C193" i="65" s="1"/>
  <c r="B194" i="65" s="1"/>
  <c r="C194" i="65" s="1"/>
  <c r="B195" i="65" s="1"/>
  <c r="C195" i="65" s="1"/>
  <c r="A185" i="65"/>
  <c r="Z184" i="65"/>
  <c r="Y184" i="65"/>
  <c r="X184" i="65"/>
  <c r="W184" i="65"/>
  <c r="V184" i="65"/>
  <c r="U184" i="65"/>
  <c r="T184" i="65"/>
  <c r="S184" i="65"/>
  <c r="O184" i="65"/>
  <c r="K184" i="65"/>
  <c r="Z183" i="65"/>
  <c r="Y183" i="65"/>
  <c r="X183" i="65"/>
  <c r="W183" i="65"/>
  <c r="V183" i="65"/>
  <c r="U183" i="65"/>
  <c r="T183" i="65"/>
  <c r="S183" i="65"/>
  <c r="O183" i="65"/>
  <c r="K183" i="65"/>
  <c r="Z182" i="65"/>
  <c r="Y182" i="65"/>
  <c r="X182" i="65"/>
  <c r="W182" i="65"/>
  <c r="V182" i="65"/>
  <c r="U182" i="65"/>
  <c r="T182" i="65"/>
  <c r="S182" i="65"/>
  <c r="O182" i="65"/>
  <c r="K182" i="65"/>
  <c r="Z181" i="65"/>
  <c r="Y181" i="65"/>
  <c r="X181" i="65"/>
  <c r="W181" i="65"/>
  <c r="V181" i="65"/>
  <c r="U181" i="65"/>
  <c r="T181" i="65"/>
  <c r="S181" i="65"/>
  <c r="O181" i="65"/>
  <c r="K181" i="65"/>
  <c r="Z180" i="65"/>
  <c r="Y180" i="65"/>
  <c r="X180" i="65"/>
  <c r="W180" i="65"/>
  <c r="V180" i="65"/>
  <c r="U180" i="65"/>
  <c r="T180" i="65"/>
  <c r="S180" i="65"/>
  <c r="O180" i="65"/>
  <c r="K180" i="65"/>
  <c r="Z179" i="65"/>
  <c r="Y179" i="65"/>
  <c r="X179" i="65"/>
  <c r="W179" i="65"/>
  <c r="V179" i="65"/>
  <c r="U179" i="65"/>
  <c r="T179" i="65"/>
  <c r="S179" i="65"/>
  <c r="O179" i="65"/>
  <c r="K179" i="65"/>
  <c r="Z178" i="65"/>
  <c r="Y178" i="65"/>
  <c r="X178" i="65"/>
  <c r="W178" i="65"/>
  <c r="V178" i="65"/>
  <c r="U178" i="65"/>
  <c r="T178" i="65"/>
  <c r="S178" i="65"/>
  <c r="O178" i="65"/>
  <c r="K178" i="65"/>
  <c r="Z177" i="65"/>
  <c r="Y177" i="65"/>
  <c r="X177" i="65"/>
  <c r="W177" i="65"/>
  <c r="V177" i="65"/>
  <c r="U177" i="65"/>
  <c r="T177" i="65"/>
  <c r="S177" i="65"/>
  <c r="O177" i="65"/>
  <c r="K177" i="65"/>
  <c r="Z176" i="65"/>
  <c r="Y176" i="65"/>
  <c r="X176" i="65"/>
  <c r="W176" i="65"/>
  <c r="V176" i="65"/>
  <c r="U176" i="65"/>
  <c r="T176" i="65"/>
  <c r="S176" i="65"/>
  <c r="O176" i="65"/>
  <c r="K176" i="65"/>
  <c r="Z175" i="65"/>
  <c r="Y175" i="65"/>
  <c r="X175" i="65"/>
  <c r="Q139" i="65" s="1"/>
  <c r="W175" i="65"/>
  <c r="V175" i="65"/>
  <c r="U175" i="65"/>
  <c r="T175" i="65"/>
  <c r="S175" i="65"/>
  <c r="O175" i="65"/>
  <c r="K175" i="65"/>
  <c r="Z174" i="65"/>
  <c r="Y174" i="65"/>
  <c r="Q140" i="65" s="1"/>
  <c r="X174" i="65"/>
  <c r="W174" i="65"/>
  <c r="V174" i="65"/>
  <c r="T174" i="65"/>
  <c r="S174" i="65"/>
  <c r="O174" i="65"/>
  <c r="K174" i="65"/>
  <c r="U174" i="65" s="1"/>
  <c r="B174" i="65"/>
  <c r="C174" i="65" s="1"/>
  <c r="B175" i="65" s="1"/>
  <c r="C175" i="65" s="1"/>
  <c r="B176" i="65" s="1"/>
  <c r="C176" i="65" s="1"/>
  <c r="B177" i="65" s="1"/>
  <c r="C177" i="65" s="1"/>
  <c r="B178" i="65" s="1"/>
  <c r="C178" i="65" s="1"/>
  <c r="B179" i="65" s="1"/>
  <c r="C179" i="65" s="1"/>
  <c r="B180" i="65" s="1"/>
  <c r="C180" i="65" s="1"/>
  <c r="B181" i="65" s="1"/>
  <c r="C181" i="65" s="1"/>
  <c r="B182" i="65" s="1"/>
  <c r="C182" i="65" s="1"/>
  <c r="B183" i="65" s="1"/>
  <c r="C183" i="65" s="1"/>
  <c r="B184" i="65" s="1"/>
  <c r="C184" i="65" s="1"/>
  <c r="A174" i="65"/>
  <c r="Z173" i="65"/>
  <c r="Y173" i="65"/>
  <c r="X173" i="65"/>
  <c r="W173" i="65"/>
  <c r="V173" i="65"/>
  <c r="U173" i="65"/>
  <c r="T173" i="65"/>
  <c r="S173" i="65"/>
  <c r="O173" i="65"/>
  <c r="K173" i="65"/>
  <c r="Z172" i="65"/>
  <c r="Y172" i="65"/>
  <c r="X172" i="65"/>
  <c r="W172" i="65"/>
  <c r="V172" i="65"/>
  <c r="U172" i="65"/>
  <c r="T172" i="65"/>
  <c r="S172" i="65"/>
  <c r="O172" i="65"/>
  <c r="K172" i="65"/>
  <c r="Z171" i="65"/>
  <c r="Y171" i="65"/>
  <c r="X171" i="65"/>
  <c r="W171" i="65"/>
  <c r="V171" i="65"/>
  <c r="U171" i="65"/>
  <c r="T171" i="65"/>
  <c r="S171" i="65"/>
  <c r="O171" i="65"/>
  <c r="K171" i="65"/>
  <c r="Z170" i="65"/>
  <c r="Y170" i="65"/>
  <c r="X170" i="65"/>
  <c r="W170" i="65"/>
  <c r="V170" i="65"/>
  <c r="U170" i="65"/>
  <c r="T170" i="65"/>
  <c r="S170" i="65"/>
  <c r="O170" i="65"/>
  <c r="K170" i="65"/>
  <c r="Z169" i="65"/>
  <c r="Y169" i="65"/>
  <c r="X169" i="65"/>
  <c r="W169" i="65"/>
  <c r="V169" i="65"/>
  <c r="U169" i="65"/>
  <c r="T169" i="65"/>
  <c r="S169" i="65"/>
  <c r="O169" i="65"/>
  <c r="K169" i="65"/>
  <c r="Z168" i="65"/>
  <c r="Y168" i="65"/>
  <c r="X168" i="65"/>
  <c r="W168" i="65"/>
  <c r="V168" i="65"/>
  <c r="U168" i="65"/>
  <c r="T168" i="65"/>
  <c r="S168" i="65"/>
  <c r="O168" i="65"/>
  <c r="K168" i="65"/>
  <c r="Z167" i="65"/>
  <c r="Y167" i="65"/>
  <c r="X167" i="65"/>
  <c r="W167" i="65"/>
  <c r="V167" i="65"/>
  <c r="U167" i="65"/>
  <c r="T167" i="65"/>
  <c r="S167" i="65"/>
  <c r="O167" i="65"/>
  <c r="K167" i="65"/>
  <c r="Z166" i="65"/>
  <c r="Y166" i="65"/>
  <c r="X166" i="65"/>
  <c r="W166" i="65"/>
  <c r="V166" i="65"/>
  <c r="U166" i="65"/>
  <c r="T166" i="65"/>
  <c r="S166" i="65"/>
  <c r="O166" i="65"/>
  <c r="K166" i="65"/>
  <c r="Z165" i="65"/>
  <c r="Y165" i="65"/>
  <c r="X165" i="65"/>
  <c r="W165" i="65"/>
  <c r="V165" i="65"/>
  <c r="U165" i="65"/>
  <c r="T165" i="65"/>
  <c r="S165" i="65"/>
  <c r="O165" i="65"/>
  <c r="K165" i="65"/>
  <c r="Z164" i="65"/>
  <c r="Y164" i="65"/>
  <c r="X164" i="65"/>
  <c r="W164" i="65"/>
  <c r="V164" i="65"/>
  <c r="U164" i="65"/>
  <c r="T164" i="65"/>
  <c r="S164" i="65"/>
  <c r="O164" i="65"/>
  <c r="K164" i="65"/>
  <c r="Z163" i="65"/>
  <c r="Y163" i="65"/>
  <c r="X163" i="65"/>
  <c r="W163" i="65"/>
  <c r="V163" i="65"/>
  <c r="U163" i="65"/>
  <c r="T163" i="65"/>
  <c r="S163" i="65"/>
  <c r="O163" i="65"/>
  <c r="K163" i="65"/>
  <c r="Z162" i="65"/>
  <c r="Y162" i="65"/>
  <c r="X162" i="65"/>
  <c r="P139" i="65" s="1"/>
  <c r="W162" i="65"/>
  <c r="P138" i="65" s="1"/>
  <c r="V162" i="65"/>
  <c r="T162" i="65"/>
  <c r="S162" i="65"/>
  <c r="O162" i="65"/>
  <c r="K162" i="65"/>
  <c r="U162" i="65" s="1"/>
  <c r="B162" i="65"/>
  <c r="C162" i="65" s="1"/>
  <c r="B163" i="65" s="1"/>
  <c r="C163" i="65" s="1"/>
  <c r="B164" i="65" s="1"/>
  <c r="C164" i="65" s="1"/>
  <c r="B165" i="65" s="1"/>
  <c r="C165" i="65" s="1"/>
  <c r="B166" i="65" s="1"/>
  <c r="C166" i="65" s="1"/>
  <c r="B167" i="65" s="1"/>
  <c r="C167" i="65" s="1"/>
  <c r="B168" i="65" s="1"/>
  <c r="C168" i="65" s="1"/>
  <c r="B169" i="65" s="1"/>
  <c r="C169" i="65" s="1"/>
  <c r="B170" i="65" s="1"/>
  <c r="C170" i="65" s="1"/>
  <c r="B171" i="65" s="1"/>
  <c r="C171" i="65" s="1"/>
  <c r="B172" i="65" s="1"/>
  <c r="C172" i="65" s="1"/>
  <c r="B173" i="65" s="1"/>
  <c r="C173" i="65" s="1"/>
  <c r="A162" i="65"/>
  <c r="L158" i="65"/>
  <c r="K157" i="65"/>
  <c r="K156" i="65"/>
  <c r="K155" i="65"/>
  <c r="K154" i="65"/>
  <c r="K153" i="65"/>
  <c r="K152" i="65"/>
  <c r="K146" i="65"/>
  <c r="G146" i="65" s="1"/>
  <c r="F146" i="65"/>
  <c r="D146" i="65"/>
  <c r="A146" i="65"/>
  <c r="K144" i="65"/>
  <c r="L144" i="65" s="1"/>
  <c r="G144" i="65"/>
  <c r="F144" i="65"/>
  <c r="D144" i="65"/>
  <c r="A144" i="65"/>
  <c r="K142" i="65"/>
  <c r="F142" i="65"/>
  <c r="D142" i="65"/>
  <c r="A142" i="65"/>
  <c r="T141" i="65"/>
  <c r="K140" i="65"/>
  <c r="F140" i="65"/>
  <c r="D140" i="65"/>
  <c r="A140" i="65"/>
  <c r="T138" i="65"/>
  <c r="K138" i="65"/>
  <c r="F138" i="65"/>
  <c r="D138" i="65"/>
  <c r="A138" i="65"/>
  <c r="T137" i="65"/>
  <c r="K136" i="65"/>
  <c r="F136" i="65"/>
  <c r="D136" i="65"/>
  <c r="A136" i="65"/>
  <c r="Z113" i="65"/>
  <c r="Y113" i="65"/>
  <c r="X113" i="65"/>
  <c r="W113" i="65"/>
  <c r="V113" i="65"/>
  <c r="U113" i="65"/>
  <c r="T113" i="65"/>
  <c r="S113" i="65"/>
  <c r="O113" i="65"/>
  <c r="K113" i="65"/>
  <c r="Z112" i="65"/>
  <c r="Y112" i="65"/>
  <c r="X112" i="65"/>
  <c r="W112" i="65"/>
  <c r="V112" i="65"/>
  <c r="U112" i="65"/>
  <c r="T112" i="65"/>
  <c r="S112" i="65"/>
  <c r="O112" i="65"/>
  <c r="K112" i="65"/>
  <c r="Z111" i="65"/>
  <c r="Y111" i="65"/>
  <c r="X111" i="65"/>
  <c r="W111" i="65"/>
  <c r="V111" i="65"/>
  <c r="U111" i="65"/>
  <c r="T111" i="65"/>
  <c r="S111" i="65"/>
  <c r="O111" i="65"/>
  <c r="K111" i="65"/>
  <c r="Z110" i="65"/>
  <c r="Y110" i="65"/>
  <c r="X110" i="65"/>
  <c r="W110" i="65"/>
  <c r="V110" i="65"/>
  <c r="U110" i="65"/>
  <c r="T110" i="65"/>
  <c r="S110" i="65"/>
  <c r="O110" i="65"/>
  <c r="K110" i="65"/>
  <c r="Z109" i="65"/>
  <c r="Y109" i="65"/>
  <c r="X109" i="65"/>
  <c r="W109" i="65"/>
  <c r="V109" i="65"/>
  <c r="U109" i="65"/>
  <c r="T109" i="65"/>
  <c r="S109" i="65"/>
  <c r="O109" i="65"/>
  <c r="K109" i="65"/>
  <c r="Z108" i="65"/>
  <c r="Y108" i="65"/>
  <c r="X108" i="65"/>
  <c r="W108" i="65"/>
  <c r="V108" i="65"/>
  <c r="U108" i="65"/>
  <c r="T108" i="65"/>
  <c r="S108" i="65"/>
  <c r="O108" i="65"/>
  <c r="K108" i="65"/>
  <c r="Z107" i="65"/>
  <c r="Y107" i="65"/>
  <c r="X107" i="65"/>
  <c r="W107" i="65"/>
  <c r="V107" i="65"/>
  <c r="U107" i="65"/>
  <c r="T107" i="65"/>
  <c r="S107" i="65"/>
  <c r="O107" i="65"/>
  <c r="K107" i="65"/>
  <c r="Z106" i="65"/>
  <c r="Y106" i="65"/>
  <c r="X106" i="65"/>
  <c r="W106" i="65"/>
  <c r="V106" i="65"/>
  <c r="U106" i="65"/>
  <c r="T106" i="65"/>
  <c r="S106" i="65"/>
  <c r="O106" i="65"/>
  <c r="K106" i="65"/>
  <c r="Z105" i="65"/>
  <c r="Y105" i="65"/>
  <c r="X105" i="65"/>
  <c r="W105" i="65"/>
  <c r="V105" i="65"/>
  <c r="U105" i="65"/>
  <c r="T105" i="65"/>
  <c r="S105" i="65"/>
  <c r="O105" i="65"/>
  <c r="K105" i="65"/>
  <c r="Z104" i="65"/>
  <c r="Y104" i="65"/>
  <c r="U25" i="65" s="1"/>
  <c r="X104" i="65"/>
  <c r="W104" i="65"/>
  <c r="V104" i="65"/>
  <c r="U104" i="65"/>
  <c r="T104" i="65"/>
  <c r="U20" i="65" s="1"/>
  <c r="S104" i="65"/>
  <c r="O104" i="65"/>
  <c r="K104" i="65"/>
  <c r="Z103" i="65"/>
  <c r="Y103" i="65"/>
  <c r="X103" i="65"/>
  <c r="W103" i="65"/>
  <c r="V103" i="65"/>
  <c r="U103" i="65"/>
  <c r="T103" i="65"/>
  <c r="S103" i="65"/>
  <c r="U19" i="65" s="1"/>
  <c r="O103" i="65"/>
  <c r="K103" i="65"/>
  <c r="B103" i="65"/>
  <c r="C103" i="65" s="1"/>
  <c r="B104" i="65" s="1"/>
  <c r="C104" i="65" s="1"/>
  <c r="B105" i="65" s="1"/>
  <c r="C105" i="65" s="1"/>
  <c r="B106" i="65" s="1"/>
  <c r="C106" i="65" s="1"/>
  <c r="B107" i="65" s="1"/>
  <c r="C107" i="65" s="1"/>
  <c r="B108" i="65" s="1"/>
  <c r="C108" i="65" s="1"/>
  <c r="B109" i="65" s="1"/>
  <c r="C109" i="65" s="1"/>
  <c r="B110" i="65" s="1"/>
  <c r="C110" i="65" s="1"/>
  <c r="B111" i="65" s="1"/>
  <c r="C111" i="65" s="1"/>
  <c r="B112" i="65" s="1"/>
  <c r="C112" i="65" s="1"/>
  <c r="B113" i="65" s="1"/>
  <c r="C113" i="65" s="1"/>
  <c r="A103" i="65"/>
  <c r="Z102" i="65"/>
  <c r="Y102" i="65"/>
  <c r="X102" i="65"/>
  <c r="W102" i="65"/>
  <c r="U23" i="65" s="1"/>
  <c r="V102" i="65"/>
  <c r="U102" i="65"/>
  <c r="T102" i="65"/>
  <c r="S102" i="65"/>
  <c r="O102" i="65"/>
  <c r="K102" i="65"/>
  <c r="Z101" i="65"/>
  <c r="Y101" i="65"/>
  <c r="X101" i="65"/>
  <c r="W101" i="65"/>
  <c r="V101" i="65"/>
  <c r="U101" i="65"/>
  <c r="T101" i="65"/>
  <c r="S101" i="65"/>
  <c r="O101" i="65"/>
  <c r="K101" i="65"/>
  <c r="Z100" i="65"/>
  <c r="Y100" i="65"/>
  <c r="X100" i="65"/>
  <c r="W100" i="65"/>
  <c r="V100" i="65"/>
  <c r="U100" i="65"/>
  <c r="T100" i="65"/>
  <c r="S100" i="65"/>
  <c r="O100" i="65"/>
  <c r="K100" i="65"/>
  <c r="Z99" i="65"/>
  <c r="Y99" i="65"/>
  <c r="X99" i="65"/>
  <c r="W99" i="65"/>
  <c r="V99" i="65"/>
  <c r="U99" i="65"/>
  <c r="T99" i="65"/>
  <c r="S99" i="65"/>
  <c r="O99" i="65"/>
  <c r="K99" i="65"/>
  <c r="Z98" i="65"/>
  <c r="Y98" i="65"/>
  <c r="X98" i="65"/>
  <c r="W98" i="65"/>
  <c r="V98" i="65"/>
  <c r="U98" i="65"/>
  <c r="T98" i="65"/>
  <c r="S98" i="65"/>
  <c r="O98" i="65"/>
  <c r="K98" i="65"/>
  <c r="Z97" i="65"/>
  <c r="Y97" i="65"/>
  <c r="X97" i="65"/>
  <c r="W97" i="65"/>
  <c r="V97" i="65"/>
  <c r="U97" i="65"/>
  <c r="T97" i="65"/>
  <c r="S97" i="65"/>
  <c r="O97" i="65"/>
  <c r="K97" i="65"/>
  <c r="Z96" i="65"/>
  <c r="Y96" i="65"/>
  <c r="X96" i="65"/>
  <c r="W96" i="65"/>
  <c r="V96" i="65"/>
  <c r="U96" i="65"/>
  <c r="T96" i="65"/>
  <c r="S96" i="65"/>
  <c r="O96" i="65"/>
  <c r="K96" i="65"/>
  <c r="Z95" i="65"/>
  <c r="Y95" i="65"/>
  <c r="X95" i="65"/>
  <c r="W95" i="65"/>
  <c r="V95" i="65"/>
  <c r="U95" i="65"/>
  <c r="T95" i="65"/>
  <c r="S95" i="65"/>
  <c r="O95" i="65"/>
  <c r="K95" i="65"/>
  <c r="Z94" i="65"/>
  <c r="Y94" i="65"/>
  <c r="X94" i="65"/>
  <c r="W94" i="65"/>
  <c r="V94" i="65"/>
  <c r="U94" i="65"/>
  <c r="T94" i="65"/>
  <c r="S94" i="65"/>
  <c r="O94" i="65"/>
  <c r="K94" i="65"/>
  <c r="Z93" i="65"/>
  <c r="Y93" i="65"/>
  <c r="X93" i="65"/>
  <c r="W93" i="65"/>
  <c r="V93" i="65"/>
  <c r="U93" i="65"/>
  <c r="T93" i="65"/>
  <c r="T20" i="65" s="1"/>
  <c r="S93" i="65"/>
  <c r="O93" i="65"/>
  <c r="K93" i="65"/>
  <c r="Z92" i="65"/>
  <c r="T26" i="65" s="1"/>
  <c r="Y92" i="65"/>
  <c r="X92" i="65"/>
  <c r="W92" i="65"/>
  <c r="V92" i="65"/>
  <c r="U92" i="65"/>
  <c r="T92" i="65"/>
  <c r="S92" i="65"/>
  <c r="T19" i="65" s="1"/>
  <c r="O92" i="65"/>
  <c r="K92" i="65"/>
  <c r="B92" i="65"/>
  <c r="C92" i="65" s="1"/>
  <c r="B93" i="65" s="1"/>
  <c r="C93" i="65" s="1"/>
  <c r="B94" i="65" s="1"/>
  <c r="C94" i="65" s="1"/>
  <c r="B95" i="65" s="1"/>
  <c r="C95" i="65" s="1"/>
  <c r="B96" i="65" s="1"/>
  <c r="C96" i="65" s="1"/>
  <c r="B97" i="65" s="1"/>
  <c r="C97" i="65" s="1"/>
  <c r="B98" i="65" s="1"/>
  <c r="C98" i="65" s="1"/>
  <c r="B99" i="65" s="1"/>
  <c r="C99" i="65" s="1"/>
  <c r="B100" i="65" s="1"/>
  <c r="C100" i="65" s="1"/>
  <c r="B101" i="65" s="1"/>
  <c r="C101" i="65" s="1"/>
  <c r="B102" i="65" s="1"/>
  <c r="C102" i="65" s="1"/>
  <c r="A92" i="65"/>
  <c r="Z91" i="65"/>
  <c r="Y91" i="65"/>
  <c r="X91" i="65"/>
  <c r="W91" i="65"/>
  <c r="T23" i="65" s="1"/>
  <c r="V91" i="65"/>
  <c r="U91" i="65"/>
  <c r="T91" i="65"/>
  <c r="S91" i="65"/>
  <c r="O91" i="65"/>
  <c r="K91" i="65"/>
  <c r="Z90" i="65"/>
  <c r="Y90" i="65"/>
  <c r="X90" i="65"/>
  <c r="W90" i="65"/>
  <c r="V90" i="65"/>
  <c r="U90" i="65"/>
  <c r="T90" i="65"/>
  <c r="S90" i="65"/>
  <c r="O90" i="65"/>
  <c r="K90" i="65"/>
  <c r="Z89" i="65"/>
  <c r="Y89" i="65"/>
  <c r="X89" i="65"/>
  <c r="W89" i="65"/>
  <c r="V89" i="65"/>
  <c r="U89" i="65"/>
  <c r="T89" i="65"/>
  <c r="S89" i="65"/>
  <c r="O89" i="65"/>
  <c r="K89" i="65"/>
  <c r="Z88" i="65"/>
  <c r="Y88" i="65"/>
  <c r="X88" i="65"/>
  <c r="W88" i="65"/>
  <c r="V88" i="65"/>
  <c r="U88" i="65"/>
  <c r="T88" i="65"/>
  <c r="S88" i="65"/>
  <c r="O88" i="65"/>
  <c r="K88" i="65"/>
  <c r="Z87" i="65"/>
  <c r="Y87" i="65"/>
  <c r="X87" i="65"/>
  <c r="W87" i="65"/>
  <c r="V87" i="65"/>
  <c r="U87" i="65"/>
  <c r="T87" i="65"/>
  <c r="S87" i="65"/>
  <c r="O87" i="65"/>
  <c r="K87" i="65"/>
  <c r="Z86" i="65"/>
  <c r="Y86" i="65"/>
  <c r="X86" i="65"/>
  <c r="W86" i="65"/>
  <c r="V86" i="65"/>
  <c r="U86" i="65"/>
  <c r="T86" i="65"/>
  <c r="S86" i="65"/>
  <c r="O86" i="65"/>
  <c r="K86" i="65"/>
  <c r="Z85" i="65"/>
  <c r="Y85" i="65"/>
  <c r="X85" i="65"/>
  <c r="W85" i="65"/>
  <c r="V85" i="65"/>
  <c r="U85" i="65"/>
  <c r="T85" i="65"/>
  <c r="S85" i="65"/>
  <c r="O85" i="65"/>
  <c r="K85" i="65"/>
  <c r="Z84" i="65"/>
  <c r="Y84" i="65"/>
  <c r="X84" i="65"/>
  <c r="W84" i="65"/>
  <c r="V84" i="65"/>
  <c r="U84" i="65"/>
  <c r="T84" i="65"/>
  <c r="S84" i="65"/>
  <c r="O84" i="65"/>
  <c r="K84" i="65"/>
  <c r="Z83" i="65"/>
  <c r="Y83" i="65"/>
  <c r="X83" i="65"/>
  <c r="W83" i="65"/>
  <c r="V83" i="65"/>
  <c r="U83" i="65"/>
  <c r="T83" i="65"/>
  <c r="S83" i="65"/>
  <c r="O83" i="65"/>
  <c r="K83" i="65"/>
  <c r="Z82" i="65"/>
  <c r="Y82" i="65"/>
  <c r="S25" i="65" s="1"/>
  <c r="X82" i="65"/>
  <c r="W82" i="65"/>
  <c r="V82" i="65"/>
  <c r="S22" i="65" s="1"/>
  <c r="U82" i="65"/>
  <c r="T82" i="65"/>
  <c r="S82" i="65"/>
  <c r="O82" i="65"/>
  <c r="K82" i="65"/>
  <c r="Z81" i="65"/>
  <c r="Y81" i="65"/>
  <c r="X81" i="65"/>
  <c r="W81" i="65"/>
  <c r="V81" i="65"/>
  <c r="U81" i="65"/>
  <c r="T81" i="65"/>
  <c r="S81" i="65"/>
  <c r="O81" i="65"/>
  <c r="K81" i="65"/>
  <c r="B81" i="65"/>
  <c r="C81" i="65" s="1"/>
  <c r="B82" i="65" s="1"/>
  <c r="C82" i="65" s="1"/>
  <c r="B83" i="65" s="1"/>
  <c r="C83" i="65" s="1"/>
  <c r="B84" i="65" s="1"/>
  <c r="C84" i="65" s="1"/>
  <c r="B85" i="65" s="1"/>
  <c r="C85" i="65" s="1"/>
  <c r="B86" i="65" s="1"/>
  <c r="C86" i="65" s="1"/>
  <c r="B87" i="65" s="1"/>
  <c r="C87" i="65" s="1"/>
  <c r="B88" i="65" s="1"/>
  <c r="C88" i="65" s="1"/>
  <c r="B89" i="65" s="1"/>
  <c r="C89" i="65" s="1"/>
  <c r="B90" i="65" s="1"/>
  <c r="C90" i="65" s="1"/>
  <c r="B91" i="65" s="1"/>
  <c r="C91" i="65" s="1"/>
  <c r="A81" i="65"/>
  <c r="Z80" i="65"/>
  <c r="Y80" i="65"/>
  <c r="X80" i="65"/>
  <c r="S24" i="65" s="1"/>
  <c r="W80" i="65"/>
  <c r="S23" i="65" s="1"/>
  <c r="V80" i="65"/>
  <c r="U80" i="65"/>
  <c r="T80" i="65"/>
  <c r="S80" i="65"/>
  <c r="O80" i="65"/>
  <c r="K80" i="65"/>
  <c r="Z79" i="65"/>
  <c r="Y79" i="65"/>
  <c r="X79" i="65"/>
  <c r="W79" i="65"/>
  <c r="V79" i="65"/>
  <c r="U79" i="65"/>
  <c r="T79" i="65"/>
  <c r="S79" i="65"/>
  <c r="O79" i="65"/>
  <c r="K79" i="65"/>
  <c r="Z78" i="65"/>
  <c r="Y78" i="65"/>
  <c r="X78" i="65"/>
  <c r="W78" i="65"/>
  <c r="V78" i="65"/>
  <c r="U78" i="65"/>
  <c r="T78" i="65"/>
  <c r="S78" i="65"/>
  <c r="O78" i="65"/>
  <c r="K78" i="65"/>
  <c r="Z77" i="65"/>
  <c r="Y77" i="65"/>
  <c r="X77" i="65"/>
  <c r="W77" i="65"/>
  <c r="V77" i="65"/>
  <c r="U77" i="65"/>
  <c r="T77" i="65"/>
  <c r="S77" i="65"/>
  <c r="O77" i="65"/>
  <c r="K77" i="65"/>
  <c r="Z76" i="65"/>
  <c r="Y76" i="65"/>
  <c r="X76" i="65"/>
  <c r="W76" i="65"/>
  <c r="V76" i="65"/>
  <c r="U76" i="65"/>
  <c r="T76" i="65"/>
  <c r="S76" i="65"/>
  <c r="O76" i="65"/>
  <c r="K76" i="65"/>
  <c r="Z75" i="65"/>
  <c r="Y75" i="65"/>
  <c r="X75" i="65"/>
  <c r="W75" i="65"/>
  <c r="V75" i="65"/>
  <c r="U75" i="65"/>
  <c r="T75" i="65"/>
  <c r="S75" i="65"/>
  <c r="O75" i="65"/>
  <c r="K75" i="65"/>
  <c r="Z74" i="65"/>
  <c r="Y74" i="65"/>
  <c r="X74" i="65"/>
  <c r="W74" i="65"/>
  <c r="V74" i="65"/>
  <c r="U74" i="65"/>
  <c r="T74" i="65"/>
  <c r="S74" i="65"/>
  <c r="O74" i="65"/>
  <c r="K74" i="65"/>
  <c r="Z73" i="65"/>
  <c r="Y73" i="65"/>
  <c r="X73" i="65"/>
  <c r="W73" i="65"/>
  <c r="V73" i="65"/>
  <c r="U73" i="65"/>
  <c r="T73" i="65"/>
  <c r="S73" i="65"/>
  <c r="O73" i="65"/>
  <c r="K73" i="65"/>
  <c r="Z72" i="65"/>
  <c r="Y72" i="65"/>
  <c r="X72" i="65"/>
  <c r="W72" i="65"/>
  <c r="V72" i="65"/>
  <c r="U72" i="65"/>
  <c r="T72" i="65"/>
  <c r="S72" i="65"/>
  <c r="O72" i="65"/>
  <c r="K72" i="65"/>
  <c r="Z71" i="65"/>
  <c r="Y71" i="65"/>
  <c r="X71" i="65"/>
  <c r="W71" i="65"/>
  <c r="V71" i="65"/>
  <c r="U71" i="65"/>
  <c r="T71" i="65"/>
  <c r="S71" i="65"/>
  <c r="O71" i="65"/>
  <c r="K71" i="65"/>
  <c r="Z70" i="65"/>
  <c r="Y70" i="65"/>
  <c r="X70" i="65"/>
  <c r="W70" i="65"/>
  <c r="V70" i="65"/>
  <c r="U70" i="65"/>
  <c r="T70" i="65"/>
  <c r="S70" i="65"/>
  <c r="R19" i="65" s="1"/>
  <c r="O70" i="65"/>
  <c r="K70" i="65"/>
  <c r="B70" i="65"/>
  <c r="C70" i="65" s="1"/>
  <c r="B71" i="65" s="1"/>
  <c r="C71" i="65" s="1"/>
  <c r="B72" i="65" s="1"/>
  <c r="C72" i="65" s="1"/>
  <c r="B73" i="65" s="1"/>
  <c r="C73" i="65" s="1"/>
  <c r="B74" i="65" s="1"/>
  <c r="C74" i="65" s="1"/>
  <c r="B75" i="65" s="1"/>
  <c r="C75" i="65" s="1"/>
  <c r="B76" i="65" s="1"/>
  <c r="C76" i="65" s="1"/>
  <c r="B77" i="65" s="1"/>
  <c r="C77" i="65" s="1"/>
  <c r="B78" i="65" s="1"/>
  <c r="C78" i="65" s="1"/>
  <c r="B79" i="65" s="1"/>
  <c r="C79" i="65" s="1"/>
  <c r="B80" i="65" s="1"/>
  <c r="C80" i="65" s="1"/>
  <c r="A70" i="65"/>
  <c r="Z69" i="65"/>
  <c r="Y69" i="65"/>
  <c r="X69" i="65"/>
  <c r="W69" i="65"/>
  <c r="R23" i="65" s="1"/>
  <c r="V69" i="65"/>
  <c r="U69" i="65"/>
  <c r="T69" i="65"/>
  <c r="S69" i="65"/>
  <c r="O69" i="65"/>
  <c r="K69" i="65"/>
  <c r="Z68" i="65"/>
  <c r="Y68" i="65"/>
  <c r="X68" i="65"/>
  <c r="W68" i="65"/>
  <c r="V68" i="65"/>
  <c r="U68" i="65"/>
  <c r="T68" i="65"/>
  <c r="S68" i="65"/>
  <c r="O68" i="65"/>
  <c r="K68" i="65"/>
  <c r="Z67" i="65"/>
  <c r="Y67" i="65"/>
  <c r="X67" i="65"/>
  <c r="W67" i="65"/>
  <c r="V67" i="65"/>
  <c r="U67" i="65"/>
  <c r="T67" i="65"/>
  <c r="S67" i="65"/>
  <c r="O67" i="65"/>
  <c r="K67" i="65"/>
  <c r="Z66" i="65"/>
  <c r="Y66" i="65"/>
  <c r="X66" i="65"/>
  <c r="W66" i="65"/>
  <c r="V66" i="65"/>
  <c r="U66" i="65"/>
  <c r="T66" i="65"/>
  <c r="S66" i="65"/>
  <c r="O66" i="65"/>
  <c r="K66" i="65"/>
  <c r="Z65" i="65"/>
  <c r="Y65" i="65"/>
  <c r="X65" i="65"/>
  <c r="W65" i="65"/>
  <c r="V65" i="65"/>
  <c r="U65" i="65"/>
  <c r="T65" i="65"/>
  <c r="S65" i="65"/>
  <c r="O65" i="65"/>
  <c r="K65" i="65"/>
  <c r="Z64" i="65"/>
  <c r="Y64" i="65"/>
  <c r="X64" i="65"/>
  <c r="W64" i="65"/>
  <c r="V64" i="65"/>
  <c r="U64" i="65"/>
  <c r="T64" i="65"/>
  <c r="S64" i="65"/>
  <c r="O64" i="65"/>
  <c r="K64" i="65"/>
  <c r="Z63" i="65"/>
  <c r="Y63" i="65"/>
  <c r="X63" i="65"/>
  <c r="W63" i="65"/>
  <c r="V63" i="65"/>
  <c r="U63" i="65"/>
  <c r="T63" i="65"/>
  <c r="S63" i="65"/>
  <c r="O63" i="65"/>
  <c r="K63" i="65"/>
  <c r="Z62" i="65"/>
  <c r="Y62" i="65"/>
  <c r="X62" i="65"/>
  <c r="W62" i="65"/>
  <c r="V62" i="65"/>
  <c r="U62" i="65"/>
  <c r="T62" i="65"/>
  <c r="S62" i="65"/>
  <c r="O62" i="65"/>
  <c r="K62" i="65"/>
  <c r="Z61" i="65"/>
  <c r="Y61" i="65"/>
  <c r="X61" i="65"/>
  <c r="W61" i="65"/>
  <c r="V61" i="65"/>
  <c r="U61" i="65"/>
  <c r="T61" i="65"/>
  <c r="S61" i="65"/>
  <c r="O61" i="65"/>
  <c r="K61" i="65"/>
  <c r="Z60" i="65"/>
  <c r="Y60" i="65"/>
  <c r="X60" i="65"/>
  <c r="V60" i="65"/>
  <c r="U60" i="65"/>
  <c r="T60" i="65"/>
  <c r="Q20" i="65" s="1"/>
  <c r="S60" i="65"/>
  <c r="O60" i="65"/>
  <c r="K60" i="65"/>
  <c r="W60" i="65" s="1"/>
  <c r="Z59" i="65"/>
  <c r="Y59" i="65"/>
  <c r="X59" i="65"/>
  <c r="W59" i="65"/>
  <c r="V59" i="65"/>
  <c r="U59" i="65"/>
  <c r="T59" i="65"/>
  <c r="S59" i="65"/>
  <c r="O59" i="65"/>
  <c r="K59" i="65"/>
  <c r="B59" i="65"/>
  <c r="C59" i="65" s="1"/>
  <c r="B60" i="65" s="1"/>
  <c r="C60" i="65" s="1"/>
  <c r="B61" i="65" s="1"/>
  <c r="C61" i="65" s="1"/>
  <c r="B62" i="65" s="1"/>
  <c r="C62" i="65" s="1"/>
  <c r="B63" i="65" s="1"/>
  <c r="C63" i="65" s="1"/>
  <c r="B64" i="65" s="1"/>
  <c r="C64" i="65" s="1"/>
  <c r="B65" i="65" s="1"/>
  <c r="C65" i="65" s="1"/>
  <c r="B66" i="65" s="1"/>
  <c r="C66" i="65" s="1"/>
  <c r="B67" i="65" s="1"/>
  <c r="C67" i="65" s="1"/>
  <c r="B68" i="65" s="1"/>
  <c r="C68" i="65" s="1"/>
  <c r="B69" i="65" s="1"/>
  <c r="C69" i="65" s="1"/>
  <c r="A59" i="65"/>
  <c r="Z58" i="65"/>
  <c r="Y58" i="65"/>
  <c r="X58" i="65"/>
  <c r="W58" i="65"/>
  <c r="V58" i="65"/>
  <c r="U58" i="65"/>
  <c r="T58" i="65"/>
  <c r="S58" i="65"/>
  <c r="O58" i="65"/>
  <c r="K58" i="65"/>
  <c r="Z57" i="65"/>
  <c r="Y57" i="65"/>
  <c r="X57" i="65"/>
  <c r="W57" i="65"/>
  <c r="V57" i="65"/>
  <c r="U57" i="65"/>
  <c r="T57" i="65"/>
  <c r="S57" i="65"/>
  <c r="O57" i="65"/>
  <c r="K57" i="65"/>
  <c r="Z56" i="65"/>
  <c r="Y56" i="65"/>
  <c r="X56" i="65"/>
  <c r="W56" i="65"/>
  <c r="V56" i="65"/>
  <c r="U56" i="65"/>
  <c r="T56" i="65"/>
  <c r="S56" i="65"/>
  <c r="O56" i="65"/>
  <c r="K56" i="65"/>
  <c r="Z55" i="65"/>
  <c r="Y55" i="65"/>
  <c r="X55" i="65"/>
  <c r="W55" i="65"/>
  <c r="V55" i="65"/>
  <c r="U55" i="65"/>
  <c r="T55" i="65"/>
  <c r="S55" i="65"/>
  <c r="O55" i="65"/>
  <c r="K55" i="65"/>
  <c r="Z54" i="65"/>
  <c r="Y54" i="65"/>
  <c r="X54" i="65"/>
  <c r="W54" i="65"/>
  <c r="V54" i="65"/>
  <c r="U54" i="65"/>
  <c r="T54" i="65"/>
  <c r="S54" i="65"/>
  <c r="O54" i="65"/>
  <c r="K54" i="65"/>
  <c r="Z53" i="65"/>
  <c r="Y53" i="65"/>
  <c r="X53" i="65"/>
  <c r="W53" i="65"/>
  <c r="V53" i="65"/>
  <c r="U53" i="65"/>
  <c r="T53" i="65"/>
  <c r="S53" i="65"/>
  <c r="O53" i="65"/>
  <c r="K53" i="65"/>
  <c r="Z52" i="65"/>
  <c r="Y52" i="65"/>
  <c r="X52" i="65"/>
  <c r="W52" i="65"/>
  <c r="V52" i="65"/>
  <c r="U52" i="65"/>
  <c r="T52" i="65"/>
  <c r="S52" i="65"/>
  <c r="O52" i="65"/>
  <c r="K52" i="65"/>
  <c r="Z51" i="65"/>
  <c r="Y51" i="65"/>
  <c r="X51" i="65"/>
  <c r="W51" i="65"/>
  <c r="V51" i="65"/>
  <c r="U51" i="65"/>
  <c r="T51" i="65"/>
  <c r="S51" i="65"/>
  <c r="O51" i="65"/>
  <c r="K51" i="65"/>
  <c r="Z50" i="65"/>
  <c r="Y50" i="65"/>
  <c r="X50" i="65"/>
  <c r="W50" i="65"/>
  <c r="V50" i="65"/>
  <c r="U50" i="65"/>
  <c r="T50" i="65"/>
  <c r="S50" i="65"/>
  <c r="O50" i="65"/>
  <c r="K50" i="65"/>
  <c r="Z49" i="65"/>
  <c r="Y49" i="65"/>
  <c r="X49" i="65"/>
  <c r="W49" i="65"/>
  <c r="V49" i="65"/>
  <c r="U49" i="65"/>
  <c r="T49" i="65"/>
  <c r="O49" i="65"/>
  <c r="K49" i="65"/>
  <c r="S49" i="65" s="1"/>
  <c r="Z48" i="65"/>
  <c r="Y48" i="65"/>
  <c r="X48" i="65"/>
  <c r="W48" i="65"/>
  <c r="V48" i="65"/>
  <c r="U48" i="65"/>
  <c r="T48" i="65"/>
  <c r="S48" i="65"/>
  <c r="O48" i="65"/>
  <c r="K48" i="65"/>
  <c r="Z47" i="65"/>
  <c r="Y47" i="65"/>
  <c r="X47" i="65"/>
  <c r="W47" i="65"/>
  <c r="V47" i="65"/>
  <c r="T47" i="65"/>
  <c r="S47" i="65"/>
  <c r="O47" i="65"/>
  <c r="K47" i="65"/>
  <c r="U47" i="65" s="1"/>
  <c r="B47" i="65"/>
  <c r="C47" i="65" s="1"/>
  <c r="B48" i="65" s="1"/>
  <c r="C48" i="65" s="1"/>
  <c r="B49" i="65" s="1"/>
  <c r="C49" i="65" s="1"/>
  <c r="B50" i="65" s="1"/>
  <c r="C50" i="65" s="1"/>
  <c r="B51" i="65" s="1"/>
  <c r="C51" i="65" s="1"/>
  <c r="B52" i="65" s="1"/>
  <c r="C52" i="65" s="1"/>
  <c r="B53" i="65" s="1"/>
  <c r="C53" i="65" s="1"/>
  <c r="B54" i="65" s="1"/>
  <c r="C54" i="65" s="1"/>
  <c r="B55" i="65" s="1"/>
  <c r="C55" i="65" s="1"/>
  <c r="B56" i="65" s="1"/>
  <c r="C56" i="65" s="1"/>
  <c r="B57" i="65" s="1"/>
  <c r="C57" i="65" s="1"/>
  <c r="B58" i="65" s="1"/>
  <c r="C58" i="65" s="1"/>
  <c r="A47" i="65"/>
  <c r="L43" i="65"/>
  <c r="K42" i="65"/>
  <c r="K41" i="65"/>
  <c r="K40" i="65"/>
  <c r="K39" i="65"/>
  <c r="K38" i="65"/>
  <c r="K37" i="65"/>
  <c r="K31" i="65"/>
  <c r="F31" i="65"/>
  <c r="D31" i="65"/>
  <c r="A31" i="65"/>
  <c r="L29" i="65"/>
  <c r="K29" i="65"/>
  <c r="G29" i="65" s="1"/>
  <c r="F29" i="65"/>
  <c r="D29" i="65"/>
  <c r="A29" i="65"/>
  <c r="K27" i="65"/>
  <c r="F27" i="65"/>
  <c r="D27" i="65"/>
  <c r="A27" i="65"/>
  <c r="T25" i="65"/>
  <c r="Q25" i="65"/>
  <c r="K25" i="65"/>
  <c r="F25" i="65"/>
  <c r="D25" i="65"/>
  <c r="A25" i="65"/>
  <c r="K23" i="65"/>
  <c r="F23" i="65"/>
  <c r="D23" i="65"/>
  <c r="A23" i="65"/>
  <c r="T22" i="65"/>
  <c r="K21" i="65"/>
  <c r="F21" i="65"/>
  <c r="D21" i="65"/>
  <c r="A21" i="65"/>
  <c r="S20" i="65"/>
  <c r="S19" i="65"/>
  <c r="Z228" i="64"/>
  <c r="Y228" i="64"/>
  <c r="X228" i="64"/>
  <c r="W228" i="64"/>
  <c r="V228" i="64"/>
  <c r="U228" i="64"/>
  <c r="T228" i="64"/>
  <c r="S228" i="64"/>
  <c r="O228" i="64"/>
  <c r="K228" i="64"/>
  <c r="Z227" i="64"/>
  <c r="Y227" i="64"/>
  <c r="X227" i="64"/>
  <c r="W227" i="64"/>
  <c r="V227" i="64"/>
  <c r="U227" i="64"/>
  <c r="T227" i="64"/>
  <c r="S227" i="64"/>
  <c r="O227" i="64"/>
  <c r="K227" i="64"/>
  <c r="Z226" i="64"/>
  <c r="Y226" i="64"/>
  <c r="X226" i="64"/>
  <c r="W226" i="64"/>
  <c r="V226" i="64"/>
  <c r="U226" i="64"/>
  <c r="T226" i="64"/>
  <c r="S226" i="64"/>
  <c r="O226" i="64"/>
  <c r="K226" i="64"/>
  <c r="Z225" i="64"/>
  <c r="Y225" i="64"/>
  <c r="X225" i="64"/>
  <c r="W225" i="64"/>
  <c r="V225" i="64"/>
  <c r="U225" i="64"/>
  <c r="T225" i="64"/>
  <c r="S225" i="64"/>
  <c r="O225" i="64"/>
  <c r="K225" i="64"/>
  <c r="Z224" i="64"/>
  <c r="Y224" i="64"/>
  <c r="X224" i="64"/>
  <c r="W224" i="64"/>
  <c r="V224" i="64"/>
  <c r="U224" i="64"/>
  <c r="T224" i="64"/>
  <c r="S224" i="64"/>
  <c r="O224" i="64"/>
  <c r="K224" i="64"/>
  <c r="Z223" i="64"/>
  <c r="Y223" i="64"/>
  <c r="X223" i="64"/>
  <c r="W223" i="64"/>
  <c r="V223" i="64"/>
  <c r="U223" i="64"/>
  <c r="T223" i="64"/>
  <c r="S223" i="64"/>
  <c r="O223" i="64"/>
  <c r="K223" i="64"/>
  <c r="Z222" i="64"/>
  <c r="Y222" i="64"/>
  <c r="X222" i="64"/>
  <c r="W222" i="64"/>
  <c r="V222" i="64"/>
  <c r="U222" i="64"/>
  <c r="T222" i="64"/>
  <c r="S222" i="64"/>
  <c r="O222" i="64"/>
  <c r="K222" i="64"/>
  <c r="Z221" i="64"/>
  <c r="Y221" i="64"/>
  <c r="X221" i="64"/>
  <c r="W221" i="64"/>
  <c r="V221" i="64"/>
  <c r="U221" i="64"/>
  <c r="T221" i="64"/>
  <c r="S221" i="64"/>
  <c r="O221" i="64"/>
  <c r="K221" i="64"/>
  <c r="Z220" i="64"/>
  <c r="Y220" i="64"/>
  <c r="X220" i="64"/>
  <c r="W220" i="64"/>
  <c r="V220" i="64"/>
  <c r="U220" i="64"/>
  <c r="T220" i="64"/>
  <c r="S220" i="64"/>
  <c r="O220" i="64"/>
  <c r="K220" i="64"/>
  <c r="Z219" i="64"/>
  <c r="Y219" i="64"/>
  <c r="U140" i="64" s="1"/>
  <c r="X219" i="64"/>
  <c r="W219" i="64"/>
  <c r="V219" i="64"/>
  <c r="U219" i="64"/>
  <c r="T219" i="64"/>
  <c r="S219" i="64"/>
  <c r="O219" i="64"/>
  <c r="K219" i="64"/>
  <c r="Z218" i="64"/>
  <c r="Y218" i="64"/>
  <c r="X218" i="64"/>
  <c r="W218" i="64"/>
  <c r="V218" i="64"/>
  <c r="U218" i="64"/>
  <c r="U136" i="64" s="1"/>
  <c r="T218" i="64"/>
  <c r="S218" i="64"/>
  <c r="U134" i="64" s="1"/>
  <c r="O218" i="64"/>
  <c r="K218" i="64"/>
  <c r="B218" i="64"/>
  <c r="C218" i="64" s="1"/>
  <c r="B219" i="64" s="1"/>
  <c r="C219" i="64" s="1"/>
  <c r="B220" i="64" s="1"/>
  <c r="C220" i="64" s="1"/>
  <c r="B221" i="64" s="1"/>
  <c r="C221" i="64" s="1"/>
  <c r="B222" i="64" s="1"/>
  <c r="C222" i="64" s="1"/>
  <c r="B223" i="64" s="1"/>
  <c r="C223" i="64" s="1"/>
  <c r="B224" i="64" s="1"/>
  <c r="C224" i="64" s="1"/>
  <c r="B225" i="64" s="1"/>
  <c r="C225" i="64" s="1"/>
  <c r="B226" i="64" s="1"/>
  <c r="C226" i="64" s="1"/>
  <c r="B227" i="64" s="1"/>
  <c r="C227" i="64" s="1"/>
  <c r="B228" i="64" s="1"/>
  <c r="C228" i="64" s="1"/>
  <c r="A218" i="64"/>
  <c r="Z217" i="64"/>
  <c r="U141" i="64" s="1"/>
  <c r="Y217" i="64"/>
  <c r="X217" i="64"/>
  <c r="W217" i="64"/>
  <c r="V217" i="64"/>
  <c r="U217" i="64"/>
  <c r="T217" i="64"/>
  <c r="S217" i="64"/>
  <c r="O217" i="64"/>
  <c r="K217" i="64"/>
  <c r="Z216" i="64"/>
  <c r="Y216" i="64"/>
  <c r="X216" i="64"/>
  <c r="W216" i="64"/>
  <c r="V216" i="64"/>
  <c r="U216" i="64"/>
  <c r="T216" i="64"/>
  <c r="S216" i="64"/>
  <c r="O216" i="64"/>
  <c r="K216" i="64"/>
  <c r="Z215" i="64"/>
  <c r="Y215" i="64"/>
  <c r="X215" i="64"/>
  <c r="W215" i="64"/>
  <c r="V215" i="64"/>
  <c r="U215" i="64"/>
  <c r="T215" i="64"/>
  <c r="S215" i="64"/>
  <c r="O215" i="64"/>
  <c r="K215" i="64"/>
  <c r="Z214" i="64"/>
  <c r="Y214" i="64"/>
  <c r="X214" i="64"/>
  <c r="W214" i="64"/>
  <c r="V214" i="64"/>
  <c r="U214" i="64"/>
  <c r="T214" i="64"/>
  <c r="S214" i="64"/>
  <c r="O214" i="64"/>
  <c r="K214" i="64"/>
  <c r="Z213" i="64"/>
  <c r="Y213" i="64"/>
  <c r="X213" i="64"/>
  <c r="W213" i="64"/>
  <c r="V213" i="64"/>
  <c r="U213" i="64"/>
  <c r="T213" i="64"/>
  <c r="S213" i="64"/>
  <c r="O213" i="64"/>
  <c r="K213" i="64"/>
  <c r="Z212" i="64"/>
  <c r="Y212" i="64"/>
  <c r="X212" i="64"/>
  <c r="W212" i="64"/>
  <c r="V212" i="64"/>
  <c r="U212" i="64"/>
  <c r="T212" i="64"/>
  <c r="S212" i="64"/>
  <c r="O212" i="64"/>
  <c r="K212" i="64"/>
  <c r="Z211" i="64"/>
  <c r="Y211" i="64"/>
  <c r="X211" i="64"/>
  <c r="W211" i="64"/>
  <c r="V211" i="64"/>
  <c r="U211" i="64"/>
  <c r="T211" i="64"/>
  <c r="S211" i="64"/>
  <c r="O211" i="64"/>
  <c r="K211" i="64"/>
  <c r="Z210" i="64"/>
  <c r="Y210" i="64"/>
  <c r="X210" i="64"/>
  <c r="W210" i="64"/>
  <c r="V210" i="64"/>
  <c r="U210" i="64"/>
  <c r="T210" i="64"/>
  <c r="S210" i="64"/>
  <c r="O210" i="64"/>
  <c r="K210" i="64"/>
  <c r="Z209" i="64"/>
  <c r="Y209" i="64"/>
  <c r="X209" i="64"/>
  <c r="W209" i="64"/>
  <c r="V209" i="64"/>
  <c r="U209" i="64"/>
  <c r="T209" i="64"/>
  <c r="S209" i="64"/>
  <c r="O209" i="64"/>
  <c r="K209" i="64"/>
  <c r="Z208" i="64"/>
  <c r="Y208" i="64"/>
  <c r="X208" i="64"/>
  <c r="W208" i="64"/>
  <c r="V208" i="64"/>
  <c r="U208" i="64"/>
  <c r="T208" i="64"/>
  <c r="T135" i="64" s="1"/>
  <c r="S208" i="64"/>
  <c r="O208" i="64"/>
  <c r="K208" i="64"/>
  <c r="Z207" i="64"/>
  <c r="T141" i="64" s="1"/>
  <c r="Y207" i="64"/>
  <c r="T140" i="64" s="1"/>
  <c r="X207" i="64"/>
  <c r="T139" i="64" s="1"/>
  <c r="W207" i="64"/>
  <c r="V207" i="64"/>
  <c r="U207" i="64"/>
  <c r="T207" i="64"/>
  <c r="S207" i="64"/>
  <c r="O207" i="64"/>
  <c r="K207" i="64"/>
  <c r="C207" i="64"/>
  <c r="B208" i="64" s="1"/>
  <c r="C208" i="64" s="1"/>
  <c r="B209" i="64" s="1"/>
  <c r="C209" i="64" s="1"/>
  <c r="B210" i="64" s="1"/>
  <c r="C210" i="64" s="1"/>
  <c r="B211" i="64" s="1"/>
  <c r="C211" i="64" s="1"/>
  <c r="B212" i="64" s="1"/>
  <c r="C212" i="64" s="1"/>
  <c r="B213" i="64" s="1"/>
  <c r="C213" i="64" s="1"/>
  <c r="B214" i="64" s="1"/>
  <c r="C214" i="64" s="1"/>
  <c r="B215" i="64" s="1"/>
  <c r="C215" i="64" s="1"/>
  <c r="B216" i="64" s="1"/>
  <c r="C216" i="64" s="1"/>
  <c r="B217" i="64" s="1"/>
  <c r="C217" i="64" s="1"/>
  <c r="B207" i="64"/>
  <c r="A207" i="64"/>
  <c r="Z206" i="64"/>
  <c r="Y206" i="64"/>
  <c r="X206" i="64"/>
  <c r="W206" i="64"/>
  <c r="T138" i="64" s="1"/>
  <c r="V206" i="64"/>
  <c r="T137" i="64" s="1"/>
  <c r="U206" i="64"/>
  <c r="T136" i="64" s="1"/>
  <c r="T206" i="64"/>
  <c r="S206" i="64"/>
  <c r="O206" i="64"/>
  <c r="K206" i="64"/>
  <c r="Z205" i="64"/>
  <c r="Y205" i="64"/>
  <c r="X205" i="64"/>
  <c r="W205" i="64"/>
  <c r="V205" i="64"/>
  <c r="U205" i="64"/>
  <c r="T205" i="64"/>
  <c r="S205" i="64"/>
  <c r="O205" i="64"/>
  <c r="K205" i="64"/>
  <c r="Z204" i="64"/>
  <c r="Y204" i="64"/>
  <c r="X204" i="64"/>
  <c r="W204" i="64"/>
  <c r="V204" i="64"/>
  <c r="U204" i="64"/>
  <c r="T204" i="64"/>
  <c r="S204" i="64"/>
  <c r="O204" i="64"/>
  <c r="K204" i="64"/>
  <c r="Z203" i="64"/>
  <c r="Y203" i="64"/>
  <c r="X203" i="64"/>
  <c r="W203" i="64"/>
  <c r="V203" i="64"/>
  <c r="U203" i="64"/>
  <c r="T203" i="64"/>
  <c r="S203" i="64"/>
  <c r="O203" i="64"/>
  <c r="K203" i="64"/>
  <c r="Z202" i="64"/>
  <c r="Y202" i="64"/>
  <c r="X202" i="64"/>
  <c r="W202" i="64"/>
  <c r="V202" i="64"/>
  <c r="U202" i="64"/>
  <c r="T202" i="64"/>
  <c r="S202" i="64"/>
  <c r="O202" i="64"/>
  <c r="K202" i="64"/>
  <c r="Z201" i="64"/>
  <c r="Y201" i="64"/>
  <c r="X201" i="64"/>
  <c r="W201" i="64"/>
  <c r="V201" i="64"/>
  <c r="U201" i="64"/>
  <c r="T201" i="64"/>
  <c r="S201" i="64"/>
  <c r="O201" i="64"/>
  <c r="K201" i="64"/>
  <c r="Z200" i="64"/>
  <c r="Y200" i="64"/>
  <c r="X200" i="64"/>
  <c r="W200" i="64"/>
  <c r="V200" i="64"/>
  <c r="U200" i="64"/>
  <c r="T200" i="64"/>
  <c r="S200" i="64"/>
  <c r="O200" i="64"/>
  <c r="K200" i="64"/>
  <c r="Z199" i="64"/>
  <c r="Y199" i="64"/>
  <c r="X199" i="64"/>
  <c r="W199" i="64"/>
  <c r="V199" i="64"/>
  <c r="U199" i="64"/>
  <c r="T199" i="64"/>
  <c r="S199" i="64"/>
  <c r="O199" i="64"/>
  <c r="K199" i="64"/>
  <c r="Z198" i="64"/>
  <c r="Y198" i="64"/>
  <c r="X198" i="64"/>
  <c r="W198" i="64"/>
  <c r="V198" i="64"/>
  <c r="U198" i="64"/>
  <c r="T198" i="64"/>
  <c r="S198" i="64"/>
  <c r="O198" i="64"/>
  <c r="K198" i="64"/>
  <c r="Z197" i="64"/>
  <c r="Y197" i="64"/>
  <c r="X197" i="64"/>
  <c r="W197" i="64"/>
  <c r="V197" i="64"/>
  <c r="U197" i="64"/>
  <c r="T197" i="64"/>
  <c r="S197" i="64"/>
  <c r="S134" i="64" s="1"/>
  <c r="O197" i="64"/>
  <c r="K197" i="64"/>
  <c r="Z196" i="64"/>
  <c r="Y196" i="64"/>
  <c r="X196" i="64"/>
  <c r="W196" i="64"/>
  <c r="V196" i="64"/>
  <c r="U196" i="64"/>
  <c r="T196" i="64"/>
  <c r="S196" i="64"/>
  <c r="O196" i="64"/>
  <c r="K196" i="64"/>
  <c r="B196" i="64"/>
  <c r="C196" i="64" s="1"/>
  <c r="B197" i="64" s="1"/>
  <c r="C197" i="64" s="1"/>
  <c r="B198" i="64" s="1"/>
  <c r="C198" i="64" s="1"/>
  <c r="B199" i="64" s="1"/>
  <c r="C199" i="64" s="1"/>
  <c r="B200" i="64" s="1"/>
  <c r="C200" i="64" s="1"/>
  <c r="B201" i="64" s="1"/>
  <c r="C201" i="64" s="1"/>
  <c r="B202" i="64" s="1"/>
  <c r="C202" i="64" s="1"/>
  <c r="B203" i="64" s="1"/>
  <c r="C203" i="64" s="1"/>
  <c r="B204" i="64" s="1"/>
  <c r="C204" i="64" s="1"/>
  <c r="B205" i="64" s="1"/>
  <c r="C205" i="64" s="1"/>
  <c r="B206" i="64" s="1"/>
  <c r="C206" i="64" s="1"/>
  <c r="A196" i="64"/>
  <c r="Z195" i="64"/>
  <c r="Y195" i="64"/>
  <c r="X195" i="64"/>
  <c r="W195" i="64"/>
  <c r="V195" i="64"/>
  <c r="U195" i="64"/>
  <c r="T195" i="64"/>
  <c r="S195" i="64"/>
  <c r="O195" i="64"/>
  <c r="K195" i="64"/>
  <c r="Z194" i="64"/>
  <c r="Y194" i="64"/>
  <c r="X194" i="64"/>
  <c r="W194" i="64"/>
  <c r="V194" i="64"/>
  <c r="U194" i="64"/>
  <c r="T194" i="64"/>
  <c r="S194" i="64"/>
  <c r="O194" i="64"/>
  <c r="K194" i="64"/>
  <c r="Z193" i="64"/>
  <c r="Y193" i="64"/>
  <c r="X193" i="64"/>
  <c r="W193" i="64"/>
  <c r="V193" i="64"/>
  <c r="U193" i="64"/>
  <c r="T193" i="64"/>
  <c r="S193" i="64"/>
  <c r="O193" i="64"/>
  <c r="K193" i="64"/>
  <c r="Z192" i="64"/>
  <c r="Y192" i="64"/>
  <c r="X192" i="64"/>
  <c r="W192" i="64"/>
  <c r="V192" i="64"/>
  <c r="U192" i="64"/>
  <c r="T192" i="64"/>
  <c r="S192" i="64"/>
  <c r="O192" i="64"/>
  <c r="K192" i="64"/>
  <c r="Z191" i="64"/>
  <c r="Y191" i="64"/>
  <c r="X191" i="64"/>
  <c r="W191" i="64"/>
  <c r="V191" i="64"/>
  <c r="U191" i="64"/>
  <c r="T191" i="64"/>
  <c r="S191" i="64"/>
  <c r="O191" i="64"/>
  <c r="K191" i="64"/>
  <c r="Z190" i="64"/>
  <c r="Y190" i="64"/>
  <c r="X190" i="64"/>
  <c r="W190" i="64"/>
  <c r="V190" i="64"/>
  <c r="U190" i="64"/>
  <c r="T190" i="64"/>
  <c r="S190" i="64"/>
  <c r="O190" i="64"/>
  <c r="K190" i="64"/>
  <c r="Z189" i="64"/>
  <c r="Y189" i="64"/>
  <c r="X189" i="64"/>
  <c r="W189" i="64"/>
  <c r="V189" i="64"/>
  <c r="U189" i="64"/>
  <c r="T189" i="64"/>
  <c r="S189" i="64"/>
  <c r="O189" i="64"/>
  <c r="K189" i="64"/>
  <c r="Z188" i="64"/>
  <c r="Y188" i="64"/>
  <c r="X188" i="64"/>
  <c r="W188" i="64"/>
  <c r="V188" i="64"/>
  <c r="U188" i="64"/>
  <c r="T188" i="64"/>
  <c r="S188" i="64"/>
  <c r="O188" i="64"/>
  <c r="K188" i="64"/>
  <c r="Z187" i="64"/>
  <c r="Y187" i="64"/>
  <c r="X187" i="64"/>
  <c r="W187" i="64"/>
  <c r="V187" i="64"/>
  <c r="U187" i="64"/>
  <c r="T187" i="64"/>
  <c r="S187" i="64"/>
  <c r="O187" i="64"/>
  <c r="K187" i="64"/>
  <c r="Z186" i="64"/>
  <c r="Y186" i="64"/>
  <c r="X186" i="64"/>
  <c r="R139" i="64" s="1"/>
  <c r="W186" i="64"/>
  <c r="V186" i="64"/>
  <c r="U186" i="64"/>
  <c r="T186" i="64"/>
  <c r="S186" i="64"/>
  <c r="O186" i="64"/>
  <c r="K186" i="64"/>
  <c r="Z185" i="64"/>
  <c r="Y185" i="64"/>
  <c r="X185" i="64"/>
  <c r="W185" i="64"/>
  <c r="V185" i="64"/>
  <c r="U185" i="64"/>
  <c r="T185" i="64"/>
  <c r="R135" i="64" s="1"/>
  <c r="S185" i="64"/>
  <c r="O185" i="64"/>
  <c r="K185" i="64"/>
  <c r="B185" i="64"/>
  <c r="C185" i="64" s="1"/>
  <c r="B186" i="64" s="1"/>
  <c r="C186" i="64" s="1"/>
  <c r="B187" i="64" s="1"/>
  <c r="C187" i="64" s="1"/>
  <c r="B188" i="64" s="1"/>
  <c r="C188" i="64" s="1"/>
  <c r="B189" i="64" s="1"/>
  <c r="C189" i="64" s="1"/>
  <c r="B190" i="64" s="1"/>
  <c r="C190" i="64" s="1"/>
  <c r="B191" i="64" s="1"/>
  <c r="C191" i="64" s="1"/>
  <c r="B192" i="64" s="1"/>
  <c r="C192" i="64" s="1"/>
  <c r="B193" i="64" s="1"/>
  <c r="C193" i="64" s="1"/>
  <c r="B194" i="64" s="1"/>
  <c r="C194" i="64" s="1"/>
  <c r="B195" i="64" s="1"/>
  <c r="C195" i="64" s="1"/>
  <c r="A185" i="64"/>
  <c r="Z184" i="64"/>
  <c r="Y184" i="64"/>
  <c r="R140" i="64" s="1"/>
  <c r="X184" i="64"/>
  <c r="W184" i="64"/>
  <c r="V184" i="64"/>
  <c r="U184" i="64"/>
  <c r="T184" i="64"/>
  <c r="S184" i="64"/>
  <c r="O184" i="64"/>
  <c r="K184" i="64"/>
  <c r="Z183" i="64"/>
  <c r="Y183" i="64"/>
  <c r="X183" i="64"/>
  <c r="W183" i="64"/>
  <c r="V183" i="64"/>
  <c r="U183" i="64"/>
  <c r="T183" i="64"/>
  <c r="S183" i="64"/>
  <c r="O183" i="64"/>
  <c r="K183" i="64"/>
  <c r="Z182" i="64"/>
  <c r="Y182" i="64"/>
  <c r="X182" i="64"/>
  <c r="W182" i="64"/>
  <c r="V182" i="64"/>
  <c r="U182" i="64"/>
  <c r="T182" i="64"/>
  <c r="S182" i="64"/>
  <c r="O182" i="64"/>
  <c r="K182" i="64"/>
  <c r="Z181" i="64"/>
  <c r="Y181" i="64"/>
  <c r="X181" i="64"/>
  <c r="W181" i="64"/>
  <c r="V181" i="64"/>
  <c r="U181" i="64"/>
  <c r="T181" i="64"/>
  <c r="S181" i="64"/>
  <c r="O181" i="64"/>
  <c r="K181" i="64"/>
  <c r="Z180" i="64"/>
  <c r="Y180" i="64"/>
  <c r="X180" i="64"/>
  <c r="W180" i="64"/>
  <c r="V180" i="64"/>
  <c r="U180" i="64"/>
  <c r="T180" i="64"/>
  <c r="S180" i="64"/>
  <c r="O180" i="64"/>
  <c r="K180" i="64"/>
  <c r="Z179" i="64"/>
  <c r="Y179" i="64"/>
  <c r="X179" i="64"/>
  <c r="W179" i="64"/>
  <c r="V179" i="64"/>
  <c r="U179" i="64"/>
  <c r="T179" i="64"/>
  <c r="S179" i="64"/>
  <c r="O179" i="64"/>
  <c r="K179" i="64"/>
  <c r="Z178" i="64"/>
  <c r="Y178" i="64"/>
  <c r="X178" i="64"/>
  <c r="W178" i="64"/>
  <c r="V178" i="64"/>
  <c r="U178" i="64"/>
  <c r="T178" i="64"/>
  <c r="S178" i="64"/>
  <c r="O178" i="64"/>
  <c r="K178" i="64"/>
  <c r="Z177" i="64"/>
  <c r="Y177" i="64"/>
  <c r="X177" i="64"/>
  <c r="W177" i="64"/>
  <c r="V177" i="64"/>
  <c r="T177" i="64"/>
  <c r="S177" i="64"/>
  <c r="O177" i="64"/>
  <c r="K177" i="64"/>
  <c r="U177" i="64" s="1"/>
  <c r="Z176" i="64"/>
  <c r="Y176" i="64"/>
  <c r="X176" i="64"/>
  <c r="W176" i="64"/>
  <c r="V176" i="64"/>
  <c r="T176" i="64"/>
  <c r="S176" i="64"/>
  <c r="O176" i="64"/>
  <c r="K176" i="64"/>
  <c r="U176" i="64" s="1"/>
  <c r="Z175" i="64"/>
  <c r="Y175" i="64"/>
  <c r="X175" i="64"/>
  <c r="W175" i="64"/>
  <c r="V175" i="64"/>
  <c r="U175" i="64"/>
  <c r="T175" i="64"/>
  <c r="S175" i="64"/>
  <c r="O175" i="64"/>
  <c r="K175" i="64"/>
  <c r="Z174" i="64"/>
  <c r="Y174" i="64"/>
  <c r="X174" i="64"/>
  <c r="W174" i="64"/>
  <c r="V174" i="64"/>
  <c r="U174" i="64"/>
  <c r="T174" i="64"/>
  <c r="O174" i="64"/>
  <c r="K174" i="64"/>
  <c r="S174" i="64" s="1"/>
  <c r="B174" i="64"/>
  <c r="C174" i="64" s="1"/>
  <c r="B175" i="64" s="1"/>
  <c r="C175" i="64" s="1"/>
  <c r="B176" i="64" s="1"/>
  <c r="C176" i="64" s="1"/>
  <c r="B177" i="64" s="1"/>
  <c r="C177" i="64" s="1"/>
  <c r="B178" i="64" s="1"/>
  <c r="C178" i="64" s="1"/>
  <c r="B179" i="64" s="1"/>
  <c r="C179" i="64" s="1"/>
  <c r="B180" i="64" s="1"/>
  <c r="C180" i="64" s="1"/>
  <c r="B181" i="64" s="1"/>
  <c r="C181" i="64" s="1"/>
  <c r="B182" i="64" s="1"/>
  <c r="C182" i="64" s="1"/>
  <c r="B183" i="64" s="1"/>
  <c r="C183" i="64" s="1"/>
  <c r="B184" i="64" s="1"/>
  <c r="C184" i="64" s="1"/>
  <c r="A174" i="64"/>
  <c r="Z173" i="64"/>
  <c r="Y173" i="64"/>
  <c r="X173" i="64"/>
  <c r="W173" i="64"/>
  <c r="V173" i="64"/>
  <c r="U173" i="64"/>
  <c r="T173" i="64"/>
  <c r="S173" i="64"/>
  <c r="O173" i="64"/>
  <c r="K173" i="64"/>
  <c r="Z172" i="64"/>
  <c r="Y172" i="64"/>
  <c r="X172" i="64"/>
  <c r="W172" i="64"/>
  <c r="V172" i="64"/>
  <c r="U172" i="64"/>
  <c r="T172" i="64"/>
  <c r="S172" i="64"/>
  <c r="O172" i="64"/>
  <c r="K172" i="64"/>
  <c r="Z171" i="64"/>
  <c r="Y171" i="64"/>
  <c r="X171" i="64"/>
  <c r="W171" i="64"/>
  <c r="V171" i="64"/>
  <c r="U171" i="64"/>
  <c r="T171" i="64"/>
  <c r="S171" i="64"/>
  <c r="O171" i="64"/>
  <c r="K171" i="64"/>
  <c r="Z170" i="64"/>
  <c r="Y170" i="64"/>
  <c r="X170" i="64"/>
  <c r="W170" i="64"/>
  <c r="V170" i="64"/>
  <c r="U170" i="64"/>
  <c r="T170" i="64"/>
  <c r="S170" i="64"/>
  <c r="O170" i="64"/>
  <c r="K170" i="64"/>
  <c r="Z169" i="64"/>
  <c r="Y169" i="64"/>
  <c r="X169" i="64"/>
  <c r="W169" i="64"/>
  <c r="V169" i="64"/>
  <c r="U169" i="64"/>
  <c r="T169" i="64"/>
  <c r="S169" i="64"/>
  <c r="O169" i="64"/>
  <c r="K169" i="64"/>
  <c r="Z168" i="64"/>
  <c r="Y168" i="64"/>
  <c r="X168" i="64"/>
  <c r="W168" i="64"/>
  <c r="V168" i="64"/>
  <c r="U168" i="64"/>
  <c r="T168" i="64"/>
  <c r="S168" i="64"/>
  <c r="O168" i="64"/>
  <c r="K168" i="64"/>
  <c r="Z167" i="64"/>
  <c r="Y167" i="64"/>
  <c r="X167" i="64"/>
  <c r="W167" i="64"/>
  <c r="V167" i="64"/>
  <c r="U167" i="64"/>
  <c r="T167" i="64"/>
  <c r="S167" i="64"/>
  <c r="O167" i="64"/>
  <c r="K167" i="64"/>
  <c r="Z166" i="64"/>
  <c r="Y166" i="64"/>
  <c r="X166" i="64"/>
  <c r="W166" i="64"/>
  <c r="V166" i="64"/>
  <c r="U166" i="64"/>
  <c r="T166" i="64"/>
  <c r="S166" i="64"/>
  <c r="O166" i="64"/>
  <c r="K166" i="64"/>
  <c r="Z165" i="64"/>
  <c r="Y165" i="64"/>
  <c r="X165" i="64"/>
  <c r="W165" i="64"/>
  <c r="V165" i="64"/>
  <c r="U165" i="64"/>
  <c r="T165" i="64"/>
  <c r="S165" i="64"/>
  <c r="O165" i="64"/>
  <c r="K165" i="64"/>
  <c r="Z164" i="64"/>
  <c r="Y164" i="64"/>
  <c r="X164" i="64"/>
  <c r="W164" i="64"/>
  <c r="V164" i="64"/>
  <c r="U164" i="64"/>
  <c r="T164" i="64"/>
  <c r="S164" i="64"/>
  <c r="O164" i="64"/>
  <c r="K164" i="64"/>
  <c r="Z163" i="64"/>
  <c r="Y163" i="64"/>
  <c r="X163" i="64"/>
  <c r="W163" i="64"/>
  <c r="V163" i="64"/>
  <c r="U163" i="64"/>
  <c r="T163" i="64"/>
  <c r="O163" i="64"/>
  <c r="K163" i="64"/>
  <c r="S163" i="64" s="1"/>
  <c r="Z162" i="64"/>
  <c r="Y162" i="64"/>
  <c r="X162" i="64"/>
  <c r="W162" i="64"/>
  <c r="V162" i="64"/>
  <c r="U162" i="64"/>
  <c r="T162" i="64"/>
  <c r="O162" i="64"/>
  <c r="K162" i="64"/>
  <c r="S162" i="64" s="1"/>
  <c r="C162" i="64"/>
  <c r="B163" i="64" s="1"/>
  <c r="C163" i="64" s="1"/>
  <c r="B164" i="64" s="1"/>
  <c r="C164" i="64" s="1"/>
  <c r="B165" i="64" s="1"/>
  <c r="C165" i="64" s="1"/>
  <c r="B166" i="64" s="1"/>
  <c r="C166" i="64" s="1"/>
  <c r="B167" i="64" s="1"/>
  <c r="C167" i="64" s="1"/>
  <c r="B168" i="64" s="1"/>
  <c r="C168" i="64" s="1"/>
  <c r="B169" i="64" s="1"/>
  <c r="C169" i="64" s="1"/>
  <c r="B170" i="64" s="1"/>
  <c r="C170" i="64" s="1"/>
  <c r="B171" i="64" s="1"/>
  <c r="C171" i="64" s="1"/>
  <c r="B172" i="64" s="1"/>
  <c r="C172" i="64" s="1"/>
  <c r="B173" i="64" s="1"/>
  <c r="C173" i="64" s="1"/>
  <c r="B162" i="64"/>
  <c r="A162" i="64"/>
  <c r="L158" i="64"/>
  <c r="K157" i="64"/>
  <c r="K156" i="64"/>
  <c r="K155" i="64"/>
  <c r="K154" i="64"/>
  <c r="K153" i="64"/>
  <c r="K152" i="64"/>
  <c r="K158" i="64" s="1"/>
  <c r="L146" i="64"/>
  <c r="K146" i="64"/>
  <c r="G146" i="64" s="1"/>
  <c r="F146" i="64"/>
  <c r="D146" i="64"/>
  <c r="A146" i="64"/>
  <c r="K144" i="64"/>
  <c r="L144" i="64" s="1"/>
  <c r="G144" i="64"/>
  <c r="F144" i="64"/>
  <c r="D144" i="64"/>
  <c r="A144" i="64"/>
  <c r="K142" i="64"/>
  <c r="G142" i="64"/>
  <c r="F142" i="64"/>
  <c r="D142" i="64"/>
  <c r="A142" i="64"/>
  <c r="S141" i="64"/>
  <c r="R141" i="64"/>
  <c r="S140" i="64"/>
  <c r="K140" i="64"/>
  <c r="G140" i="64"/>
  <c r="F140" i="64"/>
  <c r="D140" i="64"/>
  <c r="A140" i="64"/>
  <c r="U139" i="64"/>
  <c r="S139" i="64"/>
  <c r="U138" i="64"/>
  <c r="S138" i="64"/>
  <c r="R138" i="64"/>
  <c r="P138" i="64"/>
  <c r="K138" i="64"/>
  <c r="G138" i="64" s="1"/>
  <c r="F138" i="64"/>
  <c r="D138" i="64"/>
  <c r="A138" i="64"/>
  <c r="U137" i="64"/>
  <c r="S137" i="64"/>
  <c r="R137" i="64"/>
  <c r="S136" i="64"/>
  <c r="R136" i="64"/>
  <c r="K136" i="64"/>
  <c r="G136" i="64"/>
  <c r="F136" i="64"/>
  <c r="D136" i="64"/>
  <c r="A136" i="64"/>
  <c r="U135" i="64"/>
  <c r="S135" i="64"/>
  <c r="T134" i="64"/>
  <c r="H144" i="64" s="1"/>
  <c r="R134" i="64"/>
  <c r="H140" i="64" s="1"/>
  <c r="J140" i="64" s="1"/>
  <c r="Z113" i="64"/>
  <c r="Y113" i="64"/>
  <c r="X113" i="64"/>
  <c r="W113" i="64"/>
  <c r="V113" i="64"/>
  <c r="U113" i="64"/>
  <c r="T113" i="64"/>
  <c r="S113" i="64"/>
  <c r="O113" i="64"/>
  <c r="K113" i="64"/>
  <c r="Z112" i="64"/>
  <c r="Y112" i="64"/>
  <c r="X112" i="64"/>
  <c r="W112" i="64"/>
  <c r="V112" i="64"/>
  <c r="U112" i="64"/>
  <c r="T112" i="64"/>
  <c r="S112" i="64"/>
  <c r="O112" i="64"/>
  <c r="K112" i="64"/>
  <c r="Z111" i="64"/>
  <c r="Y111" i="64"/>
  <c r="X111" i="64"/>
  <c r="W111" i="64"/>
  <c r="V111" i="64"/>
  <c r="U111" i="64"/>
  <c r="T111" i="64"/>
  <c r="S111" i="64"/>
  <c r="O111" i="64"/>
  <c r="K111" i="64"/>
  <c r="Z110" i="64"/>
  <c r="Y110" i="64"/>
  <c r="X110" i="64"/>
  <c r="W110" i="64"/>
  <c r="V110" i="64"/>
  <c r="U110" i="64"/>
  <c r="T110" i="64"/>
  <c r="S110" i="64"/>
  <c r="O110" i="64"/>
  <c r="K110" i="64"/>
  <c r="Z109" i="64"/>
  <c r="Y109" i="64"/>
  <c r="X109" i="64"/>
  <c r="W109" i="64"/>
  <c r="V109" i="64"/>
  <c r="U109" i="64"/>
  <c r="T109" i="64"/>
  <c r="S109" i="64"/>
  <c r="O109" i="64"/>
  <c r="K109" i="64"/>
  <c r="Z108" i="64"/>
  <c r="Y108" i="64"/>
  <c r="X108" i="64"/>
  <c r="W108" i="64"/>
  <c r="V108" i="64"/>
  <c r="U108" i="64"/>
  <c r="T108" i="64"/>
  <c r="S108" i="64"/>
  <c r="O108" i="64"/>
  <c r="K108" i="64"/>
  <c r="Z107" i="64"/>
  <c r="Y107" i="64"/>
  <c r="X107" i="64"/>
  <c r="W107" i="64"/>
  <c r="V107" i="64"/>
  <c r="U107" i="64"/>
  <c r="T107" i="64"/>
  <c r="S107" i="64"/>
  <c r="O107" i="64"/>
  <c r="K107" i="64"/>
  <c r="Z106" i="64"/>
  <c r="Y106" i="64"/>
  <c r="X106" i="64"/>
  <c r="W106" i="64"/>
  <c r="V106" i="64"/>
  <c r="U106" i="64"/>
  <c r="T106" i="64"/>
  <c r="S106" i="64"/>
  <c r="O106" i="64"/>
  <c r="K106" i="64"/>
  <c r="Z105" i="64"/>
  <c r="Y105" i="64"/>
  <c r="X105" i="64"/>
  <c r="W105" i="64"/>
  <c r="V105" i="64"/>
  <c r="U105" i="64"/>
  <c r="T105" i="64"/>
  <c r="S105" i="64"/>
  <c r="O105" i="64"/>
  <c r="K105" i="64"/>
  <c r="Z104" i="64"/>
  <c r="Y104" i="64"/>
  <c r="U25" i="64" s="1"/>
  <c r="X104" i="64"/>
  <c r="W104" i="64"/>
  <c r="V104" i="64"/>
  <c r="U104" i="64"/>
  <c r="T104" i="64"/>
  <c r="S104" i="64"/>
  <c r="O104" i="64"/>
  <c r="K104" i="64"/>
  <c r="Z103" i="64"/>
  <c r="Y103" i="64"/>
  <c r="X103" i="64"/>
  <c r="W103" i="64"/>
  <c r="V103" i="64"/>
  <c r="U103" i="64"/>
  <c r="U21" i="64" s="1"/>
  <c r="T103" i="64"/>
  <c r="S103" i="64"/>
  <c r="U19" i="64" s="1"/>
  <c r="O103" i="64"/>
  <c r="K103" i="64"/>
  <c r="B103" i="64"/>
  <c r="C103" i="64" s="1"/>
  <c r="B104" i="64" s="1"/>
  <c r="C104" i="64" s="1"/>
  <c r="B105" i="64" s="1"/>
  <c r="C105" i="64" s="1"/>
  <c r="B106" i="64" s="1"/>
  <c r="C106" i="64" s="1"/>
  <c r="B107" i="64" s="1"/>
  <c r="C107" i="64" s="1"/>
  <c r="B108" i="64" s="1"/>
  <c r="C108" i="64" s="1"/>
  <c r="B109" i="64" s="1"/>
  <c r="C109" i="64" s="1"/>
  <c r="B110" i="64" s="1"/>
  <c r="C110" i="64" s="1"/>
  <c r="B111" i="64" s="1"/>
  <c r="C111" i="64" s="1"/>
  <c r="B112" i="64" s="1"/>
  <c r="C112" i="64" s="1"/>
  <c r="B113" i="64" s="1"/>
  <c r="C113" i="64" s="1"/>
  <c r="A103" i="64"/>
  <c r="Z102" i="64"/>
  <c r="U26" i="64" s="1"/>
  <c r="Y102" i="64"/>
  <c r="X102" i="64"/>
  <c r="W102" i="64"/>
  <c r="V102" i="64"/>
  <c r="U102" i="64"/>
  <c r="T102" i="64"/>
  <c r="S102" i="64"/>
  <c r="O102" i="64"/>
  <c r="K102" i="64"/>
  <c r="Z101" i="64"/>
  <c r="Y101" i="64"/>
  <c r="X101" i="64"/>
  <c r="W101" i="64"/>
  <c r="V101" i="64"/>
  <c r="U101" i="64"/>
  <c r="T101" i="64"/>
  <c r="S101" i="64"/>
  <c r="O101" i="64"/>
  <c r="K101" i="64"/>
  <c r="Z100" i="64"/>
  <c r="Y100" i="64"/>
  <c r="X100" i="64"/>
  <c r="W100" i="64"/>
  <c r="V100" i="64"/>
  <c r="U100" i="64"/>
  <c r="T100" i="64"/>
  <c r="S100" i="64"/>
  <c r="O100" i="64"/>
  <c r="K100" i="64"/>
  <c r="Z99" i="64"/>
  <c r="Y99" i="64"/>
  <c r="X99" i="64"/>
  <c r="W99" i="64"/>
  <c r="V99" i="64"/>
  <c r="U99" i="64"/>
  <c r="T99" i="64"/>
  <c r="S99" i="64"/>
  <c r="O99" i="64"/>
  <c r="K99" i="64"/>
  <c r="Z98" i="64"/>
  <c r="Y98" i="64"/>
  <c r="X98" i="64"/>
  <c r="W98" i="64"/>
  <c r="V98" i="64"/>
  <c r="U98" i="64"/>
  <c r="T98" i="64"/>
  <c r="S98" i="64"/>
  <c r="O98" i="64"/>
  <c r="K98" i="64"/>
  <c r="Z97" i="64"/>
  <c r="Y97" i="64"/>
  <c r="X97" i="64"/>
  <c r="W97" i="64"/>
  <c r="V97" i="64"/>
  <c r="U97" i="64"/>
  <c r="T97" i="64"/>
  <c r="S97" i="64"/>
  <c r="O97" i="64"/>
  <c r="K97" i="64"/>
  <c r="Z96" i="64"/>
  <c r="Y96" i="64"/>
  <c r="X96" i="64"/>
  <c r="W96" i="64"/>
  <c r="V96" i="64"/>
  <c r="U96" i="64"/>
  <c r="T96" i="64"/>
  <c r="S96" i="64"/>
  <c r="O96" i="64"/>
  <c r="K96" i="64"/>
  <c r="Z95" i="64"/>
  <c r="Y95" i="64"/>
  <c r="X95" i="64"/>
  <c r="W95" i="64"/>
  <c r="V95" i="64"/>
  <c r="U95" i="64"/>
  <c r="T95" i="64"/>
  <c r="S95" i="64"/>
  <c r="O95" i="64"/>
  <c r="K95" i="64"/>
  <c r="Z94" i="64"/>
  <c r="Y94" i="64"/>
  <c r="X94" i="64"/>
  <c r="W94" i="64"/>
  <c r="V94" i="64"/>
  <c r="U94" i="64"/>
  <c r="T94" i="64"/>
  <c r="S94" i="64"/>
  <c r="O94" i="64"/>
  <c r="K94" i="64"/>
  <c r="Z93" i="64"/>
  <c r="Y93" i="64"/>
  <c r="X93" i="64"/>
  <c r="W93" i="64"/>
  <c r="V93" i="64"/>
  <c r="U93" i="64"/>
  <c r="T93" i="64"/>
  <c r="S93" i="64"/>
  <c r="O93" i="64"/>
  <c r="K93" i="64"/>
  <c r="Z92" i="64"/>
  <c r="T26" i="64" s="1"/>
  <c r="Y92" i="64"/>
  <c r="X92" i="64"/>
  <c r="T24" i="64" s="1"/>
  <c r="W92" i="64"/>
  <c r="V92" i="64"/>
  <c r="U92" i="64"/>
  <c r="T92" i="64"/>
  <c r="T20" i="64" s="1"/>
  <c r="S92" i="64"/>
  <c r="O92" i="64"/>
  <c r="K92" i="64"/>
  <c r="C92" i="64"/>
  <c r="B93" i="64" s="1"/>
  <c r="C93" i="64" s="1"/>
  <c r="B94" i="64" s="1"/>
  <c r="C94" i="64" s="1"/>
  <c r="B95" i="64" s="1"/>
  <c r="C95" i="64" s="1"/>
  <c r="B96" i="64" s="1"/>
  <c r="C96" i="64" s="1"/>
  <c r="B97" i="64" s="1"/>
  <c r="C97" i="64" s="1"/>
  <c r="B98" i="64" s="1"/>
  <c r="C98" i="64" s="1"/>
  <c r="B99" i="64" s="1"/>
  <c r="C99" i="64" s="1"/>
  <c r="B100" i="64" s="1"/>
  <c r="C100" i="64" s="1"/>
  <c r="B101" i="64" s="1"/>
  <c r="C101" i="64" s="1"/>
  <c r="B102" i="64" s="1"/>
  <c r="C102" i="64" s="1"/>
  <c r="B92" i="64"/>
  <c r="A92" i="64"/>
  <c r="Z91" i="64"/>
  <c r="Y91" i="64"/>
  <c r="T25" i="64" s="1"/>
  <c r="X91" i="64"/>
  <c r="W91" i="64"/>
  <c r="T23" i="64" s="1"/>
  <c r="V91" i="64"/>
  <c r="T22" i="64" s="1"/>
  <c r="U91" i="64"/>
  <c r="T21" i="64" s="1"/>
  <c r="T91" i="64"/>
  <c r="S91" i="64"/>
  <c r="O91" i="64"/>
  <c r="K91" i="64"/>
  <c r="Z90" i="64"/>
  <c r="Y90" i="64"/>
  <c r="X90" i="64"/>
  <c r="W90" i="64"/>
  <c r="V90" i="64"/>
  <c r="U90" i="64"/>
  <c r="T90" i="64"/>
  <c r="S90" i="64"/>
  <c r="O90" i="64"/>
  <c r="K90" i="64"/>
  <c r="Z89" i="64"/>
  <c r="Y89" i="64"/>
  <c r="X89" i="64"/>
  <c r="W89" i="64"/>
  <c r="V89" i="64"/>
  <c r="U89" i="64"/>
  <c r="T89" i="64"/>
  <c r="S89" i="64"/>
  <c r="O89" i="64"/>
  <c r="K89" i="64"/>
  <c r="Z88" i="64"/>
  <c r="Y88" i="64"/>
  <c r="X88" i="64"/>
  <c r="W88" i="64"/>
  <c r="V88" i="64"/>
  <c r="U88" i="64"/>
  <c r="T88" i="64"/>
  <c r="S88" i="64"/>
  <c r="O88" i="64"/>
  <c r="K88" i="64"/>
  <c r="Z87" i="64"/>
  <c r="Y87" i="64"/>
  <c r="X87" i="64"/>
  <c r="W87" i="64"/>
  <c r="V87" i="64"/>
  <c r="U87" i="64"/>
  <c r="T87" i="64"/>
  <c r="S87" i="64"/>
  <c r="O87" i="64"/>
  <c r="K87" i="64"/>
  <c r="Z86" i="64"/>
  <c r="Y86" i="64"/>
  <c r="X86" i="64"/>
  <c r="W86" i="64"/>
  <c r="V86" i="64"/>
  <c r="U86" i="64"/>
  <c r="T86" i="64"/>
  <c r="S86" i="64"/>
  <c r="O86" i="64"/>
  <c r="K86" i="64"/>
  <c r="Z85" i="64"/>
  <c r="Y85" i="64"/>
  <c r="X85" i="64"/>
  <c r="W85" i="64"/>
  <c r="V85" i="64"/>
  <c r="U85" i="64"/>
  <c r="T85" i="64"/>
  <c r="S85" i="64"/>
  <c r="O85" i="64"/>
  <c r="K85" i="64"/>
  <c r="Z84" i="64"/>
  <c r="Y84" i="64"/>
  <c r="X84" i="64"/>
  <c r="W84" i="64"/>
  <c r="V84" i="64"/>
  <c r="U84" i="64"/>
  <c r="T84" i="64"/>
  <c r="S84" i="64"/>
  <c r="O84" i="64"/>
  <c r="K84" i="64"/>
  <c r="Z83" i="64"/>
  <c r="Y83" i="64"/>
  <c r="X83" i="64"/>
  <c r="W83" i="64"/>
  <c r="V83" i="64"/>
  <c r="U83" i="64"/>
  <c r="T83" i="64"/>
  <c r="S83" i="64"/>
  <c r="O83" i="64"/>
  <c r="K83" i="64"/>
  <c r="Z82" i="64"/>
  <c r="Y82" i="64"/>
  <c r="X82" i="64"/>
  <c r="W82" i="64"/>
  <c r="V82" i="64"/>
  <c r="U82" i="64"/>
  <c r="T82" i="64"/>
  <c r="S82" i="64"/>
  <c r="S19" i="64" s="1"/>
  <c r="O82" i="64"/>
  <c r="K82" i="64"/>
  <c r="Z81" i="64"/>
  <c r="Y81" i="64"/>
  <c r="X81" i="64"/>
  <c r="W81" i="64"/>
  <c r="V81" i="64"/>
  <c r="U81" i="64"/>
  <c r="T81" i="64"/>
  <c r="S81" i="64"/>
  <c r="O81" i="64"/>
  <c r="K81" i="64"/>
  <c r="B81" i="64"/>
  <c r="C81" i="64" s="1"/>
  <c r="B82" i="64" s="1"/>
  <c r="C82" i="64" s="1"/>
  <c r="B83" i="64" s="1"/>
  <c r="C83" i="64" s="1"/>
  <c r="B84" i="64" s="1"/>
  <c r="C84" i="64" s="1"/>
  <c r="B85" i="64" s="1"/>
  <c r="C85" i="64" s="1"/>
  <c r="B86" i="64" s="1"/>
  <c r="C86" i="64" s="1"/>
  <c r="B87" i="64" s="1"/>
  <c r="C87" i="64" s="1"/>
  <c r="B88" i="64" s="1"/>
  <c r="C88" i="64" s="1"/>
  <c r="B89" i="64" s="1"/>
  <c r="C89" i="64" s="1"/>
  <c r="B90" i="64" s="1"/>
  <c r="C90" i="64" s="1"/>
  <c r="B91" i="64" s="1"/>
  <c r="C91" i="64" s="1"/>
  <c r="A81" i="64"/>
  <c r="Z80" i="64"/>
  <c r="Y80" i="64"/>
  <c r="X80" i="64"/>
  <c r="W80" i="64"/>
  <c r="V80" i="64"/>
  <c r="U80" i="64"/>
  <c r="T80" i="64"/>
  <c r="S80" i="64"/>
  <c r="O80" i="64"/>
  <c r="K80" i="64"/>
  <c r="Z79" i="64"/>
  <c r="Y79" i="64"/>
  <c r="X79" i="64"/>
  <c r="W79" i="64"/>
  <c r="V79" i="64"/>
  <c r="U79" i="64"/>
  <c r="T79" i="64"/>
  <c r="S79" i="64"/>
  <c r="O79" i="64"/>
  <c r="K79" i="64"/>
  <c r="Z78" i="64"/>
  <c r="Y78" i="64"/>
  <c r="X78" i="64"/>
  <c r="W78" i="64"/>
  <c r="V78" i="64"/>
  <c r="U78" i="64"/>
  <c r="T78" i="64"/>
  <c r="S78" i="64"/>
  <c r="O78" i="64"/>
  <c r="K78" i="64"/>
  <c r="Z77" i="64"/>
  <c r="Y77" i="64"/>
  <c r="X77" i="64"/>
  <c r="W77" i="64"/>
  <c r="V77" i="64"/>
  <c r="U77" i="64"/>
  <c r="T77" i="64"/>
  <c r="S77" i="64"/>
  <c r="O77" i="64"/>
  <c r="K77" i="64"/>
  <c r="Z76" i="64"/>
  <c r="Y76" i="64"/>
  <c r="X76" i="64"/>
  <c r="W76" i="64"/>
  <c r="V76" i="64"/>
  <c r="U76" i="64"/>
  <c r="T76" i="64"/>
  <c r="S76" i="64"/>
  <c r="O76" i="64"/>
  <c r="K76" i="64"/>
  <c r="Z75" i="64"/>
  <c r="Y75" i="64"/>
  <c r="X75" i="64"/>
  <c r="W75" i="64"/>
  <c r="V75" i="64"/>
  <c r="U75" i="64"/>
  <c r="T75" i="64"/>
  <c r="S75" i="64"/>
  <c r="O75" i="64"/>
  <c r="K75" i="64"/>
  <c r="Z74" i="64"/>
  <c r="Y74" i="64"/>
  <c r="X74" i="64"/>
  <c r="W74" i="64"/>
  <c r="V74" i="64"/>
  <c r="U74" i="64"/>
  <c r="T74" i="64"/>
  <c r="S74" i="64"/>
  <c r="O74" i="64"/>
  <c r="K74" i="64"/>
  <c r="Z73" i="64"/>
  <c r="Y73" i="64"/>
  <c r="X73" i="64"/>
  <c r="W73" i="64"/>
  <c r="V73" i="64"/>
  <c r="U73" i="64"/>
  <c r="T73" i="64"/>
  <c r="S73" i="64"/>
  <c r="O73" i="64"/>
  <c r="K73" i="64"/>
  <c r="Z72" i="64"/>
  <c r="Y72" i="64"/>
  <c r="X72" i="64"/>
  <c r="W72" i="64"/>
  <c r="V72" i="64"/>
  <c r="U72" i="64"/>
  <c r="T72" i="64"/>
  <c r="S72" i="64"/>
  <c r="O72" i="64"/>
  <c r="K72" i="64"/>
  <c r="Z71" i="64"/>
  <c r="R26" i="64" s="1"/>
  <c r="Y71" i="64"/>
  <c r="X71" i="64"/>
  <c r="R24" i="64" s="1"/>
  <c r="W71" i="64"/>
  <c r="V71" i="64"/>
  <c r="U71" i="64"/>
  <c r="T71" i="64"/>
  <c r="S71" i="64"/>
  <c r="O71" i="64"/>
  <c r="K71" i="64"/>
  <c r="Z70" i="64"/>
  <c r="Y70" i="64"/>
  <c r="X70" i="64"/>
  <c r="W70" i="64"/>
  <c r="V70" i="64"/>
  <c r="R22" i="64" s="1"/>
  <c r="U70" i="64"/>
  <c r="T70" i="64"/>
  <c r="R20" i="64" s="1"/>
  <c r="S70" i="64"/>
  <c r="O70" i="64"/>
  <c r="K70" i="64"/>
  <c r="B70" i="64"/>
  <c r="C70" i="64" s="1"/>
  <c r="B71" i="64" s="1"/>
  <c r="C71" i="64" s="1"/>
  <c r="B72" i="64" s="1"/>
  <c r="C72" i="64" s="1"/>
  <c r="B73" i="64" s="1"/>
  <c r="C73" i="64" s="1"/>
  <c r="B74" i="64" s="1"/>
  <c r="C74" i="64" s="1"/>
  <c r="B75" i="64" s="1"/>
  <c r="C75" i="64" s="1"/>
  <c r="B76" i="64" s="1"/>
  <c r="C76" i="64" s="1"/>
  <c r="B77" i="64" s="1"/>
  <c r="C77" i="64" s="1"/>
  <c r="B78" i="64" s="1"/>
  <c r="C78" i="64" s="1"/>
  <c r="B79" i="64" s="1"/>
  <c r="C79" i="64" s="1"/>
  <c r="B80" i="64" s="1"/>
  <c r="C80" i="64" s="1"/>
  <c r="A70" i="64"/>
  <c r="Z69" i="64"/>
  <c r="Y69" i="64"/>
  <c r="R25" i="64" s="1"/>
  <c r="X69" i="64"/>
  <c r="W69" i="64"/>
  <c r="V69" i="64"/>
  <c r="U69" i="64"/>
  <c r="T69" i="64"/>
  <c r="S69" i="64"/>
  <c r="O69" i="64"/>
  <c r="K69" i="64"/>
  <c r="Z68" i="64"/>
  <c r="Y68" i="64"/>
  <c r="X68" i="64"/>
  <c r="W68" i="64"/>
  <c r="V68" i="64"/>
  <c r="U68" i="64"/>
  <c r="T68" i="64"/>
  <c r="S68" i="64"/>
  <c r="O68" i="64"/>
  <c r="K68" i="64"/>
  <c r="Z67" i="64"/>
  <c r="Y67" i="64"/>
  <c r="X67" i="64"/>
  <c r="W67" i="64"/>
  <c r="V67" i="64"/>
  <c r="U67" i="64"/>
  <c r="T67" i="64"/>
  <c r="S67" i="64"/>
  <c r="O67" i="64"/>
  <c r="K67" i="64"/>
  <c r="Z66" i="64"/>
  <c r="Y66" i="64"/>
  <c r="X66" i="64"/>
  <c r="W66" i="64"/>
  <c r="V66" i="64"/>
  <c r="U66" i="64"/>
  <c r="T66" i="64"/>
  <c r="S66" i="64"/>
  <c r="O66" i="64"/>
  <c r="K66" i="64"/>
  <c r="Z65" i="64"/>
  <c r="Y65" i="64"/>
  <c r="X65" i="64"/>
  <c r="W65" i="64"/>
  <c r="V65" i="64"/>
  <c r="T65" i="64"/>
  <c r="S65" i="64"/>
  <c r="O65" i="64"/>
  <c r="K65" i="64"/>
  <c r="U65" i="64" s="1"/>
  <c r="Z64" i="64"/>
  <c r="Y64" i="64"/>
  <c r="X64" i="64"/>
  <c r="W64" i="64"/>
  <c r="V64" i="64"/>
  <c r="U64" i="64"/>
  <c r="T64" i="64"/>
  <c r="S64" i="64"/>
  <c r="O64" i="64"/>
  <c r="K64" i="64"/>
  <c r="Z63" i="64"/>
  <c r="Y63" i="64"/>
  <c r="X63" i="64"/>
  <c r="W63" i="64"/>
  <c r="V63" i="64"/>
  <c r="U63" i="64"/>
  <c r="T63" i="64"/>
  <c r="O63" i="64"/>
  <c r="K63" i="64"/>
  <c r="S63" i="64" s="1"/>
  <c r="Z62" i="64"/>
  <c r="Y62" i="64"/>
  <c r="X62" i="64"/>
  <c r="W62" i="64"/>
  <c r="V62" i="64"/>
  <c r="T62" i="64"/>
  <c r="S62" i="64"/>
  <c r="O62" i="64"/>
  <c r="K62" i="64"/>
  <c r="U62" i="64" s="1"/>
  <c r="Z61" i="64"/>
  <c r="Y61" i="64"/>
  <c r="X61" i="64"/>
  <c r="W61" i="64"/>
  <c r="V61" i="64"/>
  <c r="U61" i="64"/>
  <c r="T61" i="64"/>
  <c r="O61" i="64"/>
  <c r="K61" i="64"/>
  <c r="S61" i="64" s="1"/>
  <c r="Z60" i="64"/>
  <c r="Y60" i="64"/>
  <c r="X60" i="64"/>
  <c r="W60" i="64"/>
  <c r="V60" i="64"/>
  <c r="U60" i="64"/>
  <c r="T60" i="64"/>
  <c r="S60" i="64"/>
  <c r="O60" i="64"/>
  <c r="K60" i="64"/>
  <c r="Z59" i="64"/>
  <c r="Y59" i="64"/>
  <c r="X59" i="64"/>
  <c r="W59" i="64"/>
  <c r="V59" i="64"/>
  <c r="U59" i="64"/>
  <c r="T59" i="64"/>
  <c r="O59" i="64"/>
  <c r="K59" i="64"/>
  <c r="S59" i="64" s="1"/>
  <c r="B59" i="64"/>
  <c r="C59" i="64" s="1"/>
  <c r="B60" i="64" s="1"/>
  <c r="C60" i="64" s="1"/>
  <c r="B61" i="64" s="1"/>
  <c r="C61" i="64" s="1"/>
  <c r="B62" i="64" s="1"/>
  <c r="C62" i="64" s="1"/>
  <c r="B63" i="64" s="1"/>
  <c r="C63" i="64" s="1"/>
  <c r="B64" i="64" s="1"/>
  <c r="C64" i="64" s="1"/>
  <c r="B65" i="64" s="1"/>
  <c r="C65" i="64" s="1"/>
  <c r="B66" i="64" s="1"/>
  <c r="C66" i="64" s="1"/>
  <c r="B67" i="64" s="1"/>
  <c r="C67" i="64" s="1"/>
  <c r="B68" i="64" s="1"/>
  <c r="C68" i="64" s="1"/>
  <c r="B69" i="64" s="1"/>
  <c r="C69" i="64" s="1"/>
  <c r="A59" i="64"/>
  <c r="Z58" i="64"/>
  <c r="Y58" i="64"/>
  <c r="X58" i="64"/>
  <c r="W58" i="64"/>
  <c r="V58" i="64"/>
  <c r="U58" i="64"/>
  <c r="T58" i="64"/>
  <c r="S58" i="64"/>
  <c r="O58" i="64"/>
  <c r="K58" i="64"/>
  <c r="Z57" i="64"/>
  <c r="Y57" i="64"/>
  <c r="X57" i="64"/>
  <c r="W57" i="64"/>
  <c r="V57" i="64"/>
  <c r="U57" i="64"/>
  <c r="T57" i="64"/>
  <c r="S57" i="64"/>
  <c r="O57" i="64"/>
  <c r="K57" i="64"/>
  <c r="Z56" i="64"/>
  <c r="Y56" i="64"/>
  <c r="X56" i="64"/>
  <c r="W56" i="64"/>
  <c r="V56" i="64"/>
  <c r="U56" i="64"/>
  <c r="T56" i="64"/>
  <c r="S56" i="64"/>
  <c r="O56" i="64"/>
  <c r="K56" i="64"/>
  <c r="Z55" i="64"/>
  <c r="Y55" i="64"/>
  <c r="X55" i="64"/>
  <c r="W55" i="64"/>
  <c r="V55" i="64"/>
  <c r="U55" i="64"/>
  <c r="T55" i="64"/>
  <c r="S55" i="64"/>
  <c r="O55" i="64"/>
  <c r="K55" i="64"/>
  <c r="Z54" i="64"/>
  <c r="Y54" i="64"/>
  <c r="X54" i="64"/>
  <c r="W54" i="64"/>
  <c r="V54" i="64"/>
  <c r="U54" i="64"/>
  <c r="T54" i="64"/>
  <c r="S54" i="64"/>
  <c r="O54" i="64"/>
  <c r="K54" i="64"/>
  <c r="Z53" i="64"/>
  <c r="Y53" i="64"/>
  <c r="X53" i="64"/>
  <c r="W53" i="64"/>
  <c r="V53" i="64"/>
  <c r="U53" i="64"/>
  <c r="T53" i="64"/>
  <c r="S53" i="64"/>
  <c r="O53" i="64"/>
  <c r="K53" i="64"/>
  <c r="Z52" i="64"/>
  <c r="Y52" i="64"/>
  <c r="X52" i="64"/>
  <c r="W52" i="64"/>
  <c r="V52" i="64"/>
  <c r="U52" i="64"/>
  <c r="T52" i="64"/>
  <c r="S52" i="64"/>
  <c r="O52" i="64"/>
  <c r="K52" i="64"/>
  <c r="Z51" i="64"/>
  <c r="Y51" i="64"/>
  <c r="X51" i="64"/>
  <c r="W51" i="64"/>
  <c r="V51" i="64"/>
  <c r="U51" i="64"/>
  <c r="T51" i="64"/>
  <c r="S51" i="64"/>
  <c r="O51" i="64"/>
  <c r="K51" i="64"/>
  <c r="Z50" i="64"/>
  <c r="Y50" i="64"/>
  <c r="X50" i="64"/>
  <c r="W50" i="64"/>
  <c r="V50" i="64"/>
  <c r="U50" i="64"/>
  <c r="T50" i="64"/>
  <c r="S50" i="64"/>
  <c r="O50" i="64"/>
  <c r="K50" i="64"/>
  <c r="Z49" i="64"/>
  <c r="Y49" i="64"/>
  <c r="X49" i="64"/>
  <c r="W49" i="64"/>
  <c r="V49" i="64"/>
  <c r="U49" i="64"/>
  <c r="T49" i="64"/>
  <c r="S49" i="64"/>
  <c r="O49" i="64"/>
  <c r="K49" i="64"/>
  <c r="Z48" i="64"/>
  <c r="Y48" i="64"/>
  <c r="X48" i="64"/>
  <c r="W48" i="64"/>
  <c r="V48" i="64"/>
  <c r="U48" i="64"/>
  <c r="P21" i="64" s="1"/>
  <c r="T48" i="64"/>
  <c r="S48" i="64"/>
  <c r="O48" i="64"/>
  <c r="K48" i="64"/>
  <c r="Z47" i="64"/>
  <c r="Y47" i="64"/>
  <c r="X47" i="64"/>
  <c r="P24" i="64" s="1"/>
  <c r="W47" i="64"/>
  <c r="P23" i="64" s="1"/>
  <c r="V47" i="64"/>
  <c r="U47" i="64"/>
  <c r="T47" i="64"/>
  <c r="P20" i="64" s="1"/>
  <c r="S47" i="64"/>
  <c r="P19" i="64" s="1"/>
  <c r="O47" i="64"/>
  <c r="K47" i="64"/>
  <c r="B47" i="64"/>
  <c r="C47" i="64" s="1"/>
  <c r="B48" i="64" s="1"/>
  <c r="C48" i="64" s="1"/>
  <c r="B49" i="64" s="1"/>
  <c r="C49" i="64" s="1"/>
  <c r="B50" i="64" s="1"/>
  <c r="C50" i="64" s="1"/>
  <c r="B51" i="64" s="1"/>
  <c r="C51" i="64" s="1"/>
  <c r="B52" i="64" s="1"/>
  <c r="C52" i="64" s="1"/>
  <c r="B53" i="64" s="1"/>
  <c r="C53" i="64" s="1"/>
  <c r="B54" i="64" s="1"/>
  <c r="C54" i="64" s="1"/>
  <c r="B55" i="64" s="1"/>
  <c r="C55" i="64" s="1"/>
  <c r="B56" i="64" s="1"/>
  <c r="C56" i="64" s="1"/>
  <c r="B57" i="64" s="1"/>
  <c r="C57" i="64" s="1"/>
  <c r="B58" i="64" s="1"/>
  <c r="C58" i="64" s="1"/>
  <c r="A47" i="64"/>
  <c r="L43" i="64"/>
  <c r="K42" i="64"/>
  <c r="K41" i="64"/>
  <c r="K40" i="64"/>
  <c r="K39" i="64"/>
  <c r="K38" i="64"/>
  <c r="K37" i="64"/>
  <c r="L31" i="64"/>
  <c r="K31" i="64"/>
  <c r="G31" i="64"/>
  <c r="F31" i="64"/>
  <c r="D31" i="64"/>
  <c r="A31" i="64"/>
  <c r="K29" i="64"/>
  <c r="L29" i="64" s="1"/>
  <c r="G29" i="64"/>
  <c r="F29" i="64"/>
  <c r="D29" i="64"/>
  <c r="A29" i="64"/>
  <c r="L27" i="64"/>
  <c r="K27" i="64"/>
  <c r="G27" i="64"/>
  <c r="F27" i="64"/>
  <c r="D27" i="64"/>
  <c r="A27" i="64"/>
  <c r="S26" i="64"/>
  <c r="S25" i="64"/>
  <c r="L25" i="64"/>
  <c r="K25" i="64"/>
  <c r="G25" i="64"/>
  <c r="F25" i="64"/>
  <c r="D25" i="64"/>
  <c r="A25" i="64"/>
  <c r="U24" i="64"/>
  <c r="S24" i="64"/>
  <c r="U23" i="64"/>
  <c r="S23" i="64"/>
  <c r="R23" i="64"/>
  <c r="K23" i="64"/>
  <c r="G23" i="64" s="1"/>
  <c r="F23" i="64"/>
  <c r="D23" i="64"/>
  <c r="A23" i="64"/>
  <c r="U22" i="64"/>
  <c r="S22" i="64"/>
  <c r="S21" i="64"/>
  <c r="R21" i="64"/>
  <c r="K21" i="64"/>
  <c r="G21" i="64"/>
  <c r="F21" i="64"/>
  <c r="D21" i="64"/>
  <c r="A21" i="64"/>
  <c r="U20" i="64"/>
  <c r="S20" i="64"/>
  <c r="T19" i="64"/>
  <c r="H29" i="64" s="1"/>
  <c r="R19" i="64"/>
  <c r="Z228" i="63"/>
  <c r="Y228" i="63"/>
  <c r="X228" i="63"/>
  <c r="W228" i="63"/>
  <c r="V228" i="63"/>
  <c r="U228" i="63"/>
  <c r="T228" i="63"/>
  <c r="S228" i="63"/>
  <c r="O228" i="63"/>
  <c r="K228" i="63"/>
  <c r="Z227" i="63"/>
  <c r="Y227" i="63"/>
  <c r="X227" i="63"/>
  <c r="W227" i="63"/>
  <c r="V227" i="63"/>
  <c r="U227" i="63"/>
  <c r="T227" i="63"/>
  <c r="S227" i="63"/>
  <c r="O227" i="63"/>
  <c r="K227" i="63"/>
  <c r="Z226" i="63"/>
  <c r="Y226" i="63"/>
  <c r="X226" i="63"/>
  <c r="W226" i="63"/>
  <c r="V226" i="63"/>
  <c r="U226" i="63"/>
  <c r="T226" i="63"/>
  <c r="S226" i="63"/>
  <c r="O226" i="63"/>
  <c r="K226" i="63"/>
  <c r="Z225" i="63"/>
  <c r="Y225" i="63"/>
  <c r="X225" i="63"/>
  <c r="W225" i="63"/>
  <c r="V225" i="63"/>
  <c r="U225" i="63"/>
  <c r="T225" i="63"/>
  <c r="S225" i="63"/>
  <c r="O225" i="63"/>
  <c r="K225" i="63"/>
  <c r="Z224" i="63"/>
  <c r="Y224" i="63"/>
  <c r="X224" i="63"/>
  <c r="W224" i="63"/>
  <c r="V224" i="63"/>
  <c r="U224" i="63"/>
  <c r="T224" i="63"/>
  <c r="S224" i="63"/>
  <c r="O224" i="63"/>
  <c r="K224" i="63"/>
  <c r="Z223" i="63"/>
  <c r="Y223" i="63"/>
  <c r="X223" i="63"/>
  <c r="W223" i="63"/>
  <c r="V223" i="63"/>
  <c r="U223" i="63"/>
  <c r="T223" i="63"/>
  <c r="S223" i="63"/>
  <c r="O223" i="63"/>
  <c r="K223" i="63"/>
  <c r="Z222" i="63"/>
  <c r="Y222" i="63"/>
  <c r="X222" i="63"/>
  <c r="W222" i="63"/>
  <c r="V222" i="63"/>
  <c r="U222" i="63"/>
  <c r="T222" i="63"/>
  <c r="S222" i="63"/>
  <c r="O222" i="63"/>
  <c r="K222" i="63"/>
  <c r="Z221" i="63"/>
  <c r="Y221" i="63"/>
  <c r="X221" i="63"/>
  <c r="W221" i="63"/>
  <c r="V221" i="63"/>
  <c r="U221" i="63"/>
  <c r="T221" i="63"/>
  <c r="S221" i="63"/>
  <c r="O221" i="63"/>
  <c r="K221" i="63"/>
  <c r="Z220" i="63"/>
  <c r="Y220" i="63"/>
  <c r="X220" i="63"/>
  <c r="W220" i="63"/>
  <c r="V220" i="63"/>
  <c r="U220" i="63"/>
  <c r="T220" i="63"/>
  <c r="S220" i="63"/>
  <c r="O220" i="63"/>
  <c r="K220" i="63"/>
  <c r="Z219" i="63"/>
  <c r="Y219" i="63"/>
  <c r="X219" i="63"/>
  <c r="W219" i="63"/>
  <c r="U138" i="63" s="1"/>
  <c r="V219" i="63"/>
  <c r="U219" i="63"/>
  <c r="T219" i="63"/>
  <c r="S219" i="63"/>
  <c r="O219" i="63"/>
  <c r="K219" i="63"/>
  <c r="Z218" i="63"/>
  <c r="Y218" i="63"/>
  <c r="X218" i="63"/>
  <c r="W218" i="63"/>
  <c r="V218" i="63"/>
  <c r="U218" i="63"/>
  <c r="T218" i="63"/>
  <c r="S218" i="63"/>
  <c r="U134" i="63" s="1"/>
  <c r="O218" i="63"/>
  <c r="K218" i="63"/>
  <c r="B218" i="63"/>
  <c r="C218" i="63" s="1"/>
  <c r="B219" i="63" s="1"/>
  <c r="C219" i="63" s="1"/>
  <c r="B220" i="63" s="1"/>
  <c r="C220" i="63" s="1"/>
  <c r="B221" i="63" s="1"/>
  <c r="C221" i="63" s="1"/>
  <c r="B222" i="63" s="1"/>
  <c r="C222" i="63" s="1"/>
  <c r="B223" i="63" s="1"/>
  <c r="C223" i="63" s="1"/>
  <c r="B224" i="63" s="1"/>
  <c r="C224" i="63" s="1"/>
  <c r="B225" i="63" s="1"/>
  <c r="C225" i="63" s="1"/>
  <c r="B226" i="63" s="1"/>
  <c r="C226" i="63" s="1"/>
  <c r="B227" i="63" s="1"/>
  <c r="C227" i="63" s="1"/>
  <c r="B228" i="63" s="1"/>
  <c r="C228" i="63" s="1"/>
  <c r="A218" i="63"/>
  <c r="Z217" i="63"/>
  <c r="Y217" i="63"/>
  <c r="X217" i="63"/>
  <c r="U139" i="63" s="1"/>
  <c r="W217" i="63"/>
  <c r="V217" i="63"/>
  <c r="U217" i="63"/>
  <c r="T217" i="63"/>
  <c r="S217" i="63"/>
  <c r="O217" i="63"/>
  <c r="K217" i="63"/>
  <c r="Z216" i="63"/>
  <c r="Y216" i="63"/>
  <c r="X216" i="63"/>
  <c r="W216" i="63"/>
  <c r="V216" i="63"/>
  <c r="U216" i="63"/>
  <c r="T216" i="63"/>
  <c r="S216" i="63"/>
  <c r="O216" i="63"/>
  <c r="K216" i="63"/>
  <c r="Z215" i="63"/>
  <c r="Y215" i="63"/>
  <c r="X215" i="63"/>
  <c r="W215" i="63"/>
  <c r="V215" i="63"/>
  <c r="U215" i="63"/>
  <c r="T215" i="63"/>
  <c r="S215" i="63"/>
  <c r="O215" i="63"/>
  <c r="K215" i="63"/>
  <c r="Z214" i="63"/>
  <c r="Y214" i="63"/>
  <c r="X214" i="63"/>
  <c r="W214" i="63"/>
  <c r="V214" i="63"/>
  <c r="U214" i="63"/>
  <c r="T214" i="63"/>
  <c r="S214" i="63"/>
  <c r="O214" i="63"/>
  <c r="K214" i="63"/>
  <c r="Z213" i="63"/>
  <c r="Y213" i="63"/>
  <c r="X213" i="63"/>
  <c r="W213" i="63"/>
  <c r="V213" i="63"/>
  <c r="U213" i="63"/>
  <c r="T213" i="63"/>
  <c r="S213" i="63"/>
  <c r="O213" i="63"/>
  <c r="K213" i="63"/>
  <c r="Z212" i="63"/>
  <c r="Y212" i="63"/>
  <c r="X212" i="63"/>
  <c r="W212" i="63"/>
  <c r="V212" i="63"/>
  <c r="U212" i="63"/>
  <c r="T212" i="63"/>
  <c r="S212" i="63"/>
  <c r="O212" i="63"/>
  <c r="K212" i="63"/>
  <c r="Z211" i="63"/>
  <c r="Y211" i="63"/>
  <c r="X211" i="63"/>
  <c r="W211" i="63"/>
  <c r="V211" i="63"/>
  <c r="U211" i="63"/>
  <c r="T211" i="63"/>
  <c r="S211" i="63"/>
  <c r="O211" i="63"/>
  <c r="K211" i="63"/>
  <c r="Z210" i="63"/>
  <c r="Y210" i="63"/>
  <c r="X210" i="63"/>
  <c r="W210" i="63"/>
  <c r="V210" i="63"/>
  <c r="U210" i="63"/>
  <c r="T210" i="63"/>
  <c r="S210" i="63"/>
  <c r="O210" i="63"/>
  <c r="K210" i="63"/>
  <c r="Z209" i="63"/>
  <c r="Y209" i="63"/>
  <c r="X209" i="63"/>
  <c r="W209" i="63"/>
  <c r="V209" i="63"/>
  <c r="U209" i="63"/>
  <c r="T209" i="63"/>
  <c r="S209" i="63"/>
  <c r="O209" i="63"/>
  <c r="K209" i="63"/>
  <c r="Z208" i="63"/>
  <c r="Y208" i="63"/>
  <c r="X208" i="63"/>
  <c r="W208" i="63"/>
  <c r="V208" i="63"/>
  <c r="U208" i="63"/>
  <c r="T208" i="63"/>
  <c r="T135" i="63" s="1"/>
  <c r="S208" i="63"/>
  <c r="O208" i="63"/>
  <c r="K208" i="63"/>
  <c r="Z207" i="63"/>
  <c r="Y207" i="63"/>
  <c r="X207" i="63"/>
  <c r="T139" i="63" s="1"/>
  <c r="W207" i="63"/>
  <c r="V207" i="63"/>
  <c r="U207" i="63"/>
  <c r="T207" i="63"/>
  <c r="S207" i="63"/>
  <c r="O207" i="63"/>
  <c r="K207" i="63"/>
  <c r="C207" i="63"/>
  <c r="B208" i="63" s="1"/>
  <c r="C208" i="63" s="1"/>
  <c r="B209" i="63" s="1"/>
  <c r="C209" i="63" s="1"/>
  <c r="B210" i="63" s="1"/>
  <c r="C210" i="63" s="1"/>
  <c r="B211" i="63" s="1"/>
  <c r="C211" i="63" s="1"/>
  <c r="B212" i="63" s="1"/>
  <c r="C212" i="63" s="1"/>
  <c r="B213" i="63" s="1"/>
  <c r="C213" i="63" s="1"/>
  <c r="B214" i="63" s="1"/>
  <c r="C214" i="63" s="1"/>
  <c r="B215" i="63" s="1"/>
  <c r="C215" i="63" s="1"/>
  <c r="B216" i="63" s="1"/>
  <c r="C216" i="63" s="1"/>
  <c r="B217" i="63" s="1"/>
  <c r="C217" i="63" s="1"/>
  <c r="B207" i="63"/>
  <c r="A207" i="63"/>
  <c r="Z206" i="63"/>
  <c r="Y206" i="63"/>
  <c r="X206" i="63"/>
  <c r="W206" i="63"/>
  <c r="V206" i="63"/>
  <c r="U206" i="63"/>
  <c r="T136" i="63" s="1"/>
  <c r="T206" i="63"/>
  <c r="S206" i="63"/>
  <c r="O206" i="63"/>
  <c r="K206" i="63"/>
  <c r="Z205" i="63"/>
  <c r="Y205" i="63"/>
  <c r="X205" i="63"/>
  <c r="W205" i="63"/>
  <c r="V205" i="63"/>
  <c r="U205" i="63"/>
  <c r="T205" i="63"/>
  <c r="S205" i="63"/>
  <c r="O205" i="63"/>
  <c r="K205" i="63"/>
  <c r="Z204" i="63"/>
  <c r="Y204" i="63"/>
  <c r="X204" i="63"/>
  <c r="W204" i="63"/>
  <c r="V204" i="63"/>
  <c r="U204" i="63"/>
  <c r="T204" i="63"/>
  <c r="S204" i="63"/>
  <c r="O204" i="63"/>
  <c r="K204" i="63"/>
  <c r="Z203" i="63"/>
  <c r="Y203" i="63"/>
  <c r="X203" i="63"/>
  <c r="W203" i="63"/>
  <c r="V203" i="63"/>
  <c r="U203" i="63"/>
  <c r="T203" i="63"/>
  <c r="S203" i="63"/>
  <c r="O203" i="63"/>
  <c r="K203" i="63"/>
  <c r="Z202" i="63"/>
  <c r="Y202" i="63"/>
  <c r="X202" i="63"/>
  <c r="W202" i="63"/>
  <c r="V202" i="63"/>
  <c r="U202" i="63"/>
  <c r="T202" i="63"/>
  <c r="S202" i="63"/>
  <c r="O202" i="63"/>
  <c r="K202" i="63"/>
  <c r="Z201" i="63"/>
  <c r="Y201" i="63"/>
  <c r="X201" i="63"/>
  <c r="W201" i="63"/>
  <c r="V201" i="63"/>
  <c r="U201" i="63"/>
  <c r="T201" i="63"/>
  <c r="S201" i="63"/>
  <c r="O201" i="63"/>
  <c r="K201" i="63"/>
  <c r="Z200" i="63"/>
  <c r="Y200" i="63"/>
  <c r="X200" i="63"/>
  <c r="W200" i="63"/>
  <c r="V200" i="63"/>
  <c r="U200" i="63"/>
  <c r="T200" i="63"/>
  <c r="S200" i="63"/>
  <c r="O200" i="63"/>
  <c r="K200" i="63"/>
  <c r="Z199" i="63"/>
  <c r="Y199" i="63"/>
  <c r="X199" i="63"/>
  <c r="W199" i="63"/>
  <c r="V199" i="63"/>
  <c r="U199" i="63"/>
  <c r="T199" i="63"/>
  <c r="S199" i="63"/>
  <c r="O199" i="63"/>
  <c r="K199" i="63"/>
  <c r="Z198" i="63"/>
  <c r="Y198" i="63"/>
  <c r="X198" i="63"/>
  <c r="W198" i="63"/>
  <c r="V198" i="63"/>
  <c r="U198" i="63"/>
  <c r="T198" i="63"/>
  <c r="S198" i="63"/>
  <c r="O198" i="63"/>
  <c r="K198" i="63"/>
  <c r="Z197" i="63"/>
  <c r="Y197" i="63"/>
  <c r="S140" i="63" s="1"/>
  <c r="X197" i="63"/>
  <c r="W197" i="63"/>
  <c r="V197" i="63"/>
  <c r="U197" i="63"/>
  <c r="T197" i="63"/>
  <c r="S197" i="63"/>
  <c r="O197" i="63"/>
  <c r="K197" i="63"/>
  <c r="Z196" i="63"/>
  <c r="Y196" i="63"/>
  <c r="X196" i="63"/>
  <c r="W196" i="63"/>
  <c r="V196" i="63"/>
  <c r="U196" i="63"/>
  <c r="S136" i="63" s="1"/>
  <c r="T196" i="63"/>
  <c r="S196" i="63"/>
  <c r="O196" i="63"/>
  <c r="K196" i="63"/>
  <c r="B196" i="63"/>
  <c r="C196" i="63" s="1"/>
  <c r="B197" i="63" s="1"/>
  <c r="C197" i="63" s="1"/>
  <c r="B198" i="63" s="1"/>
  <c r="C198" i="63" s="1"/>
  <c r="B199" i="63" s="1"/>
  <c r="C199" i="63" s="1"/>
  <c r="B200" i="63" s="1"/>
  <c r="C200" i="63" s="1"/>
  <c r="B201" i="63" s="1"/>
  <c r="C201" i="63" s="1"/>
  <c r="B202" i="63" s="1"/>
  <c r="C202" i="63" s="1"/>
  <c r="B203" i="63" s="1"/>
  <c r="C203" i="63" s="1"/>
  <c r="B204" i="63" s="1"/>
  <c r="C204" i="63" s="1"/>
  <c r="B205" i="63" s="1"/>
  <c r="C205" i="63" s="1"/>
  <c r="B206" i="63" s="1"/>
  <c r="C206" i="63" s="1"/>
  <c r="A196" i="63"/>
  <c r="Z195" i="63"/>
  <c r="S141" i="63" s="1"/>
  <c r="Y195" i="63"/>
  <c r="X195" i="63"/>
  <c r="W195" i="63"/>
  <c r="V195" i="63"/>
  <c r="U195" i="63"/>
  <c r="T195" i="63"/>
  <c r="S195" i="63"/>
  <c r="O195" i="63"/>
  <c r="K195" i="63"/>
  <c r="Z194" i="63"/>
  <c r="Y194" i="63"/>
  <c r="X194" i="63"/>
  <c r="W194" i="63"/>
  <c r="V194" i="63"/>
  <c r="U194" i="63"/>
  <c r="T194" i="63"/>
  <c r="S194" i="63"/>
  <c r="O194" i="63"/>
  <c r="K194" i="63"/>
  <c r="Z193" i="63"/>
  <c r="Y193" i="63"/>
  <c r="X193" i="63"/>
  <c r="W193" i="63"/>
  <c r="V193" i="63"/>
  <c r="U193" i="63"/>
  <c r="T193" i="63"/>
  <c r="S193" i="63"/>
  <c r="O193" i="63"/>
  <c r="K193" i="63"/>
  <c r="Z192" i="63"/>
  <c r="Y192" i="63"/>
  <c r="X192" i="63"/>
  <c r="W192" i="63"/>
  <c r="V192" i="63"/>
  <c r="U192" i="63"/>
  <c r="T192" i="63"/>
  <c r="S192" i="63"/>
  <c r="O192" i="63"/>
  <c r="K192" i="63"/>
  <c r="Z191" i="63"/>
  <c r="Y191" i="63"/>
  <c r="X191" i="63"/>
  <c r="W191" i="63"/>
  <c r="V191" i="63"/>
  <c r="U191" i="63"/>
  <c r="T191" i="63"/>
  <c r="S191" i="63"/>
  <c r="O191" i="63"/>
  <c r="K191" i="63"/>
  <c r="Z190" i="63"/>
  <c r="Y190" i="63"/>
  <c r="X190" i="63"/>
  <c r="W190" i="63"/>
  <c r="V190" i="63"/>
  <c r="U190" i="63"/>
  <c r="T190" i="63"/>
  <c r="S190" i="63"/>
  <c r="O190" i="63"/>
  <c r="K190" i="63"/>
  <c r="Z189" i="63"/>
  <c r="Y189" i="63"/>
  <c r="X189" i="63"/>
  <c r="W189" i="63"/>
  <c r="V189" i="63"/>
  <c r="U189" i="63"/>
  <c r="T189" i="63"/>
  <c r="S189" i="63"/>
  <c r="O189" i="63"/>
  <c r="K189" i="63"/>
  <c r="Z188" i="63"/>
  <c r="Y188" i="63"/>
  <c r="X188" i="63"/>
  <c r="W188" i="63"/>
  <c r="V188" i="63"/>
  <c r="U188" i="63"/>
  <c r="T188" i="63"/>
  <c r="S188" i="63"/>
  <c r="O188" i="63"/>
  <c r="K188" i="63"/>
  <c r="Z187" i="63"/>
  <c r="Y187" i="63"/>
  <c r="X187" i="63"/>
  <c r="W187" i="63"/>
  <c r="V187" i="63"/>
  <c r="U187" i="63"/>
  <c r="T187" i="63"/>
  <c r="S187" i="63"/>
  <c r="O187" i="63"/>
  <c r="K187" i="63"/>
  <c r="Z186" i="63"/>
  <c r="Y186" i="63"/>
  <c r="X186" i="63"/>
  <c r="R139" i="63" s="1"/>
  <c r="V186" i="63"/>
  <c r="U186" i="63"/>
  <c r="R136" i="63" s="1"/>
  <c r="T186" i="63"/>
  <c r="S186" i="63"/>
  <c r="O186" i="63"/>
  <c r="K186" i="63"/>
  <c r="W186" i="63" s="1"/>
  <c r="Z185" i="63"/>
  <c r="R141" i="63" s="1"/>
  <c r="Y185" i="63"/>
  <c r="X185" i="63"/>
  <c r="W185" i="63"/>
  <c r="V185" i="63"/>
  <c r="U185" i="63"/>
  <c r="T185" i="63"/>
  <c r="O185" i="63"/>
  <c r="K185" i="63"/>
  <c r="S185" i="63" s="1"/>
  <c r="B185" i="63"/>
  <c r="C185" i="63" s="1"/>
  <c r="B186" i="63" s="1"/>
  <c r="C186" i="63" s="1"/>
  <c r="B187" i="63" s="1"/>
  <c r="C187" i="63" s="1"/>
  <c r="B188" i="63" s="1"/>
  <c r="C188" i="63" s="1"/>
  <c r="B189" i="63" s="1"/>
  <c r="C189" i="63" s="1"/>
  <c r="B190" i="63" s="1"/>
  <c r="C190" i="63" s="1"/>
  <c r="B191" i="63" s="1"/>
  <c r="C191" i="63" s="1"/>
  <c r="B192" i="63" s="1"/>
  <c r="C192" i="63" s="1"/>
  <c r="B193" i="63" s="1"/>
  <c r="C193" i="63" s="1"/>
  <c r="B194" i="63" s="1"/>
  <c r="C194" i="63" s="1"/>
  <c r="B195" i="63" s="1"/>
  <c r="C195" i="63" s="1"/>
  <c r="A185" i="63"/>
  <c r="Z184" i="63"/>
  <c r="Y184" i="63"/>
  <c r="X184" i="63"/>
  <c r="W184" i="63"/>
  <c r="V184" i="63"/>
  <c r="U184" i="63"/>
  <c r="T184" i="63"/>
  <c r="S184" i="63"/>
  <c r="O184" i="63"/>
  <c r="K184" i="63"/>
  <c r="Z183" i="63"/>
  <c r="Y183" i="63"/>
  <c r="X183" i="63"/>
  <c r="W183" i="63"/>
  <c r="V183" i="63"/>
  <c r="U183" i="63"/>
  <c r="T183" i="63"/>
  <c r="S183" i="63"/>
  <c r="O183" i="63"/>
  <c r="K183" i="63"/>
  <c r="Z182" i="63"/>
  <c r="Y182" i="63"/>
  <c r="X182" i="63"/>
  <c r="W182" i="63"/>
  <c r="V182" i="63"/>
  <c r="U182" i="63"/>
  <c r="T182" i="63"/>
  <c r="S182" i="63"/>
  <c r="O182" i="63"/>
  <c r="K182" i="63"/>
  <c r="Z181" i="63"/>
  <c r="Y181" i="63"/>
  <c r="X181" i="63"/>
  <c r="W181" i="63"/>
  <c r="V181" i="63"/>
  <c r="U181" i="63"/>
  <c r="T181" i="63"/>
  <c r="S181" i="63"/>
  <c r="O181" i="63"/>
  <c r="K181" i="63"/>
  <c r="Z180" i="63"/>
  <c r="Y180" i="63"/>
  <c r="X180" i="63"/>
  <c r="W180" i="63"/>
  <c r="V180" i="63"/>
  <c r="U180" i="63"/>
  <c r="T180" i="63"/>
  <c r="S180" i="63"/>
  <c r="O180" i="63"/>
  <c r="K180" i="63"/>
  <c r="Z179" i="63"/>
  <c r="Y179" i="63"/>
  <c r="X179" i="63"/>
  <c r="W179" i="63"/>
  <c r="V179" i="63"/>
  <c r="U179" i="63"/>
  <c r="T179" i="63"/>
  <c r="S179" i="63"/>
  <c r="O179" i="63"/>
  <c r="K179" i="63"/>
  <c r="Z178" i="63"/>
  <c r="Y178" i="63"/>
  <c r="X178" i="63"/>
  <c r="W178" i="63"/>
  <c r="V178" i="63"/>
  <c r="U178" i="63"/>
  <c r="T178" i="63"/>
  <c r="O178" i="63"/>
  <c r="K178" i="63"/>
  <c r="S178" i="63" s="1"/>
  <c r="Z177" i="63"/>
  <c r="Y177" i="63"/>
  <c r="X177" i="63"/>
  <c r="W177" i="63"/>
  <c r="V177" i="63"/>
  <c r="U177" i="63"/>
  <c r="T177" i="63"/>
  <c r="O177" i="63"/>
  <c r="K177" i="63"/>
  <c r="S177" i="63" s="1"/>
  <c r="X176" i="63"/>
  <c r="W176" i="63"/>
  <c r="V176" i="63"/>
  <c r="U176" i="63"/>
  <c r="T176" i="63"/>
  <c r="S176" i="63"/>
  <c r="O176" i="63"/>
  <c r="K176" i="63"/>
  <c r="Y176" i="63" s="1"/>
  <c r="Z175" i="63"/>
  <c r="Y175" i="63"/>
  <c r="X175" i="63"/>
  <c r="V175" i="63"/>
  <c r="U175" i="63"/>
  <c r="T175" i="63"/>
  <c r="S175" i="63"/>
  <c r="O175" i="63"/>
  <c r="K175" i="63"/>
  <c r="W175" i="63" s="1"/>
  <c r="Z174" i="63"/>
  <c r="Y174" i="63"/>
  <c r="X174" i="63"/>
  <c r="W174" i="63"/>
  <c r="V174" i="63"/>
  <c r="U174" i="63"/>
  <c r="T174" i="63"/>
  <c r="S174" i="63"/>
  <c r="O174" i="63"/>
  <c r="K174" i="63"/>
  <c r="B174" i="63"/>
  <c r="C174" i="63" s="1"/>
  <c r="B175" i="63" s="1"/>
  <c r="C175" i="63" s="1"/>
  <c r="B176" i="63" s="1"/>
  <c r="C176" i="63" s="1"/>
  <c r="B177" i="63" s="1"/>
  <c r="C177" i="63" s="1"/>
  <c r="B178" i="63" s="1"/>
  <c r="C178" i="63" s="1"/>
  <c r="B179" i="63" s="1"/>
  <c r="C179" i="63" s="1"/>
  <c r="B180" i="63" s="1"/>
  <c r="C180" i="63" s="1"/>
  <c r="B181" i="63" s="1"/>
  <c r="C181" i="63" s="1"/>
  <c r="B182" i="63" s="1"/>
  <c r="C182" i="63" s="1"/>
  <c r="B183" i="63" s="1"/>
  <c r="C183" i="63" s="1"/>
  <c r="B184" i="63" s="1"/>
  <c r="C184" i="63" s="1"/>
  <c r="A174" i="63"/>
  <c r="Z173" i="63"/>
  <c r="Y173" i="63"/>
  <c r="X173" i="63"/>
  <c r="W173" i="63"/>
  <c r="V173" i="63"/>
  <c r="U173" i="63"/>
  <c r="T173" i="63"/>
  <c r="S173" i="63"/>
  <c r="O173" i="63"/>
  <c r="K173" i="63"/>
  <c r="Z172" i="63"/>
  <c r="Y172" i="63"/>
  <c r="X172" i="63"/>
  <c r="W172" i="63"/>
  <c r="V172" i="63"/>
  <c r="U172" i="63"/>
  <c r="T172" i="63"/>
  <c r="S172" i="63"/>
  <c r="O172" i="63"/>
  <c r="K172" i="63"/>
  <c r="Z171" i="63"/>
  <c r="Y171" i="63"/>
  <c r="X171" i="63"/>
  <c r="W171" i="63"/>
  <c r="V171" i="63"/>
  <c r="U171" i="63"/>
  <c r="T171" i="63"/>
  <c r="S171" i="63"/>
  <c r="O171" i="63"/>
  <c r="K171" i="63"/>
  <c r="Z170" i="63"/>
  <c r="Y170" i="63"/>
  <c r="X170" i="63"/>
  <c r="W170" i="63"/>
  <c r="V170" i="63"/>
  <c r="U170" i="63"/>
  <c r="T170" i="63"/>
  <c r="S170" i="63"/>
  <c r="O170" i="63"/>
  <c r="K170" i="63"/>
  <c r="Z169" i="63"/>
  <c r="Y169" i="63"/>
  <c r="X169" i="63"/>
  <c r="W169" i="63"/>
  <c r="V169" i="63"/>
  <c r="U169" i="63"/>
  <c r="T169" i="63"/>
  <c r="S169" i="63"/>
  <c r="O169" i="63"/>
  <c r="K169" i="63"/>
  <c r="Z168" i="63"/>
  <c r="Y168" i="63"/>
  <c r="X168" i="63"/>
  <c r="W168" i="63"/>
  <c r="V168" i="63"/>
  <c r="U168" i="63"/>
  <c r="T168" i="63"/>
  <c r="S168" i="63"/>
  <c r="O168" i="63"/>
  <c r="K168" i="63"/>
  <c r="Z167" i="63"/>
  <c r="Y167" i="63"/>
  <c r="X167" i="63"/>
  <c r="W167" i="63"/>
  <c r="V167" i="63"/>
  <c r="U167" i="63"/>
  <c r="T167" i="63"/>
  <c r="S167" i="63"/>
  <c r="O167" i="63"/>
  <c r="K167" i="63"/>
  <c r="Z166" i="63"/>
  <c r="Y166" i="63"/>
  <c r="X166" i="63"/>
  <c r="W166" i="63"/>
  <c r="V166" i="63"/>
  <c r="U166" i="63"/>
  <c r="T166" i="63"/>
  <c r="S166" i="63"/>
  <c r="O166" i="63"/>
  <c r="K166" i="63"/>
  <c r="Z165" i="63"/>
  <c r="P141" i="63" s="1"/>
  <c r="Y165" i="63"/>
  <c r="X165" i="63"/>
  <c r="W165" i="63"/>
  <c r="V165" i="63"/>
  <c r="U165" i="63"/>
  <c r="T165" i="63"/>
  <c r="O165" i="63"/>
  <c r="K165" i="63"/>
  <c r="S165" i="63" s="1"/>
  <c r="Z164" i="63"/>
  <c r="Y164" i="63"/>
  <c r="X164" i="63"/>
  <c r="W164" i="63"/>
  <c r="V164" i="63"/>
  <c r="U164" i="63"/>
  <c r="T164" i="63"/>
  <c r="O164" i="63"/>
  <c r="K164" i="63"/>
  <c r="S164" i="63" s="1"/>
  <c r="Z163" i="63"/>
  <c r="Y163" i="63"/>
  <c r="X163" i="63"/>
  <c r="W163" i="63"/>
  <c r="V163" i="63"/>
  <c r="U163" i="63"/>
  <c r="T163" i="63"/>
  <c r="S163" i="63"/>
  <c r="O163" i="63"/>
  <c r="K163" i="63"/>
  <c r="Z162" i="63"/>
  <c r="Y162" i="63"/>
  <c r="X162" i="63"/>
  <c r="W162" i="63"/>
  <c r="V162" i="63"/>
  <c r="T162" i="63"/>
  <c r="S162" i="63"/>
  <c r="O162" i="63"/>
  <c r="K162" i="63"/>
  <c r="U162" i="63" s="1"/>
  <c r="C162" i="63"/>
  <c r="B163" i="63" s="1"/>
  <c r="C163" i="63" s="1"/>
  <c r="B164" i="63" s="1"/>
  <c r="C164" i="63" s="1"/>
  <c r="B165" i="63" s="1"/>
  <c r="C165" i="63" s="1"/>
  <c r="B166" i="63" s="1"/>
  <c r="C166" i="63" s="1"/>
  <c r="B167" i="63" s="1"/>
  <c r="C167" i="63" s="1"/>
  <c r="B168" i="63" s="1"/>
  <c r="C168" i="63" s="1"/>
  <c r="B169" i="63" s="1"/>
  <c r="C169" i="63" s="1"/>
  <c r="B170" i="63" s="1"/>
  <c r="C170" i="63" s="1"/>
  <c r="B171" i="63" s="1"/>
  <c r="C171" i="63" s="1"/>
  <c r="B172" i="63" s="1"/>
  <c r="C172" i="63" s="1"/>
  <c r="B173" i="63" s="1"/>
  <c r="C173" i="63" s="1"/>
  <c r="B162" i="63"/>
  <c r="A162" i="63"/>
  <c r="L158" i="63"/>
  <c r="K157" i="63"/>
  <c r="K156" i="63"/>
  <c r="K155" i="63"/>
  <c r="K154" i="63"/>
  <c r="K158" i="63" s="1"/>
  <c r="K153" i="63"/>
  <c r="K152" i="63"/>
  <c r="K146" i="63"/>
  <c r="G146" i="63" s="1"/>
  <c r="F146" i="63"/>
  <c r="D146" i="63"/>
  <c r="A146" i="63"/>
  <c r="K144" i="63"/>
  <c r="L144" i="63" s="1"/>
  <c r="G144" i="63"/>
  <c r="F144" i="63"/>
  <c r="D144" i="63"/>
  <c r="J144" i="63" s="1"/>
  <c r="L145" i="63" s="1"/>
  <c r="A144" i="63"/>
  <c r="K142" i="63"/>
  <c r="G142" i="63"/>
  <c r="F142" i="63"/>
  <c r="D142" i="63"/>
  <c r="A142" i="63"/>
  <c r="U141" i="63"/>
  <c r="T141" i="63"/>
  <c r="U140" i="63"/>
  <c r="T140" i="63"/>
  <c r="K140" i="63"/>
  <c r="G140" i="63"/>
  <c r="F140" i="63"/>
  <c r="D140" i="63"/>
  <c r="A140" i="63"/>
  <c r="S139" i="63"/>
  <c r="T138" i="63"/>
  <c r="S138" i="63"/>
  <c r="K138" i="63"/>
  <c r="F138" i="63"/>
  <c r="D138" i="63"/>
  <c r="G138" i="63" s="1"/>
  <c r="A138" i="63"/>
  <c r="U137" i="63"/>
  <c r="T137" i="63"/>
  <c r="S137" i="63"/>
  <c r="U136" i="63"/>
  <c r="K136" i="63"/>
  <c r="F136" i="63"/>
  <c r="D136" i="63"/>
  <c r="G136" i="63" s="1"/>
  <c r="A136" i="63"/>
  <c r="U135" i="63"/>
  <c r="S135" i="63"/>
  <c r="T134" i="63"/>
  <c r="H144" i="63" s="1"/>
  <c r="S134" i="63"/>
  <c r="Z113" i="63"/>
  <c r="Y113" i="63"/>
  <c r="X113" i="63"/>
  <c r="W113" i="63"/>
  <c r="V113" i="63"/>
  <c r="U113" i="63"/>
  <c r="T113" i="63"/>
  <c r="S113" i="63"/>
  <c r="O113" i="63"/>
  <c r="K113" i="63"/>
  <c r="Z112" i="63"/>
  <c r="Y112" i="63"/>
  <c r="X112" i="63"/>
  <c r="W112" i="63"/>
  <c r="V112" i="63"/>
  <c r="U112" i="63"/>
  <c r="T112" i="63"/>
  <c r="S112" i="63"/>
  <c r="O112" i="63"/>
  <c r="K112" i="63"/>
  <c r="Z111" i="63"/>
  <c r="Y111" i="63"/>
  <c r="X111" i="63"/>
  <c r="W111" i="63"/>
  <c r="V111" i="63"/>
  <c r="U111" i="63"/>
  <c r="T111" i="63"/>
  <c r="S111" i="63"/>
  <c r="O111" i="63"/>
  <c r="K111" i="63"/>
  <c r="Z110" i="63"/>
  <c r="Y110" i="63"/>
  <c r="X110" i="63"/>
  <c r="W110" i="63"/>
  <c r="V110" i="63"/>
  <c r="U110" i="63"/>
  <c r="T110" i="63"/>
  <c r="S110" i="63"/>
  <c r="O110" i="63"/>
  <c r="K110" i="63"/>
  <c r="Z109" i="63"/>
  <c r="Y109" i="63"/>
  <c r="X109" i="63"/>
  <c r="W109" i="63"/>
  <c r="V109" i="63"/>
  <c r="U109" i="63"/>
  <c r="T109" i="63"/>
  <c r="S109" i="63"/>
  <c r="O109" i="63"/>
  <c r="K109" i="63"/>
  <c r="Z108" i="63"/>
  <c r="Y108" i="63"/>
  <c r="X108" i="63"/>
  <c r="W108" i="63"/>
  <c r="V108" i="63"/>
  <c r="U108" i="63"/>
  <c r="T108" i="63"/>
  <c r="S108" i="63"/>
  <c r="O108" i="63"/>
  <c r="K108" i="63"/>
  <c r="Z107" i="63"/>
  <c r="Y107" i="63"/>
  <c r="X107" i="63"/>
  <c r="W107" i="63"/>
  <c r="V107" i="63"/>
  <c r="U107" i="63"/>
  <c r="T107" i="63"/>
  <c r="S107" i="63"/>
  <c r="O107" i="63"/>
  <c r="K107" i="63"/>
  <c r="Z106" i="63"/>
  <c r="Y106" i="63"/>
  <c r="X106" i="63"/>
  <c r="W106" i="63"/>
  <c r="V106" i="63"/>
  <c r="U106" i="63"/>
  <c r="T106" i="63"/>
  <c r="S106" i="63"/>
  <c r="O106" i="63"/>
  <c r="K106" i="63"/>
  <c r="Z105" i="63"/>
  <c r="Y105" i="63"/>
  <c r="X105" i="63"/>
  <c r="W105" i="63"/>
  <c r="V105" i="63"/>
  <c r="U105" i="63"/>
  <c r="T105" i="63"/>
  <c r="S105" i="63"/>
  <c r="O105" i="63"/>
  <c r="K105" i="63"/>
  <c r="Z104" i="63"/>
  <c r="Y104" i="63"/>
  <c r="X104" i="63"/>
  <c r="W104" i="63"/>
  <c r="U23" i="63" s="1"/>
  <c r="V104" i="63"/>
  <c r="U104" i="63"/>
  <c r="T104" i="63"/>
  <c r="S104" i="63"/>
  <c r="O104" i="63"/>
  <c r="K104" i="63"/>
  <c r="Z103" i="63"/>
  <c r="Y103" i="63"/>
  <c r="X103" i="63"/>
  <c r="W103" i="63"/>
  <c r="V103" i="63"/>
  <c r="U103" i="63"/>
  <c r="T103" i="63"/>
  <c r="S103" i="63"/>
  <c r="U19" i="63" s="1"/>
  <c r="O103" i="63"/>
  <c r="K103" i="63"/>
  <c r="B103" i="63"/>
  <c r="C103" i="63" s="1"/>
  <c r="B104" i="63" s="1"/>
  <c r="C104" i="63" s="1"/>
  <c r="B105" i="63" s="1"/>
  <c r="C105" i="63" s="1"/>
  <c r="B106" i="63" s="1"/>
  <c r="C106" i="63" s="1"/>
  <c r="B107" i="63" s="1"/>
  <c r="C107" i="63" s="1"/>
  <c r="B108" i="63" s="1"/>
  <c r="C108" i="63" s="1"/>
  <c r="B109" i="63" s="1"/>
  <c r="C109" i="63" s="1"/>
  <c r="B110" i="63" s="1"/>
  <c r="C110" i="63" s="1"/>
  <c r="B111" i="63" s="1"/>
  <c r="C111" i="63" s="1"/>
  <c r="B112" i="63" s="1"/>
  <c r="C112" i="63" s="1"/>
  <c r="B113" i="63" s="1"/>
  <c r="C113" i="63" s="1"/>
  <c r="A103" i="63"/>
  <c r="Z102" i="63"/>
  <c r="Y102" i="63"/>
  <c r="X102" i="63"/>
  <c r="U24" i="63" s="1"/>
  <c r="W102" i="63"/>
  <c r="V102" i="63"/>
  <c r="U102" i="63"/>
  <c r="T102" i="63"/>
  <c r="S102" i="63"/>
  <c r="O102" i="63"/>
  <c r="K102" i="63"/>
  <c r="Z101" i="63"/>
  <c r="Y101" i="63"/>
  <c r="X101" i="63"/>
  <c r="W101" i="63"/>
  <c r="V101" i="63"/>
  <c r="U101" i="63"/>
  <c r="T101" i="63"/>
  <c r="S101" i="63"/>
  <c r="O101" i="63"/>
  <c r="K101" i="63"/>
  <c r="Z100" i="63"/>
  <c r="Y100" i="63"/>
  <c r="X100" i="63"/>
  <c r="W100" i="63"/>
  <c r="V100" i="63"/>
  <c r="U100" i="63"/>
  <c r="T100" i="63"/>
  <c r="S100" i="63"/>
  <c r="O100" i="63"/>
  <c r="K100" i="63"/>
  <c r="Z99" i="63"/>
  <c r="Y99" i="63"/>
  <c r="X99" i="63"/>
  <c r="W99" i="63"/>
  <c r="V99" i="63"/>
  <c r="U99" i="63"/>
  <c r="T99" i="63"/>
  <c r="S99" i="63"/>
  <c r="O99" i="63"/>
  <c r="K99" i="63"/>
  <c r="Z98" i="63"/>
  <c r="Y98" i="63"/>
  <c r="X98" i="63"/>
  <c r="W98" i="63"/>
  <c r="V98" i="63"/>
  <c r="U98" i="63"/>
  <c r="T98" i="63"/>
  <c r="S98" i="63"/>
  <c r="O98" i="63"/>
  <c r="K98" i="63"/>
  <c r="Z97" i="63"/>
  <c r="Y97" i="63"/>
  <c r="X97" i="63"/>
  <c r="W97" i="63"/>
  <c r="V97" i="63"/>
  <c r="U97" i="63"/>
  <c r="T97" i="63"/>
  <c r="S97" i="63"/>
  <c r="O97" i="63"/>
  <c r="K97" i="63"/>
  <c r="Z96" i="63"/>
  <c r="Y96" i="63"/>
  <c r="X96" i="63"/>
  <c r="W96" i="63"/>
  <c r="V96" i="63"/>
  <c r="U96" i="63"/>
  <c r="T96" i="63"/>
  <c r="S96" i="63"/>
  <c r="O96" i="63"/>
  <c r="K96" i="63"/>
  <c r="Z95" i="63"/>
  <c r="Y95" i="63"/>
  <c r="X95" i="63"/>
  <c r="W95" i="63"/>
  <c r="V95" i="63"/>
  <c r="U95" i="63"/>
  <c r="T95" i="63"/>
  <c r="S95" i="63"/>
  <c r="O95" i="63"/>
  <c r="K95" i="63"/>
  <c r="Z94" i="63"/>
  <c r="Y94" i="63"/>
  <c r="X94" i="63"/>
  <c r="W94" i="63"/>
  <c r="V94" i="63"/>
  <c r="U94" i="63"/>
  <c r="T94" i="63"/>
  <c r="S94" i="63"/>
  <c r="O94" i="63"/>
  <c r="K94" i="63"/>
  <c r="Z93" i="63"/>
  <c r="Y93" i="63"/>
  <c r="X93" i="63"/>
  <c r="W93" i="63"/>
  <c r="V93" i="63"/>
  <c r="U93" i="63"/>
  <c r="T93" i="63"/>
  <c r="T20" i="63" s="1"/>
  <c r="S93" i="63"/>
  <c r="O93" i="63"/>
  <c r="K93" i="63"/>
  <c r="Z92" i="63"/>
  <c r="Y92" i="63"/>
  <c r="X92" i="63"/>
  <c r="T24" i="63" s="1"/>
  <c r="W92" i="63"/>
  <c r="V92" i="63"/>
  <c r="U92" i="63"/>
  <c r="T92" i="63"/>
  <c r="S92" i="63"/>
  <c r="O92" i="63"/>
  <c r="K92" i="63"/>
  <c r="C92" i="63"/>
  <c r="B93" i="63" s="1"/>
  <c r="C93" i="63" s="1"/>
  <c r="B94" i="63" s="1"/>
  <c r="C94" i="63" s="1"/>
  <c r="B95" i="63" s="1"/>
  <c r="C95" i="63" s="1"/>
  <c r="B96" i="63" s="1"/>
  <c r="C96" i="63" s="1"/>
  <c r="B97" i="63" s="1"/>
  <c r="C97" i="63" s="1"/>
  <c r="B98" i="63" s="1"/>
  <c r="C98" i="63" s="1"/>
  <c r="B99" i="63" s="1"/>
  <c r="C99" i="63" s="1"/>
  <c r="B100" i="63" s="1"/>
  <c r="C100" i="63" s="1"/>
  <c r="B101" i="63" s="1"/>
  <c r="C101" i="63" s="1"/>
  <c r="B102" i="63" s="1"/>
  <c r="C102" i="63" s="1"/>
  <c r="B92" i="63"/>
  <c r="A92" i="63"/>
  <c r="Z91" i="63"/>
  <c r="Y91" i="63"/>
  <c r="X91" i="63"/>
  <c r="W91" i="63"/>
  <c r="V91" i="63"/>
  <c r="U91" i="63"/>
  <c r="T21" i="63" s="1"/>
  <c r="T91" i="63"/>
  <c r="S91" i="63"/>
  <c r="O91" i="63"/>
  <c r="K91" i="63"/>
  <c r="Z90" i="63"/>
  <c r="Y90" i="63"/>
  <c r="X90" i="63"/>
  <c r="W90" i="63"/>
  <c r="V90" i="63"/>
  <c r="U90" i="63"/>
  <c r="T90" i="63"/>
  <c r="S90" i="63"/>
  <c r="O90" i="63"/>
  <c r="K90" i="63"/>
  <c r="Z89" i="63"/>
  <c r="Y89" i="63"/>
  <c r="X89" i="63"/>
  <c r="W89" i="63"/>
  <c r="V89" i="63"/>
  <c r="U89" i="63"/>
  <c r="T89" i="63"/>
  <c r="S89" i="63"/>
  <c r="O89" i="63"/>
  <c r="K89" i="63"/>
  <c r="Z88" i="63"/>
  <c r="Y88" i="63"/>
  <c r="X88" i="63"/>
  <c r="W88" i="63"/>
  <c r="V88" i="63"/>
  <c r="U88" i="63"/>
  <c r="T88" i="63"/>
  <c r="S88" i="63"/>
  <c r="O88" i="63"/>
  <c r="K88" i="63"/>
  <c r="Z87" i="63"/>
  <c r="Y87" i="63"/>
  <c r="X87" i="63"/>
  <c r="W87" i="63"/>
  <c r="V87" i="63"/>
  <c r="U87" i="63"/>
  <c r="T87" i="63"/>
  <c r="S87" i="63"/>
  <c r="O87" i="63"/>
  <c r="K87" i="63"/>
  <c r="Z86" i="63"/>
  <c r="Y86" i="63"/>
  <c r="X86" i="63"/>
  <c r="W86" i="63"/>
  <c r="V86" i="63"/>
  <c r="U86" i="63"/>
  <c r="T86" i="63"/>
  <c r="S86" i="63"/>
  <c r="O86" i="63"/>
  <c r="K86" i="63"/>
  <c r="Z85" i="63"/>
  <c r="Y85" i="63"/>
  <c r="X85" i="63"/>
  <c r="W85" i="63"/>
  <c r="V85" i="63"/>
  <c r="U85" i="63"/>
  <c r="T85" i="63"/>
  <c r="S85" i="63"/>
  <c r="O85" i="63"/>
  <c r="K85" i="63"/>
  <c r="Z84" i="63"/>
  <c r="Y84" i="63"/>
  <c r="X84" i="63"/>
  <c r="W84" i="63"/>
  <c r="V84" i="63"/>
  <c r="U84" i="63"/>
  <c r="T84" i="63"/>
  <c r="S84" i="63"/>
  <c r="O84" i="63"/>
  <c r="K84" i="63"/>
  <c r="Z83" i="63"/>
  <c r="Y83" i="63"/>
  <c r="X83" i="63"/>
  <c r="W83" i="63"/>
  <c r="V83" i="63"/>
  <c r="U83" i="63"/>
  <c r="T83" i="63"/>
  <c r="S83" i="63"/>
  <c r="O83" i="63"/>
  <c r="K83" i="63"/>
  <c r="Z82" i="63"/>
  <c r="Y82" i="63"/>
  <c r="S25" i="63" s="1"/>
  <c r="X82" i="63"/>
  <c r="W82" i="63"/>
  <c r="V82" i="63"/>
  <c r="U82" i="63"/>
  <c r="T82" i="63"/>
  <c r="S82" i="63"/>
  <c r="O82" i="63"/>
  <c r="K82" i="63"/>
  <c r="Z81" i="63"/>
  <c r="Y81" i="63"/>
  <c r="X81" i="63"/>
  <c r="W81" i="63"/>
  <c r="V81" i="63"/>
  <c r="U81" i="63"/>
  <c r="S21" i="63" s="1"/>
  <c r="T81" i="63"/>
  <c r="S81" i="63"/>
  <c r="O81" i="63"/>
  <c r="K81" i="63"/>
  <c r="B81" i="63"/>
  <c r="C81" i="63" s="1"/>
  <c r="B82" i="63" s="1"/>
  <c r="C82" i="63" s="1"/>
  <c r="B83" i="63" s="1"/>
  <c r="C83" i="63" s="1"/>
  <c r="B84" i="63" s="1"/>
  <c r="C84" i="63" s="1"/>
  <c r="B85" i="63" s="1"/>
  <c r="C85" i="63" s="1"/>
  <c r="B86" i="63" s="1"/>
  <c r="C86" i="63" s="1"/>
  <c r="B87" i="63" s="1"/>
  <c r="C87" i="63" s="1"/>
  <c r="B88" i="63" s="1"/>
  <c r="C88" i="63" s="1"/>
  <c r="B89" i="63" s="1"/>
  <c r="C89" i="63" s="1"/>
  <c r="B90" i="63" s="1"/>
  <c r="C90" i="63" s="1"/>
  <c r="B91" i="63" s="1"/>
  <c r="C91" i="63" s="1"/>
  <c r="A81" i="63"/>
  <c r="Z80" i="63"/>
  <c r="S26" i="63" s="1"/>
  <c r="Y80" i="63"/>
  <c r="X80" i="63"/>
  <c r="W80" i="63"/>
  <c r="V80" i="63"/>
  <c r="U80" i="63"/>
  <c r="T80" i="63"/>
  <c r="S80" i="63"/>
  <c r="O80" i="63"/>
  <c r="K80" i="63"/>
  <c r="Z79" i="63"/>
  <c r="Y79" i="63"/>
  <c r="X79" i="63"/>
  <c r="W79" i="63"/>
  <c r="V79" i="63"/>
  <c r="U79" i="63"/>
  <c r="T79" i="63"/>
  <c r="S79" i="63"/>
  <c r="O79" i="63"/>
  <c r="K79" i="63"/>
  <c r="Z78" i="63"/>
  <c r="Y78" i="63"/>
  <c r="X78" i="63"/>
  <c r="W78" i="63"/>
  <c r="V78" i="63"/>
  <c r="U78" i="63"/>
  <c r="T78" i="63"/>
  <c r="S78" i="63"/>
  <c r="O78" i="63"/>
  <c r="K78" i="63"/>
  <c r="Z77" i="63"/>
  <c r="Y77" i="63"/>
  <c r="X77" i="63"/>
  <c r="W77" i="63"/>
  <c r="V77" i="63"/>
  <c r="U77" i="63"/>
  <c r="T77" i="63"/>
  <c r="S77" i="63"/>
  <c r="O77" i="63"/>
  <c r="K77" i="63"/>
  <c r="Z76" i="63"/>
  <c r="Y76" i="63"/>
  <c r="X76" i="63"/>
  <c r="W76" i="63"/>
  <c r="V76" i="63"/>
  <c r="U76" i="63"/>
  <c r="T76" i="63"/>
  <c r="S76" i="63"/>
  <c r="O76" i="63"/>
  <c r="K76" i="63"/>
  <c r="Z75" i="63"/>
  <c r="Y75" i="63"/>
  <c r="X75" i="63"/>
  <c r="W75" i="63"/>
  <c r="V75" i="63"/>
  <c r="U75" i="63"/>
  <c r="T75" i="63"/>
  <c r="S75" i="63"/>
  <c r="O75" i="63"/>
  <c r="K75" i="63"/>
  <c r="Z74" i="63"/>
  <c r="Y74" i="63"/>
  <c r="X74" i="63"/>
  <c r="W74" i="63"/>
  <c r="V74" i="63"/>
  <c r="U74" i="63"/>
  <c r="T74" i="63"/>
  <c r="S74" i="63"/>
  <c r="O74" i="63"/>
  <c r="K74" i="63"/>
  <c r="Z73" i="63"/>
  <c r="Y73" i="63"/>
  <c r="X73" i="63"/>
  <c r="W73" i="63"/>
  <c r="V73" i="63"/>
  <c r="U73" i="63"/>
  <c r="T73" i="63"/>
  <c r="S73" i="63"/>
  <c r="O73" i="63"/>
  <c r="K73" i="63"/>
  <c r="Z72" i="63"/>
  <c r="Y72" i="63"/>
  <c r="X72" i="63"/>
  <c r="W72" i="63"/>
  <c r="V72" i="63"/>
  <c r="U72" i="63"/>
  <c r="T72" i="63"/>
  <c r="S72" i="63"/>
  <c r="O72" i="63"/>
  <c r="K72" i="63"/>
  <c r="Z71" i="63"/>
  <c r="Y71" i="63"/>
  <c r="X71" i="63"/>
  <c r="W71" i="63"/>
  <c r="V71" i="63"/>
  <c r="R22" i="63" s="1"/>
  <c r="U71" i="63"/>
  <c r="T71" i="63"/>
  <c r="S71" i="63"/>
  <c r="O71" i="63"/>
  <c r="K71" i="63"/>
  <c r="Z70" i="63"/>
  <c r="R26" i="63" s="1"/>
  <c r="Y70" i="63"/>
  <c r="X70" i="63"/>
  <c r="W70" i="63"/>
  <c r="V70" i="63"/>
  <c r="U70" i="63"/>
  <c r="T70" i="63"/>
  <c r="S70" i="63"/>
  <c r="O70" i="63"/>
  <c r="K70" i="63"/>
  <c r="B70" i="63"/>
  <c r="C70" i="63" s="1"/>
  <c r="B71" i="63" s="1"/>
  <c r="C71" i="63" s="1"/>
  <c r="B72" i="63" s="1"/>
  <c r="C72" i="63" s="1"/>
  <c r="B73" i="63" s="1"/>
  <c r="C73" i="63" s="1"/>
  <c r="B74" i="63" s="1"/>
  <c r="C74" i="63" s="1"/>
  <c r="B75" i="63" s="1"/>
  <c r="C75" i="63" s="1"/>
  <c r="B76" i="63" s="1"/>
  <c r="C76" i="63" s="1"/>
  <c r="B77" i="63" s="1"/>
  <c r="C77" i="63" s="1"/>
  <c r="B78" i="63" s="1"/>
  <c r="C78" i="63" s="1"/>
  <c r="B79" i="63" s="1"/>
  <c r="C79" i="63" s="1"/>
  <c r="B80" i="63" s="1"/>
  <c r="C80" i="63" s="1"/>
  <c r="A70" i="63"/>
  <c r="Z69" i="63"/>
  <c r="Y69" i="63"/>
  <c r="X69" i="63"/>
  <c r="W69" i="63"/>
  <c r="R23" i="63" s="1"/>
  <c r="V69" i="63"/>
  <c r="U69" i="63"/>
  <c r="T69" i="63"/>
  <c r="S69" i="63"/>
  <c r="O69" i="63"/>
  <c r="K69" i="63"/>
  <c r="Z68" i="63"/>
  <c r="Y68" i="63"/>
  <c r="X68" i="63"/>
  <c r="W68" i="63"/>
  <c r="V68" i="63"/>
  <c r="U68" i="63"/>
  <c r="T68" i="63"/>
  <c r="S68" i="63"/>
  <c r="O68" i="63"/>
  <c r="K68" i="63"/>
  <c r="Z67" i="63"/>
  <c r="Y67" i="63"/>
  <c r="X67" i="63"/>
  <c r="W67" i="63"/>
  <c r="V67" i="63"/>
  <c r="U67" i="63"/>
  <c r="T67" i="63"/>
  <c r="S67" i="63"/>
  <c r="O67" i="63"/>
  <c r="K67" i="63"/>
  <c r="Z66" i="63"/>
  <c r="Y66" i="63"/>
  <c r="X66" i="63"/>
  <c r="W66" i="63"/>
  <c r="V66" i="63"/>
  <c r="U66" i="63"/>
  <c r="T66" i="63"/>
  <c r="S66" i="63"/>
  <c r="O66" i="63"/>
  <c r="K66" i="63"/>
  <c r="Z65" i="63"/>
  <c r="Y65" i="63"/>
  <c r="X65" i="63"/>
  <c r="W65" i="63"/>
  <c r="V65" i="63"/>
  <c r="U65" i="63"/>
  <c r="T65" i="63"/>
  <c r="S65" i="63"/>
  <c r="O65" i="63"/>
  <c r="K65" i="63"/>
  <c r="Z64" i="63"/>
  <c r="Y64" i="63"/>
  <c r="X64" i="63"/>
  <c r="W64" i="63"/>
  <c r="V64" i="63"/>
  <c r="U64" i="63"/>
  <c r="T64" i="63"/>
  <c r="S64" i="63"/>
  <c r="O64" i="63"/>
  <c r="K64" i="63"/>
  <c r="Z63" i="63"/>
  <c r="Y63" i="63"/>
  <c r="X63" i="63"/>
  <c r="W63" i="63"/>
  <c r="V63" i="63"/>
  <c r="U63" i="63"/>
  <c r="T63" i="63"/>
  <c r="S63" i="63"/>
  <c r="O63" i="63"/>
  <c r="K63" i="63"/>
  <c r="Z62" i="63"/>
  <c r="Y62" i="63"/>
  <c r="X62" i="63"/>
  <c r="W62" i="63"/>
  <c r="V62" i="63"/>
  <c r="U62" i="63"/>
  <c r="T62" i="63"/>
  <c r="S62" i="63"/>
  <c r="O62" i="63"/>
  <c r="K62" i="63"/>
  <c r="Z61" i="63"/>
  <c r="Y61" i="63"/>
  <c r="X61" i="63"/>
  <c r="W61" i="63"/>
  <c r="V61" i="63"/>
  <c r="U61" i="63"/>
  <c r="T61" i="63"/>
  <c r="S61" i="63"/>
  <c r="O61" i="63"/>
  <c r="K61" i="63"/>
  <c r="Z60" i="63"/>
  <c r="Y60" i="63"/>
  <c r="X60" i="63"/>
  <c r="W60" i="63"/>
  <c r="V60" i="63"/>
  <c r="U60" i="63"/>
  <c r="T60" i="63"/>
  <c r="S60" i="63"/>
  <c r="O60" i="63"/>
  <c r="K60" i="63"/>
  <c r="Z59" i="63"/>
  <c r="Y59" i="63"/>
  <c r="X59" i="63"/>
  <c r="W59" i="63"/>
  <c r="V59" i="63"/>
  <c r="U59" i="63"/>
  <c r="T59" i="63"/>
  <c r="S59" i="63"/>
  <c r="O59" i="63"/>
  <c r="K59" i="63"/>
  <c r="B59" i="63"/>
  <c r="C59" i="63" s="1"/>
  <c r="B60" i="63" s="1"/>
  <c r="C60" i="63" s="1"/>
  <c r="B61" i="63" s="1"/>
  <c r="C61" i="63" s="1"/>
  <c r="B62" i="63" s="1"/>
  <c r="C62" i="63" s="1"/>
  <c r="B63" i="63" s="1"/>
  <c r="C63" i="63" s="1"/>
  <c r="B64" i="63" s="1"/>
  <c r="C64" i="63" s="1"/>
  <c r="B65" i="63" s="1"/>
  <c r="C65" i="63" s="1"/>
  <c r="B66" i="63" s="1"/>
  <c r="C66" i="63" s="1"/>
  <c r="B67" i="63" s="1"/>
  <c r="C67" i="63" s="1"/>
  <c r="B68" i="63" s="1"/>
  <c r="C68" i="63" s="1"/>
  <c r="B69" i="63" s="1"/>
  <c r="C69" i="63" s="1"/>
  <c r="A59" i="63"/>
  <c r="Z58" i="63"/>
  <c r="Y58" i="63"/>
  <c r="X58" i="63"/>
  <c r="W58" i="63"/>
  <c r="V58" i="63"/>
  <c r="U58" i="63"/>
  <c r="T58" i="63"/>
  <c r="S58" i="63"/>
  <c r="O58" i="63"/>
  <c r="K58" i="63"/>
  <c r="Z57" i="63"/>
  <c r="Y57" i="63"/>
  <c r="X57" i="63"/>
  <c r="W57" i="63"/>
  <c r="V57" i="63"/>
  <c r="U57" i="63"/>
  <c r="T57" i="63"/>
  <c r="S57" i="63"/>
  <c r="O57" i="63"/>
  <c r="K57" i="63"/>
  <c r="Z56" i="63"/>
  <c r="Y56" i="63"/>
  <c r="X56" i="63"/>
  <c r="W56" i="63"/>
  <c r="V56" i="63"/>
  <c r="U56" i="63"/>
  <c r="T56" i="63"/>
  <c r="S56" i="63"/>
  <c r="O56" i="63"/>
  <c r="K56" i="63"/>
  <c r="Z55" i="63"/>
  <c r="Y55" i="63"/>
  <c r="X55" i="63"/>
  <c r="W55" i="63"/>
  <c r="V55" i="63"/>
  <c r="U55" i="63"/>
  <c r="T55" i="63"/>
  <c r="S55" i="63"/>
  <c r="O55" i="63"/>
  <c r="K55" i="63"/>
  <c r="Z54" i="63"/>
  <c r="Y54" i="63"/>
  <c r="X54" i="63"/>
  <c r="W54" i="63"/>
  <c r="V54" i="63"/>
  <c r="U54" i="63"/>
  <c r="T54" i="63"/>
  <c r="S54" i="63"/>
  <c r="O54" i="63"/>
  <c r="K54" i="63"/>
  <c r="Z53" i="63"/>
  <c r="Y53" i="63"/>
  <c r="X53" i="63"/>
  <c r="W53" i="63"/>
  <c r="V53" i="63"/>
  <c r="U53" i="63"/>
  <c r="T53" i="63"/>
  <c r="S53" i="63"/>
  <c r="O53" i="63"/>
  <c r="K53" i="63"/>
  <c r="Z52" i="63"/>
  <c r="Y52" i="63"/>
  <c r="X52" i="63"/>
  <c r="W52" i="63"/>
  <c r="V52" i="63"/>
  <c r="U52" i="63"/>
  <c r="T52" i="63"/>
  <c r="S52" i="63"/>
  <c r="O52" i="63"/>
  <c r="K52" i="63"/>
  <c r="Z51" i="63"/>
  <c r="Y51" i="63"/>
  <c r="X51" i="63"/>
  <c r="W51" i="63"/>
  <c r="V51" i="63"/>
  <c r="T51" i="63"/>
  <c r="S51" i="63"/>
  <c r="O51" i="63"/>
  <c r="K51" i="63"/>
  <c r="U51" i="63" s="1"/>
  <c r="Z50" i="63"/>
  <c r="Y50" i="63"/>
  <c r="X50" i="63"/>
  <c r="W50" i="63"/>
  <c r="V50" i="63"/>
  <c r="T50" i="63"/>
  <c r="S50" i="63"/>
  <c r="O50" i="63"/>
  <c r="K50" i="63"/>
  <c r="U50" i="63" s="1"/>
  <c r="Z49" i="63"/>
  <c r="Y49" i="63"/>
  <c r="X49" i="63"/>
  <c r="W49" i="63"/>
  <c r="V49" i="63"/>
  <c r="U49" i="63"/>
  <c r="T49" i="63"/>
  <c r="S49" i="63"/>
  <c r="O49" i="63"/>
  <c r="K49" i="63"/>
  <c r="Z48" i="63"/>
  <c r="Y48" i="63"/>
  <c r="X48" i="63"/>
  <c r="W48" i="63"/>
  <c r="V48" i="63"/>
  <c r="U48" i="63"/>
  <c r="T48" i="63"/>
  <c r="O48" i="63"/>
  <c r="K48" i="63"/>
  <c r="S48" i="63" s="1"/>
  <c r="Z47" i="63"/>
  <c r="Y47" i="63"/>
  <c r="X47" i="63"/>
  <c r="W47" i="63"/>
  <c r="V47" i="63"/>
  <c r="U47" i="63"/>
  <c r="T47" i="63"/>
  <c r="S47" i="63"/>
  <c r="O47" i="63"/>
  <c r="K47" i="63"/>
  <c r="B47" i="63"/>
  <c r="C47" i="63" s="1"/>
  <c r="B48" i="63" s="1"/>
  <c r="C48" i="63" s="1"/>
  <c r="B49" i="63" s="1"/>
  <c r="C49" i="63" s="1"/>
  <c r="B50" i="63" s="1"/>
  <c r="C50" i="63" s="1"/>
  <c r="B51" i="63" s="1"/>
  <c r="C51" i="63" s="1"/>
  <c r="B52" i="63" s="1"/>
  <c r="C52" i="63" s="1"/>
  <c r="B53" i="63" s="1"/>
  <c r="C53" i="63" s="1"/>
  <c r="B54" i="63" s="1"/>
  <c r="C54" i="63" s="1"/>
  <c r="B55" i="63" s="1"/>
  <c r="C55" i="63" s="1"/>
  <c r="B56" i="63" s="1"/>
  <c r="C56" i="63" s="1"/>
  <c r="B57" i="63" s="1"/>
  <c r="C57" i="63" s="1"/>
  <c r="B58" i="63" s="1"/>
  <c r="C58" i="63" s="1"/>
  <c r="A47" i="63"/>
  <c r="L43" i="63"/>
  <c r="K42" i="63"/>
  <c r="K41" i="63"/>
  <c r="K40" i="63"/>
  <c r="K39" i="63"/>
  <c r="K38" i="63"/>
  <c r="K37" i="63"/>
  <c r="K43" i="63" s="1"/>
  <c r="K31" i="63"/>
  <c r="F31" i="63"/>
  <c r="D31" i="63"/>
  <c r="A31" i="63"/>
  <c r="K29" i="63"/>
  <c r="L29" i="63" s="1"/>
  <c r="F29" i="63"/>
  <c r="D29" i="63"/>
  <c r="A29" i="63"/>
  <c r="L27" i="63"/>
  <c r="K27" i="63"/>
  <c r="G27" i="63"/>
  <c r="F27" i="63"/>
  <c r="D27" i="63"/>
  <c r="A27" i="63"/>
  <c r="U26" i="63"/>
  <c r="T26" i="63"/>
  <c r="Q26" i="63"/>
  <c r="U25" i="63"/>
  <c r="T25" i="63"/>
  <c r="R25" i="63"/>
  <c r="Q25" i="63"/>
  <c r="L25" i="63"/>
  <c r="K25" i="63"/>
  <c r="G25" i="63"/>
  <c r="F25" i="63"/>
  <c r="D25" i="63"/>
  <c r="J25" i="63" s="1"/>
  <c r="L26" i="63" s="1"/>
  <c r="A25" i="63"/>
  <c r="S24" i="63"/>
  <c r="R24" i="63"/>
  <c r="Q24" i="63"/>
  <c r="T23" i="63"/>
  <c r="S23" i="63"/>
  <c r="Q23" i="63"/>
  <c r="L23" i="63"/>
  <c r="K23" i="63"/>
  <c r="G23" i="63"/>
  <c r="F23" i="63"/>
  <c r="D23" i="63"/>
  <c r="A23" i="63"/>
  <c r="U22" i="63"/>
  <c r="T22" i="63"/>
  <c r="S22" i="63"/>
  <c r="Q22" i="63"/>
  <c r="U21" i="63"/>
  <c r="R21" i="63"/>
  <c r="Q21" i="63"/>
  <c r="K21" i="63"/>
  <c r="K34" i="63" s="1"/>
  <c r="F21" i="63"/>
  <c r="D21" i="63"/>
  <c r="A21" i="63"/>
  <c r="U20" i="63"/>
  <c r="S20" i="63"/>
  <c r="R20" i="63"/>
  <c r="Q20" i="63"/>
  <c r="T19" i="63"/>
  <c r="H29" i="63" s="1"/>
  <c r="S19" i="63"/>
  <c r="S27" i="63" s="1"/>
  <c r="R19" i="63"/>
  <c r="H25" i="63" s="1"/>
  <c r="Z228" i="62"/>
  <c r="Y228" i="62"/>
  <c r="X228" i="62"/>
  <c r="W228" i="62"/>
  <c r="V228" i="62"/>
  <c r="U228" i="62"/>
  <c r="T228" i="62"/>
  <c r="S228" i="62"/>
  <c r="O228" i="62"/>
  <c r="K228" i="62"/>
  <c r="Z227" i="62"/>
  <c r="Y227" i="62"/>
  <c r="X227" i="62"/>
  <c r="W227" i="62"/>
  <c r="V227" i="62"/>
  <c r="U227" i="62"/>
  <c r="T227" i="62"/>
  <c r="S227" i="62"/>
  <c r="O227" i="62"/>
  <c r="K227" i="62"/>
  <c r="Z226" i="62"/>
  <c r="Y226" i="62"/>
  <c r="X226" i="62"/>
  <c r="W226" i="62"/>
  <c r="V226" i="62"/>
  <c r="U226" i="62"/>
  <c r="T226" i="62"/>
  <c r="S226" i="62"/>
  <c r="O226" i="62"/>
  <c r="K226" i="62"/>
  <c r="Z225" i="62"/>
  <c r="Y225" i="62"/>
  <c r="X225" i="62"/>
  <c r="W225" i="62"/>
  <c r="V225" i="62"/>
  <c r="U225" i="62"/>
  <c r="T225" i="62"/>
  <c r="S225" i="62"/>
  <c r="O225" i="62"/>
  <c r="K225" i="62"/>
  <c r="Z224" i="62"/>
  <c r="Y224" i="62"/>
  <c r="X224" i="62"/>
  <c r="W224" i="62"/>
  <c r="V224" i="62"/>
  <c r="U224" i="62"/>
  <c r="T224" i="62"/>
  <c r="S224" i="62"/>
  <c r="O224" i="62"/>
  <c r="K224" i="62"/>
  <c r="Z223" i="62"/>
  <c r="Y223" i="62"/>
  <c r="X223" i="62"/>
  <c r="W223" i="62"/>
  <c r="V223" i="62"/>
  <c r="U223" i="62"/>
  <c r="T223" i="62"/>
  <c r="S223" i="62"/>
  <c r="O223" i="62"/>
  <c r="K223" i="62"/>
  <c r="Z222" i="62"/>
  <c r="Y222" i="62"/>
  <c r="X222" i="62"/>
  <c r="W222" i="62"/>
  <c r="V222" i="62"/>
  <c r="U222" i="62"/>
  <c r="T222" i="62"/>
  <c r="S222" i="62"/>
  <c r="O222" i="62"/>
  <c r="K222" i="62"/>
  <c r="Z221" i="62"/>
  <c r="Y221" i="62"/>
  <c r="X221" i="62"/>
  <c r="W221" i="62"/>
  <c r="V221" i="62"/>
  <c r="U221" i="62"/>
  <c r="T221" i="62"/>
  <c r="S221" i="62"/>
  <c r="O221" i="62"/>
  <c r="K221" i="62"/>
  <c r="Z220" i="62"/>
  <c r="Y220" i="62"/>
  <c r="X220" i="62"/>
  <c r="W220" i="62"/>
  <c r="V220" i="62"/>
  <c r="U220" i="62"/>
  <c r="T220" i="62"/>
  <c r="S220" i="62"/>
  <c r="O220" i="62"/>
  <c r="K220" i="62"/>
  <c r="Z219" i="62"/>
  <c r="Y219" i="62"/>
  <c r="U140" i="62" s="1"/>
  <c r="X219" i="62"/>
  <c r="W219" i="62"/>
  <c r="U138" i="62" s="1"/>
  <c r="V219" i="62"/>
  <c r="U219" i="62"/>
  <c r="T219" i="62"/>
  <c r="S219" i="62"/>
  <c r="O219" i="62"/>
  <c r="K219" i="62"/>
  <c r="Z218" i="62"/>
  <c r="Y218" i="62"/>
  <c r="X218" i="62"/>
  <c r="W218" i="62"/>
  <c r="V218" i="62"/>
  <c r="U218" i="62"/>
  <c r="U136" i="62" s="1"/>
  <c r="T218" i="62"/>
  <c r="S218" i="62"/>
  <c r="U134" i="62" s="1"/>
  <c r="O218" i="62"/>
  <c r="K218" i="62"/>
  <c r="B218" i="62"/>
  <c r="C218" i="62" s="1"/>
  <c r="B219" i="62" s="1"/>
  <c r="C219" i="62" s="1"/>
  <c r="B220" i="62" s="1"/>
  <c r="C220" i="62" s="1"/>
  <c r="B221" i="62" s="1"/>
  <c r="C221" i="62" s="1"/>
  <c r="B222" i="62" s="1"/>
  <c r="C222" i="62" s="1"/>
  <c r="B223" i="62" s="1"/>
  <c r="C223" i="62" s="1"/>
  <c r="B224" i="62" s="1"/>
  <c r="C224" i="62" s="1"/>
  <c r="B225" i="62" s="1"/>
  <c r="C225" i="62" s="1"/>
  <c r="B226" i="62" s="1"/>
  <c r="C226" i="62" s="1"/>
  <c r="B227" i="62" s="1"/>
  <c r="C227" i="62" s="1"/>
  <c r="B228" i="62" s="1"/>
  <c r="C228" i="62" s="1"/>
  <c r="A218" i="62"/>
  <c r="Z217" i="62"/>
  <c r="U141" i="62" s="1"/>
  <c r="Y217" i="62"/>
  <c r="X217" i="62"/>
  <c r="U139" i="62" s="1"/>
  <c r="W217" i="62"/>
  <c r="V217" i="62"/>
  <c r="U217" i="62"/>
  <c r="T217" i="62"/>
  <c r="S217" i="62"/>
  <c r="O217" i="62"/>
  <c r="K217" i="62"/>
  <c r="Z216" i="62"/>
  <c r="Y216" i="62"/>
  <c r="X216" i="62"/>
  <c r="W216" i="62"/>
  <c r="V216" i="62"/>
  <c r="U216" i="62"/>
  <c r="T216" i="62"/>
  <c r="S216" i="62"/>
  <c r="O216" i="62"/>
  <c r="K216" i="62"/>
  <c r="Z215" i="62"/>
  <c r="Y215" i="62"/>
  <c r="X215" i="62"/>
  <c r="W215" i="62"/>
  <c r="V215" i="62"/>
  <c r="U215" i="62"/>
  <c r="T215" i="62"/>
  <c r="S215" i="62"/>
  <c r="O215" i="62"/>
  <c r="K215" i="62"/>
  <c r="Z214" i="62"/>
  <c r="Y214" i="62"/>
  <c r="X214" i="62"/>
  <c r="W214" i="62"/>
  <c r="V214" i="62"/>
  <c r="U214" i="62"/>
  <c r="T214" i="62"/>
  <c r="S214" i="62"/>
  <c r="O214" i="62"/>
  <c r="K214" i="62"/>
  <c r="Z213" i="62"/>
  <c r="Y213" i="62"/>
  <c r="X213" i="62"/>
  <c r="W213" i="62"/>
  <c r="V213" i="62"/>
  <c r="U213" i="62"/>
  <c r="T213" i="62"/>
  <c r="S213" i="62"/>
  <c r="O213" i="62"/>
  <c r="K213" i="62"/>
  <c r="Z212" i="62"/>
  <c r="Y212" i="62"/>
  <c r="X212" i="62"/>
  <c r="W212" i="62"/>
  <c r="V212" i="62"/>
  <c r="U212" i="62"/>
  <c r="T212" i="62"/>
  <c r="S212" i="62"/>
  <c r="O212" i="62"/>
  <c r="K212" i="62"/>
  <c r="Z211" i="62"/>
  <c r="Y211" i="62"/>
  <c r="X211" i="62"/>
  <c r="W211" i="62"/>
  <c r="V211" i="62"/>
  <c r="U211" i="62"/>
  <c r="T211" i="62"/>
  <c r="S211" i="62"/>
  <c r="O211" i="62"/>
  <c r="K211" i="62"/>
  <c r="Z210" i="62"/>
  <c r="Y210" i="62"/>
  <c r="X210" i="62"/>
  <c r="W210" i="62"/>
  <c r="V210" i="62"/>
  <c r="U210" i="62"/>
  <c r="T210" i="62"/>
  <c r="S210" i="62"/>
  <c r="O210" i="62"/>
  <c r="K210" i="62"/>
  <c r="Z209" i="62"/>
  <c r="Y209" i="62"/>
  <c r="X209" i="62"/>
  <c r="W209" i="62"/>
  <c r="V209" i="62"/>
  <c r="U209" i="62"/>
  <c r="T209" i="62"/>
  <c r="S209" i="62"/>
  <c r="O209" i="62"/>
  <c r="K209" i="62"/>
  <c r="Z208" i="62"/>
  <c r="Y208" i="62"/>
  <c r="X208" i="62"/>
  <c r="W208" i="62"/>
  <c r="V208" i="62"/>
  <c r="T137" i="62" s="1"/>
  <c r="U208" i="62"/>
  <c r="T208" i="62"/>
  <c r="T135" i="62" s="1"/>
  <c r="S208" i="62"/>
  <c r="O208" i="62"/>
  <c r="K208" i="62"/>
  <c r="Z207" i="62"/>
  <c r="T141" i="62" s="1"/>
  <c r="Y207" i="62"/>
  <c r="X207" i="62"/>
  <c r="T139" i="62" s="1"/>
  <c r="W207" i="62"/>
  <c r="V207" i="62"/>
  <c r="U207" i="62"/>
  <c r="T207" i="62"/>
  <c r="S207" i="62"/>
  <c r="O207" i="62"/>
  <c r="K207" i="62"/>
  <c r="C207" i="62"/>
  <c r="B208" i="62" s="1"/>
  <c r="C208" i="62" s="1"/>
  <c r="B209" i="62" s="1"/>
  <c r="C209" i="62" s="1"/>
  <c r="B210" i="62" s="1"/>
  <c r="C210" i="62" s="1"/>
  <c r="B211" i="62" s="1"/>
  <c r="C211" i="62" s="1"/>
  <c r="B212" i="62" s="1"/>
  <c r="C212" i="62" s="1"/>
  <c r="B213" i="62" s="1"/>
  <c r="C213" i="62" s="1"/>
  <c r="B214" i="62" s="1"/>
  <c r="C214" i="62" s="1"/>
  <c r="B215" i="62" s="1"/>
  <c r="C215" i="62" s="1"/>
  <c r="B216" i="62" s="1"/>
  <c r="C216" i="62" s="1"/>
  <c r="B217" i="62" s="1"/>
  <c r="C217" i="62" s="1"/>
  <c r="B207" i="62"/>
  <c r="A207" i="62"/>
  <c r="Z206" i="62"/>
  <c r="Y206" i="62"/>
  <c r="X206" i="62"/>
  <c r="W206" i="62"/>
  <c r="T138" i="62" s="1"/>
  <c r="V206" i="62"/>
  <c r="U206" i="62"/>
  <c r="T136" i="62" s="1"/>
  <c r="T206" i="62"/>
  <c r="S206" i="62"/>
  <c r="O206" i="62"/>
  <c r="K206" i="62"/>
  <c r="Z205" i="62"/>
  <c r="Y205" i="62"/>
  <c r="X205" i="62"/>
  <c r="W205" i="62"/>
  <c r="V205" i="62"/>
  <c r="U205" i="62"/>
  <c r="T205" i="62"/>
  <c r="S205" i="62"/>
  <c r="O205" i="62"/>
  <c r="K205" i="62"/>
  <c r="Z204" i="62"/>
  <c r="Y204" i="62"/>
  <c r="X204" i="62"/>
  <c r="W204" i="62"/>
  <c r="V204" i="62"/>
  <c r="U204" i="62"/>
  <c r="T204" i="62"/>
  <c r="S204" i="62"/>
  <c r="O204" i="62"/>
  <c r="K204" i="62"/>
  <c r="Z203" i="62"/>
  <c r="Y203" i="62"/>
  <c r="X203" i="62"/>
  <c r="W203" i="62"/>
  <c r="V203" i="62"/>
  <c r="U203" i="62"/>
  <c r="T203" i="62"/>
  <c r="S203" i="62"/>
  <c r="O203" i="62"/>
  <c r="K203" i="62"/>
  <c r="Z202" i="62"/>
  <c r="Y202" i="62"/>
  <c r="X202" i="62"/>
  <c r="W202" i="62"/>
  <c r="V202" i="62"/>
  <c r="U202" i="62"/>
  <c r="T202" i="62"/>
  <c r="S202" i="62"/>
  <c r="O202" i="62"/>
  <c r="K202" i="62"/>
  <c r="Z201" i="62"/>
  <c r="Y201" i="62"/>
  <c r="X201" i="62"/>
  <c r="W201" i="62"/>
  <c r="V201" i="62"/>
  <c r="U201" i="62"/>
  <c r="T201" i="62"/>
  <c r="S201" i="62"/>
  <c r="O201" i="62"/>
  <c r="K201" i="62"/>
  <c r="Z200" i="62"/>
  <c r="Y200" i="62"/>
  <c r="X200" i="62"/>
  <c r="W200" i="62"/>
  <c r="V200" i="62"/>
  <c r="U200" i="62"/>
  <c r="T200" i="62"/>
  <c r="S200" i="62"/>
  <c r="O200" i="62"/>
  <c r="K200" i="62"/>
  <c r="Z199" i="62"/>
  <c r="Y199" i="62"/>
  <c r="X199" i="62"/>
  <c r="W199" i="62"/>
  <c r="V199" i="62"/>
  <c r="U199" i="62"/>
  <c r="T199" i="62"/>
  <c r="S199" i="62"/>
  <c r="O199" i="62"/>
  <c r="K199" i="62"/>
  <c r="Z198" i="62"/>
  <c r="Y198" i="62"/>
  <c r="X198" i="62"/>
  <c r="W198" i="62"/>
  <c r="V198" i="62"/>
  <c r="U198" i="62"/>
  <c r="T198" i="62"/>
  <c r="S198" i="62"/>
  <c r="O198" i="62"/>
  <c r="K198" i="62"/>
  <c r="Z197" i="62"/>
  <c r="Y197" i="62"/>
  <c r="X197" i="62"/>
  <c r="W197" i="62"/>
  <c r="V197" i="62"/>
  <c r="U197" i="62"/>
  <c r="T197" i="62"/>
  <c r="S197" i="62"/>
  <c r="S134" i="62" s="1"/>
  <c r="O197" i="62"/>
  <c r="K197" i="62"/>
  <c r="Z196" i="62"/>
  <c r="Y196" i="62"/>
  <c r="X196" i="62"/>
  <c r="W196" i="62"/>
  <c r="V196" i="62"/>
  <c r="U196" i="62"/>
  <c r="T196" i="62"/>
  <c r="S196" i="62"/>
  <c r="O196" i="62"/>
  <c r="K196" i="62"/>
  <c r="B196" i="62"/>
  <c r="C196" i="62" s="1"/>
  <c r="B197" i="62" s="1"/>
  <c r="C197" i="62" s="1"/>
  <c r="B198" i="62" s="1"/>
  <c r="C198" i="62" s="1"/>
  <c r="B199" i="62" s="1"/>
  <c r="C199" i="62" s="1"/>
  <c r="B200" i="62" s="1"/>
  <c r="C200" i="62" s="1"/>
  <c r="B201" i="62" s="1"/>
  <c r="C201" i="62" s="1"/>
  <c r="B202" i="62" s="1"/>
  <c r="C202" i="62" s="1"/>
  <c r="B203" i="62" s="1"/>
  <c r="C203" i="62" s="1"/>
  <c r="B204" i="62" s="1"/>
  <c r="C204" i="62" s="1"/>
  <c r="B205" i="62" s="1"/>
  <c r="C205" i="62" s="1"/>
  <c r="B206" i="62" s="1"/>
  <c r="C206" i="62" s="1"/>
  <c r="A196" i="62"/>
  <c r="Z195" i="62"/>
  <c r="Y195" i="62"/>
  <c r="X195" i="62"/>
  <c r="W195" i="62"/>
  <c r="V195" i="62"/>
  <c r="U195" i="62"/>
  <c r="T195" i="62"/>
  <c r="S195" i="62"/>
  <c r="O195" i="62"/>
  <c r="K195" i="62"/>
  <c r="Z194" i="62"/>
  <c r="Y194" i="62"/>
  <c r="X194" i="62"/>
  <c r="W194" i="62"/>
  <c r="V194" i="62"/>
  <c r="U194" i="62"/>
  <c r="T194" i="62"/>
  <c r="S194" i="62"/>
  <c r="O194" i="62"/>
  <c r="K194" i="62"/>
  <c r="Z193" i="62"/>
  <c r="Y193" i="62"/>
  <c r="X193" i="62"/>
  <c r="W193" i="62"/>
  <c r="V193" i="62"/>
  <c r="U193" i="62"/>
  <c r="T193" i="62"/>
  <c r="S193" i="62"/>
  <c r="O193" i="62"/>
  <c r="K193" i="62"/>
  <c r="Z192" i="62"/>
  <c r="Y192" i="62"/>
  <c r="X192" i="62"/>
  <c r="W192" i="62"/>
  <c r="V192" i="62"/>
  <c r="U192" i="62"/>
  <c r="T192" i="62"/>
  <c r="S192" i="62"/>
  <c r="O192" i="62"/>
  <c r="K192" i="62"/>
  <c r="Z191" i="62"/>
  <c r="Y191" i="62"/>
  <c r="X191" i="62"/>
  <c r="W191" i="62"/>
  <c r="V191" i="62"/>
  <c r="U191" i="62"/>
  <c r="T191" i="62"/>
  <c r="S191" i="62"/>
  <c r="O191" i="62"/>
  <c r="K191" i="62"/>
  <c r="Z190" i="62"/>
  <c r="Y190" i="62"/>
  <c r="X190" i="62"/>
  <c r="W190" i="62"/>
  <c r="V190" i="62"/>
  <c r="U190" i="62"/>
  <c r="T190" i="62"/>
  <c r="S190" i="62"/>
  <c r="O190" i="62"/>
  <c r="K190" i="62"/>
  <c r="Z189" i="62"/>
  <c r="Y189" i="62"/>
  <c r="X189" i="62"/>
  <c r="W189" i="62"/>
  <c r="V189" i="62"/>
  <c r="U189" i="62"/>
  <c r="T189" i="62"/>
  <c r="S189" i="62"/>
  <c r="O189" i="62"/>
  <c r="K189" i="62"/>
  <c r="Z188" i="62"/>
  <c r="Y188" i="62"/>
  <c r="X188" i="62"/>
  <c r="W188" i="62"/>
  <c r="V188" i="62"/>
  <c r="U188" i="62"/>
  <c r="T188" i="62"/>
  <c r="S188" i="62"/>
  <c r="O188" i="62"/>
  <c r="K188" i="62"/>
  <c r="Z187" i="62"/>
  <c r="Y187" i="62"/>
  <c r="X187" i="62"/>
  <c r="W187" i="62"/>
  <c r="V187" i="62"/>
  <c r="U187" i="62"/>
  <c r="T187" i="62"/>
  <c r="S187" i="62"/>
  <c r="O187" i="62"/>
  <c r="K187" i="62"/>
  <c r="Z186" i="62"/>
  <c r="Y186" i="62"/>
  <c r="X186" i="62"/>
  <c r="R139" i="62" s="1"/>
  <c r="W186" i="62"/>
  <c r="V186" i="62"/>
  <c r="R137" i="62" s="1"/>
  <c r="U186" i="62"/>
  <c r="T186" i="62"/>
  <c r="S186" i="62"/>
  <c r="O186" i="62"/>
  <c r="K186" i="62"/>
  <c r="C186" i="62"/>
  <c r="B187" i="62" s="1"/>
  <c r="C187" i="62" s="1"/>
  <c r="B188" i="62" s="1"/>
  <c r="C188" i="62" s="1"/>
  <c r="B189" i="62" s="1"/>
  <c r="C189" i="62" s="1"/>
  <c r="B190" i="62" s="1"/>
  <c r="C190" i="62" s="1"/>
  <c r="B191" i="62" s="1"/>
  <c r="C191" i="62" s="1"/>
  <c r="B192" i="62" s="1"/>
  <c r="C192" i="62" s="1"/>
  <c r="B193" i="62" s="1"/>
  <c r="C193" i="62" s="1"/>
  <c r="B194" i="62" s="1"/>
  <c r="C194" i="62" s="1"/>
  <c r="B195" i="62" s="1"/>
  <c r="C195" i="62" s="1"/>
  <c r="B186" i="62"/>
  <c r="Z185" i="62"/>
  <c r="R141" i="62" s="1"/>
  <c r="Y185" i="62"/>
  <c r="X185" i="62"/>
  <c r="W185" i="62"/>
  <c r="V185" i="62"/>
  <c r="U185" i="62"/>
  <c r="T185" i="62"/>
  <c r="R135" i="62" s="1"/>
  <c r="S185" i="62"/>
  <c r="O185" i="62"/>
  <c r="K185" i="62"/>
  <c r="C185" i="62"/>
  <c r="B185" i="62"/>
  <c r="A185" i="62"/>
  <c r="Z184" i="62"/>
  <c r="Y184" i="62"/>
  <c r="R140" i="62" s="1"/>
  <c r="X184" i="62"/>
  <c r="W184" i="62"/>
  <c r="R138" i="62" s="1"/>
  <c r="V184" i="62"/>
  <c r="U184" i="62"/>
  <c r="T184" i="62"/>
  <c r="S184" i="62"/>
  <c r="O184" i="62"/>
  <c r="K184" i="62"/>
  <c r="Z183" i="62"/>
  <c r="Y183" i="62"/>
  <c r="X183" i="62"/>
  <c r="W183" i="62"/>
  <c r="V183" i="62"/>
  <c r="U183" i="62"/>
  <c r="T183" i="62"/>
  <c r="S183" i="62"/>
  <c r="O183" i="62"/>
  <c r="K183" i="62"/>
  <c r="Z182" i="62"/>
  <c r="Y182" i="62"/>
  <c r="X182" i="62"/>
  <c r="W182" i="62"/>
  <c r="V182" i="62"/>
  <c r="U182" i="62"/>
  <c r="T182" i="62"/>
  <c r="S182" i="62"/>
  <c r="O182" i="62"/>
  <c r="K182" i="62"/>
  <c r="Z181" i="62"/>
  <c r="Y181" i="62"/>
  <c r="X181" i="62"/>
  <c r="W181" i="62"/>
  <c r="V181" i="62"/>
  <c r="U181" i="62"/>
  <c r="T181" i="62"/>
  <c r="S181" i="62"/>
  <c r="O181" i="62"/>
  <c r="K181" i="62"/>
  <c r="Z180" i="62"/>
  <c r="Y180" i="62"/>
  <c r="X180" i="62"/>
  <c r="W180" i="62"/>
  <c r="V180" i="62"/>
  <c r="U180" i="62"/>
  <c r="T180" i="62"/>
  <c r="S180" i="62"/>
  <c r="O180" i="62"/>
  <c r="K180" i="62"/>
  <c r="Z179" i="62"/>
  <c r="Y179" i="62"/>
  <c r="X179" i="62"/>
  <c r="W179" i="62"/>
  <c r="V179" i="62"/>
  <c r="U179" i="62"/>
  <c r="T179" i="62"/>
  <c r="S179" i="62"/>
  <c r="O179" i="62"/>
  <c r="K179" i="62"/>
  <c r="Z178" i="62"/>
  <c r="Y178" i="62"/>
  <c r="X178" i="62"/>
  <c r="W178" i="62"/>
  <c r="V178" i="62"/>
  <c r="U178" i="62"/>
  <c r="T178" i="62"/>
  <c r="S178" i="62"/>
  <c r="O178" i="62"/>
  <c r="K178" i="62"/>
  <c r="Z177" i="62"/>
  <c r="Y177" i="62"/>
  <c r="X177" i="62"/>
  <c r="W177" i="62"/>
  <c r="V177" i="62"/>
  <c r="U177" i="62"/>
  <c r="T177" i="62"/>
  <c r="S177" i="62"/>
  <c r="O177" i="62"/>
  <c r="K177" i="62"/>
  <c r="Z176" i="62"/>
  <c r="Y176" i="62"/>
  <c r="X176" i="62"/>
  <c r="W176" i="62"/>
  <c r="V176" i="62"/>
  <c r="U176" i="62"/>
  <c r="T176" i="62"/>
  <c r="S176" i="62"/>
  <c r="O176" i="62"/>
  <c r="K176" i="62"/>
  <c r="Z175" i="62"/>
  <c r="Y175" i="62"/>
  <c r="X175" i="62"/>
  <c r="W175" i="62"/>
  <c r="V175" i="62"/>
  <c r="U175" i="62"/>
  <c r="U229" i="62" s="1"/>
  <c r="T175" i="62"/>
  <c r="S175" i="62"/>
  <c r="Q134" i="62" s="1"/>
  <c r="O175" i="62"/>
  <c r="K175" i="62"/>
  <c r="Z174" i="62"/>
  <c r="Y174" i="62"/>
  <c r="Q140" i="62" s="1"/>
  <c r="X174" i="62"/>
  <c r="W174" i="62"/>
  <c r="V174" i="62"/>
  <c r="U174" i="62"/>
  <c r="T174" i="62"/>
  <c r="S174" i="62"/>
  <c r="O174" i="62"/>
  <c r="K174" i="62"/>
  <c r="B174" i="62"/>
  <c r="C174" i="62" s="1"/>
  <c r="B175" i="62" s="1"/>
  <c r="C175" i="62" s="1"/>
  <c r="B176" i="62" s="1"/>
  <c r="C176" i="62" s="1"/>
  <c r="B177" i="62" s="1"/>
  <c r="C177" i="62" s="1"/>
  <c r="B178" i="62" s="1"/>
  <c r="C178" i="62" s="1"/>
  <c r="B179" i="62" s="1"/>
  <c r="C179" i="62" s="1"/>
  <c r="B180" i="62" s="1"/>
  <c r="C180" i="62" s="1"/>
  <c r="B181" i="62" s="1"/>
  <c r="C181" i="62" s="1"/>
  <c r="B182" i="62" s="1"/>
  <c r="C182" i="62" s="1"/>
  <c r="B183" i="62" s="1"/>
  <c r="C183" i="62" s="1"/>
  <c r="B184" i="62" s="1"/>
  <c r="C184" i="62" s="1"/>
  <c r="A174" i="62"/>
  <c r="Z173" i="62"/>
  <c r="Y173" i="62"/>
  <c r="X173" i="62"/>
  <c r="W173" i="62"/>
  <c r="V173" i="62"/>
  <c r="Q137" i="62" s="1"/>
  <c r="U173" i="62"/>
  <c r="T173" i="62"/>
  <c r="S173" i="62"/>
  <c r="O173" i="62"/>
  <c r="K173" i="62"/>
  <c r="Z172" i="62"/>
  <c r="Y172" i="62"/>
  <c r="X172" i="62"/>
  <c r="W172" i="62"/>
  <c r="V172" i="62"/>
  <c r="U172" i="62"/>
  <c r="T172" i="62"/>
  <c r="S172" i="62"/>
  <c r="O172" i="62"/>
  <c r="K172" i="62"/>
  <c r="Z171" i="62"/>
  <c r="Y171" i="62"/>
  <c r="X171" i="62"/>
  <c r="W171" i="62"/>
  <c r="V171" i="62"/>
  <c r="U171" i="62"/>
  <c r="T171" i="62"/>
  <c r="S171" i="62"/>
  <c r="O171" i="62"/>
  <c r="K171" i="62"/>
  <c r="Z170" i="62"/>
  <c r="Y170" i="62"/>
  <c r="X170" i="62"/>
  <c r="W170" i="62"/>
  <c r="V170" i="62"/>
  <c r="U170" i="62"/>
  <c r="T170" i="62"/>
  <c r="S170" i="62"/>
  <c r="O170" i="62"/>
  <c r="K170" i="62"/>
  <c r="Z169" i="62"/>
  <c r="Y169" i="62"/>
  <c r="X169" i="62"/>
  <c r="W169" i="62"/>
  <c r="V169" i="62"/>
  <c r="U169" i="62"/>
  <c r="T169" i="62"/>
  <c r="S169" i="62"/>
  <c r="O169" i="62"/>
  <c r="K169" i="62"/>
  <c r="Z168" i="62"/>
  <c r="Y168" i="62"/>
  <c r="X168" i="62"/>
  <c r="W168" i="62"/>
  <c r="V168" i="62"/>
  <c r="U168" i="62"/>
  <c r="T168" i="62"/>
  <c r="S168" i="62"/>
  <c r="O168" i="62"/>
  <c r="K168" i="62"/>
  <c r="Z167" i="62"/>
  <c r="Y167" i="62"/>
  <c r="X167" i="62"/>
  <c r="W167" i="62"/>
  <c r="V167" i="62"/>
  <c r="U167" i="62"/>
  <c r="T167" i="62"/>
  <c r="S167" i="62"/>
  <c r="O167" i="62"/>
  <c r="K167" i="62"/>
  <c r="Z166" i="62"/>
  <c r="Y166" i="62"/>
  <c r="X166" i="62"/>
  <c r="W166" i="62"/>
  <c r="V166" i="62"/>
  <c r="U166" i="62"/>
  <c r="T166" i="62"/>
  <c r="S166" i="62"/>
  <c r="O166" i="62"/>
  <c r="K166" i="62"/>
  <c r="Z165" i="62"/>
  <c r="Y165" i="62"/>
  <c r="X165" i="62"/>
  <c r="W165" i="62"/>
  <c r="V165" i="62"/>
  <c r="U165" i="62"/>
  <c r="T165" i="62"/>
  <c r="S165" i="62"/>
  <c r="O165" i="62"/>
  <c r="K165" i="62"/>
  <c r="Z164" i="62"/>
  <c r="Y164" i="62"/>
  <c r="X164" i="62"/>
  <c r="W164" i="62"/>
  <c r="V164" i="62"/>
  <c r="U164" i="62"/>
  <c r="T164" i="62"/>
  <c r="S164" i="62"/>
  <c r="O164" i="62"/>
  <c r="K164" i="62"/>
  <c r="Z163" i="62"/>
  <c r="Y163" i="62"/>
  <c r="X163" i="62"/>
  <c r="W163" i="62"/>
  <c r="V163" i="62"/>
  <c r="P137" i="62" s="1"/>
  <c r="U163" i="62"/>
  <c r="T163" i="62"/>
  <c r="P135" i="62" s="1"/>
  <c r="S163" i="62"/>
  <c r="O163" i="62"/>
  <c r="K163" i="62"/>
  <c r="Z162" i="62"/>
  <c r="Z229" i="62" s="1"/>
  <c r="Y162" i="62"/>
  <c r="Y229" i="62" s="1"/>
  <c r="X162" i="62"/>
  <c r="P139" i="62" s="1"/>
  <c r="W162" i="62"/>
  <c r="W229" i="62" s="1"/>
  <c r="V162" i="62"/>
  <c r="V229" i="62" s="1"/>
  <c r="U162" i="62"/>
  <c r="T162" i="62"/>
  <c r="T229" i="62" s="1"/>
  <c r="S162" i="62"/>
  <c r="O162" i="62"/>
  <c r="K162" i="62"/>
  <c r="C162" i="62"/>
  <c r="B163" i="62" s="1"/>
  <c r="C163" i="62" s="1"/>
  <c r="B164" i="62" s="1"/>
  <c r="C164" i="62" s="1"/>
  <c r="B165" i="62" s="1"/>
  <c r="C165" i="62" s="1"/>
  <c r="B166" i="62" s="1"/>
  <c r="C166" i="62" s="1"/>
  <c r="B167" i="62" s="1"/>
  <c r="C167" i="62" s="1"/>
  <c r="B168" i="62" s="1"/>
  <c r="C168" i="62" s="1"/>
  <c r="B169" i="62" s="1"/>
  <c r="C169" i="62" s="1"/>
  <c r="B170" i="62" s="1"/>
  <c r="C170" i="62" s="1"/>
  <c r="B171" i="62" s="1"/>
  <c r="C171" i="62" s="1"/>
  <c r="B172" i="62" s="1"/>
  <c r="C172" i="62" s="1"/>
  <c r="B173" i="62" s="1"/>
  <c r="C173" i="62" s="1"/>
  <c r="B162" i="62"/>
  <c r="A162" i="62"/>
  <c r="L158" i="62"/>
  <c r="K157" i="62"/>
  <c r="K156" i="62"/>
  <c r="K155" i="62"/>
  <c r="K154" i="62"/>
  <c r="K153" i="62"/>
  <c r="K152" i="62"/>
  <c r="K158" i="62" s="1"/>
  <c r="K146" i="62"/>
  <c r="G146" i="62" s="1"/>
  <c r="F146" i="62"/>
  <c r="D146" i="62"/>
  <c r="A146" i="62"/>
  <c r="K144" i="62"/>
  <c r="L144" i="62" s="1"/>
  <c r="G144" i="62"/>
  <c r="F144" i="62"/>
  <c r="D144" i="62"/>
  <c r="A144" i="62"/>
  <c r="L142" i="62"/>
  <c r="K142" i="62"/>
  <c r="G142" i="62"/>
  <c r="F142" i="62"/>
  <c r="D142" i="62"/>
  <c r="A142" i="62"/>
  <c r="S141" i="62"/>
  <c r="Q141" i="62"/>
  <c r="T140" i="62"/>
  <c r="S140" i="62"/>
  <c r="P140" i="62"/>
  <c r="L140" i="62"/>
  <c r="K140" i="62"/>
  <c r="G140" i="62"/>
  <c r="F140" i="62"/>
  <c r="D140" i="62"/>
  <c r="A140" i="62"/>
  <c r="S139" i="62"/>
  <c r="Q139" i="62"/>
  <c r="S138" i="62"/>
  <c r="Q138" i="62"/>
  <c r="P138" i="62"/>
  <c r="L138" i="62"/>
  <c r="K138" i="62"/>
  <c r="G138" i="62"/>
  <c r="F138" i="62"/>
  <c r="D138" i="62"/>
  <c r="A138" i="62"/>
  <c r="U137" i="62"/>
  <c r="S137" i="62"/>
  <c r="S136" i="62"/>
  <c r="R136" i="62"/>
  <c r="P136" i="62"/>
  <c r="L136" i="62"/>
  <c r="K136" i="62"/>
  <c r="K149" i="62" s="1"/>
  <c r="L148" i="62" s="1"/>
  <c r="G136" i="62"/>
  <c r="F136" i="62"/>
  <c r="D136" i="62"/>
  <c r="A136" i="62"/>
  <c r="U135" i="62"/>
  <c r="S135" i="62"/>
  <c r="Q135" i="62"/>
  <c r="T134" i="62"/>
  <c r="R134" i="62"/>
  <c r="P134" i="62"/>
  <c r="Z113" i="62"/>
  <c r="Y113" i="62"/>
  <c r="X113" i="62"/>
  <c r="W113" i="62"/>
  <c r="V113" i="62"/>
  <c r="U113" i="62"/>
  <c r="T113" i="62"/>
  <c r="S113" i="62"/>
  <c r="O113" i="62"/>
  <c r="K113" i="62"/>
  <c r="Z112" i="62"/>
  <c r="Y112" i="62"/>
  <c r="X112" i="62"/>
  <c r="W112" i="62"/>
  <c r="V112" i="62"/>
  <c r="U112" i="62"/>
  <c r="T112" i="62"/>
  <c r="S112" i="62"/>
  <c r="O112" i="62"/>
  <c r="K112" i="62"/>
  <c r="Z111" i="62"/>
  <c r="Y111" i="62"/>
  <c r="X111" i="62"/>
  <c r="W111" i="62"/>
  <c r="V111" i="62"/>
  <c r="U111" i="62"/>
  <c r="T111" i="62"/>
  <c r="S111" i="62"/>
  <c r="O111" i="62"/>
  <c r="K111" i="62"/>
  <c r="Z110" i="62"/>
  <c r="Y110" i="62"/>
  <c r="X110" i="62"/>
  <c r="W110" i="62"/>
  <c r="V110" i="62"/>
  <c r="U110" i="62"/>
  <c r="T110" i="62"/>
  <c r="S110" i="62"/>
  <c r="O110" i="62"/>
  <c r="K110" i="62"/>
  <c r="Z109" i="62"/>
  <c r="Y109" i="62"/>
  <c r="X109" i="62"/>
  <c r="W109" i="62"/>
  <c r="V109" i="62"/>
  <c r="U109" i="62"/>
  <c r="T109" i="62"/>
  <c r="S109" i="62"/>
  <c r="O109" i="62"/>
  <c r="K109" i="62"/>
  <c r="Z108" i="62"/>
  <c r="Y108" i="62"/>
  <c r="X108" i="62"/>
  <c r="W108" i="62"/>
  <c r="V108" i="62"/>
  <c r="U108" i="62"/>
  <c r="T108" i="62"/>
  <c r="S108" i="62"/>
  <c r="O108" i="62"/>
  <c r="K108" i="62"/>
  <c r="Z107" i="62"/>
  <c r="Y107" i="62"/>
  <c r="X107" i="62"/>
  <c r="W107" i="62"/>
  <c r="V107" i="62"/>
  <c r="U107" i="62"/>
  <c r="T107" i="62"/>
  <c r="S107" i="62"/>
  <c r="O107" i="62"/>
  <c r="K107" i="62"/>
  <c r="Z106" i="62"/>
  <c r="Y106" i="62"/>
  <c r="X106" i="62"/>
  <c r="W106" i="62"/>
  <c r="V106" i="62"/>
  <c r="U106" i="62"/>
  <c r="T106" i="62"/>
  <c r="S106" i="62"/>
  <c r="O106" i="62"/>
  <c r="K106" i="62"/>
  <c r="Z105" i="62"/>
  <c r="Y105" i="62"/>
  <c r="X105" i="62"/>
  <c r="W105" i="62"/>
  <c r="V105" i="62"/>
  <c r="U105" i="62"/>
  <c r="T105" i="62"/>
  <c r="S105" i="62"/>
  <c r="O105" i="62"/>
  <c r="K105" i="62"/>
  <c r="Z104" i="62"/>
  <c r="Y104" i="62"/>
  <c r="U25" i="62" s="1"/>
  <c r="X104" i="62"/>
  <c r="W104" i="62"/>
  <c r="U23" i="62" s="1"/>
  <c r="V104" i="62"/>
  <c r="U104" i="62"/>
  <c r="T104" i="62"/>
  <c r="S104" i="62"/>
  <c r="O104" i="62"/>
  <c r="K104" i="62"/>
  <c r="Z103" i="62"/>
  <c r="Y103" i="62"/>
  <c r="X103" i="62"/>
  <c r="W103" i="62"/>
  <c r="V103" i="62"/>
  <c r="U103" i="62"/>
  <c r="U21" i="62" s="1"/>
  <c r="T103" i="62"/>
  <c r="S103" i="62"/>
  <c r="U19" i="62" s="1"/>
  <c r="O103" i="62"/>
  <c r="K103" i="62"/>
  <c r="B103" i="62"/>
  <c r="C103" i="62" s="1"/>
  <c r="B104" i="62" s="1"/>
  <c r="C104" i="62" s="1"/>
  <c r="B105" i="62" s="1"/>
  <c r="C105" i="62" s="1"/>
  <c r="B106" i="62" s="1"/>
  <c r="C106" i="62" s="1"/>
  <c r="B107" i="62" s="1"/>
  <c r="C107" i="62" s="1"/>
  <c r="B108" i="62" s="1"/>
  <c r="C108" i="62" s="1"/>
  <c r="B109" i="62" s="1"/>
  <c r="C109" i="62" s="1"/>
  <c r="B110" i="62" s="1"/>
  <c r="C110" i="62" s="1"/>
  <c r="B111" i="62" s="1"/>
  <c r="C111" i="62" s="1"/>
  <c r="B112" i="62" s="1"/>
  <c r="C112" i="62" s="1"/>
  <c r="B113" i="62" s="1"/>
  <c r="C113" i="62" s="1"/>
  <c r="A103" i="62"/>
  <c r="Z102" i="62"/>
  <c r="U26" i="62" s="1"/>
  <c r="Y102" i="62"/>
  <c r="X102" i="62"/>
  <c r="U24" i="62" s="1"/>
  <c r="W102" i="62"/>
  <c r="V102" i="62"/>
  <c r="U102" i="62"/>
  <c r="T102" i="62"/>
  <c r="S102" i="62"/>
  <c r="O102" i="62"/>
  <c r="K102" i="62"/>
  <c r="Z101" i="62"/>
  <c r="Y101" i="62"/>
  <c r="X101" i="62"/>
  <c r="W101" i="62"/>
  <c r="V101" i="62"/>
  <c r="U101" i="62"/>
  <c r="T101" i="62"/>
  <c r="S101" i="62"/>
  <c r="O101" i="62"/>
  <c r="K101" i="62"/>
  <c r="Z100" i="62"/>
  <c r="Y100" i="62"/>
  <c r="X100" i="62"/>
  <c r="W100" i="62"/>
  <c r="V100" i="62"/>
  <c r="U100" i="62"/>
  <c r="T100" i="62"/>
  <c r="S100" i="62"/>
  <c r="O100" i="62"/>
  <c r="K100" i="62"/>
  <c r="Z99" i="62"/>
  <c r="Y99" i="62"/>
  <c r="X99" i="62"/>
  <c r="W99" i="62"/>
  <c r="V99" i="62"/>
  <c r="U99" i="62"/>
  <c r="T99" i="62"/>
  <c r="S99" i="62"/>
  <c r="O99" i="62"/>
  <c r="K99" i="62"/>
  <c r="Z98" i="62"/>
  <c r="Y98" i="62"/>
  <c r="X98" i="62"/>
  <c r="W98" i="62"/>
  <c r="V98" i="62"/>
  <c r="U98" i="62"/>
  <c r="T98" i="62"/>
  <c r="S98" i="62"/>
  <c r="O98" i="62"/>
  <c r="K98" i="62"/>
  <c r="Z97" i="62"/>
  <c r="Y97" i="62"/>
  <c r="X97" i="62"/>
  <c r="W97" i="62"/>
  <c r="V97" i="62"/>
  <c r="U97" i="62"/>
  <c r="T97" i="62"/>
  <c r="S97" i="62"/>
  <c r="O97" i="62"/>
  <c r="K97" i="62"/>
  <c r="Z96" i="62"/>
  <c r="Y96" i="62"/>
  <c r="X96" i="62"/>
  <c r="W96" i="62"/>
  <c r="V96" i="62"/>
  <c r="U96" i="62"/>
  <c r="T96" i="62"/>
  <c r="S96" i="62"/>
  <c r="O96" i="62"/>
  <c r="K96" i="62"/>
  <c r="Z95" i="62"/>
  <c r="Y95" i="62"/>
  <c r="X95" i="62"/>
  <c r="W95" i="62"/>
  <c r="V95" i="62"/>
  <c r="U95" i="62"/>
  <c r="T95" i="62"/>
  <c r="S95" i="62"/>
  <c r="O95" i="62"/>
  <c r="K95" i="62"/>
  <c r="Z94" i="62"/>
  <c r="Y94" i="62"/>
  <c r="X94" i="62"/>
  <c r="W94" i="62"/>
  <c r="V94" i="62"/>
  <c r="U94" i="62"/>
  <c r="T94" i="62"/>
  <c r="S94" i="62"/>
  <c r="O94" i="62"/>
  <c r="K94" i="62"/>
  <c r="Z93" i="62"/>
  <c r="Y93" i="62"/>
  <c r="X93" i="62"/>
  <c r="W93" i="62"/>
  <c r="V93" i="62"/>
  <c r="T22" i="62" s="1"/>
  <c r="U93" i="62"/>
  <c r="T93" i="62"/>
  <c r="T20" i="62" s="1"/>
  <c r="S93" i="62"/>
  <c r="O93" i="62"/>
  <c r="K93" i="62"/>
  <c r="Z92" i="62"/>
  <c r="T26" i="62" s="1"/>
  <c r="Y92" i="62"/>
  <c r="X92" i="62"/>
  <c r="T24" i="62" s="1"/>
  <c r="W92" i="62"/>
  <c r="V92" i="62"/>
  <c r="U92" i="62"/>
  <c r="T92" i="62"/>
  <c r="S92" i="62"/>
  <c r="O92" i="62"/>
  <c r="K92" i="62"/>
  <c r="C92" i="62"/>
  <c r="B93" i="62" s="1"/>
  <c r="C93" i="62" s="1"/>
  <c r="B94" i="62" s="1"/>
  <c r="C94" i="62" s="1"/>
  <c r="B95" i="62" s="1"/>
  <c r="C95" i="62" s="1"/>
  <c r="B96" i="62" s="1"/>
  <c r="C96" i="62" s="1"/>
  <c r="B97" i="62" s="1"/>
  <c r="C97" i="62" s="1"/>
  <c r="B98" i="62" s="1"/>
  <c r="C98" i="62" s="1"/>
  <c r="B99" i="62" s="1"/>
  <c r="C99" i="62" s="1"/>
  <c r="B100" i="62" s="1"/>
  <c r="C100" i="62" s="1"/>
  <c r="B101" i="62" s="1"/>
  <c r="C101" i="62" s="1"/>
  <c r="B102" i="62" s="1"/>
  <c r="C102" i="62" s="1"/>
  <c r="B92" i="62"/>
  <c r="A92" i="62"/>
  <c r="Z91" i="62"/>
  <c r="Y91" i="62"/>
  <c r="X91" i="62"/>
  <c r="W91" i="62"/>
  <c r="T23" i="62" s="1"/>
  <c r="V91" i="62"/>
  <c r="U91" i="62"/>
  <c r="T21" i="62" s="1"/>
  <c r="T91" i="62"/>
  <c r="S91" i="62"/>
  <c r="O91" i="62"/>
  <c r="K91" i="62"/>
  <c r="Z90" i="62"/>
  <c r="Y90" i="62"/>
  <c r="X90" i="62"/>
  <c r="W90" i="62"/>
  <c r="V90" i="62"/>
  <c r="U90" i="62"/>
  <c r="T90" i="62"/>
  <c r="S90" i="62"/>
  <c r="O90" i="62"/>
  <c r="K90" i="62"/>
  <c r="Z89" i="62"/>
  <c r="Y89" i="62"/>
  <c r="X89" i="62"/>
  <c r="W89" i="62"/>
  <c r="V89" i="62"/>
  <c r="U89" i="62"/>
  <c r="T89" i="62"/>
  <c r="S89" i="62"/>
  <c r="O89" i="62"/>
  <c r="K89" i="62"/>
  <c r="Z88" i="62"/>
  <c r="Y88" i="62"/>
  <c r="X88" i="62"/>
  <c r="W88" i="62"/>
  <c r="V88" i="62"/>
  <c r="U88" i="62"/>
  <c r="T88" i="62"/>
  <c r="S88" i="62"/>
  <c r="O88" i="62"/>
  <c r="K88" i="62"/>
  <c r="Z87" i="62"/>
  <c r="Y87" i="62"/>
  <c r="X87" i="62"/>
  <c r="W87" i="62"/>
  <c r="V87" i="62"/>
  <c r="U87" i="62"/>
  <c r="T87" i="62"/>
  <c r="S87" i="62"/>
  <c r="O87" i="62"/>
  <c r="K87" i="62"/>
  <c r="Z86" i="62"/>
  <c r="Y86" i="62"/>
  <c r="X86" i="62"/>
  <c r="W86" i="62"/>
  <c r="V86" i="62"/>
  <c r="U86" i="62"/>
  <c r="T86" i="62"/>
  <c r="S86" i="62"/>
  <c r="O86" i="62"/>
  <c r="K86" i="62"/>
  <c r="Z85" i="62"/>
  <c r="Y85" i="62"/>
  <c r="X85" i="62"/>
  <c r="W85" i="62"/>
  <c r="V85" i="62"/>
  <c r="U85" i="62"/>
  <c r="T85" i="62"/>
  <c r="S85" i="62"/>
  <c r="O85" i="62"/>
  <c r="K85" i="62"/>
  <c r="Z84" i="62"/>
  <c r="Y84" i="62"/>
  <c r="X84" i="62"/>
  <c r="W84" i="62"/>
  <c r="V84" i="62"/>
  <c r="U84" i="62"/>
  <c r="T84" i="62"/>
  <c r="S84" i="62"/>
  <c r="O84" i="62"/>
  <c r="K84" i="62"/>
  <c r="Z83" i="62"/>
  <c r="Y83" i="62"/>
  <c r="X83" i="62"/>
  <c r="W83" i="62"/>
  <c r="V83" i="62"/>
  <c r="U83" i="62"/>
  <c r="T83" i="62"/>
  <c r="S83" i="62"/>
  <c r="O83" i="62"/>
  <c r="K83" i="62"/>
  <c r="Z82" i="62"/>
  <c r="Y82" i="62"/>
  <c r="X82" i="62"/>
  <c r="W82" i="62"/>
  <c r="V82" i="62"/>
  <c r="U82" i="62"/>
  <c r="T82" i="62"/>
  <c r="S82" i="62"/>
  <c r="S19" i="62" s="1"/>
  <c r="O82" i="62"/>
  <c r="K82" i="62"/>
  <c r="Z81" i="62"/>
  <c r="Y81" i="62"/>
  <c r="X81" i="62"/>
  <c r="W81" i="62"/>
  <c r="V81" i="62"/>
  <c r="U81" i="62"/>
  <c r="T81" i="62"/>
  <c r="S81" i="62"/>
  <c r="O81" i="62"/>
  <c r="K81" i="62"/>
  <c r="B81" i="62"/>
  <c r="C81" i="62" s="1"/>
  <c r="B82" i="62" s="1"/>
  <c r="C82" i="62" s="1"/>
  <c r="B83" i="62" s="1"/>
  <c r="C83" i="62" s="1"/>
  <c r="B84" i="62" s="1"/>
  <c r="C84" i="62" s="1"/>
  <c r="B85" i="62" s="1"/>
  <c r="C85" i="62" s="1"/>
  <c r="B86" i="62" s="1"/>
  <c r="C86" i="62" s="1"/>
  <c r="B87" i="62" s="1"/>
  <c r="C87" i="62" s="1"/>
  <c r="B88" i="62" s="1"/>
  <c r="C88" i="62" s="1"/>
  <c r="B89" i="62" s="1"/>
  <c r="C89" i="62" s="1"/>
  <c r="B90" i="62" s="1"/>
  <c r="C90" i="62" s="1"/>
  <c r="B91" i="62" s="1"/>
  <c r="C91" i="62" s="1"/>
  <c r="A81" i="62"/>
  <c r="Z80" i="62"/>
  <c r="Y80" i="62"/>
  <c r="X80" i="62"/>
  <c r="W80" i="62"/>
  <c r="V80" i="62"/>
  <c r="U80" i="62"/>
  <c r="T80" i="62"/>
  <c r="S80" i="62"/>
  <c r="O80" i="62"/>
  <c r="K80" i="62"/>
  <c r="Z79" i="62"/>
  <c r="Y79" i="62"/>
  <c r="X79" i="62"/>
  <c r="W79" i="62"/>
  <c r="V79" i="62"/>
  <c r="U79" i="62"/>
  <c r="T79" i="62"/>
  <c r="S79" i="62"/>
  <c r="O79" i="62"/>
  <c r="K79" i="62"/>
  <c r="Z78" i="62"/>
  <c r="Y78" i="62"/>
  <c r="X78" i="62"/>
  <c r="W78" i="62"/>
  <c r="V78" i="62"/>
  <c r="U78" i="62"/>
  <c r="T78" i="62"/>
  <c r="S78" i="62"/>
  <c r="O78" i="62"/>
  <c r="K78" i="62"/>
  <c r="Z77" i="62"/>
  <c r="Y77" i="62"/>
  <c r="X77" i="62"/>
  <c r="W77" i="62"/>
  <c r="V77" i="62"/>
  <c r="U77" i="62"/>
  <c r="T77" i="62"/>
  <c r="S77" i="62"/>
  <c r="O77" i="62"/>
  <c r="K77" i="62"/>
  <c r="Z76" i="62"/>
  <c r="Y76" i="62"/>
  <c r="X76" i="62"/>
  <c r="W76" i="62"/>
  <c r="V76" i="62"/>
  <c r="U76" i="62"/>
  <c r="T76" i="62"/>
  <c r="S76" i="62"/>
  <c r="O76" i="62"/>
  <c r="K76" i="62"/>
  <c r="Z75" i="62"/>
  <c r="Y75" i="62"/>
  <c r="X75" i="62"/>
  <c r="W75" i="62"/>
  <c r="V75" i="62"/>
  <c r="U75" i="62"/>
  <c r="T75" i="62"/>
  <c r="S75" i="62"/>
  <c r="O75" i="62"/>
  <c r="K75" i="62"/>
  <c r="Z74" i="62"/>
  <c r="Y74" i="62"/>
  <c r="X74" i="62"/>
  <c r="W74" i="62"/>
  <c r="V74" i="62"/>
  <c r="U74" i="62"/>
  <c r="T74" i="62"/>
  <c r="S74" i="62"/>
  <c r="O74" i="62"/>
  <c r="K74" i="62"/>
  <c r="Z73" i="62"/>
  <c r="Y73" i="62"/>
  <c r="X73" i="62"/>
  <c r="W73" i="62"/>
  <c r="V73" i="62"/>
  <c r="U73" i="62"/>
  <c r="T73" i="62"/>
  <c r="S73" i="62"/>
  <c r="O73" i="62"/>
  <c r="K73" i="62"/>
  <c r="Z72" i="62"/>
  <c r="Y72" i="62"/>
  <c r="X72" i="62"/>
  <c r="W72" i="62"/>
  <c r="V72" i="62"/>
  <c r="U72" i="62"/>
  <c r="T72" i="62"/>
  <c r="S72" i="62"/>
  <c r="O72" i="62"/>
  <c r="K72" i="62"/>
  <c r="Z71" i="62"/>
  <c r="Y71" i="62"/>
  <c r="X71" i="62"/>
  <c r="R24" i="62" s="1"/>
  <c r="W71" i="62"/>
  <c r="V71" i="62"/>
  <c r="R22" i="62" s="1"/>
  <c r="U71" i="62"/>
  <c r="T71" i="62"/>
  <c r="S71" i="62"/>
  <c r="O71" i="62"/>
  <c r="K71" i="62"/>
  <c r="Z70" i="62"/>
  <c r="R26" i="62" s="1"/>
  <c r="Y70" i="62"/>
  <c r="X70" i="62"/>
  <c r="W70" i="62"/>
  <c r="V70" i="62"/>
  <c r="U70" i="62"/>
  <c r="T70" i="62"/>
  <c r="R20" i="62" s="1"/>
  <c r="S70" i="62"/>
  <c r="O70" i="62"/>
  <c r="K70" i="62"/>
  <c r="B70" i="62"/>
  <c r="C70" i="62" s="1"/>
  <c r="B71" i="62" s="1"/>
  <c r="C71" i="62" s="1"/>
  <c r="B72" i="62" s="1"/>
  <c r="C72" i="62" s="1"/>
  <c r="B73" i="62" s="1"/>
  <c r="C73" i="62" s="1"/>
  <c r="B74" i="62" s="1"/>
  <c r="C74" i="62" s="1"/>
  <c r="B75" i="62" s="1"/>
  <c r="C75" i="62" s="1"/>
  <c r="B76" i="62" s="1"/>
  <c r="C76" i="62" s="1"/>
  <c r="B77" i="62" s="1"/>
  <c r="C77" i="62" s="1"/>
  <c r="B78" i="62" s="1"/>
  <c r="C78" i="62" s="1"/>
  <c r="B79" i="62" s="1"/>
  <c r="C79" i="62" s="1"/>
  <c r="B80" i="62" s="1"/>
  <c r="C80" i="62" s="1"/>
  <c r="A70" i="62"/>
  <c r="Z69" i="62"/>
  <c r="Y69" i="62"/>
  <c r="R25" i="62" s="1"/>
  <c r="X69" i="62"/>
  <c r="W69" i="62"/>
  <c r="R23" i="62" s="1"/>
  <c r="V69" i="62"/>
  <c r="U69" i="62"/>
  <c r="T69" i="62"/>
  <c r="S69" i="62"/>
  <c r="O69" i="62"/>
  <c r="K69" i="62"/>
  <c r="Z68" i="62"/>
  <c r="Y68" i="62"/>
  <c r="X68" i="62"/>
  <c r="W68" i="62"/>
  <c r="V68" i="62"/>
  <c r="U68" i="62"/>
  <c r="T68" i="62"/>
  <c r="S68" i="62"/>
  <c r="O68" i="62"/>
  <c r="K68" i="62"/>
  <c r="Z67" i="62"/>
  <c r="Y67" i="62"/>
  <c r="X67" i="62"/>
  <c r="W67" i="62"/>
  <c r="V67" i="62"/>
  <c r="U67" i="62"/>
  <c r="T67" i="62"/>
  <c r="S67" i="62"/>
  <c r="O67" i="62"/>
  <c r="K67" i="62"/>
  <c r="Z66" i="62"/>
  <c r="Y66" i="62"/>
  <c r="X66" i="62"/>
  <c r="W66" i="62"/>
  <c r="V66" i="62"/>
  <c r="U66" i="62"/>
  <c r="T66" i="62"/>
  <c r="S66" i="62"/>
  <c r="O66" i="62"/>
  <c r="K66" i="62"/>
  <c r="Z65" i="62"/>
  <c r="Y65" i="62"/>
  <c r="X65" i="62"/>
  <c r="W65" i="62"/>
  <c r="V65" i="62"/>
  <c r="U65" i="62"/>
  <c r="T65" i="62"/>
  <c r="S65" i="62"/>
  <c r="O65" i="62"/>
  <c r="K65" i="62"/>
  <c r="Z64" i="62"/>
  <c r="Y64" i="62"/>
  <c r="X64" i="62"/>
  <c r="W64" i="62"/>
  <c r="V64" i="62"/>
  <c r="U64" i="62"/>
  <c r="T64" i="62"/>
  <c r="S64" i="62"/>
  <c r="O64" i="62"/>
  <c r="K64" i="62"/>
  <c r="Z63" i="62"/>
  <c r="Y63" i="62"/>
  <c r="X63" i="62"/>
  <c r="W63" i="62"/>
  <c r="V63" i="62"/>
  <c r="U63" i="62"/>
  <c r="T63" i="62"/>
  <c r="S63" i="62"/>
  <c r="O63" i="62"/>
  <c r="K63" i="62"/>
  <c r="Z62" i="62"/>
  <c r="Y62" i="62"/>
  <c r="X62" i="62"/>
  <c r="W62" i="62"/>
  <c r="V62" i="62"/>
  <c r="U62" i="62"/>
  <c r="T62" i="62"/>
  <c r="S62" i="62"/>
  <c r="O62" i="62"/>
  <c r="K62" i="62"/>
  <c r="Z61" i="62"/>
  <c r="Y61" i="62"/>
  <c r="X61" i="62"/>
  <c r="W61" i="62"/>
  <c r="V61" i="62"/>
  <c r="U61" i="62"/>
  <c r="T61" i="62"/>
  <c r="S61" i="62"/>
  <c r="O61" i="62"/>
  <c r="K61" i="62"/>
  <c r="Z60" i="62"/>
  <c r="Y60" i="62"/>
  <c r="X60" i="62"/>
  <c r="W60" i="62"/>
  <c r="V60" i="62"/>
  <c r="U60" i="62"/>
  <c r="T60" i="62"/>
  <c r="S60" i="62"/>
  <c r="Q19" i="62" s="1"/>
  <c r="O60" i="62"/>
  <c r="K60" i="62"/>
  <c r="Z59" i="62"/>
  <c r="Y59" i="62"/>
  <c r="Q25" i="62" s="1"/>
  <c r="X59" i="62"/>
  <c r="W59" i="62"/>
  <c r="V59" i="62"/>
  <c r="U59" i="62"/>
  <c r="T59" i="62"/>
  <c r="S59" i="62"/>
  <c r="O59" i="62"/>
  <c r="K59" i="62"/>
  <c r="B59" i="62"/>
  <c r="C59" i="62" s="1"/>
  <c r="B60" i="62" s="1"/>
  <c r="C60" i="62" s="1"/>
  <c r="B61" i="62" s="1"/>
  <c r="C61" i="62" s="1"/>
  <c r="B62" i="62" s="1"/>
  <c r="C62" i="62" s="1"/>
  <c r="B63" i="62" s="1"/>
  <c r="C63" i="62" s="1"/>
  <c r="B64" i="62" s="1"/>
  <c r="C64" i="62" s="1"/>
  <c r="B65" i="62" s="1"/>
  <c r="C65" i="62" s="1"/>
  <c r="B66" i="62" s="1"/>
  <c r="C66" i="62" s="1"/>
  <c r="B67" i="62" s="1"/>
  <c r="C67" i="62" s="1"/>
  <c r="B68" i="62" s="1"/>
  <c r="C68" i="62" s="1"/>
  <c r="B69" i="62" s="1"/>
  <c r="C69" i="62" s="1"/>
  <c r="A59" i="62"/>
  <c r="Z58" i="62"/>
  <c r="Y58" i="62"/>
  <c r="X58" i="62"/>
  <c r="W58" i="62"/>
  <c r="V58" i="62"/>
  <c r="Q22" i="62" s="1"/>
  <c r="U58" i="62"/>
  <c r="T58" i="62"/>
  <c r="S58" i="62"/>
  <c r="O58" i="62"/>
  <c r="K58" i="62"/>
  <c r="Z57" i="62"/>
  <c r="Y57" i="62"/>
  <c r="X57" i="62"/>
  <c r="W57" i="62"/>
  <c r="V57" i="62"/>
  <c r="U57" i="62"/>
  <c r="T57" i="62"/>
  <c r="S57" i="62"/>
  <c r="O57" i="62"/>
  <c r="K57" i="62"/>
  <c r="Z56" i="62"/>
  <c r="Y56" i="62"/>
  <c r="X56" i="62"/>
  <c r="W56" i="62"/>
  <c r="V56" i="62"/>
  <c r="U56" i="62"/>
  <c r="T56" i="62"/>
  <c r="S56" i="62"/>
  <c r="O56" i="62"/>
  <c r="K56" i="62"/>
  <c r="Z55" i="62"/>
  <c r="Y55" i="62"/>
  <c r="X55" i="62"/>
  <c r="W55" i="62"/>
  <c r="V55" i="62"/>
  <c r="U55" i="62"/>
  <c r="T55" i="62"/>
  <c r="S55" i="62"/>
  <c r="O55" i="62"/>
  <c r="K55" i="62"/>
  <c r="Z54" i="62"/>
  <c r="Y54" i="62"/>
  <c r="X54" i="62"/>
  <c r="W54" i="62"/>
  <c r="V54" i="62"/>
  <c r="U54" i="62"/>
  <c r="T54" i="62"/>
  <c r="S54" i="62"/>
  <c r="O54" i="62"/>
  <c r="K54" i="62"/>
  <c r="Z53" i="62"/>
  <c r="Y53" i="62"/>
  <c r="X53" i="62"/>
  <c r="W53" i="62"/>
  <c r="V53" i="62"/>
  <c r="U53" i="62"/>
  <c r="T53" i="62"/>
  <c r="S53" i="62"/>
  <c r="O53" i="62"/>
  <c r="K53" i="62"/>
  <c r="Z52" i="62"/>
  <c r="Y52" i="62"/>
  <c r="X52" i="62"/>
  <c r="W52" i="62"/>
  <c r="V52" i="62"/>
  <c r="U52" i="62"/>
  <c r="T52" i="62"/>
  <c r="S52" i="62"/>
  <c r="O52" i="62"/>
  <c r="K52" i="62"/>
  <c r="Z51" i="62"/>
  <c r="Y51" i="62"/>
  <c r="X51" i="62"/>
  <c r="W51" i="62"/>
  <c r="V51" i="62"/>
  <c r="U51" i="62"/>
  <c r="T51" i="62"/>
  <c r="S51" i="62"/>
  <c r="O51" i="62"/>
  <c r="K51" i="62"/>
  <c r="Z50" i="62"/>
  <c r="Y50" i="62"/>
  <c r="X50" i="62"/>
  <c r="W50" i="62"/>
  <c r="V50" i="62"/>
  <c r="U50" i="62"/>
  <c r="T50" i="62"/>
  <c r="S50" i="62"/>
  <c r="O50" i="62"/>
  <c r="K50" i="62"/>
  <c r="Y49" i="62"/>
  <c r="X49" i="62"/>
  <c r="W49" i="62"/>
  <c r="V49" i="62"/>
  <c r="U49" i="62"/>
  <c r="T49" i="62"/>
  <c r="S49" i="62"/>
  <c r="O49" i="62"/>
  <c r="K49" i="62"/>
  <c r="Z49" i="62" s="1"/>
  <c r="Z48" i="62"/>
  <c r="Y48" i="62"/>
  <c r="P25" i="62" s="1"/>
  <c r="X48" i="62"/>
  <c r="W48" i="62"/>
  <c r="V48" i="62"/>
  <c r="U48" i="62"/>
  <c r="P21" i="62" s="1"/>
  <c r="T48" i="62"/>
  <c r="O48" i="62"/>
  <c r="K48" i="62"/>
  <c r="S48" i="62" s="1"/>
  <c r="Z47" i="62"/>
  <c r="Y47" i="62"/>
  <c r="X47" i="62"/>
  <c r="W47" i="62"/>
  <c r="V47" i="62"/>
  <c r="U47" i="62"/>
  <c r="T47" i="62"/>
  <c r="S47" i="62"/>
  <c r="O47" i="62"/>
  <c r="K47" i="62"/>
  <c r="B47" i="62"/>
  <c r="C47" i="62" s="1"/>
  <c r="B48" i="62" s="1"/>
  <c r="C48" i="62" s="1"/>
  <c r="B49" i="62" s="1"/>
  <c r="C49" i="62" s="1"/>
  <c r="B50" i="62" s="1"/>
  <c r="C50" i="62" s="1"/>
  <c r="B51" i="62" s="1"/>
  <c r="C51" i="62" s="1"/>
  <c r="B52" i="62" s="1"/>
  <c r="C52" i="62" s="1"/>
  <c r="B53" i="62" s="1"/>
  <c r="C53" i="62" s="1"/>
  <c r="B54" i="62" s="1"/>
  <c r="C54" i="62" s="1"/>
  <c r="B55" i="62" s="1"/>
  <c r="C55" i="62" s="1"/>
  <c r="B56" i="62" s="1"/>
  <c r="C56" i="62" s="1"/>
  <c r="B57" i="62" s="1"/>
  <c r="C57" i="62" s="1"/>
  <c r="B58" i="62" s="1"/>
  <c r="C58" i="62" s="1"/>
  <c r="A47" i="62"/>
  <c r="L43" i="62"/>
  <c r="K42" i="62"/>
  <c r="K41" i="62"/>
  <c r="K40" i="62"/>
  <c r="K39" i="62"/>
  <c r="K38" i="62"/>
  <c r="K37" i="62"/>
  <c r="K43" i="62" s="1"/>
  <c r="K31" i="62"/>
  <c r="F31" i="62"/>
  <c r="D31" i="62"/>
  <c r="A31" i="62"/>
  <c r="L29" i="62"/>
  <c r="K29" i="62"/>
  <c r="G29" i="62"/>
  <c r="F29" i="62"/>
  <c r="D29" i="62"/>
  <c r="J29" i="62" s="1"/>
  <c r="L30" i="62" s="1"/>
  <c r="A29" i="62"/>
  <c r="K27" i="62"/>
  <c r="F27" i="62"/>
  <c r="D27" i="62"/>
  <c r="A27" i="62"/>
  <c r="S26" i="62"/>
  <c r="Q26" i="62"/>
  <c r="T25" i="62"/>
  <c r="S25" i="62"/>
  <c r="K25" i="62"/>
  <c r="F25" i="62"/>
  <c r="D25" i="62"/>
  <c r="A25" i="62"/>
  <c r="S24" i="62"/>
  <c r="Q24" i="62"/>
  <c r="S23" i="62"/>
  <c r="Q23" i="62"/>
  <c r="K23" i="62"/>
  <c r="F23" i="62"/>
  <c r="D23" i="62"/>
  <c r="A23" i="62"/>
  <c r="U22" i="62"/>
  <c r="S22" i="62"/>
  <c r="S21" i="62"/>
  <c r="R21" i="62"/>
  <c r="K21" i="62"/>
  <c r="F21" i="62"/>
  <c r="D21" i="62"/>
  <c r="A21" i="62"/>
  <c r="U20" i="62"/>
  <c r="S20" i="62"/>
  <c r="Q20" i="62"/>
  <c r="T19" i="62"/>
  <c r="H29" i="62" s="1"/>
  <c r="R19" i="62"/>
  <c r="H25" i="62" s="1"/>
  <c r="Z228" i="61"/>
  <c r="Y228" i="61"/>
  <c r="X228" i="61"/>
  <c r="W228" i="61"/>
  <c r="V228" i="61"/>
  <c r="U228" i="61"/>
  <c r="T228" i="61"/>
  <c r="S228" i="61"/>
  <c r="O228" i="61"/>
  <c r="K228" i="61"/>
  <c r="Z227" i="61"/>
  <c r="Y227" i="61"/>
  <c r="X227" i="61"/>
  <c r="W227" i="61"/>
  <c r="V227" i="61"/>
  <c r="U227" i="61"/>
  <c r="T227" i="61"/>
  <c r="S227" i="61"/>
  <c r="O227" i="61"/>
  <c r="K227" i="61"/>
  <c r="Z226" i="61"/>
  <c r="Y226" i="61"/>
  <c r="X226" i="61"/>
  <c r="W226" i="61"/>
  <c r="V226" i="61"/>
  <c r="U226" i="61"/>
  <c r="T226" i="61"/>
  <c r="S226" i="61"/>
  <c r="O226" i="61"/>
  <c r="K226" i="61"/>
  <c r="Z225" i="61"/>
  <c r="Y225" i="61"/>
  <c r="X225" i="61"/>
  <c r="W225" i="61"/>
  <c r="V225" i="61"/>
  <c r="U225" i="61"/>
  <c r="T225" i="61"/>
  <c r="S225" i="61"/>
  <c r="O225" i="61"/>
  <c r="K225" i="61"/>
  <c r="Z224" i="61"/>
  <c r="Y224" i="61"/>
  <c r="X224" i="61"/>
  <c r="W224" i="61"/>
  <c r="V224" i="61"/>
  <c r="U224" i="61"/>
  <c r="T224" i="61"/>
  <c r="S224" i="61"/>
  <c r="O224" i="61"/>
  <c r="K224" i="61"/>
  <c r="Z223" i="61"/>
  <c r="Y223" i="61"/>
  <c r="X223" i="61"/>
  <c r="W223" i="61"/>
  <c r="V223" i="61"/>
  <c r="U223" i="61"/>
  <c r="T223" i="61"/>
  <c r="S223" i="61"/>
  <c r="O223" i="61"/>
  <c r="K223" i="61"/>
  <c r="Z222" i="61"/>
  <c r="Y222" i="61"/>
  <c r="X222" i="61"/>
  <c r="W222" i="61"/>
  <c r="V222" i="61"/>
  <c r="U222" i="61"/>
  <c r="T222" i="61"/>
  <c r="S222" i="61"/>
  <c r="O222" i="61"/>
  <c r="K222" i="61"/>
  <c r="Z221" i="61"/>
  <c r="Y221" i="61"/>
  <c r="X221" i="61"/>
  <c r="W221" i="61"/>
  <c r="V221" i="61"/>
  <c r="U221" i="61"/>
  <c r="T221" i="61"/>
  <c r="S221" i="61"/>
  <c r="O221" i="61"/>
  <c r="K221" i="61"/>
  <c r="Z220" i="61"/>
  <c r="Y220" i="61"/>
  <c r="X220" i="61"/>
  <c r="W220" i="61"/>
  <c r="V220" i="61"/>
  <c r="U220" i="61"/>
  <c r="T220" i="61"/>
  <c r="S220" i="61"/>
  <c r="O220" i="61"/>
  <c r="K220" i="61"/>
  <c r="Z219" i="61"/>
  <c r="Y219" i="61"/>
  <c r="X219" i="61"/>
  <c r="W219" i="61"/>
  <c r="U138" i="61" s="1"/>
  <c r="V219" i="61"/>
  <c r="U219" i="61"/>
  <c r="T219" i="61"/>
  <c r="S219" i="61"/>
  <c r="O219" i="61"/>
  <c r="K219" i="61"/>
  <c r="Z218" i="61"/>
  <c r="U141" i="61" s="1"/>
  <c r="Y218" i="61"/>
  <c r="X218" i="61"/>
  <c r="W218" i="61"/>
  <c r="V218" i="61"/>
  <c r="U218" i="61"/>
  <c r="T218" i="61"/>
  <c r="S218" i="61"/>
  <c r="U134" i="61" s="1"/>
  <c r="O218" i="61"/>
  <c r="K218" i="61"/>
  <c r="B218" i="61"/>
  <c r="C218" i="61" s="1"/>
  <c r="B219" i="61" s="1"/>
  <c r="C219" i="61" s="1"/>
  <c r="B220" i="61" s="1"/>
  <c r="C220" i="61" s="1"/>
  <c r="B221" i="61" s="1"/>
  <c r="C221" i="61" s="1"/>
  <c r="B222" i="61" s="1"/>
  <c r="C222" i="61" s="1"/>
  <c r="B223" i="61" s="1"/>
  <c r="C223" i="61" s="1"/>
  <c r="B224" i="61" s="1"/>
  <c r="C224" i="61" s="1"/>
  <c r="B225" i="61" s="1"/>
  <c r="C225" i="61" s="1"/>
  <c r="B226" i="61" s="1"/>
  <c r="C226" i="61" s="1"/>
  <c r="B227" i="61" s="1"/>
  <c r="C227" i="61" s="1"/>
  <c r="B228" i="61" s="1"/>
  <c r="C228" i="61" s="1"/>
  <c r="A218" i="61"/>
  <c r="Z217" i="61"/>
  <c r="Y217" i="61"/>
  <c r="X217" i="61"/>
  <c r="U139" i="61" s="1"/>
  <c r="W217" i="61"/>
  <c r="V217" i="61"/>
  <c r="U217" i="61"/>
  <c r="T217" i="61"/>
  <c r="S217" i="61"/>
  <c r="O217" i="61"/>
  <c r="K217" i="61"/>
  <c r="Z216" i="61"/>
  <c r="Y216" i="61"/>
  <c r="X216" i="61"/>
  <c r="W216" i="61"/>
  <c r="V216" i="61"/>
  <c r="U216" i="61"/>
  <c r="T216" i="61"/>
  <c r="S216" i="61"/>
  <c r="O216" i="61"/>
  <c r="K216" i="61"/>
  <c r="Z215" i="61"/>
  <c r="Y215" i="61"/>
  <c r="X215" i="61"/>
  <c r="W215" i="61"/>
  <c r="V215" i="61"/>
  <c r="U215" i="61"/>
  <c r="T215" i="61"/>
  <c r="S215" i="61"/>
  <c r="O215" i="61"/>
  <c r="K215" i="61"/>
  <c r="Z214" i="61"/>
  <c r="Y214" i="61"/>
  <c r="X214" i="61"/>
  <c r="W214" i="61"/>
  <c r="V214" i="61"/>
  <c r="U214" i="61"/>
  <c r="T214" i="61"/>
  <c r="S214" i="61"/>
  <c r="O214" i="61"/>
  <c r="K214" i="61"/>
  <c r="Z213" i="61"/>
  <c r="Y213" i="61"/>
  <c r="X213" i="61"/>
  <c r="W213" i="61"/>
  <c r="V213" i="61"/>
  <c r="U213" i="61"/>
  <c r="T213" i="61"/>
  <c r="S213" i="61"/>
  <c r="O213" i="61"/>
  <c r="K213" i="61"/>
  <c r="Z212" i="61"/>
  <c r="Y212" i="61"/>
  <c r="X212" i="61"/>
  <c r="W212" i="61"/>
  <c r="V212" i="61"/>
  <c r="U212" i="61"/>
  <c r="T212" i="61"/>
  <c r="S212" i="61"/>
  <c r="O212" i="61"/>
  <c r="K212" i="61"/>
  <c r="Z211" i="61"/>
  <c r="Y211" i="61"/>
  <c r="X211" i="61"/>
  <c r="W211" i="61"/>
  <c r="V211" i="61"/>
  <c r="U211" i="61"/>
  <c r="T211" i="61"/>
  <c r="S211" i="61"/>
  <c r="O211" i="61"/>
  <c r="K211" i="61"/>
  <c r="Z210" i="61"/>
  <c r="Y210" i="61"/>
  <c r="X210" i="61"/>
  <c r="W210" i="61"/>
  <c r="V210" i="61"/>
  <c r="U210" i="61"/>
  <c r="T210" i="61"/>
  <c r="S210" i="61"/>
  <c r="O210" i="61"/>
  <c r="K210" i="61"/>
  <c r="Z209" i="61"/>
  <c r="Y209" i="61"/>
  <c r="X209" i="61"/>
  <c r="W209" i="61"/>
  <c r="V209" i="61"/>
  <c r="U209" i="61"/>
  <c r="T209" i="61"/>
  <c r="S209" i="61"/>
  <c r="O209" i="61"/>
  <c r="K209" i="61"/>
  <c r="Z208" i="61"/>
  <c r="Y208" i="61"/>
  <c r="X208" i="61"/>
  <c r="W208" i="61"/>
  <c r="V208" i="61"/>
  <c r="U208" i="61"/>
  <c r="T208" i="61"/>
  <c r="T135" i="61" s="1"/>
  <c r="S208" i="61"/>
  <c r="T134" i="61" s="1"/>
  <c r="O208" i="61"/>
  <c r="K208" i="61"/>
  <c r="Z207" i="61"/>
  <c r="Y207" i="61"/>
  <c r="X207" i="61"/>
  <c r="T139" i="61" s="1"/>
  <c r="W207" i="61"/>
  <c r="V207" i="61"/>
  <c r="U207" i="61"/>
  <c r="T207" i="61"/>
  <c r="S207" i="61"/>
  <c r="O207" i="61"/>
  <c r="K207" i="61"/>
  <c r="C207" i="61"/>
  <c r="B208" i="61" s="1"/>
  <c r="C208" i="61" s="1"/>
  <c r="B209" i="61" s="1"/>
  <c r="C209" i="61" s="1"/>
  <c r="B210" i="61" s="1"/>
  <c r="C210" i="61" s="1"/>
  <c r="B211" i="61" s="1"/>
  <c r="C211" i="61" s="1"/>
  <c r="B212" i="61" s="1"/>
  <c r="C212" i="61" s="1"/>
  <c r="B213" i="61" s="1"/>
  <c r="C213" i="61" s="1"/>
  <c r="B214" i="61" s="1"/>
  <c r="C214" i="61" s="1"/>
  <c r="B215" i="61" s="1"/>
  <c r="C215" i="61" s="1"/>
  <c r="B216" i="61" s="1"/>
  <c r="C216" i="61" s="1"/>
  <c r="B217" i="61" s="1"/>
  <c r="C217" i="61" s="1"/>
  <c r="B207" i="61"/>
  <c r="A207" i="61"/>
  <c r="Z206" i="61"/>
  <c r="Y206" i="61"/>
  <c r="X206" i="61"/>
  <c r="W206" i="61"/>
  <c r="V206" i="61"/>
  <c r="U206" i="61"/>
  <c r="T136" i="61" s="1"/>
  <c r="T206" i="61"/>
  <c r="S206" i="61"/>
  <c r="O206" i="61"/>
  <c r="K206" i="61"/>
  <c r="Z205" i="61"/>
  <c r="Y205" i="61"/>
  <c r="X205" i="61"/>
  <c r="W205" i="61"/>
  <c r="V205" i="61"/>
  <c r="U205" i="61"/>
  <c r="T205" i="61"/>
  <c r="S205" i="61"/>
  <c r="O205" i="61"/>
  <c r="K205" i="61"/>
  <c r="Z204" i="61"/>
  <c r="Y204" i="61"/>
  <c r="X204" i="61"/>
  <c r="W204" i="61"/>
  <c r="V204" i="61"/>
  <c r="U204" i="61"/>
  <c r="T204" i="61"/>
  <c r="S204" i="61"/>
  <c r="O204" i="61"/>
  <c r="K204" i="61"/>
  <c r="Z203" i="61"/>
  <c r="Y203" i="61"/>
  <c r="X203" i="61"/>
  <c r="W203" i="61"/>
  <c r="V203" i="61"/>
  <c r="U203" i="61"/>
  <c r="T203" i="61"/>
  <c r="S203" i="61"/>
  <c r="O203" i="61"/>
  <c r="K203" i="61"/>
  <c r="Z202" i="61"/>
  <c r="Y202" i="61"/>
  <c r="X202" i="61"/>
  <c r="W202" i="61"/>
  <c r="V202" i="61"/>
  <c r="U202" i="61"/>
  <c r="T202" i="61"/>
  <c r="S202" i="61"/>
  <c r="O202" i="61"/>
  <c r="K202" i="61"/>
  <c r="Z201" i="61"/>
  <c r="Y201" i="61"/>
  <c r="X201" i="61"/>
  <c r="W201" i="61"/>
  <c r="V201" i="61"/>
  <c r="U201" i="61"/>
  <c r="T201" i="61"/>
  <c r="S201" i="61"/>
  <c r="O201" i="61"/>
  <c r="K201" i="61"/>
  <c r="Z200" i="61"/>
  <c r="Y200" i="61"/>
  <c r="X200" i="61"/>
  <c r="W200" i="61"/>
  <c r="V200" i="61"/>
  <c r="U200" i="61"/>
  <c r="T200" i="61"/>
  <c r="S200" i="61"/>
  <c r="O200" i="61"/>
  <c r="K200" i="61"/>
  <c r="Z199" i="61"/>
  <c r="Y199" i="61"/>
  <c r="X199" i="61"/>
  <c r="W199" i="61"/>
  <c r="V199" i="61"/>
  <c r="U199" i="61"/>
  <c r="T199" i="61"/>
  <c r="S199" i="61"/>
  <c r="O199" i="61"/>
  <c r="K199" i="61"/>
  <c r="Z198" i="61"/>
  <c r="Y198" i="61"/>
  <c r="X198" i="61"/>
  <c r="W198" i="61"/>
  <c r="V198" i="61"/>
  <c r="U198" i="61"/>
  <c r="T198" i="61"/>
  <c r="S198" i="61"/>
  <c r="O198" i="61"/>
  <c r="K198" i="61"/>
  <c r="Z197" i="61"/>
  <c r="Y197" i="61"/>
  <c r="X197" i="61"/>
  <c r="W197" i="61"/>
  <c r="V197" i="61"/>
  <c r="U197" i="61"/>
  <c r="T197" i="61"/>
  <c r="S197" i="61"/>
  <c r="O197" i="61"/>
  <c r="K197" i="61"/>
  <c r="Z196" i="61"/>
  <c r="Y196" i="61"/>
  <c r="X196" i="61"/>
  <c r="S139" i="61" s="1"/>
  <c r="W196" i="61"/>
  <c r="V196" i="61"/>
  <c r="S137" i="61" s="1"/>
  <c r="U196" i="61"/>
  <c r="S136" i="61" s="1"/>
  <c r="T196" i="61"/>
  <c r="S135" i="61" s="1"/>
  <c r="O196" i="61"/>
  <c r="K196" i="61"/>
  <c r="S196" i="61" s="1"/>
  <c r="S134" i="61" s="1"/>
  <c r="C196" i="61"/>
  <c r="B197" i="61" s="1"/>
  <c r="C197" i="61" s="1"/>
  <c r="B198" i="61" s="1"/>
  <c r="C198" i="61" s="1"/>
  <c r="B199" i="61" s="1"/>
  <c r="C199" i="61" s="1"/>
  <c r="B200" i="61" s="1"/>
  <c r="C200" i="61" s="1"/>
  <c r="B201" i="61" s="1"/>
  <c r="C201" i="61" s="1"/>
  <c r="B202" i="61" s="1"/>
  <c r="C202" i="61" s="1"/>
  <c r="B203" i="61" s="1"/>
  <c r="C203" i="61" s="1"/>
  <c r="B204" i="61" s="1"/>
  <c r="C204" i="61" s="1"/>
  <c r="B205" i="61" s="1"/>
  <c r="C205" i="61" s="1"/>
  <c r="B206" i="61" s="1"/>
  <c r="C206" i="61" s="1"/>
  <c r="B196" i="61"/>
  <c r="A196" i="61"/>
  <c r="Z195" i="61"/>
  <c r="S141" i="61" s="1"/>
  <c r="Y195" i="61"/>
  <c r="X195" i="61"/>
  <c r="W195" i="61"/>
  <c r="V195" i="61"/>
  <c r="U195" i="61"/>
  <c r="T195" i="61"/>
  <c r="S195" i="61"/>
  <c r="O195" i="61"/>
  <c r="K195" i="61"/>
  <c r="Z194" i="61"/>
  <c r="Y194" i="61"/>
  <c r="X194" i="61"/>
  <c r="W194" i="61"/>
  <c r="V194" i="61"/>
  <c r="U194" i="61"/>
  <c r="T194" i="61"/>
  <c r="S194" i="61"/>
  <c r="O194" i="61"/>
  <c r="K194" i="61"/>
  <c r="Z193" i="61"/>
  <c r="Y193" i="61"/>
  <c r="X193" i="61"/>
  <c r="W193" i="61"/>
  <c r="V193" i="61"/>
  <c r="U193" i="61"/>
  <c r="T193" i="61"/>
  <c r="S193" i="61"/>
  <c r="O193" i="61"/>
  <c r="K193" i="61"/>
  <c r="Z192" i="61"/>
  <c r="Y192" i="61"/>
  <c r="X192" i="61"/>
  <c r="W192" i="61"/>
  <c r="V192" i="61"/>
  <c r="U192" i="61"/>
  <c r="T192" i="61"/>
  <c r="S192" i="61"/>
  <c r="O192" i="61"/>
  <c r="K192" i="61"/>
  <c r="Z191" i="61"/>
  <c r="Y191" i="61"/>
  <c r="X191" i="61"/>
  <c r="W191" i="61"/>
  <c r="V191" i="61"/>
  <c r="U191" i="61"/>
  <c r="T191" i="61"/>
  <c r="S191" i="61"/>
  <c r="O191" i="61"/>
  <c r="K191" i="61"/>
  <c r="Z190" i="61"/>
  <c r="Y190" i="61"/>
  <c r="X190" i="61"/>
  <c r="W190" i="61"/>
  <c r="V190" i="61"/>
  <c r="U190" i="61"/>
  <c r="T190" i="61"/>
  <c r="S190" i="61"/>
  <c r="O190" i="61"/>
  <c r="K190" i="61"/>
  <c r="Z189" i="61"/>
  <c r="Y189" i="61"/>
  <c r="X189" i="61"/>
  <c r="W189" i="61"/>
  <c r="V189" i="61"/>
  <c r="U189" i="61"/>
  <c r="T189" i="61"/>
  <c r="S189" i="61"/>
  <c r="O189" i="61"/>
  <c r="K189" i="61"/>
  <c r="Z188" i="61"/>
  <c r="Y188" i="61"/>
  <c r="X188" i="61"/>
  <c r="W188" i="61"/>
  <c r="V188" i="61"/>
  <c r="U188" i="61"/>
  <c r="T188" i="61"/>
  <c r="S188" i="61"/>
  <c r="O188" i="61"/>
  <c r="K188" i="61"/>
  <c r="Z187" i="61"/>
  <c r="Y187" i="61"/>
  <c r="X187" i="61"/>
  <c r="W187" i="61"/>
  <c r="V187" i="61"/>
  <c r="U187" i="61"/>
  <c r="T187" i="61"/>
  <c r="O187" i="61"/>
  <c r="K187" i="61"/>
  <c r="S187" i="61" s="1"/>
  <c r="Z186" i="61"/>
  <c r="Y186" i="61"/>
  <c r="X186" i="61"/>
  <c r="W186" i="61"/>
  <c r="V186" i="61"/>
  <c r="U186" i="61"/>
  <c r="T186" i="61"/>
  <c r="O186" i="61"/>
  <c r="K186" i="61"/>
  <c r="S186" i="61" s="1"/>
  <c r="Z185" i="61"/>
  <c r="Y185" i="61"/>
  <c r="X185" i="61"/>
  <c r="W185" i="61"/>
  <c r="V185" i="61"/>
  <c r="U185" i="61"/>
  <c r="T185" i="61"/>
  <c r="O185" i="61"/>
  <c r="K185" i="61"/>
  <c r="S185" i="61" s="1"/>
  <c r="B185" i="61"/>
  <c r="C185" i="61" s="1"/>
  <c r="B186" i="61" s="1"/>
  <c r="C186" i="61" s="1"/>
  <c r="B187" i="61" s="1"/>
  <c r="C187" i="61" s="1"/>
  <c r="B188" i="61" s="1"/>
  <c r="C188" i="61" s="1"/>
  <c r="B189" i="61" s="1"/>
  <c r="C189" i="61" s="1"/>
  <c r="B190" i="61" s="1"/>
  <c r="C190" i="61" s="1"/>
  <c r="B191" i="61" s="1"/>
  <c r="C191" i="61" s="1"/>
  <c r="B192" i="61" s="1"/>
  <c r="C192" i="61" s="1"/>
  <c r="B193" i="61" s="1"/>
  <c r="C193" i="61" s="1"/>
  <c r="B194" i="61" s="1"/>
  <c r="C194" i="61" s="1"/>
  <c r="B195" i="61" s="1"/>
  <c r="C195" i="61" s="1"/>
  <c r="A185" i="61"/>
  <c r="Z184" i="61"/>
  <c r="Y184" i="61"/>
  <c r="R140" i="61" s="1"/>
  <c r="X184" i="61"/>
  <c r="W184" i="61"/>
  <c r="V184" i="61"/>
  <c r="U184" i="61"/>
  <c r="R136" i="61" s="1"/>
  <c r="T184" i="61"/>
  <c r="S184" i="61"/>
  <c r="O184" i="61"/>
  <c r="K184" i="61"/>
  <c r="Z183" i="61"/>
  <c r="Y183" i="61"/>
  <c r="X183" i="61"/>
  <c r="W183" i="61"/>
  <c r="V183" i="61"/>
  <c r="U183" i="61"/>
  <c r="T183" i="61"/>
  <c r="S183" i="61"/>
  <c r="O183" i="61"/>
  <c r="K183" i="61"/>
  <c r="Z182" i="61"/>
  <c r="Y182" i="61"/>
  <c r="X182" i="61"/>
  <c r="W182" i="61"/>
  <c r="V182" i="61"/>
  <c r="U182" i="61"/>
  <c r="T182" i="61"/>
  <c r="S182" i="61"/>
  <c r="O182" i="61"/>
  <c r="K182" i="61"/>
  <c r="Z181" i="61"/>
  <c r="Y181" i="61"/>
  <c r="X181" i="61"/>
  <c r="W181" i="61"/>
  <c r="V181" i="61"/>
  <c r="U181" i="61"/>
  <c r="T181" i="61"/>
  <c r="S181" i="61"/>
  <c r="O181" i="61"/>
  <c r="K181" i="61"/>
  <c r="Z180" i="61"/>
  <c r="Y180" i="61"/>
  <c r="X180" i="61"/>
  <c r="W180" i="61"/>
  <c r="V180" i="61"/>
  <c r="U180" i="61"/>
  <c r="T180" i="61"/>
  <c r="S180" i="61"/>
  <c r="O180" i="61"/>
  <c r="K180" i="61"/>
  <c r="Z179" i="61"/>
  <c r="Y179" i="61"/>
  <c r="X179" i="61"/>
  <c r="W179" i="61"/>
  <c r="V179" i="61"/>
  <c r="U179" i="61"/>
  <c r="T179" i="61"/>
  <c r="S179" i="61"/>
  <c r="O179" i="61"/>
  <c r="K179" i="61"/>
  <c r="Z178" i="61"/>
  <c r="Y178" i="61"/>
  <c r="X178" i="61"/>
  <c r="W178" i="61"/>
  <c r="V178" i="61"/>
  <c r="U178" i="61"/>
  <c r="T178" i="61"/>
  <c r="S178" i="61"/>
  <c r="O178" i="61"/>
  <c r="K178" i="61"/>
  <c r="Z177" i="61"/>
  <c r="Y177" i="61"/>
  <c r="Q140" i="61" s="1"/>
  <c r="X177" i="61"/>
  <c r="W177" i="61"/>
  <c r="V177" i="61"/>
  <c r="U177" i="61"/>
  <c r="T177" i="61"/>
  <c r="O177" i="61"/>
  <c r="K177" i="61"/>
  <c r="S177" i="61" s="1"/>
  <c r="Z176" i="61"/>
  <c r="Y176" i="61"/>
  <c r="X176" i="61"/>
  <c r="W176" i="61"/>
  <c r="V176" i="61"/>
  <c r="U176" i="61"/>
  <c r="T176" i="61"/>
  <c r="O176" i="61"/>
  <c r="K176" i="61"/>
  <c r="S176" i="61" s="1"/>
  <c r="Z175" i="61"/>
  <c r="Y175" i="61"/>
  <c r="X175" i="61"/>
  <c r="W175" i="61"/>
  <c r="V175" i="61"/>
  <c r="T175" i="61"/>
  <c r="S175" i="61"/>
  <c r="O175" i="61"/>
  <c r="K175" i="61"/>
  <c r="U175" i="61" s="1"/>
  <c r="Z174" i="61"/>
  <c r="Y174" i="61"/>
  <c r="X174" i="61"/>
  <c r="W174" i="61"/>
  <c r="V174" i="61"/>
  <c r="U174" i="61"/>
  <c r="T174" i="61"/>
  <c r="S174" i="61"/>
  <c r="O174" i="61"/>
  <c r="K174" i="61"/>
  <c r="B174" i="61"/>
  <c r="C174" i="61" s="1"/>
  <c r="B175" i="61" s="1"/>
  <c r="C175" i="61" s="1"/>
  <c r="B176" i="61" s="1"/>
  <c r="C176" i="61" s="1"/>
  <c r="B177" i="61" s="1"/>
  <c r="C177" i="61" s="1"/>
  <c r="B178" i="61" s="1"/>
  <c r="C178" i="61" s="1"/>
  <c r="B179" i="61" s="1"/>
  <c r="C179" i="61" s="1"/>
  <c r="B180" i="61" s="1"/>
  <c r="C180" i="61" s="1"/>
  <c r="B181" i="61" s="1"/>
  <c r="C181" i="61" s="1"/>
  <c r="B182" i="61" s="1"/>
  <c r="C182" i="61" s="1"/>
  <c r="B183" i="61" s="1"/>
  <c r="C183" i="61" s="1"/>
  <c r="B184" i="61" s="1"/>
  <c r="C184" i="61" s="1"/>
  <c r="A174" i="61"/>
  <c r="Z173" i="61"/>
  <c r="Y173" i="61"/>
  <c r="X173" i="61"/>
  <c r="W173" i="61"/>
  <c r="V173" i="61"/>
  <c r="U173" i="61"/>
  <c r="T173" i="61"/>
  <c r="S173" i="61"/>
  <c r="O173" i="61"/>
  <c r="K173" i="61"/>
  <c r="Z172" i="61"/>
  <c r="Y172" i="61"/>
  <c r="X172" i="61"/>
  <c r="W172" i="61"/>
  <c r="V172" i="61"/>
  <c r="U172" i="61"/>
  <c r="T172" i="61"/>
  <c r="S172" i="61"/>
  <c r="O172" i="61"/>
  <c r="K172" i="61"/>
  <c r="Z171" i="61"/>
  <c r="Y171" i="61"/>
  <c r="X171" i="61"/>
  <c r="W171" i="61"/>
  <c r="V171" i="61"/>
  <c r="U171" i="61"/>
  <c r="T171" i="61"/>
  <c r="S171" i="61"/>
  <c r="O171" i="61"/>
  <c r="K171" i="61"/>
  <c r="Z170" i="61"/>
  <c r="Y170" i="61"/>
  <c r="X170" i="61"/>
  <c r="W170" i="61"/>
  <c r="V170" i="61"/>
  <c r="U170" i="61"/>
  <c r="T170" i="61"/>
  <c r="S170" i="61"/>
  <c r="O170" i="61"/>
  <c r="K170" i="61"/>
  <c r="Z169" i="61"/>
  <c r="Y169" i="61"/>
  <c r="X169" i="61"/>
  <c r="W169" i="61"/>
  <c r="V169" i="61"/>
  <c r="U169" i="61"/>
  <c r="T169" i="61"/>
  <c r="S169" i="61"/>
  <c r="O169" i="61"/>
  <c r="K169" i="61"/>
  <c r="Z168" i="61"/>
  <c r="Y168" i="61"/>
  <c r="X168" i="61"/>
  <c r="W168" i="61"/>
  <c r="V168" i="61"/>
  <c r="U168" i="61"/>
  <c r="T168" i="61"/>
  <c r="S168" i="61"/>
  <c r="O168" i="61"/>
  <c r="K168" i="61"/>
  <c r="Z167" i="61"/>
  <c r="Y167" i="61"/>
  <c r="X167" i="61"/>
  <c r="W167" i="61"/>
  <c r="V167" i="61"/>
  <c r="U167" i="61"/>
  <c r="T167" i="61"/>
  <c r="S167" i="61"/>
  <c r="O167" i="61"/>
  <c r="K167" i="61"/>
  <c r="Z166" i="61"/>
  <c r="Y166" i="61"/>
  <c r="X166" i="61"/>
  <c r="W166" i="61"/>
  <c r="V166" i="61"/>
  <c r="U166" i="61"/>
  <c r="T166" i="61"/>
  <c r="S166" i="61"/>
  <c r="O166" i="61"/>
  <c r="K166" i="61"/>
  <c r="Z165" i="61"/>
  <c r="Y165" i="61"/>
  <c r="X165" i="61"/>
  <c r="W165" i="61"/>
  <c r="V165" i="61"/>
  <c r="U165" i="61"/>
  <c r="T165" i="61"/>
  <c r="S165" i="61"/>
  <c r="O165" i="61"/>
  <c r="K165" i="61"/>
  <c r="Z164" i="61"/>
  <c r="Y164" i="61"/>
  <c r="X164" i="61"/>
  <c r="W164" i="61"/>
  <c r="V164" i="61"/>
  <c r="U164" i="61"/>
  <c r="T164" i="61"/>
  <c r="O164" i="61"/>
  <c r="K164" i="61"/>
  <c r="S164" i="61" s="1"/>
  <c r="Z163" i="61"/>
  <c r="Y163" i="61"/>
  <c r="X163" i="61"/>
  <c r="W163" i="61"/>
  <c r="V163" i="61"/>
  <c r="U163" i="61"/>
  <c r="T163" i="61"/>
  <c r="O163" i="61"/>
  <c r="K163" i="61"/>
  <c r="S163" i="61" s="1"/>
  <c r="Y162" i="61"/>
  <c r="X162" i="61"/>
  <c r="W162" i="61"/>
  <c r="V162" i="61"/>
  <c r="U162" i="61"/>
  <c r="T162" i="61"/>
  <c r="S162" i="61"/>
  <c r="O162" i="61"/>
  <c r="K162" i="61"/>
  <c r="Z162" i="61" s="1"/>
  <c r="B162" i="61"/>
  <c r="C162" i="61" s="1"/>
  <c r="B163" i="61" s="1"/>
  <c r="C163" i="61" s="1"/>
  <c r="B164" i="61" s="1"/>
  <c r="C164" i="61" s="1"/>
  <c r="B165" i="61" s="1"/>
  <c r="C165" i="61" s="1"/>
  <c r="B166" i="61" s="1"/>
  <c r="C166" i="61" s="1"/>
  <c r="B167" i="61" s="1"/>
  <c r="C167" i="61" s="1"/>
  <c r="B168" i="61" s="1"/>
  <c r="C168" i="61" s="1"/>
  <c r="B169" i="61" s="1"/>
  <c r="C169" i="61" s="1"/>
  <c r="B170" i="61" s="1"/>
  <c r="C170" i="61" s="1"/>
  <c r="B171" i="61" s="1"/>
  <c r="C171" i="61" s="1"/>
  <c r="B172" i="61" s="1"/>
  <c r="C172" i="61" s="1"/>
  <c r="B173" i="61" s="1"/>
  <c r="C173" i="61" s="1"/>
  <c r="A162" i="61"/>
  <c r="L158" i="61"/>
  <c r="K157" i="61"/>
  <c r="K156" i="61"/>
  <c r="K155" i="61"/>
  <c r="K154" i="61"/>
  <c r="K153" i="61"/>
  <c r="K152" i="61"/>
  <c r="K146" i="61"/>
  <c r="G146" i="61" s="1"/>
  <c r="F146" i="61"/>
  <c r="D146" i="61"/>
  <c r="A146" i="61"/>
  <c r="L144" i="61"/>
  <c r="K144" i="61"/>
  <c r="G144" i="61"/>
  <c r="F144" i="61"/>
  <c r="D144" i="61"/>
  <c r="A144" i="61"/>
  <c r="L142" i="61"/>
  <c r="K142" i="61"/>
  <c r="G142" i="61" s="1"/>
  <c r="F142" i="61"/>
  <c r="D142" i="61"/>
  <c r="A142" i="61"/>
  <c r="T141" i="61"/>
  <c r="U140" i="61"/>
  <c r="T140" i="61"/>
  <c r="P140" i="61"/>
  <c r="K140" i="61"/>
  <c r="G140" i="61" s="1"/>
  <c r="F140" i="61"/>
  <c r="D140" i="61"/>
  <c r="A140" i="61"/>
  <c r="T138" i="61"/>
  <c r="S138" i="61"/>
  <c r="P138" i="61"/>
  <c r="K138" i="61"/>
  <c r="G138" i="61" s="1"/>
  <c r="F138" i="61"/>
  <c r="D138" i="61"/>
  <c r="A138" i="61"/>
  <c r="U137" i="61"/>
  <c r="T137" i="61"/>
  <c r="U136" i="61"/>
  <c r="K136" i="61"/>
  <c r="K149" i="61" s="1"/>
  <c r="G136" i="61"/>
  <c r="F136" i="61"/>
  <c r="D136" i="61"/>
  <c r="A136" i="61"/>
  <c r="U135" i="61"/>
  <c r="Z113" i="61"/>
  <c r="Y113" i="61"/>
  <c r="X113" i="61"/>
  <c r="W113" i="61"/>
  <c r="V113" i="61"/>
  <c r="U113" i="61"/>
  <c r="T113" i="61"/>
  <c r="S113" i="61"/>
  <c r="O113" i="61"/>
  <c r="K113" i="61"/>
  <c r="Z112" i="61"/>
  <c r="Y112" i="61"/>
  <c r="X112" i="61"/>
  <c r="W112" i="61"/>
  <c r="V112" i="61"/>
  <c r="U112" i="61"/>
  <c r="T112" i="61"/>
  <c r="S112" i="61"/>
  <c r="O112" i="61"/>
  <c r="K112" i="61"/>
  <c r="Z111" i="61"/>
  <c r="Y111" i="61"/>
  <c r="X111" i="61"/>
  <c r="W111" i="61"/>
  <c r="V111" i="61"/>
  <c r="U111" i="61"/>
  <c r="T111" i="61"/>
  <c r="S111" i="61"/>
  <c r="O111" i="61"/>
  <c r="K111" i="61"/>
  <c r="Z110" i="61"/>
  <c r="Y110" i="61"/>
  <c r="X110" i="61"/>
  <c r="W110" i="61"/>
  <c r="V110" i="61"/>
  <c r="U110" i="61"/>
  <c r="T110" i="61"/>
  <c r="S110" i="61"/>
  <c r="O110" i="61"/>
  <c r="K110" i="61"/>
  <c r="Z109" i="61"/>
  <c r="Y109" i="61"/>
  <c r="X109" i="61"/>
  <c r="W109" i="61"/>
  <c r="V109" i="61"/>
  <c r="U109" i="61"/>
  <c r="T109" i="61"/>
  <c r="S109" i="61"/>
  <c r="O109" i="61"/>
  <c r="K109" i="61"/>
  <c r="Z108" i="61"/>
  <c r="Y108" i="61"/>
  <c r="X108" i="61"/>
  <c r="W108" i="61"/>
  <c r="V108" i="61"/>
  <c r="U108" i="61"/>
  <c r="T108" i="61"/>
  <c r="S108" i="61"/>
  <c r="O108" i="61"/>
  <c r="K108" i="61"/>
  <c r="Z107" i="61"/>
  <c r="Y107" i="61"/>
  <c r="X107" i="61"/>
  <c r="W107" i="61"/>
  <c r="V107" i="61"/>
  <c r="U107" i="61"/>
  <c r="T107" i="61"/>
  <c r="S107" i="61"/>
  <c r="O107" i="61"/>
  <c r="K107" i="61"/>
  <c r="Z106" i="61"/>
  <c r="Y106" i="61"/>
  <c r="X106" i="61"/>
  <c r="W106" i="61"/>
  <c r="V106" i="61"/>
  <c r="U106" i="61"/>
  <c r="T106" i="61"/>
  <c r="S106" i="61"/>
  <c r="O106" i="61"/>
  <c r="K106" i="61"/>
  <c r="Z105" i="61"/>
  <c r="Y105" i="61"/>
  <c r="X105" i="61"/>
  <c r="W105" i="61"/>
  <c r="V105" i="61"/>
  <c r="U105" i="61"/>
  <c r="T105" i="61"/>
  <c r="S105" i="61"/>
  <c r="O105" i="61"/>
  <c r="K105" i="61"/>
  <c r="Z104" i="61"/>
  <c r="Y104" i="61"/>
  <c r="X104" i="61"/>
  <c r="W104" i="61"/>
  <c r="U23" i="61" s="1"/>
  <c r="V104" i="61"/>
  <c r="U104" i="61"/>
  <c r="T104" i="61"/>
  <c r="S104" i="61"/>
  <c r="O104" i="61"/>
  <c r="K104" i="61"/>
  <c r="Z103" i="61"/>
  <c r="Y103" i="61"/>
  <c r="X103" i="61"/>
  <c r="W103" i="61"/>
  <c r="V103" i="61"/>
  <c r="U103" i="61"/>
  <c r="T103" i="61"/>
  <c r="S103" i="61"/>
  <c r="U19" i="61" s="1"/>
  <c r="O103" i="61"/>
  <c r="K103" i="61"/>
  <c r="B103" i="61"/>
  <c r="C103" i="61" s="1"/>
  <c r="B104" i="61" s="1"/>
  <c r="C104" i="61" s="1"/>
  <c r="B105" i="61" s="1"/>
  <c r="C105" i="61" s="1"/>
  <c r="B106" i="61" s="1"/>
  <c r="C106" i="61" s="1"/>
  <c r="B107" i="61" s="1"/>
  <c r="C107" i="61" s="1"/>
  <c r="B108" i="61" s="1"/>
  <c r="C108" i="61" s="1"/>
  <c r="B109" i="61" s="1"/>
  <c r="C109" i="61" s="1"/>
  <c r="B110" i="61" s="1"/>
  <c r="C110" i="61" s="1"/>
  <c r="B111" i="61" s="1"/>
  <c r="C111" i="61" s="1"/>
  <c r="B112" i="61" s="1"/>
  <c r="C112" i="61" s="1"/>
  <c r="B113" i="61" s="1"/>
  <c r="C113" i="61" s="1"/>
  <c r="A103" i="61"/>
  <c r="Z102" i="61"/>
  <c r="Y102" i="61"/>
  <c r="X102" i="61"/>
  <c r="U24" i="61" s="1"/>
  <c r="W102" i="61"/>
  <c r="V102" i="61"/>
  <c r="U102" i="61"/>
  <c r="T102" i="61"/>
  <c r="S102" i="61"/>
  <c r="O102" i="61"/>
  <c r="K102" i="61"/>
  <c r="Z101" i="61"/>
  <c r="Y101" i="61"/>
  <c r="X101" i="61"/>
  <c r="W101" i="61"/>
  <c r="V101" i="61"/>
  <c r="U101" i="61"/>
  <c r="T101" i="61"/>
  <c r="S101" i="61"/>
  <c r="O101" i="61"/>
  <c r="K101" i="61"/>
  <c r="Z100" i="61"/>
  <c r="Y100" i="61"/>
  <c r="X100" i="61"/>
  <c r="W100" i="61"/>
  <c r="V100" i="61"/>
  <c r="U100" i="61"/>
  <c r="T100" i="61"/>
  <c r="S100" i="61"/>
  <c r="O100" i="61"/>
  <c r="K100" i="61"/>
  <c r="Z99" i="61"/>
  <c r="Y99" i="61"/>
  <c r="X99" i="61"/>
  <c r="W99" i="61"/>
  <c r="V99" i="61"/>
  <c r="U99" i="61"/>
  <c r="T99" i="61"/>
  <c r="S99" i="61"/>
  <c r="O99" i="61"/>
  <c r="K99" i="61"/>
  <c r="Z98" i="61"/>
  <c r="Y98" i="61"/>
  <c r="X98" i="61"/>
  <c r="W98" i="61"/>
  <c r="V98" i="61"/>
  <c r="U98" i="61"/>
  <c r="T98" i="61"/>
  <c r="S98" i="61"/>
  <c r="O98" i="61"/>
  <c r="K98" i="61"/>
  <c r="Z97" i="61"/>
  <c r="Y97" i="61"/>
  <c r="X97" i="61"/>
  <c r="W97" i="61"/>
  <c r="V97" i="61"/>
  <c r="U97" i="61"/>
  <c r="T97" i="61"/>
  <c r="S97" i="61"/>
  <c r="O97" i="61"/>
  <c r="K97" i="61"/>
  <c r="Z96" i="61"/>
  <c r="Y96" i="61"/>
  <c r="X96" i="61"/>
  <c r="W96" i="61"/>
  <c r="V96" i="61"/>
  <c r="U96" i="61"/>
  <c r="T96" i="61"/>
  <c r="S96" i="61"/>
  <c r="O96" i="61"/>
  <c r="K96" i="61"/>
  <c r="Z95" i="61"/>
  <c r="Y95" i="61"/>
  <c r="X95" i="61"/>
  <c r="W95" i="61"/>
  <c r="V95" i="61"/>
  <c r="U95" i="61"/>
  <c r="T95" i="61"/>
  <c r="S95" i="61"/>
  <c r="O95" i="61"/>
  <c r="K95" i="61"/>
  <c r="Z94" i="61"/>
  <c r="Y94" i="61"/>
  <c r="X94" i="61"/>
  <c r="W94" i="61"/>
  <c r="V94" i="61"/>
  <c r="U94" i="61"/>
  <c r="T94" i="61"/>
  <c r="S94" i="61"/>
  <c r="O94" i="61"/>
  <c r="K94" i="61"/>
  <c r="Z93" i="61"/>
  <c r="Y93" i="61"/>
  <c r="X93" i="61"/>
  <c r="W93" i="61"/>
  <c r="V93" i="61"/>
  <c r="U93" i="61"/>
  <c r="T93" i="61"/>
  <c r="T20" i="61" s="1"/>
  <c r="S93" i="61"/>
  <c r="O93" i="61"/>
  <c r="K93" i="61"/>
  <c r="Z92" i="61"/>
  <c r="Y92" i="61"/>
  <c r="X92" i="61"/>
  <c r="T24" i="61" s="1"/>
  <c r="W92" i="61"/>
  <c r="V92" i="61"/>
  <c r="U92" i="61"/>
  <c r="T92" i="61"/>
  <c r="S92" i="61"/>
  <c r="O92" i="61"/>
  <c r="K92" i="61"/>
  <c r="C92" i="61"/>
  <c r="B93" i="61" s="1"/>
  <c r="C93" i="61" s="1"/>
  <c r="B94" i="61" s="1"/>
  <c r="C94" i="61" s="1"/>
  <c r="B95" i="61" s="1"/>
  <c r="C95" i="61" s="1"/>
  <c r="B96" i="61" s="1"/>
  <c r="C96" i="61" s="1"/>
  <c r="B97" i="61" s="1"/>
  <c r="C97" i="61" s="1"/>
  <c r="B98" i="61" s="1"/>
  <c r="C98" i="61" s="1"/>
  <c r="B99" i="61" s="1"/>
  <c r="C99" i="61" s="1"/>
  <c r="B100" i="61" s="1"/>
  <c r="C100" i="61" s="1"/>
  <c r="B101" i="61" s="1"/>
  <c r="C101" i="61" s="1"/>
  <c r="B102" i="61" s="1"/>
  <c r="C102" i="61" s="1"/>
  <c r="B92" i="61"/>
  <c r="A92" i="61"/>
  <c r="Z91" i="61"/>
  <c r="Y91" i="61"/>
  <c r="X91" i="61"/>
  <c r="W91" i="61"/>
  <c r="V91" i="61"/>
  <c r="U91" i="61"/>
  <c r="T21" i="61" s="1"/>
  <c r="T91" i="61"/>
  <c r="S91" i="61"/>
  <c r="O91" i="61"/>
  <c r="K91" i="61"/>
  <c r="Z90" i="61"/>
  <c r="Y90" i="61"/>
  <c r="X90" i="61"/>
  <c r="W90" i="61"/>
  <c r="V90" i="61"/>
  <c r="U90" i="61"/>
  <c r="T90" i="61"/>
  <c r="S90" i="61"/>
  <c r="O90" i="61"/>
  <c r="K90" i="61"/>
  <c r="Z89" i="61"/>
  <c r="Y89" i="61"/>
  <c r="X89" i="61"/>
  <c r="W89" i="61"/>
  <c r="V89" i="61"/>
  <c r="U89" i="61"/>
  <c r="T89" i="61"/>
  <c r="S89" i="61"/>
  <c r="O89" i="61"/>
  <c r="K89" i="61"/>
  <c r="Z88" i="61"/>
  <c r="Y88" i="61"/>
  <c r="X88" i="61"/>
  <c r="W88" i="61"/>
  <c r="V88" i="61"/>
  <c r="U88" i="61"/>
  <c r="T88" i="61"/>
  <c r="S88" i="61"/>
  <c r="O88" i="61"/>
  <c r="K88" i="61"/>
  <c r="Z87" i="61"/>
  <c r="Y87" i="61"/>
  <c r="X87" i="61"/>
  <c r="W87" i="61"/>
  <c r="V87" i="61"/>
  <c r="U87" i="61"/>
  <c r="T87" i="61"/>
  <c r="S87" i="61"/>
  <c r="O87" i="61"/>
  <c r="K87" i="61"/>
  <c r="Z86" i="61"/>
  <c r="Y86" i="61"/>
  <c r="X86" i="61"/>
  <c r="W86" i="61"/>
  <c r="V86" i="61"/>
  <c r="U86" i="61"/>
  <c r="T86" i="61"/>
  <c r="S86" i="61"/>
  <c r="O86" i="61"/>
  <c r="K86" i="61"/>
  <c r="Z85" i="61"/>
  <c r="Y85" i="61"/>
  <c r="X85" i="61"/>
  <c r="W85" i="61"/>
  <c r="V85" i="61"/>
  <c r="U85" i="61"/>
  <c r="T85" i="61"/>
  <c r="S85" i="61"/>
  <c r="O85" i="61"/>
  <c r="K85" i="61"/>
  <c r="Z84" i="61"/>
  <c r="Y84" i="61"/>
  <c r="X84" i="61"/>
  <c r="W84" i="61"/>
  <c r="V84" i="61"/>
  <c r="U84" i="61"/>
  <c r="T84" i="61"/>
  <c r="S84" i="61"/>
  <c r="O84" i="61"/>
  <c r="K84" i="61"/>
  <c r="Z83" i="61"/>
  <c r="Y83" i="61"/>
  <c r="X83" i="61"/>
  <c r="W83" i="61"/>
  <c r="V83" i="61"/>
  <c r="U83" i="61"/>
  <c r="T83" i="61"/>
  <c r="S83" i="61"/>
  <c r="O83" i="61"/>
  <c r="K83" i="61"/>
  <c r="Z82" i="61"/>
  <c r="Y82" i="61"/>
  <c r="S25" i="61" s="1"/>
  <c r="X82" i="61"/>
  <c r="W82" i="61"/>
  <c r="V82" i="61"/>
  <c r="U82" i="61"/>
  <c r="T82" i="61"/>
  <c r="S82" i="61"/>
  <c r="O82" i="61"/>
  <c r="K82" i="61"/>
  <c r="Z81" i="61"/>
  <c r="Y81" i="61"/>
  <c r="X81" i="61"/>
  <c r="W81" i="61"/>
  <c r="V81" i="61"/>
  <c r="U81" i="61"/>
  <c r="S21" i="61" s="1"/>
  <c r="T81" i="61"/>
  <c r="S81" i="61"/>
  <c r="O81" i="61"/>
  <c r="K81" i="61"/>
  <c r="C81" i="61"/>
  <c r="B82" i="61" s="1"/>
  <c r="C82" i="61" s="1"/>
  <c r="B83" i="61" s="1"/>
  <c r="C83" i="61" s="1"/>
  <c r="B84" i="61" s="1"/>
  <c r="C84" i="61" s="1"/>
  <c r="B85" i="61" s="1"/>
  <c r="C85" i="61" s="1"/>
  <c r="B86" i="61" s="1"/>
  <c r="C86" i="61" s="1"/>
  <c r="B87" i="61" s="1"/>
  <c r="C87" i="61" s="1"/>
  <c r="B88" i="61" s="1"/>
  <c r="C88" i="61" s="1"/>
  <c r="B89" i="61" s="1"/>
  <c r="C89" i="61" s="1"/>
  <c r="B90" i="61" s="1"/>
  <c r="C90" i="61" s="1"/>
  <c r="B91" i="61" s="1"/>
  <c r="C91" i="61" s="1"/>
  <c r="B81" i="61"/>
  <c r="A81" i="61"/>
  <c r="Z80" i="61"/>
  <c r="S26" i="61" s="1"/>
  <c r="H27" i="61" s="1"/>
  <c r="Y80" i="61"/>
  <c r="X80" i="61"/>
  <c r="W80" i="61"/>
  <c r="V80" i="61"/>
  <c r="U80" i="61"/>
  <c r="T80" i="61"/>
  <c r="S80" i="61"/>
  <c r="O80" i="61"/>
  <c r="K80" i="61"/>
  <c r="Z79" i="61"/>
  <c r="Y79" i="61"/>
  <c r="X79" i="61"/>
  <c r="W79" i="61"/>
  <c r="V79" i="61"/>
  <c r="U79" i="61"/>
  <c r="T79" i="61"/>
  <c r="S79" i="61"/>
  <c r="O79" i="61"/>
  <c r="K79" i="61"/>
  <c r="Z78" i="61"/>
  <c r="Y78" i="61"/>
  <c r="X78" i="61"/>
  <c r="W78" i="61"/>
  <c r="V78" i="61"/>
  <c r="U78" i="61"/>
  <c r="T78" i="61"/>
  <c r="S78" i="61"/>
  <c r="O78" i="61"/>
  <c r="K78" i="61"/>
  <c r="Z77" i="61"/>
  <c r="Y77" i="61"/>
  <c r="X77" i="61"/>
  <c r="W77" i="61"/>
  <c r="V77" i="61"/>
  <c r="U77" i="61"/>
  <c r="T77" i="61"/>
  <c r="S77" i="61"/>
  <c r="O77" i="61"/>
  <c r="K77" i="61"/>
  <c r="Z76" i="61"/>
  <c r="Y76" i="61"/>
  <c r="X76" i="61"/>
  <c r="W76" i="61"/>
  <c r="V76" i="61"/>
  <c r="U76" i="61"/>
  <c r="T76" i="61"/>
  <c r="S76" i="61"/>
  <c r="O76" i="61"/>
  <c r="K76" i="61"/>
  <c r="Z75" i="61"/>
  <c r="Y75" i="61"/>
  <c r="X75" i="61"/>
  <c r="W75" i="61"/>
  <c r="V75" i="61"/>
  <c r="U75" i="61"/>
  <c r="T75" i="61"/>
  <c r="S75" i="61"/>
  <c r="O75" i="61"/>
  <c r="K75" i="61"/>
  <c r="Z74" i="61"/>
  <c r="Y74" i="61"/>
  <c r="X74" i="61"/>
  <c r="W74" i="61"/>
  <c r="V74" i="61"/>
  <c r="U74" i="61"/>
  <c r="T74" i="61"/>
  <c r="S74" i="61"/>
  <c r="O74" i="61"/>
  <c r="K74" i="61"/>
  <c r="Z73" i="61"/>
  <c r="Y73" i="61"/>
  <c r="X73" i="61"/>
  <c r="W73" i="61"/>
  <c r="V73" i="61"/>
  <c r="U73" i="61"/>
  <c r="T73" i="61"/>
  <c r="S73" i="61"/>
  <c r="O73" i="61"/>
  <c r="K73" i="61"/>
  <c r="Z72" i="61"/>
  <c r="Y72" i="61"/>
  <c r="X72" i="61"/>
  <c r="W72" i="61"/>
  <c r="V72" i="61"/>
  <c r="U72" i="61"/>
  <c r="T72" i="61"/>
  <c r="S72" i="61"/>
  <c r="O72" i="61"/>
  <c r="K72" i="61"/>
  <c r="Y71" i="61"/>
  <c r="X71" i="61"/>
  <c r="W71" i="61"/>
  <c r="V71" i="61"/>
  <c r="U71" i="61"/>
  <c r="T71" i="61"/>
  <c r="S71" i="61"/>
  <c r="O71" i="61"/>
  <c r="K71" i="61"/>
  <c r="Z71" i="61" s="1"/>
  <c r="Z70" i="61"/>
  <c r="Y70" i="61"/>
  <c r="X70" i="61"/>
  <c r="W70" i="61"/>
  <c r="V70" i="61"/>
  <c r="U70" i="61"/>
  <c r="T70" i="61"/>
  <c r="O70" i="61"/>
  <c r="K70" i="61"/>
  <c r="S70" i="61" s="1"/>
  <c r="C70" i="61"/>
  <c r="B71" i="61" s="1"/>
  <c r="C71" i="61" s="1"/>
  <c r="B72" i="61" s="1"/>
  <c r="C72" i="61" s="1"/>
  <c r="B73" i="61" s="1"/>
  <c r="C73" i="61" s="1"/>
  <c r="B74" i="61" s="1"/>
  <c r="C74" i="61" s="1"/>
  <c r="B75" i="61" s="1"/>
  <c r="C75" i="61" s="1"/>
  <c r="B76" i="61" s="1"/>
  <c r="C76" i="61" s="1"/>
  <c r="B77" i="61" s="1"/>
  <c r="C77" i="61" s="1"/>
  <c r="B78" i="61" s="1"/>
  <c r="C78" i="61" s="1"/>
  <c r="B79" i="61" s="1"/>
  <c r="C79" i="61" s="1"/>
  <c r="B80" i="61" s="1"/>
  <c r="C80" i="61" s="1"/>
  <c r="B70" i="61"/>
  <c r="A70" i="61"/>
  <c r="Z69" i="61"/>
  <c r="Y69" i="61"/>
  <c r="R25" i="61" s="1"/>
  <c r="X69" i="61"/>
  <c r="W69" i="61"/>
  <c r="V69" i="61"/>
  <c r="U69" i="61"/>
  <c r="R21" i="61" s="1"/>
  <c r="T69" i="61"/>
  <c r="S69" i="61"/>
  <c r="O69" i="61"/>
  <c r="K69" i="61"/>
  <c r="Z68" i="61"/>
  <c r="Y68" i="61"/>
  <c r="X68" i="61"/>
  <c r="W68" i="61"/>
  <c r="V68" i="61"/>
  <c r="U68" i="61"/>
  <c r="T68" i="61"/>
  <c r="S68" i="61"/>
  <c r="O68" i="61"/>
  <c r="K68" i="61"/>
  <c r="Z67" i="61"/>
  <c r="Y67" i="61"/>
  <c r="X67" i="61"/>
  <c r="W67" i="61"/>
  <c r="V67" i="61"/>
  <c r="U67" i="61"/>
  <c r="T67" i="61"/>
  <c r="S67" i="61"/>
  <c r="O67" i="61"/>
  <c r="K67" i="61"/>
  <c r="Z66" i="61"/>
  <c r="Y66" i="61"/>
  <c r="X66" i="61"/>
  <c r="W66" i="61"/>
  <c r="V66" i="61"/>
  <c r="U66" i="61"/>
  <c r="T66" i="61"/>
  <c r="S66" i="61"/>
  <c r="O66" i="61"/>
  <c r="K66" i="61"/>
  <c r="Z65" i="61"/>
  <c r="Y65" i="61"/>
  <c r="X65" i="61"/>
  <c r="W65" i="61"/>
  <c r="V65" i="61"/>
  <c r="U65" i="61"/>
  <c r="T65" i="61"/>
  <c r="S65" i="61"/>
  <c r="O65" i="61"/>
  <c r="K65" i="61"/>
  <c r="Z64" i="61"/>
  <c r="Y64" i="61"/>
  <c r="X64" i="61"/>
  <c r="W64" i="61"/>
  <c r="V64" i="61"/>
  <c r="U64" i="61"/>
  <c r="T64" i="61"/>
  <c r="S64" i="61"/>
  <c r="O64" i="61"/>
  <c r="K64" i="61"/>
  <c r="Z63" i="61"/>
  <c r="Y63" i="61"/>
  <c r="X63" i="61"/>
  <c r="W63" i="61"/>
  <c r="V63" i="61"/>
  <c r="U63" i="61"/>
  <c r="T63" i="61"/>
  <c r="S63" i="61"/>
  <c r="O63" i="61"/>
  <c r="K63" i="61"/>
  <c r="Z62" i="61"/>
  <c r="Y62" i="61"/>
  <c r="X62" i="61"/>
  <c r="W62" i="61"/>
  <c r="V62" i="61"/>
  <c r="U62" i="61"/>
  <c r="T62" i="61"/>
  <c r="S62" i="61"/>
  <c r="O62" i="61"/>
  <c r="K62" i="61"/>
  <c r="Z61" i="61"/>
  <c r="Y61" i="61"/>
  <c r="X61" i="61"/>
  <c r="W61" i="61"/>
  <c r="V61" i="61"/>
  <c r="U61" i="61"/>
  <c r="T61" i="61"/>
  <c r="O61" i="61"/>
  <c r="K61" i="61"/>
  <c r="S61" i="61" s="1"/>
  <c r="Z60" i="61"/>
  <c r="Y60" i="61"/>
  <c r="X60" i="61"/>
  <c r="Q24" i="61" s="1"/>
  <c r="W60" i="61"/>
  <c r="V60" i="61"/>
  <c r="U60" i="61"/>
  <c r="T60" i="61"/>
  <c r="Q20" i="61" s="1"/>
  <c r="S60" i="61"/>
  <c r="O60" i="61"/>
  <c r="K60" i="61"/>
  <c r="Y59" i="61"/>
  <c r="X59" i="61"/>
  <c r="W59" i="61"/>
  <c r="V59" i="61"/>
  <c r="U59" i="61"/>
  <c r="T59" i="61"/>
  <c r="S59" i="61"/>
  <c r="O59" i="61"/>
  <c r="K59" i="61"/>
  <c r="Z59" i="61" s="1"/>
  <c r="B59" i="61"/>
  <c r="C59" i="61" s="1"/>
  <c r="B60" i="61" s="1"/>
  <c r="C60" i="61" s="1"/>
  <c r="B61" i="61" s="1"/>
  <c r="C61" i="61" s="1"/>
  <c r="B62" i="61" s="1"/>
  <c r="C62" i="61" s="1"/>
  <c r="B63" i="61" s="1"/>
  <c r="C63" i="61" s="1"/>
  <c r="B64" i="61" s="1"/>
  <c r="C64" i="61" s="1"/>
  <c r="B65" i="61" s="1"/>
  <c r="C65" i="61" s="1"/>
  <c r="B66" i="61" s="1"/>
  <c r="C66" i="61" s="1"/>
  <c r="B67" i="61" s="1"/>
  <c r="C67" i="61" s="1"/>
  <c r="B68" i="61" s="1"/>
  <c r="C68" i="61" s="1"/>
  <c r="B69" i="61" s="1"/>
  <c r="C69" i="61" s="1"/>
  <c r="A59" i="61"/>
  <c r="Z58" i="61"/>
  <c r="Y58" i="61"/>
  <c r="X58" i="61"/>
  <c r="W58" i="61"/>
  <c r="V58" i="61"/>
  <c r="U58" i="61"/>
  <c r="T58" i="61"/>
  <c r="S58" i="61"/>
  <c r="O58" i="61"/>
  <c r="K58" i="61"/>
  <c r="Z57" i="61"/>
  <c r="Y57" i="61"/>
  <c r="X57" i="61"/>
  <c r="W57" i="61"/>
  <c r="V57" i="61"/>
  <c r="U57" i="61"/>
  <c r="T57" i="61"/>
  <c r="S57" i="61"/>
  <c r="O57" i="61"/>
  <c r="K57" i="61"/>
  <c r="Z56" i="61"/>
  <c r="Y56" i="61"/>
  <c r="X56" i="61"/>
  <c r="W56" i="61"/>
  <c r="V56" i="61"/>
  <c r="U56" i="61"/>
  <c r="T56" i="61"/>
  <c r="S56" i="61"/>
  <c r="O56" i="61"/>
  <c r="K56" i="61"/>
  <c r="Z55" i="61"/>
  <c r="Y55" i="61"/>
  <c r="X55" i="61"/>
  <c r="W55" i="61"/>
  <c r="V55" i="61"/>
  <c r="U55" i="61"/>
  <c r="T55" i="61"/>
  <c r="S55" i="61"/>
  <c r="O55" i="61"/>
  <c r="K55" i="61"/>
  <c r="Z54" i="61"/>
  <c r="Y54" i="61"/>
  <c r="X54" i="61"/>
  <c r="W54" i="61"/>
  <c r="V54" i="61"/>
  <c r="U54" i="61"/>
  <c r="T54" i="61"/>
  <c r="S54" i="61"/>
  <c r="O54" i="61"/>
  <c r="K54" i="61"/>
  <c r="Z53" i="61"/>
  <c r="Y53" i="61"/>
  <c r="X53" i="61"/>
  <c r="W53" i="61"/>
  <c r="V53" i="61"/>
  <c r="U53" i="61"/>
  <c r="T53" i="61"/>
  <c r="S53" i="61"/>
  <c r="O53" i="61"/>
  <c r="K53" i="61"/>
  <c r="Z52" i="61"/>
  <c r="Y52" i="61"/>
  <c r="X52" i="61"/>
  <c r="W52" i="61"/>
  <c r="V52" i="61"/>
  <c r="U52" i="61"/>
  <c r="T52" i="61"/>
  <c r="S52" i="61"/>
  <c r="O52" i="61"/>
  <c r="K52" i="61"/>
  <c r="Z51" i="61"/>
  <c r="Y51" i="61"/>
  <c r="X51" i="61"/>
  <c r="W51" i="61"/>
  <c r="V51" i="61"/>
  <c r="U51" i="61"/>
  <c r="T51" i="61"/>
  <c r="S51" i="61"/>
  <c r="O51" i="61"/>
  <c r="K51" i="61"/>
  <c r="Z50" i="61"/>
  <c r="Y50" i="61"/>
  <c r="X50" i="61"/>
  <c r="W50" i="61"/>
  <c r="V50" i="61"/>
  <c r="U50" i="61"/>
  <c r="T50" i="61"/>
  <c r="O50" i="61"/>
  <c r="K50" i="61"/>
  <c r="S50" i="61" s="1"/>
  <c r="Z49" i="61"/>
  <c r="Y49" i="61"/>
  <c r="X49" i="61"/>
  <c r="W49" i="61"/>
  <c r="V49" i="61"/>
  <c r="U49" i="61"/>
  <c r="T49" i="61"/>
  <c r="S49" i="61"/>
  <c r="O49" i="61"/>
  <c r="K49" i="61"/>
  <c r="Z48" i="61"/>
  <c r="Y48" i="61"/>
  <c r="X48" i="61"/>
  <c r="W48" i="61"/>
  <c r="V48" i="61"/>
  <c r="T48" i="61"/>
  <c r="S48" i="61"/>
  <c r="O48" i="61"/>
  <c r="K48" i="61"/>
  <c r="U48" i="61" s="1"/>
  <c r="Z47" i="61"/>
  <c r="Y47" i="61"/>
  <c r="X47" i="61"/>
  <c r="W47" i="61"/>
  <c r="V47" i="61"/>
  <c r="U47" i="61"/>
  <c r="T47" i="61"/>
  <c r="S47" i="61"/>
  <c r="O47" i="61"/>
  <c r="K47" i="61"/>
  <c r="B47" i="61"/>
  <c r="C47" i="61" s="1"/>
  <c r="B48" i="61" s="1"/>
  <c r="C48" i="61" s="1"/>
  <c r="B49" i="61" s="1"/>
  <c r="C49" i="61" s="1"/>
  <c r="B50" i="61" s="1"/>
  <c r="C50" i="61" s="1"/>
  <c r="B51" i="61" s="1"/>
  <c r="C51" i="61" s="1"/>
  <c r="B52" i="61" s="1"/>
  <c r="C52" i="61" s="1"/>
  <c r="B53" i="61" s="1"/>
  <c r="C53" i="61" s="1"/>
  <c r="B54" i="61" s="1"/>
  <c r="C54" i="61" s="1"/>
  <c r="B55" i="61" s="1"/>
  <c r="C55" i="61" s="1"/>
  <c r="B56" i="61" s="1"/>
  <c r="C56" i="61" s="1"/>
  <c r="B57" i="61" s="1"/>
  <c r="C57" i="61" s="1"/>
  <c r="B58" i="61" s="1"/>
  <c r="C58" i="61" s="1"/>
  <c r="A47" i="61"/>
  <c r="L43" i="61"/>
  <c r="K42" i="61"/>
  <c r="K41" i="61"/>
  <c r="K40" i="61"/>
  <c r="K39" i="61"/>
  <c r="K38" i="61"/>
  <c r="K37" i="61"/>
  <c r="K43" i="61" s="1"/>
  <c r="K31" i="61"/>
  <c r="F31" i="61"/>
  <c r="D31" i="61"/>
  <c r="A31" i="61"/>
  <c r="L29" i="61"/>
  <c r="K29" i="61"/>
  <c r="G29" i="61"/>
  <c r="F29" i="61"/>
  <c r="D29" i="61"/>
  <c r="J29" i="61" s="1"/>
  <c r="L30" i="61" s="1"/>
  <c r="A29" i="61"/>
  <c r="L27" i="61"/>
  <c r="K27" i="61"/>
  <c r="G27" i="61"/>
  <c r="F27" i="61"/>
  <c r="D27" i="61"/>
  <c r="J27" i="61" s="1"/>
  <c r="L28" i="61" s="1"/>
  <c r="A27" i="61"/>
  <c r="U26" i="61"/>
  <c r="T26" i="61"/>
  <c r="H29" i="61" s="1"/>
  <c r="U25" i="61"/>
  <c r="T25" i="61"/>
  <c r="K25" i="61"/>
  <c r="G25" i="61" s="1"/>
  <c r="F25" i="61"/>
  <c r="D25" i="61"/>
  <c r="A25" i="61"/>
  <c r="S24" i="61"/>
  <c r="T23" i="61"/>
  <c r="S23" i="61"/>
  <c r="K23" i="61"/>
  <c r="G23" i="61" s="1"/>
  <c r="F23" i="61"/>
  <c r="D23" i="61"/>
  <c r="A23" i="61"/>
  <c r="U22" i="61"/>
  <c r="T22" i="61"/>
  <c r="S22" i="61"/>
  <c r="U21" i="61"/>
  <c r="K21" i="61"/>
  <c r="F21" i="61"/>
  <c r="D21" i="61"/>
  <c r="A21" i="61"/>
  <c r="U20" i="61"/>
  <c r="S20" i="61"/>
  <c r="S27" i="61" s="1"/>
  <c r="T19" i="61"/>
  <c r="S19" i="61"/>
  <c r="Z228" i="60"/>
  <c r="Y228" i="60"/>
  <c r="X228" i="60"/>
  <c r="W228" i="60"/>
  <c r="V228" i="60"/>
  <c r="U228" i="60"/>
  <c r="T228" i="60"/>
  <c r="S228" i="60"/>
  <c r="O228" i="60"/>
  <c r="K228" i="60"/>
  <c r="Z227" i="60"/>
  <c r="Y227" i="60"/>
  <c r="X227" i="60"/>
  <c r="W227" i="60"/>
  <c r="V227" i="60"/>
  <c r="U227" i="60"/>
  <c r="T227" i="60"/>
  <c r="S227" i="60"/>
  <c r="O227" i="60"/>
  <c r="K227" i="60"/>
  <c r="Z226" i="60"/>
  <c r="Y226" i="60"/>
  <c r="X226" i="60"/>
  <c r="W226" i="60"/>
  <c r="V226" i="60"/>
  <c r="U226" i="60"/>
  <c r="T226" i="60"/>
  <c r="S226" i="60"/>
  <c r="O226" i="60"/>
  <c r="K226" i="60"/>
  <c r="Z225" i="60"/>
  <c r="Y225" i="60"/>
  <c r="X225" i="60"/>
  <c r="W225" i="60"/>
  <c r="V225" i="60"/>
  <c r="U225" i="60"/>
  <c r="T225" i="60"/>
  <c r="S225" i="60"/>
  <c r="O225" i="60"/>
  <c r="K225" i="60"/>
  <c r="Z224" i="60"/>
  <c r="Y224" i="60"/>
  <c r="X224" i="60"/>
  <c r="W224" i="60"/>
  <c r="V224" i="60"/>
  <c r="U224" i="60"/>
  <c r="T224" i="60"/>
  <c r="S224" i="60"/>
  <c r="O224" i="60"/>
  <c r="K224" i="60"/>
  <c r="Z223" i="60"/>
  <c r="Y223" i="60"/>
  <c r="X223" i="60"/>
  <c r="W223" i="60"/>
  <c r="V223" i="60"/>
  <c r="U223" i="60"/>
  <c r="T223" i="60"/>
  <c r="S223" i="60"/>
  <c r="O223" i="60"/>
  <c r="K223" i="60"/>
  <c r="Z222" i="60"/>
  <c r="Y222" i="60"/>
  <c r="X222" i="60"/>
  <c r="W222" i="60"/>
  <c r="V222" i="60"/>
  <c r="U222" i="60"/>
  <c r="T222" i="60"/>
  <c r="S222" i="60"/>
  <c r="O222" i="60"/>
  <c r="K222" i="60"/>
  <c r="Z221" i="60"/>
  <c r="Y221" i="60"/>
  <c r="X221" i="60"/>
  <c r="W221" i="60"/>
  <c r="V221" i="60"/>
  <c r="U221" i="60"/>
  <c r="T221" i="60"/>
  <c r="S221" i="60"/>
  <c r="O221" i="60"/>
  <c r="K221" i="60"/>
  <c r="Z220" i="60"/>
  <c r="Y220" i="60"/>
  <c r="X220" i="60"/>
  <c r="W220" i="60"/>
  <c r="V220" i="60"/>
  <c r="U220" i="60"/>
  <c r="T220" i="60"/>
  <c r="S220" i="60"/>
  <c r="O220" i="60"/>
  <c r="K220" i="60"/>
  <c r="Z219" i="60"/>
  <c r="Y219" i="60"/>
  <c r="U140" i="60" s="1"/>
  <c r="X219" i="60"/>
  <c r="W219" i="60"/>
  <c r="V219" i="60"/>
  <c r="U219" i="60"/>
  <c r="T219" i="60"/>
  <c r="S219" i="60"/>
  <c r="O219" i="60"/>
  <c r="K219" i="60"/>
  <c r="B219" i="60"/>
  <c r="C219" i="60" s="1"/>
  <c r="B220" i="60" s="1"/>
  <c r="C220" i="60" s="1"/>
  <c r="B221" i="60" s="1"/>
  <c r="C221" i="60" s="1"/>
  <c r="B222" i="60" s="1"/>
  <c r="C222" i="60" s="1"/>
  <c r="B223" i="60" s="1"/>
  <c r="C223" i="60" s="1"/>
  <c r="B224" i="60" s="1"/>
  <c r="C224" i="60" s="1"/>
  <c r="B225" i="60" s="1"/>
  <c r="C225" i="60" s="1"/>
  <c r="B226" i="60" s="1"/>
  <c r="C226" i="60" s="1"/>
  <c r="B227" i="60" s="1"/>
  <c r="C227" i="60" s="1"/>
  <c r="B228" i="60" s="1"/>
  <c r="C228" i="60" s="1"/>
  <c r="Z218" i="60"/>
  <c r="Y218" i="60"/>
  <c r="X218" i="60"/>
  <c r="W218" i="60"/>
  <c r="V218" i="60"/>
  <c r="U218" i="60"/>
  <c r="U136" i="60" s="1"/>
  <c r="T218" i="60"/>
  <c r="S218" i="60"/>
  <c r="U134" i="60" s="1"/>
  <c r="O218" i="60"/>
  <c r="K218" i="60"/>
  <c r="C218" i="60"/>
  <c r="B218" i="60"/>
  <c r="A218" i="60"/>
  <c r="Z217" i="60"/>
  <c r="U141" i="60" s="1"/>
  <c r="Y217" i="60"/>
  <c r="X217" i="60"/>
  <c r="W217" i="60"/>
  <c r="V217" i="60"/>
  <c r="U217" i="60"/>
  <c r="T217" i="60"/>
  <c r="S217" i="60"/>
  <c r="O217" i="60"/>
  <c r="K217" i="60"/>
  <c r="Z216" i="60"/>
  <c r="Y216" i="60"/>
  <c r="X216" i="60"/>
  <c r="W216" i="60"/>
  <c r="V216" i="60"/>
  <c r="U216" i="60"/>
  <c r="T216" i="60"/>
  <c r="S216" i="60"/>
  <c r="O216" i="60"/>
  <c r="K216" i="60"/>
  <c r="Z215" i="60"/>
  <c r="Y215" i="60"/>
  <c r="X215" i="60"/>
  <c r="W215" i="60"/>
  <c r="V215" i="60"/>
  <c r="U215" i="60"/>
  <c r="T215" i="60"/>
  <c r="S215" i="60"/>
  <c r="O215" i="60"/>
  <c r="K215" i="60"/>
  <c r="Z214" i="60"/>
  <c r="Y214" i="60"/>
  <c r="X214" i="60"/>
  <c r="W214" i="60"/>
  <c r="V214" i="60"/>
  <c r="U214" i="60"/>
  <c r="T214" i="60"/>
  <c r="S214" i="60"/>
  <c r="O214" i="60"/>
  <c r="K214" i="60"/>
  <c r="Z213" i="60"/>
  <c r="Y213" i="60"/>
  <c r="X213" i="60"/>
  <c r="W213" i="60"/>
  <c r="V213" i="60"/>
  <c r="U213" i="60"/>
  <c r="T213" i="60"/>
  <c r="S213" i="60"/>
  <c r="O213" i="60"/>
  <c r="K213" i="60"/>
  <c r="Z212" i="60"/>
  <c r="Y212" i="60"/>
  <c r="X212" i="60"/>
  <c r="W212" i="60"/>
  <c r="V212" i="60"/>
  <c r="U212" i="60"/>
  <c r="T212" i="60"/>
  <c r="S212" i="60"/>
  <c r="O212" i="60"/>
  <c r="K212" i="60"/>
  <c r="Z211" i="60"/>
  <c r="Y211" i="60"/>
  <c r="X211" i="60"/>
  <c r="W211" i="60"/>
  <c r="V211" i="60"/>
  <c r="U211" i="60"/>
  <c r="T211" i="60"/>
  <c r="S211" i="60"/>
  <c r="O211" i="60"/>
  <c r="K211" i="60"/>
  <c r="Z210" i="60"/>
  <c r="Y210" i="60"/>
  <c r="X210" i="60"/>
  <c r="W210" i="60"/>
  <c r="V210" i="60"/>
  <c r="U210" i="60"/>
  <c r="T210" i="60"/>
  <c r="S210" i="60"/>
  <c r="O210" i="60"/>
  <c r="K210" i="60"/>
  <c r="Z209" i="60"/>
  <c r="Y209" i="60"/>
  <c r="X209" i="60"/>
  <c r="W209" i="60"/>
  <c r="V209" i="60"/>
  <c r="U209" i="60"/>
  <c r="T209" i="60"/>
  <c r="S209" i="60"/>
  <c r="O209" i="60"/>
  <c r="K209" i="60"/>
  <c r="Z208" i="60"/>
  <c r="Y208" i="60"/>
  <c r="X208" i="60"/>
  <c r="W208" i="60"/>
  <c r="V208" i="60"/>
  <c r="T137" i="60" s="1"/>
  <c r="U208" i="60"/>
  <c r="T208" i="60"/>
  <c r="T135" i="60" s="1"/>
  <c r="S208" i="60"/>
  <c r="O208" i="60"/>
  <c r="K208" i="60"/>
  <c r="Z207" i="60"/>
  <c r="T141" i="60" s="1"/>
  <c r="Y207" i="60"/>
  <c r="X207" i="60"/>
  <c r="T139" i="60" s="1"/>
  <c r="W207" i="60"/>
  <c r="V207" i="60"/>
  <c r="U207" i="60"/>
  <c r="T207" i="60"/>
  <c r="S207" i="60"/>
  <c r="O207" i="60"/>
  <c r="K207" i="60"/>
  <c r="C207" i="60"/>
  <c r="B208" i="60" s="1"/>
  <c r="C208" i="60" s="1"/>
  <c r="B209" i="60" s="1"/>
  <c r="C209" i="60" s="1"/>
  <c r="B210" i="60" s="1"/>
  <c r="C210" i="60" s="1"/>
  <c r="B211" i="60" s="1"/>
  <c r="C211" i="60" s="1"/>
  <c r="B212" i="60" s="1"/>
  <c r="C212" i="60" s="1"/>
  <c r="B213" i="60" s="1"/>
  <c r="C213" i="60" s="1"/>
  <c r="B214" i="60" s="1"/>
  <c r="C214" i="60" s="1"/>
  <c r="B215" i="60" s="1"/>
  <c r="C215" i="60" s="1"/>
  <c r="B216" i="60" s="1"/>
  <c r="C216" i="60" s="1"/>
  <c r="B217" i="60" s="1"/>
  <c r="C217" i="60" s="1"/>
  <c r="B207" i="60"/>
  <c r="A207" i="60"/>
  <c r="Z206" i="60"/>
  <c r="Y206" i="60"/>
  <c r="X206" i="60"/>
  <c r="W206" i="60"/>
  <c r="T138" i="60" s="1"/>
  <c r="V206" i="60"/>
  <c r="U206" i="60"/>
  <c r="T136" i="60" s="1"/>
  <c r="T206" i="60"/>
  <c r="S206" i="60"/>
  <c r="O206" i="60"/>
  <c r="K206" i="60"/>
  <c r="Z205" i="60"/>
  <c r="Y205" i="60"/>
  <c r="X205" i="60"/>
  <c r="W205" i="60"/>
  <c r="V205" i="60"/>
  <c r="U205" i="60"/>
  <c r="T205" i="60"/>
  <c r="S205" i="60"/>
  <c r="O205" i="60"/>
  <c r="K205" i="60"/>
  <c r="Z204" i="60"/>
  <c r="Y204" i="60"/>
  <c r="X204" i="60"/>
  <c r="W204" i="60"/>
  <c r="V204" i="60"/>
  <c r="U204" i="60"/>
  <c r="T204" i="60"/>
  <c r="S204" i="60"/>
  <c r="O204" i="60"/>
  <c r="K204" i="60"/>
  <c r="Z203" i="60"/>
  <c r="Y203" i="60"/>
  <c r="X203" i="60"/>
  <c r="W203" i="60"/>
  <c r="V203" i="60"/>
  <c r="U203" i="60"/>
  <c r="T203" i="60"/>
  <c r="S203" i="60"/>
  <c r="O203" i="60"/>
  <c r="K203" i="60"/>
  <c r="Z202" i="60"/>
  <c r="Y202" i="60"/>
  <c r="X202" i="60"/>
  <c r="W202" i="60"/>
  <c r="V202" i="60"/>
  <c r="U202" i="60"/>
  <c r="T202" i="60"/>
  <c r="S202" i="60"/>
  <c r="O202" i="60"/>
  <c r="K202" i="60"/>
  <c r="Z201" i="60"/>
  <c r="Y201" i="60"/>
  <c r="X201" i="60"/>
  <c r="W201" i="60"/>
  <c r="V201" i="60"/>
  <c r="U201" i="60"/>
  <c r="T201" i="60"/>
  <c r="S201" i="60"/>
  <c r="O201" i="60"/>
  <c r="K201" i="60"/>
  <c r="Z200" i="60"/>
  <c r="Y200" i="60"/>
  <c r="X200" i="60"/>
  <c r="W200" i="60"/>
  <c r="V200" i="60"/>
  <c r="U200" i="60"/>
  <c r="T200" i="60"/>
  <c r="S200" i="60"/>
  <c r="O200" i="60"/>
  <c r="K200" i="60"/>
  <c r="Z199" i="60"/>
  <c r="Y199" i="60"/>
  <c r="X199" i="60"/>
  <c r="W199" i="60"/>
  <c r="V199" i="60"/>
  <c r="U199" i="60"/>
  <c r="T199" i="60"/>
  <c r="S199" i="60"/>
  <c r="O199" i="60"/>
  <c r="K199" i="60"/>
  <c r="Z198" i="60"/>
  <c r="Y198" i="60"/>
  <c r="X198" i="60"/>
  <c r="W198" i="60"/>
  <c r="V198" i="60"/>
  <c r="U198" i="60"/>
  <c r="T198" i="60"/>
  <c r="S198" i="60"/>
  <c r="O198" i="60"/>
  <c r="K198" i="60"/>
  <c r="Z197" i="60"/>
  <c r="Y197" i="60"/>
  <c r="X197" i="60"/>
  <c r="W197" i="60"/>
  <c r="V197" i="60"/>
  <c r="U197" i="60"/>
  <c r="T197" i="60"/>
  <c r="S197" i="60"/>
  <c r="S134" i="60" s="1"/>
  <c r="O197" i="60"/>
  <c r="K197" i="60"/>
  <c r="Z196" i="60"/>
  <c r="Y196" i="60"/>
  <c r="X196" i="60"/>
  <c r="W196" i="60"/>
  <c r="V196" i="60"/>
  <c r="U196" i="60"/>
  <c r="T196" i="60"/>
  <c r="S196" i="60"/>
  <c r="O196" i="60"/>
  <c r="K196" i="60"/>
  <c r="B196" i="60"/>
  <c r="C196" i="60" s="1"/>
  <c r="B197" i="60" s="1"/>
  <c r="C197" i="60" s="1"/>
  <c r="B198" i="60" s="1"/>
  <c r="C198" i="60" s="1"/>
  <c r="B199" i="60" s="1"/>
  <c r="C199" i="60" s="1"/>
  <c r="B200" i="60" s="1"/>
  <c r="C200" i="60" s="1"/>
  <c r="B201" i="60" s="1"/>
  <c r="C201" i="60" s="1"/>
  <c r="B202" i="60" s="1"/>
  <c r="C202" i="60" s="1"/>
  <c r="B203" i="60" s="1"/>
  <c r="C203" i="60" s="1"/>
  <c r="B204" i="60" s="1"/>
  <c r="C204" i="60" s="1"/>
  <c r="B205" i="60" s="1"/>
  <c r="C205" i="60" s="1"/>
  <c r="B206" i="60" s="1"/>
  <c r="C206" i="60" s="1"/>
  <c r="A196" i="60"/>
  <c r="Z195" i="60"/>
  <c r="Y195" i="60"/>
  <c r="X195" i="60"/>
  <c r="W195" i="60"/>
  <c r="V195" i="60"/>
  <c r="U195" i="60"/>
  <c r="T195" i="60"/>
  <c r="S195" i="60"/>
  <c r="O195" i="60"/>
  <c r="K195" i="60"/>
  <c r="Z194" i="60"/>
  <c r="Y194" i="60"/>
  <c r="X194" i="60"/>
  <c r="W194" i="60"/>
  <c r="V194" i="60"/>
  <c r="U194" i="60"/>
  <c r="T194" i="60"/>
  <c r="S194" i="60"/>
  <c r="O194" i="60"/>
  <c r="K194" i="60"/>
  <c r="Z193" i="60"/>
  <c r="Y193" i="60"/>
  <c r="X193" i="60"/>
  <c r="W193" i="60"/>
  <c r="V193" i="60"/>
  <c r="U193" i="60"/>
  <c r="T193" i="60"/>
  <c r="S193" i="60"/>
  <c r="O193" i="60"/>
  <c r="K193" i="60"/>
  <c r="Z192" i="60"/>
  <c r="Y192" i="60"/>
  <c r="X192" i="60"/>
  <c r="W192" i="60"/>
  <c r="V192" i="60"/>
  <c r="U192" i="60"/>
  <c r="T192" i="60"/>
  <c r="S192" i="60"/>
  <c r="O192" i="60"/>
  <c r="K192" i="60"/>
  <c r="Z191" i="60"/>
  <c r="Y191" i="60"/>
  <c r="X191" i="60"/>
  <c r="W191" i="60"/>
  <c r="V191" i="60"/>
  <c r="U191" i="60"/>
  <c r="T191" i="60"/>
  <c r="S191" i="60"/>
  <c r="O191" i="60"/>
  <c r="K191" i="60"/>
  <c r="Z190" i="60"/>
  <c r="Y190" i="60"/>
  <c r="X190" i="60"/>
  <c r="W190" i="60"/>
  <c r="V190" i="60"/>
  <c r="U190" i="60"/>
  <c r="T190" i="60"/>
  <c r="S190" i="60"/>
  <c r="O190" i="60"/>
  <c r="K190" i="60"/>
  <c r="Z189" i="60"/>
  <c r="Y189" i="60"/>
  <c r="X189" i="60"/>
  <c r="W189" i="60"/>
  <c r="V189" i="60"/>
  <c r="U189" i="60"/>
  <c r="T189" i="60"/>
  <c r="S189" i="60"/>
  <c r="O189" i="60"/>
  <c r="K189" i="60"/>
  <c r="Z188" i="60"/>
  <c r="Y188" i="60"/>
  <c r="X188" i="60"/>
  <c r="W188" i="60"/>
  <c r="V188" i="60"/>
  <c r="U188" i="60"/>
  <c r="T188" i="60"/>
  <c r="S188" i="60"/>
  <c r="O188" i="60"/>
  <c r="K188" i="60"/>
  <c r="Z187" i="60"/>
  <c r="Y187" i="60"/>
  <c r="X187" i="60"/>
  <c r="W187" i="60"/>
  <c r="V187" i="60"/>
  <c r="U187" i="60"/>
  <c r="T187" i="60"/>
  <c r="S187" i="60"/>
  <c r="O187" i="60"/>
  <c r="K187" i="60"/>
  <c r="Z186" i="60"/>
  <c r="Y186" i="60"/>
  <c r="X186" i="60"/>
  <c r="R139" i="60" s="1"/>
  <c r="W186" i="60"/>
  <c r="V186" i="60"/>
  <c r="R137" i="60" s="1"/>
  <c r="U186" i="60"/>
  <c r="T186" i="60"/>
  <c r="S186" i="60"/>
  <c r="O186" i="60"/>
  <c r="K186" i="60"/>
  <c r="Z185" i="60"/>
  <c r="R141" i="60" s="1"/>
  <c r="Y185" i="60"/>
  <c r="X185" i="60"/>
  <c r="W185" i="60"/>
  <c r="V185" i="60"/>
  <c r="U185" i="60"/>
  <c r="T185" i="60"/>
  <c r="R135" i="60" s="1"/>
  <c r="S185" i="60"/>
  <c r="O185" i="60"/>
  <c r="K185" i="60"/>
  <c r="B185" i="60"/>
  <c r="C185" i="60" s="1"/>
  <c r="B186" i="60" s="1"/>
  <c r="C186" i="60" s="1"/>
  <c r="B187" i="60" s="1"/>
  <c r="C187" i="60" s="1"/>
  <c r="B188" i="60" s="1"/>
  <c r="C188" i="60" s="1"/>
  <c r="B189" i="60" s="1"/>
  <c r="C189" i="60" s="1"/>
  <c r="B190" i="60" s="1"/>
  <c r="C190" i="60" s="1"/>
  <c r="B191" i="60" s="1"/>
  <c r="C191" i="60" s="1"/>
  <c r="B192" i="60" s="1"/>
  <c r="C192" i="60" s="1"/>
  <c r="B193" i="60" s="1"/>
  <c r="C193" i="60" s="1"/>
  <c r="B194" i="60" s="1"/>
  <c r="C194" i="60" s="1"/>
  <c r="B195" i="60" s="1"/>
  <c r="C195" i="60" s="1"/>
  <c r="A185" i="60"/>
  <c r="Z184" i="60"/>
  <c r="Y184" i="60"/>
  <c r="R140" i="60" s="1"/>
  <c r="X184" i="60"/>
  <c r="W184" i="60"/>
  <c r="R138" i="60" s="1"/>
  <c r="V184" i="60"/>
  <c r="U184" i="60"/>
  <c r="T184" i="60"/>
  <c r="S184" i="60"/>
  <c r="O184" i="60"/>
  <c r="K184" i="60"/>
  <c r="Z183" i="60"/>
  <c r="Y183" i="60"/>
  <c r="X183" i="60"/>
  <c r="W183" i="60"/>
  <c r="V183" i="60"/>
  <c r="U183" i="60"/>
  <c r="T183" i="60"/>
  <c r="S183" i="60"/>
  <c r="O183" i="60"/>
  <c r="K183" i="60"/>
  <c r="Z182" i="60"/>
  <c r="Y182" i="60"/>
  <c r="X182" i="60"/>
  <c r="W182" i="60"/>
  <c r="V182" i="60"/>
  <c r="U182" i="60"/>
  <c r="T182" i="60"/>
  <c r="S182" i="60"/>
  <c r="O182" i="60"/>
  <c r="K182" i="60"/>
  <c r="Z181" i="60"/>
  <c r="Y181" i="60"/>
  <c r="X181" i="60"/>
  <c r="W181" i="60"/>
  <c r="V181" i="60"/>
  <c r="U181" i="60"/>
  <c r="T181" i="60"/>
  <c r="S181" i="60"/>
  <c r="O181" i="60"/>
  <c r="K181" i="60"/>
  <c r="Z180" i="60"/>
  <c r="Y180" i="60"/>
  <c r="X180" i="60"/>
  <c r="W180" i="60"/>
  <c r="V180" i="60"/>
  <c r="U180" i="60"/>
  <c r="T180" i="60"/>
  <c r="S180" i="60"/>
  <c r="O180" i="60"/>
  <c r="K180" i="60"/>
  <c r="Z179" i="60"/>
  <c r="Y179" i="60"/>
  <c r="X179" i="60"/>
  <c r="W179" i="60"/>
  <c r="V179" i="60"/>
  <c r="U179" i="60"/>
  <c r="T179" i="60"/>
  <c r="S179" i="60"/>
  <c r="O179" i="60"/>
  <c r="K179" i="60"/>
  <c r="Z178" i="60"/>
  <c r="Y178" i="60"/>
  <c r="X178" i="60"/>
  <c r="W178" i="60"/>
  <c r="V178" i="60"/>
  <c r="U178" i="60"/>
  <c r="T178" i="60"/>
  <c r="S178" i="60"/>
  <c r="O178" i="60"/>
  <c r="K178" i="60"/>
  <c r="Z177" i="60"/>
  <c r="Y177" i="60"/>
  <c r="X177" i="60"/>
  <c r="W177" i="60"/>
  <c r="V177" i="60"/>
  <c r="U177" i="60"/>
  <c r="T177" i="60"/>
  <c r="S177" i="60"/>
  <c r="O177" i="60"/>
  <c r="K177" i="60"/>
  <c r="Z176" i="60"/>
  <c r="Y176" i="60"/>
  <c r="X176" i="60"/>
  <c r="W176" i="60"/>
  <c r="V176" i="60"/>
  <c r="U176" i="60"/>
  <c r="T176" i="60"/>
  <c r="S176" i="60"/>
  <c r="O176" i="60"/>
  <c r="K176" i="60"/>
  <c r="Z175" i="60"/>
  <c r="Y175" i="60"/>
  <c r="X175" i="60"/>
  <c r="W175" i="60"/>
  <c r="V175" i="60"/>
  <c r="U175" i="60"/>
  <c r="T175" i="60"/>
  <c r="S175" i="60"/>
  <c r="Q134" i="60" s="1"/>
  <c r="O175" i="60"/>
  <c r="K175" i="60"/>
  <c r="Z174" i="60"/>
  <c r="Y174" i="60"/>
  <c r="Q140" i="60" s="1"/>
  <c r="X174" i="60"/>
  <c r="W174" i="60"/>
  <c r="V174" i="60"/>
  <c r="U174" i="60"/>
  <c r="T174" i="60"/>
  <c r="S174" i="60"/>
  <c r="O174" i="60"/>
  <c r="K174" i="60"/>
  <c r="B174" i="60"/>
  <c r="C174" i="60" s="1"/>
  <c r="B175" i="60" s="1"/>
  <c r="C175" i="60" s="1"/>
  <c r="B176" i="60" s="1"/>
  <c r="C176" i="60" s="1"/>
  <c r="B177" i="60" s="1"/>
  <c r="C177" i="60" s="1"/>
  <c r="B178" i="60" s="1"/>
  <c r="C178" i="60" s="1"/>
  <c r="B179" i="60" s="1"/>
  <c r="C179" i="60" s="1"/>
  <c r="B180" i="60" s="1"/>
  <c r="C180" i="60" s="1"/>
  <c r="B181" i="60" s="1"/>
  <c r="C181" i="60" s="1"/>
  <c r="B182" i="60" s="1"/>
  <c r="C182" i="60" s="1"/>
  <c r="B183" i="60" s="1"/>
  <c r="C183" i="60" s="1"/>
  <c r="B184" i="60" s="1"/>
  <c r="C184" i="60" s="1"/>
  <c r="A174" i="60"/>
  <c r="Z173" i="60"/>
  <c r="Y173" i="60"/>
  <c r="X173" i="60"/>
  <c r="W173" i="60"/>
  <c r="V173" i="60"/>
  <c r="Q137" i="60" s="1"/>
  <c r="U173" i="60"/>
  <c r="T173" i="60"/>
  <c r="S173" i="60"/>
  <c r="O173" i="60"/>
  <c r="K173" i="60"/>
  <c r="Z172" i="60"/>
  <c r="Y172" i="60"/>
  <c r="X172" i="60"/>
  <c r="W172" i="60"/>
  <c r="V172" i="60"/>
  <c r="U172" i="60"/>
  <c r="T172" i="60"/>
  <c r="S172" i="60"/>
  <c r="O172" i="60"/>
  <c r="K172" i="60"/>
  <c r="Z171" i="60"/>
  <c r="Y171" i="60"/>
  <c r="X171" i="60"/>
  <c r="W171" i="60"/>
  <c r="V171" i="60"/>
  <c r="U171" i="60"/>
  <c r="T171" i="60"/>
  <c r="S171" i="60"/>
  <c r="O171" i="60"/>
  <c r="K171" i="60"/>
  <c r="Z170" i="60"/>
  <c r="Y170" i="60"/>
  <c r="X170" i="60"/>
  <c r="W170" i="60"/>
  <c r="V170" i="60"/>
  <c r="U170" i="60"/>
  <c r="T170" i="60"/>
  <c r="S170" i="60"/>
  <c r="O170" i="60"/>
  <c r="K170" i="60"/>
  <c r="Z169" i="60"/>
  <c r="Y169" i="60"/>
  <c r="X169" i="60"/>
  <c r="W169" i="60"/>
  <c r="V169" i="60"/>
  <c r="U169" i="60"/>
  <c r="T169" i="60"/>
  <c r="S169" i="60"/>
  <c r="O169" i="60"/>
  <c r="K169" i="60"/>
  <c r="Z168" i="60"/>
  <c r="Y168" i="60"/>
  <c r="X168" i="60"/>
  <c r="W168" i="60"/>
  <c r="V168" i="60"/>
  <c r="U168" i="60"/>
  <c r="T168" i="60"/>
  <c r="S168" i="60"/>
  <c r="O168" i="60"/>
  <c r="K168" i="60"/>
  <c r="Z167" i="60"/>
  <c r="Y167" i="60"/>
  <c r="X167" i="60"/>
  <c r="W167" i="60"/>
  <c r="V167" i="60"/>
  <c r="U167" i="60"/>
  <c r="T167" i="60"/>
  <c r="S167" i="60"/>
  <c r="O167" i="60"/>
  <c r="K167" i="60"/>
  <c r="Z166" i="60"/>
  <c r="Y166" i="60"/>
  <c r="X166" i="60"/>
  <c r="W166" i="60"/>
  <c r="V166" i="60"/>
  <c r="T166" i="60"/>
  <c r="S166" i="60"/>
  <c r="O166" i="60"/>
  <c r="K166" i="60"/>
  <c r="U166" i="60" s="1"/>
  <c r="Z165" i="60"/>
  <c r="Y165" i="60"/>
  <c r="X165" i="60"/>
  <c r="W165" i="60"/>
  <c r="V165" i="60"/>
  <c r="T165" i="60"/>
  <c r="S165" i="60"/>
  <c r="O165" i="60"/>
  <c r="K165" i="60"/>
  <c r="U165" i="60" s="1"/>
  <c r="Z164" i="60"/>
  <c r="Y164" i="60"/>
  <c r="X164" i="60"/>
  <c r="W164" i="60"/>
  <c r="V164" i="60"/>
  <c r="U164" i="60"/>
  <c r="T164" i="60"/>
  <c r="O164" i="60"/>
  <c r="K164" i="60"/>
  <c r="S164" i="60" s="1"/>
  <c r="Z163" i="60"/>
  <c r="Y163" i="60"/>
  <c r="X163" i="60"/>
  <c r="W163" i="60"/>
  <c r="V163" i="60"/>
  <c r="U163" i="60"/>
  <c r="T163" i="60"/>
  <c r="S163" i="60"/>
  <c r="O163" i="60"/>
  <c r="K163" i="60"/>
  <c r="Z162" i="60"/>
  <c r="Y162" i="60"/>
  <c r="X162" i="60"/>
  <c r="W162" i="60"/>
  <c r="V162" i="60"/>
  <c r="U162" i="60"/>
  <c r="T162" i="60"/>
  <c r="O162" i="60"/>
  <c r="K162" i="60"/>
  <c r="S162" i="60" s="1"/>
  <c r="C162" i="60"/>
  <c r="B163" i="60" s="1"/>
  <c r="C163" i="60" s="1"/>
  <c r="B164" i="60" s="1"/>
  <c r="C164" i="60" s="1"/>
  <c r="B165" i="60" s="1"/>
  <c r="C165" i="60" s="1"/>
  <c r="B166" i="60" s="1"/>
  <c r="C166" i="60" s="1"/>
  <c r="B167" i="60" s="1"/>
  <c r="C167" i="60" s="1"/>
  <c r="B168" i="60" s="1"/>
  <c r="C168" i="60" s="1"/>
  <c r="B169" i="60" s="1"/>
  <c r="C169" i="60" s="1"/>
  <c r="B170" i="60" s="1"/>
  <c r="C170" i="60" s="1"/>
  <c r="B171" i="60" s="1"/>
  <c r="C171" i="60" s="1"/>
  <c r="B172" i="60" s="1"/>
  <c r="C172" i="60" s="1"/>
  <c r="B173" i="60" s="1"/>
  <c r="C173" i="60" s="1"/>
  <c r="B162" i="60"/>
  <c r="A162" i="60"/>
  <c r="L158" i="60"/>
  <c r="K157" i="60"/>
  <c r="K156" i="60"/>
  <c r="K155" i="60"/>
  <c r="K154" i="60"/>
  <c r="K158" i="60" s="1"/>
  <c r="K153" i="60"/>
  <c r="K152" i="60"/>
  <c r="K146" i="60"/>
  <c r="G146" i="60" s="1"/>
  <c r="F146" i="60"/>
  <c r="D146" i="60"/>
  <c r="A146" i="60"/>
  <c r="L144" i="60"/>
  <c r="K144" i="60"/>
  <c r="G144" i="60"/>
  <c r="F144" i="60"/>
  <c r="D144" i="60"/>
  <c r="J144" i="60" s="1"/>
  <c r="L145" i="60" s="1"/>
  <c r="A144" i="60"/>
  <c r="K142" i="60"/>
  <c r="F142" i="60"/>
  <c r="D142" i="60"/>
  <c r="A142" i="60"/>
  <c r="S141" i="60"/>
  <c r="Q141" i="60"/>
  <c r="T140" i="60"/>
  <c r="S140" i="60"/>
  <c r="K140" i="60"/>
  <c r="F140" i="60"/>
  <c r="D140" i="60"/>
  <c r="A140" i="60"/>
  <c r="U139" i="60"/>
  <c r="S139" i="60"/>
  <c r="Q139" i="60"/>
  <c r="U138" i="60"/>
  <c r="S138" i="60"/>
  <c r="Q138" i="60"/>
  <c r="K138" i="60"/>
  <c r="F138" i="60"/>
  <c r="D138" i="60"/>
  <c r="A138" i="60"/>
  <c r="U137" i="60"/>
  <c r="S137" i="60"/>
  <c r="S136" i="60"/>
  <c r="R136" i="60"/>
  <c r="K136" i="60"/>
  <c r="F136" i="60"/>
  <c r="D136" i="60"/>
  <c r="A136" i="60"/>
  <c r="U135" i="60"/>
  <c r="S135" i="60"/>
  <c r="Q135" i="60"/>
  <c r="T134" i="60"/>
  <c r="H144" i="60" s="1"/>
  <c r="R134" i="60"/>
  <c r="Z113" i="60"/>
  <c r="Y113" i="60"/>
  <c r="X113" i="60"/>
  <c r="W113" i="60"/>
  <c r="V113" i="60"/>
  <c r="U113" i="60"/>
  <c r="T113" i="60"/>
  <c r="S113" i="60"/>
  <c r="O113" i="60"/>
  <c r="K113" i="60"/>
  <c r="Z112" i="60"/>
  <c r="Y112" i="60"/>
  <c r="X112" i="60"/>
  <c r="W112" i="60"/>
  <c r="V112" i="60"/>
  <c r="U112" i="60"/>
  <c r="T112" i="60"/>
  <c r="S112" i="60"/>
  <c r="O112" i="60"/>
  <c r="K112" i="60"/>
  <c r="Z111" i="60"/>
  <c r="Y111" i="60"/>
  <c r="X111" i="60"/>
  <c r="W111" i="60"/>
  <c r="V111" i="60"/>
  <c r="U111" i="60"/>
  <c r="T111" i="60"/>
  <c r="S111" i="60"/>
  <c r="O111" i="60"/>
  <c r="K111" i="60"/>
  <c r="Z110" i="60"/>
  <c r="Y110" i="60"/>
  <c r="X110" i="60"/>
  <c r="W110" i="60"/>
  <c r="V110" i="60"/>
  <c r="U110" i="60"/>
  <c r="T110" i="60"/>
  <c r="S110" i="60"/>
  <c r="O110" i="60"/>
  <c r="K110" i="60"/>
  <c r="Z109" i="60"/>
  <c r="Y109" i="60"/>
  <c r="X109" i="60"/>
  <c r="W109" i="60"/>
  <c r="V109" i="60"/>
  <c r="U109" i="60"/>
  <c r="T109" i="60"/>
  <c r="S109" i="60"/>
  <c r="O109" i="60"/>
  <c r="K109" i="60"/>
  <c r="Z108" i="60"/>
  <c r="Y108" i="60"/>
  <c r="X108" i="60"/>
  <c r="W108" i="60"/>
  <c r="V108" i="60"/>
  <c r="U108" i="60"/>
  <c r="T108" i="60"/>
  <c r="S108" i="60"/>
  <c r="O108" i="60"/>
  <c r="K108" i="60"/>
  <c r="Z107" i="60"/>
  <c r="Y107" i="60"/>
  <c r="X107" i="60"/>
  <c r="W107" i="60"/>
  <c r="V107" i="60"/>
  <c r="U107" i="60"/>
  <c r="T107" i="60"/>
  <c r="S107" i="60"/>
  <c r="O107" i="60"/>
  <c r="K107" i="60"/>
  <c r="Z106" i="60"/>
  <c r="Y106" i="60"/>
  <c r="X106" i="60"/>
  <c r="W106" i="60"/>
  <c r="V106" i="60"/>
  <c r="U106" i="60"/>
  <c r="T106" i="60"/>
  <c r="S106" i="60"/>
  <c r="O106" i="60"/>
  <c r="K106" i="60"/>
  <c r="Z105" i="60"/>
  <c r="Y105" i="60"/>
  <c r="X105" i="60"/>
  <c r="W105" i="60"/>
  <c r="V105" i="60"/>
  <c r="U105" i="60"/>
  <c r="T105" i="60"/>
  <c r="S105" i="60"/>
  <c r="O105" i="60"/>
  <c r="K105" i="60"/>
  <c r="Z104" i="60"/>
  <c r="Y104" i="60"/>
  <c r="U25" i="60" s="1"/>
  <c r="X104" i="60"/>
  <c r="W104" i="60"/>
  <c r="V104" i="60"/>
  <c r="U104" i="60"/>
  <c r="T104" i="60"/>
  <c r="S104" i="60"/>
  <c r="O104" i="60"/>
  <c r="K104" i="60"/>
  <c r="Z103" i="60"/>
  <c r="Y103" i="60"/>
  <c r="X103" i="60"/>
  <c r="W103" i="60"/>
  <c r="V103" i="60"/>
  <c r="U103" i="60"/>
  <c r="U21" i="60" s="1"/>
  <c r="T103" i="60"/>
  <c r="S103" i="60"/>
  <c r="U19" i="60" s="1"/>
  <c r="O103" i="60"/>
  <c r="K103" i="60"/>
  <c r="B103" i="60"/>
  <c r="C103" i="60" s="1"/>
  <c r="B104" i="60" s="1"/>
  <c r="C104" i="60" s="1"/>
  <c r="B105" i="60" s="1"/>
  <c r="C105" i="60" s="1"/>
  <c r="B106" i="60" s="1"/>
  <c r="C106" i="60" s="1"/>
  <c r="B107" i="60" s="1"/>
  <c r="C107" i="60" s="1"/>
  <c r="B108" i="60" s="1"/>
  <c r="C108" i="60" s="1"/>
  <c r="B109" i="60" s="1"/>
  <c r="C109" i="60" s="1"/>
  <c r="B110" i="60" s="1"/>
  <c r="C110" i="60" s="1"/>
  <c r="B111" i="60" s="1"/>
  <c r="C111" i="60" s="1"/>
  <c r="B112" i="60" s="1"/>
  <c r="C112" i="60" s="1"/>
  <c r="B113" i="60" s="1"/>
  <c r="C113" i="60" s="1"/>
  <c r="A103" i="60"/>
  <c r="Z102" i="60"/>
  <c r="U26" i="60" s="1"/>
  <c r="Y102" i="60"/>
  <c r="X102" i="60"/>
  <c r="W102" i="60"/>
  <c r="V102" i="60"/>
  <c r="U102" i="60"/>
  <c r="T102" i="60"/>
  <c r="S102" i="60"/>
  <c r="O102" i="60"/>
  <c r="K102" i="60"/>
  <c r="Z101" i="60"/>
  <c r="Y101" i="60"/>
  <c r="X101" i="60"/>
  <c r="W101" i="60"/>
  <c r="V101" i="60"/>
  <c r="U101" i="60"/>
  <c r="T101" i="60"/>
  <c r="S101" i="60"/>
  <c r="O101" i="60"/>
  <c r="K101" i="60"/>
  <c r="Z100" i="60"/>
  <c r="Y100" i="60"/>
  <c r="X100" i="60"/>
  <c r="W100" i="60"/>
  <c r="V100" i="60"/>
  <c r="U100" i="60"/>
  <c r="T100" i="60"/>
  <c r="S100" i="60"/>
  <c r="O100" i="60"/>
  <c r="K100" i="60"/>
  <c r="Z99" i="60"/>
  <c r="Y99" i="60"/>
  <c r="X99" i="60"/>
  <c r="W99" i="60"/>
  <c r="V99" i="60"/>
  <c r="U99" i="60"/>
  <c r="T99" i="60"/>
  <c r="S99" i="60"/>
  <c r="O99" i="60"/>
  <c r="K99" i="60"/>
  <c r="Z98" i="60"/>
  <c r="Y98" i="60"/>
  <c r="X98" i="60"/>
  <c r="W98" i="60"/>
  <c r="V98" i="60"/>
  <c r="U98" i="60"/>
  <c r="T98" i="60"/>
  <c r="S98" i="60"/>
  <c r="O98" i="60"/>
  <c r="K98" i="60"/>
  <c r="Z97" i="60"/>
  <c r="Y97" i="60"/>
  <c r="X97" i="60"/>
  <c r="W97" i="60"/>
  <c r="V97" i="60"/>
  <c r="U97" i="60"/>
  <c r="T97" i="60"/>
  <c r="S97" i="60"/>
  <c r="O97" i="60"/>
  <c r="K97" i="60"/>
  <c r="Z96" i="60"/>
  <c r="Y96" i="60"/>
  <c r="X96" i="60"/>
  <c r="W96" i="60"/>
  <c r="V96" i="60"/>
  <c r="U96" i="60"/>
  <c r="T96" i="60"/>
  <c r="S96" i="60"/>
  <c r="O96" i="60"/>
  <c r="K96" i="60"/>
  <c r="Z95" i="60"/>
  <c r="Y95" i="60"/>
  <c r="X95" i="60"/>
  <c r="W95" i="60"/>
  <c r="V95" i="60"/>
  <c r="U95" i="60"/>
  <c r="T95" i="60"/>
  <c r="S95" i="60"/>
  <c r="O95" i="60"/>
  <c r="K95" i="60"/>
  <c r="Z94" i="60"/>
  <c r="Y94" i="60"/>
  <c r="X94" i="60"/>
  <c r="W94" i="60"/>
  <c r="V94" i="60"/>
  <c r="U94" i="60"/>
  <c r="T94" i="60"/>
  <c r="S94" i="60"/>
  <c r="O94" i="60"/>
  <c r="K94" i="60"/>
  <c r="Z93" i="60"/>
  <c r="Y93" i="60"/>
  <c r="X93" i="60"/>
  <c r="W93" i="60"/>
  <c r="V93" i="60"/>
  <c r="T22" i="60" s="1"/>
  <c r="U93" i="60"/>
  <c r="T93" i="60"/>
  <c r="S93" i="60"/>
  <c r="O93" i="60"/>
  <c r="K93" i="60"/>
  <c r="Z92" i="60"/>
  <c r="Y92" i="60"/>
  <c r="X92" i="60"/>
  <c r="T24" i="60" s="1"/>
  <c r="W92" i="60"/>
  <c r="V92" i="60"/>
  <c r="U92" i="60"/>
  <c r="T92" i="60"/>
  <c r="T20" i="60" s="1"/>
  <c r="S92" i="60"/>
  <c r="O92" i="60"/>
  <c r="K92" i="60"/>
  <c r="C92" i="60"/>
  <c r="B93" i="60" s="1"/>
  <c r="C93" i="60" s="1"/>
  <c r="B94" i="60" s="1"/>
  <c r="C94" i="60" s="1"/>
  <c r="B95" i="60" s="1"/>
  <c r="C95" i="60" s="1"/>
  <c r="B96" i="60" s="1"/>
  <c r="C96" i="60" s="1"/>
  <c r="B97" i="60" s="1"/>
  <c r="C97" i="60" s="1"/>
  <c r="B98" i="60" s="1"/>
  <c r="C98" i="60" s="1"/>
  <c r="B99" i="60" s="1"/>
  <c r="C99" i="60" s="1"/>
  <c r="B100" i="60" s="1"/>
  <c r="C100" i="60" s="1"/>
  <c r="B101" i="60" s="1"/>
  <c r="C101" i="60" s="1"/>
  <c r="B102" i="60" s="1"/>
  <c r="C102" i="60" s="1"/>
  <c r="B92" i="60"/>
  <c r="A92" i="60"/>
  <c r="Z91" i="60"/>
  <c r="Y91" i="60"/>
  <c r="T25" i="60" s="1"/>
  <c r="X91" i="60"/>
  <c r="W91" i="60"/>
  <c r="T23" i="60" s="1"/>
  <c r="V91" i="60"/>
  <c r="U91" i="60"/>
  <c r="T21" i="60" s="1"/>
  <c r="T91" i="60"/>
  <c r="S91" i="60"/>
  <c r="O91" i="60"/>
  <c r="K91" i="60"/>
  <c r="Z90" i="60"/>
  <c r="Y90" i="60"/>
  <c r="X90" i="60"/>
  <c r="W90" i="60"/>
  <c r="V90" i="60"/>
  <c r="U90" i="60"/>
  <c r="T90" i="60"/>
  <c r="S90" i="60"/>
  <c r="O90" i="60"/>
  <c r="K90" i="60"/>
  <c r="Z89" i="60"/>
  <c r="Y89" i="60"/>
  <c r="X89" i="60"/>
  <c r="W89" i="60"/>
  <c r="V89" i="60"/>
  <c r="U89" i="60"/>
  <c r="T89" i="60"/>
  <c r="S89" i="60"/>
  <c r="O89" i="60"/>
  <c r="K89" i="60"/>
  <c r="Z88" i="60"/>
  <c r="Y88" i="60"/>
  <c r="X88" i="60"/>
  <c r="W88" i="60"/>
  <c r="V88" i="60"/>
  <c r="U88" i="60"/>
  <c r="T88" i="60"/>
  <c r="S88" i="60"/>
  <c r="O88" i="60"/>
  <c r="K88" i="60"/>
  <c r="Z87" i="60"/>
  <c r="Y87" i="60"/>
  <c r="X87" i="60"/>
  <c r="W87" i="60"/>
  <c r="V87" i="60"/>
  <c r="U87" i="60"/>
  <c r="T87" i="60"/>
  <c r="S87" i="60"/>
  <c r="O87" i="60"/>
  <c r="K87" i="60"/>
  <c r="Z86" i="60"/>
  <c r="Y86" i="60"/>
  <c r="X86" i="60"/>
  <c r="W86" i="60"/>
  <c r="V86" i="60"/>
  <c r="U86" i="60"/>
  <c r="T86" i="60"/>
  <c r="S86" i="60"/>
  <c r="O86" i="60"/>
  <c r="K86" i="60"/>
  <c r="Z85" i="60"/>
  <c r="Y85" i="60"/>
  <c r="X85" i="60"/>
  <c r="W85" i="60"/>
  <c r="V85" i="60"/>
  <c r="U85" i="60"/>
  <c r="T85" i="60"/>
  <c r="S85" i="60"/>
  <c r="O85" i="60"/>
  <c r="K85" i="60"/>
  <c r="Z84" i="60"/>
  <c r="Y84" i="60"/>
  <c r="X84" i="60"/>
  <c r="W84" i="60"/>
  <c r="V84" i="60"/>
  <c r="U84" i="60"/>
  <c r="T84" i="60"/>
  <c r="S84" i="60"/>
  <c r="O84" i="60"/>
  <c r="K84" i="60"/>
  <c r="Z83" i="60"/>
  <c r="Y83" i="60"/>
  <c r="X83" i="60"/>
  <c r="W83" i="60"/>
  <c r="V83" i="60"/>
  <c r="U83" i="60"/>
  <c r="T83" i="60"/>
  <c r="S83" i="60"/>
  <c r="O83" i="60"/>
  <c r="K83" i="60"/>
  <c r="B83" i="60"/>
  <c r="C83" i="60" s="1"/>
  <c r="B84" i="60" s="1"/>
  <c r="C84" i="60" s="1"/>
  <c r="B85" i="60" s="1"/>
  <c r="C85" i="60" s="1"/>
  <c r="B86" i="60" s="1"/>
  <c r="C86" i="60" s="1"/>
  <c r="B87" i="60" s="1"/>
  <c r="C87" i="60" s="1"/>
  <c r="B88" i="60" s="1"/>
  <c r="C88" i="60" s="1"/>
  <c r="B89" i="60" s="1"/>
  <c r="C89" i="60" s="1"/>
  <c r="B90" i="60" s="1"/>
  <c r="C90" i="60" s="1"/>
  <c r="B91" i="60" s="1"/>
  <c r="C91" i="60" s="1"/>
  <c r="Z82" i="60"/>
  <c r="Y82" i="60"/>
  <c r="X82" i="60"/>
  <c r="W82" i="60"/>
  <c r="V82" i="60"/>
  <c r="U82" i="60"/>
  <c r="T82" i="60"/>
  <c r="S82" i="60"/>
  <c r="O82" i="60"/>
  <c r="K82" i="60"/>
  <c r="Z81" i="60"/>
  <c r="Y81" i="60"/>
  <c r="X81" i="60"/>
  <c r="W81" i="60"/>
  <c r="S23" i="60" s="1"/>
  <c r="V81" i="60"/>
  <c r="U81" i="60"/>
  <c r="T81" i="60"/>
  <c r="S81" i="60"/>
  <c r="O81" i="60"/>
  <c r="K81" i="60"/>
  <c r="B81" i="60"/>
  <c r="C81" i="60" s="1"/>
  <c r="B82" i="60" s="1"/>
  <c r="C82" i="60" s="1"/>
  <c r="A81" i="60"/>
  <c r="Z80" i="60"/>
  <c r="Y80" i="60"/>
  <c r="X80" i="60"/>
  <c r="W80" i="60"/>
  <c r="V80" i="60"/>
  <c r="U80" i="60"/>
  <c r="T80" i="60"/>
  <c r="S80" i="60"/>
  <c r="O80" i="60"/>
  <c r="K80" i="60"/>
  <c r="Z79" i="60"/>
  <c r="Y79" i="60"/>
  <c r="X79" i="60"/>
  <c r="W79" i="60"/>
  <c r="V79" i="60"/>
  <c r="U79" i="60"/>
  <c r="T79" i="60"/>
  <c r="S79" i="60"/>
  <c r="O79" i="60"/>
  <c r="K79" i="60"/>
  <c r="Z78" i="60"/>
  <c r="Y78" i="60"/>
  <c r="X78" i="60"/>
  <c r="W78" i="60"/>
  <c r="V78" i="60"/>
  <c r="U78" i="60"/>
  <c r="T78" i="60"/>
  <c r="S78" i="60"/>
  <c r="O78" i="60"/>
  <c r="K78" i="60"/>
  <c r="Z77" i="60"/>
  <c r="Y77" i="60"/>
  <c r="X77" i="60"/>
  <c r="W77" i="60"/>
  <c r="V77" i="60"/>
  <c r="U77" i="60"/>
  <c r="T77" i="60"/>
  <c r="S77" i="60"/>
  <c r="O77" i="60"/>
  <c r="K77" i="60"/>
  <c r="Z76" i="60"/>
  <c r="Y76" i="60"/>
  <c r="X76" i="60"/>
  <c r="W76" i="60"/>
  <c r="V76" i="60"/>
  <c r="U76" i="60"/>
  <c r="T76" i="60"/>
  <c r="S76" i="60"/>
  <c r="O76" i="60"/>
  <c r="K76" i="60"/>
  <c r="Z75" i="60"/>
  <c r="Y75" i="60"/>
  <c r="X75" i="60"/>
  <c r="W75" i="60"/>
  <c r="V75" i="60"/>
  <c r="U75" i="60"/>
  <c r="T75" i="60"/>
  <c r="S75" i="60"/>
  <c r="O75" i="60"/>
  <c r="K75" i="60"/>
  <c r="Z74" i="60"/>
  <c r="Y74" i="60"/>
  <c r="X74" i="60"/>
  <c r="W74" i="60"/>
  <c r="V74" i="60"/>
  <c r="U74" i="60"/>
  <c r="T74" i="60"/>
  <c r="S74" i="60"/>
  <c r="O74" i="60"/>
  <c r="K74" i="60"/>
  <c r="Z73" i="60"/>
  <c r="Y73" i="60"/>
  <c r="X73" i="60"/>
  <c r="W73" i="60"/>
  <c r="V73" i="60"/>
  <c r="U73" i="60"/>
  <c r="T73" i="60"/>
  <c r="S73" i="60"/>
  <c r="O73" i="60"/>
  <c r="K73" i="60"/>
  <c r="Z72" i="60"/>
  <c r="Y72" i="60"/>
  <c r="X72" i="60"/>
  <c r="W72" i="60"/>
  <c r="V72" i="60"/>
  <c r="U72" i="60"/>
  <c r="T72" i="60"/>
  <c r="S72" i="60"/>
  <c r="O72" i="60"/>
  <c r="K72" i="60"/>
  <c r="Z71" i="60"/>
  <c r="Y71" i="60"/>
  <c r="X71" i="60"/>
  <c r="W71" i="60"/>
  <c r="V71" i="60"/>
  <c r="U71" i="60"/>
  <c r="T71" i="60"/>
  <c r="S71" i="60"/>
  <c r="O71" i="60"/>
  <c r="K71" i="60"/>
  <c r="C71" i="60"/>
  <c r="B72" i="60" s="1"/>
  <c r="C72" i="60" s="1"/>
  <c r="B73" i="60" s="1"/>
  <c r="C73" i="60" s="1"/>
  <c r="B74" i="60" s="1"/>
  <c r="C74" i="60" s="1"/>
  <c r="B75" i="60" s="1"/>
  <c r="C75" i="60" s="1"/>
  <c r="B76" i="60" s="1"/>
  <c r="C76" i="60" s="1"/>
  <c r="B77" i="60" s="1"/>
  <c r="C77" i="60" s="1"/>
  <c r="B78" i="60" s="1"/>
  <c r="C78" i="60" s="1"/>
  <c r="B79" i="60" s="1"/>
  <c r="C79" i="60" s="1"/>
  <c r="B80" i="60" s="1"/>
  <c r="C80" i="60" s="1"/>
  <c r="Z70" i="60"/>
  <c r="R26" i="60" s="1"/>
  <c r="Y70" i="60"/>
  <c r="X70" i="60"/>
  <c r="W70" i="60"/>
  <c r="V70" i="60"/>
  <c r="R22" i="60" s="1"/>
  <c r="U70" i="60"/>
  <c r="T70" i="60"/>
  <c r="S70" i="60"/>
  <c r="O70" i="60"/>
  <c r="K70" i="60"/>
  <c r="B70" i="60"/>
  <c r="C70" i="60" s="1"/>
  <c r="B71" i="60" s="1"/>
  <c r="A70" i="60"/>
  <c r="Z69" i="60"/>
  <c r="Y69" i="60"/>
  <c r="R25" i="60" s="1"/>
  <c r="X69" i="60"/>
  <c r="W69" i="60"/>
  <c r="R23" i="60" s="1"/>
  <c r="V69" i="60"/>
  <c r="U69" i="60"/>
  <c r="T69" i="60"/>
  <c r="S69" i="60"/>
  <c r="O69" i="60"/>
  <c r="K69" i="60"/>
  <c r="Z68" i="60"/>
  <c r="Y68" i="60"/>
  <c r="X68" i="60"/>
  <c r="W68" i="60"/>
  <c r="V68" i="60"/>
  <c r="U68" i="60"/>
  <c r="T68" i="60"/>
  <c r="S68" i="60"/>
  <c r="O68" i="60"/>
  <c r="K68" i="60"/>
  <c r="Z67" i="60"/>
  <c r="Y67" i="60"/>
  <c r="X67" i="60"/>
  <c r="W67" i="60"/>
  <c r="V67" i="60"/>
  <c r="U67" i="60"/>
  <c r="T67" i="60"/>
  <c r="S67" i="60"/>
  <c r="O67" i="60"/>
  <c r="K67" i="60"/>
  <c r="Z66" i="60"/>
  <c r="Y66" i="60"/>
  <c r="X66" i="60"/>
  <c r="W66" i="60"/>
  <c r="V66" i="60"/>
  <c r="U66" i="60"/>
  <c r="T66" i="60"/>
  <c r="S66" i="60"/>
  <c r="O66" i="60"/>
  <c r="K66" i="60"/>
  <c r="Z65" i="60"/>
  <c r="Y65" i="60"/>
  <c r="X65" i="60"/>
  <c r="W65" i="60"/>
  <c r="V65" i="60"/>
  <c r="U65" i="60"/>
  <c r="T65" i="60"/>
  <c r="S65" i="60"/>
  <c r="O65" i="60"/>
  <c r="K65" i="60"/>
  <c r="Z64" i="60"/>
  <c r="Y64" i="60"/>
  <c r="X64" i="60"/>
  <c r="W64" i="60"/>
  <c r="V64" i="60"/>
  <c r="U64" i="60"/>
  <c r="T64" i="60"/>
  <c r="S64" i="60"/>
  <c r="O64" i="60"/>
  <c r="K64" i="60"/>
  <c r="Z63" i="60"/>
  <c r="Y63" i="60"/>
  <c r="X63" i="60"/>
  <c r="W63" i="60"/>
  <c r="V63" i="60"/>
  <c r="U63" i="60"/>
  <c r="T63" i="60"/>
  <c r="S63" i="60"/>
  <c r="O63" i="60"/>
  <c r="K63" i="60"/>
  <c r="Z62" i="60"/>
  <c r="Y62" i="60"/>
  <c r="X62" i="60"/>
  <c r="W62" i="60"/>
  <c r="V62" i="60"/>
  <c r="U62" i="60"/>
  <c r="T62" i="60"/>
  <c r="S62" i="60"/>
  <c r="O62" i="60"/>
  <c r="K62" i="60"/>
  <c r="Z61" i="60"/>
  <c r="Y61" i="60"/>
  <c r="X61" i="60"/>
  <c r="W61" i="60"/>
  <c r="V61" i="60"/>
  <c r="U61" i="60"/>
  <c r="T61" i="60"/>
  <c r="S61" i="60"/>
  <c r="O61" i="60"/>
  <c r="K61" i="60"/>
  <c r="Z60" i="60"/>
  <c r="Y60" i="60"/>
  <c r="X60" i="60"/>
  <c r="W60" i="60"/>
  <c r="V60" i="60"/>
  <c r="U60" i="60"/>
  <c r="T60" i="60"/>
  <c r="S60" i="60"/>
  <c r="O60" i="60"/>
  <c r="K60" i="60"/>
  <c r="Z59" i="60"/>
  <c r="Y59" i="60"/>
  <c r="Q25" i="60" s="1"/>
  <c r="X59" i="60"/>
  <c r="W59" i="60"/>
  <c r="V59" i="60"/>
  <c r="U59" i="60"/>
  <c r="T59" i="60"/>
  <c r="S59" i="60"/>
  <c r="Q19" i="60" s="1"/>
  <c r="O59" i="60"/>
  <c r="K59" i="60"/>
  <c r="B59" i="60"/>
  <c r="C59" i="60" s="1"/>
  <c r="B60" i="60" s="1"/>
  <c r="C60" i="60" s="1"/>
  <c r="B61" i="60" s="1"/>
  <c r="C61" i="60" s="1"/>
  <c r="B62" i="60" s="1"/>
  <c r="C62" i="60" s="1"/>
  <c r="B63" i="60" s="1"/>
  <c r="C63" i="60" s="1"/>
  <c r="B64" i="60" s="1"/>
  <c r="C64" i="60" s="1"/>
  <c r="B65" i="60" s="1"/>
  <c r="C65" i="60" s="1"/>
  <c r="B66" i="60" s="1"/>
  <c r="C66" i="60" s="1"/>
  <c r="B67" i="60" s="1"/>
  <c r="C67" i="60" s="1"/>
  <c r="B68" i="60" s="1"/>
  <c r="C68" i="60" s="1"/>
  <c r="B69" i="60" s="1"/>
  <c r="C69" i="60" s="1"/>
  <c r="A59" i="60"/>
  <c r="Z58" i="60"/>
  <c r="Y58" i="60"/>
  <c r="X58" i="60"/>
  <c r="Q24" i="60" s="1"/>
  <c r="W58" i="60"/>
  <c r="V58" i="60"/>
  <c r="Q22" i="60" s="1"/>
  <c r="U58" i="60"/>
  <c r="T58" i="60"/>
  <c r="S58" i="60"/>
  <c r="O58" i="60"/>
  <c r="K58" i="60"/>
  <c r="Z57" i="60"/>
  <c r="Y57" i="60"/>
  <c r="X57" i="60"/>
  <c r="W57" i="60"/>
  <c r="V57" i="60"/>
  <c r="U57" i="60"/>
  <c r="T57" i="60"/>
  <c r="S57" i="60"/>
  <c r="O57" i="60"/>
  <c r="K57" i="60"/>
  <c r="Z56" i="60"/>
  <c r="Y56" i="60"/>
  <c r="X56" i="60"/>
  <c r="W56" i="60"/>
  <c r="V56" i="60"/>
  <c r="U56" i="60"/>
  <c r="T56" i="60"/>
  <c r="S56" i="60"/>
  <c r="O56" i="60"/>
  <c r="K56" i="60"/>
  <c r="Z55" i="60"/>
  <c r="Y55" i="60"/>
  <c r="X55" i="60"/>
  <c r="W55" i="60"/>
  <c r="V55" i="60"/>
  <c r="U55" i="60"/>
  <c r="T55" i="60"/>
  <c r="S55" i="60"/>
  <c r="O55" i="60"/>
  <c r="K55" i="60"/>
  <c r="Z54" i="60"/>
  <c r="Y54" i="60"/>
  <c r="X54" i="60"/>
  <c r="W54" i="60"/>
  <c r="V54" i="60"/>
  <c r="U54" i="60"/>
  <c r="T54" i="60"/>
  <c r="S54" i="60"/>
  <c r="O54" i="60"/>
  <c r="K54" i="60"/>
  <c r="Z53" i="60"/>
  <c r="Y53" i="60"/>
  <c r="X53" i="60"/>
  <c r="W53" i="60"/>
  <c r="V53" i="60"/>
  <c r="U53" i="60"/>
  <c r="T53" i="60"/>
  <c r="S53" i="60"/>
  <c r="O53" i="60"/>
  <c r="K53" i="60"/>
  <c r="Z52" i="60"/>
  <c r="Y52" i="60"/>
  <c r="X52" i="60"/>
  <c r="W52" i="60"/>
  <c r="V52" i="60"/>
  <c r="U52" i="60"/>
  <c r="T52" i="60"/>
  <c r="S52" i="60"/>
  <c r="O52" i="60"/>
  <c r="K52" i="60"/>
  <c r="Z51" i="60"/>
  <c r="Y51" i="60"/>
  <c r="X51" i="60"/>
  <c r="W51" i="60"/>
  <c r="V51" i="60"/>
  <c r="U51" i="60"/>
  <c r="T51" i="60"/>
  <c r="O51" i="60"/>
  <c r="K51" i="60"/>
  <c r="S51" i="60" s="1"/>
  <c r="Z50" i="60"/>
  <c r="Y50" i="60"/>
  <c r="X50" i="60"/>
  <c r="W50" i="60"/>
  <c r="V50" i="60"/>
  <c r="U50" i="60"/>
  <c r="T50" i="60"/>
  <c r="S50" i="60"/>
  <c r="O50" i="60"/>
  <c r="K50" i="60"/>
  <c r="Z49" i="60"/>
  <c r="Y49" i="60"/>
  <c r="X49" i="60"/>
  <c r="W49" i="60"/>
  <c r="V49" i="60"/>
  <c r="U49" i="60"/>
  <c r="T49" i="60"/>
  <c r="O49" i="60"/>
  <c r="K49" i="60"/>
  <c r="S49" i="60" s="1"/>
  <c r="Z48" i="60"/>
  <c r="Y48" i="60"/>
  <c r="X48" i="60"/>
  <c r="W48" i="60"/>
  <c r="V48" i="60"/>
  <c r="U48" i="60"/>
  <c r="T48" i="60"/>
  <c r="O48" i="60"/>
  <c r="K48" i="60"/>
  <c r="S48" i="60" s="1"/>
  <c r="Z47" i="60"/>
  <c r="Y47" i="60"/>
  <c r="X47" i="60"/>
  <c r="W47" i="60"/>
  <c r="V47" i="60"/>
  <c r="T47" i="60"/>
  <c r="S47" i="60"/>
  <c r="O47" i="60"/>
  <c r="K47" i="60"/>
  <c r="U47" i="60" s="1"/>
  <c r="C47" i="60"/>
  <c r="B48" i="60" s="1"/>
  <c r="C48" i="60" s="1"/>
  <c r="B49" i="60" s="1"/>
  <c r="C49" i="60" s="1"/>
  <c r="B50" i="60" s="1"/>
  <c r="C50" i="60" s="1"/>
  <c r="B51" i="60" s="1"/>
  <c r="C51" i="60" s="1"/>
  <c r="B52" i="60" s="1"/>
  <c r="C52" i="60" s="1"/>
  <c r="B53" i="60" s="1"/>
  <c r="C53" i="60" s="1"/>
  <c r="B54" i="60" s="1"/>
  <c r="C54" i="60" s="1"/>
  <c r="B55" i="60" s="1"/>
  <c r="C55" i="60" s="1"/>
  <c r="B56" i="60" s="1"/>
  <c r="C56" i="60" s="1"/>
  <c r="B57" i="60" s="1"/>
  <c r="C57" i="60" s="1"/>
  <c r="B58" i="60" s="1"/>
  <c r="C58" i="60" s="1"/>
  <c r="B47" i="60"/>
  <c r="A47" i="60"/>
  <c r="L43" i="60"/>
  <c r="K42" i="60"/>
  <c r="K41" i="60"/>
  <c r="K40" i="60"/>
  <c r="K39" i="60"/>
  <c r="K38" i="60"/>
  <c r="K37" i="60"/>
  <c r="K31" i="60"/>
  <c r="L31" i="60" s="1"/>
  <c r="G31" i="60"/>
  <c r="F31" i="60"/>
  <c r="D31" i="60"/>
  <c r="A31" i="60"/>
  <c r="L29" i="60"/>
  <c r="K29" i="60"/>
  <c r="G29" i="60"/>
  <c r="F29" i="60"/>
  <c r="D29" i="60"/>
  <c r="A29" i="60"/>
  <c r="K27" i="60"/>
  <c r="F27" i="60"/>
  <c r="D27" i="60"/>
  <c r="A27" i="60"/>
  <c r="S26" i="60"/>
  <c r="Q26" i="60"/>
  <c r="S25" i="60"/>
  <c r="K25" i="60"/>
  <c r="H25" i="60"/>
  <c r="J25" i="60" s="1"/>
  <c r="F25" i="60"/>
  <c r="D25" i="60"/>
  <c r="A25" i="60"/>
  <c r="U24" i="60"/>
  <c r="S24" i="60"/>
  <c r="U23" i="60"/>
  <c r="K23" i="60"/>
  <c r="H23" i="60"/>
  <c r="J23" i="60" s="1"/>
  <c r="F23" i="60"/>
  <c r="D23" i="60"/>
  <c r="A23" i="60"/>
  <c r="U22" i="60"/>
  <c r="S22" i="60"/>
  <c r="S21" i="60"/>
  <c r="R21" i="60"/>
  <c r="K21" i="60"/>
  <c r="F21" i="60"/>
  <c r="D21" i="60"/>
  <c r="A21" i="60"/>
  <c r="U20" i="60"/>
  <c r="S20" i="60"/>
  <c r="Q20" i="60"/>
  <c r="T19" i="60"/>
  <c r="R19" i="60"/>
  <c r="Z228" i="59"/>
  <c r="Y228" i="59"/>
  <c r="X228" i="59"/>
  <c r="W228" i="59"/>
  <c r="V228" i="59"/>
  <c r="U228" i="59"/>
  <c r="T228" i="59"/>
  <c r="S228" i="59"/>
  <c r="O228" i="59"/>
  <c r="K228" i="59"/>
  <c r="Z227" i="59"/>
  <c r="Y227" i="59"/>
  <c r="X227" i="59"/>
  <c r="W227" i="59"/>
  <c r="V227" i="59"/>
  <c r="U227" i="59"/>
  <c r="T227" i="59"/>
  <c r="S227" i="59"/>
  <c r="O227" i="59"/>
  <c r="K227" i="59"/>
  <c r="Z226" i="59"/>
  <c r="Y226" i="59"/>
  <c r="X226" i="59"/>
  <c r="W226" i="59"/>
  <c r="V226" i="59"/>
  <c r="U226" i="59"/>
  <c r="T226" i="59"/>
  <c r="S226" i="59"/>
  <c r="O226" i="59"/>
  <c r="K226" i="59"/>
  <c r="Z225" i="59"/>
  <c r="Y225" i="59"/>
  <c r="X225" i="59"/>
  <c r="W225" i="59"/>
  <c r="V225" i="59"/>
  <c r="U225" i="59"/>
  <c r="T225" i="59"/>
  <c r="S225" i="59"/>
  <c r="O225" i="59"/>
  <c r="K225" i="59"/>
  <c r="Z224" i="59"/>
  <c r="Y224" i="59"/>
  <c r="X224" i="59"/>
  <c r="W224" i="59"/>
  <c r="V224" i="59"/>
  <c r="U224" i="59"/>
  <c r="T224" i="59"/>
  <c r="S224" i="59"/>
  <c r="O224" i="59"/>
  <c r="K224" i="59"/>
  <c r="Z223" i="59"/>
  <c r="Y223" i="59"/>
  <c r="X223" i="59"/>
  <c r="W223" i="59"/>
  <c r="V223" i="59"/>
  <c r="U223" i="59"/>
  <c r="T223" i="59"/>
  <c r="S223" i="59"/>
  <c r="O223" i="59"/>
  <c r="K223" i="59"/>
  <c r="Z222" i="59"/>
  <c r="Y222" i="59"/>
  <c r="X222" i="59"/>
  <c r="W222" i="59"/>
  <c r="V222" i="59"/>
  <c r="U222" i="59"/>
  <c r="T222" i="59"/>
  <c r="S222" i="59"/>
  <c r="O222" i="59"/>
  <c r="K222" i="59"/>
  <c r="Z221" i="59"/>
  <c r="Y221" i="59"/>
  <c r="X221" i="59"/>
  <c r="W221" i="59"/>
  <c r="V221" i="59"/>
  <c r="U221" i="59"/>
  <c r="T221" i="59"/>
  <c r="S221" i="59"/>
  <c r="O221" i="59"/>
  <c r="K221" i="59"/>
  <c r="Z220" i="59"/>
  <c r="Y220" i="59"/>
  <c r="X220" i="59"/>
  <c r="W220" i="59"/>
  <c r="V220" i="59"/>
  <c r="U220" i="59"/>
  <c r="T220" i="59"/>
  <c r="S220" i="59"/>
  <c r="O220" i="59"/>
  <c r="K220" i="59"/>
  <c r="Z219" i="59"/>
  <c r="Y219" i="59"/>
  <c r="X219" i="59"/>
  <c r="W219" i="59"/>
  <c r="U138" i="59" s="1"/>
  <c r="V219" i="59"/>
  <c r="U219" i="59"/>
  <c r="T219" i="59"/>
  <c r="S219" i="59"/>
  <c r="O219" i="59"/>
  <c r="K219" i="59"/>
  <c r="Z218" i="59"/>
  <c r="Y218" i="59"/>
  <c r="X218" i="59"/>
  <c r="W218" i="59"/>
  <c r="V218" i="59"/>
  <c r="U218" i="59"/>
  <c r="T218" i="59"/>
  <c r="U135" i="59" s="1"/>
  <c r="S218" i="59"/>
  <c r="U134" i="59" s="1"/>
  <c r="O218" i="59"/>
  <c r="K218" i="59"/>
  <c r="B218" i="59"/>
  <c r="C218" i="59" s="1"/>
  <c r="B219" i="59" s="1"/>
  <c r="C219" i="59" s="1"/>
  <c r="B220" i="59" s="1"/>
  <c r="C220" i="59" s="1"/>
  <c r="B221" i="59" s="1"/>
  <c r="C221" i="59" s="1"/>
  <c r="B222" i="59" s="1"/>
  <c r="C222" i="59" s="1"/>
  <c r="B223" i="59" s="1"/>
  <c r="C223" i="59" s="1"/>
  <c r="B224" i="59" s="1"/>
  <c r="C224" i="59" s="1"/>
  <c r="B225" i="59" s="1"/>
  <c r="C225" i="59" s="1"/>
  <c r="B226" i="59" s="1"/>
  <c r="C226" i="59" s="1"/>
  <c r="B227" i="59" s="1"/>
  <c r="C227" i="59" s="1"/>
  <c r="B228" i="59" s="1"/>
  <c r="C228" i="59" s="1"/>
  <c r="A218" i="59"/>
  <c r="Z217" i="59"/>
  <c r="Y217" i="59"/>
  <c r="U140" i="59" s="1"/>
  <c r="X217" i="59"/>
  <c r="U139" i="59" s="1"/>
  <c r="W217" i="59"/>
  <c r="V217" i="59"/>
  <c r="U217" i="59"/>
  <c r="T217" i="59"/>
  <c r="S217" i="59"/>
  <c r="O217" i="59"/>
  <c r="K217" i="59"/>
  <c r="Z216" i="59"/>
  <c r="Y216" i="59"/>
  <c r="X216" i="59"/>
  <c r="W216" i="59"/>
  <c r="V216" i="59"/>
  <c r="U216" i="59"/>
  <c r="T216" i="59"/>
  <c r="S216" i="59"/>
  <c r="O216" i="59"/>
  <c r="K216" i="59"/>
  <c r="Z215" i="59"/>
  <c r="Y215" i="59"/>
  <c r="X215" i="59"/>
  <c r="W215" i="59"/>
  <c r="V215" i="59"/>
  <c r="U215" i="59"/>
  <c r="T215" i="59"/>
  <c r="S215" i="59"/>
  <c r="O215" i="59"/>
  <c r="K215" i="59"/>
  <c r="Z214" i="59"/>
  <c r="Y214" i="59"/>
  <c r="X214" i="59"/>
  <c r="W214" i="59"/>
  <c r="V214" i="59"/>
  <c r="U214" i="59"/>
  <c r="T214" i="59"/>
  <c r="S214" i="59"/>
  <c r="O214" i="59"/>
  <c r="K214" i="59"/>
  <c r="Z213" i="59"/>
  <c r="Y213" i="59"/>
  <c r="X213" i="59"/>
  <c r="W213" i="59"/>
  <c r="V213" i="59"/>
  <c r="U213" i="59"/>
  <c r="T213" i="59"/>
  <c r="S213" i="59"/>
  <c r="O213" i="59"/>
  <c r="K213" i="59"/>
  <c r="Z212" i="59"/>
  <c r="Y212" i="59"/>
  <c r="X212" i="59"/>
  <c r="W212" i="59"/>
  <c r="V212" i="59"/>
  <c r="U212" i="59"/>
  <c r="T212" i="59"/>
  <c r="S212" i="59"/>
  <c r="O212" i="59"/>
  <c r="K212" i="59"/>
  <c r="Z211" i="59"/>
  <c r="Y211" i="59"/>
  <c r="X211" i="59"/>
  <c r="W211" i="59"/>
  <c r="V211" i="59"/>
  <c r="U211" i="59"/>
  <c r="T211" i="59"/>
  <c r="S211" i="59"/>
  <c r="O211" i="59"/>
  <c r="K211" i="59"/>
  <c r="Z210" i="59"/>
  <c r="Y210" i="59"/>
  <c r="X210" i="59"/>
  <c r="W210" i="59"/>
  <c r="V210" i="59"/>
  <c r="U210" i="59"/>
  <c r="T210" i="59"/>
  <c r="S210" i="59"/>
  <c r="O210" i="59"/>
  <c r="K210" i="59"/>
  <c r="Z209" i="59"/>
  <c r="Y209" i="59"/>
  <c r="X209" i="59"/>
  <c r="W209" i="59"/>
  <c r="V209" i="59"/>
  <c r="U209" i="59"/>
  <c r="T209" i="59"/>
  <c r="S209" i="59"/>
  <c r="O209" i="59"/>
  <c r="K209" i="59"/>
  <c r="C209" i="59"/>
  <c r="B210" i="59" s="1"/>
  <c r="C210" i="59" s="1"/>
  <c r="B211" i="59" s="1"/>
  <c r="C211" i="59" s="1"/>
  <c r="B212" i="59" s="1"/>
  <c r="C212" i="59" s="1"/>
  <c r="B213" i="59" s="1"/>
  <c r="C213" i="59" s="1"/>
  <c r="B214" i="59" s="1"/>
  <c r="C214" i="59" s="1"/>
  <c r="B215" i="59" s="1"/>
  <c r="C215" i="59" s="1"/>
  <c r="B216" i="59" s="1"/>
  <c r="C216" i="59" s="1"/>
  <c r="B217" i="59" s="1"/>
  <c r="C217" i="59" s="1"/>
  <c r="Z208" i="59"/>
  <c r="Y208" i="59"/>
  <c r="X208" i="59"/>
  <c r="W208" i="59"/>
  <c r="V208" i="59"/>
  <c r="U208" i="59"/>
  <c r="T208" i="59"/>
  <c r="S208" i="59"/>
  <c r="O208" i="59"/>
  <c r="K208" i="59"/>
  <c r="Z207" i="59"/>
  <c r="Y207" i="59"/>
  <c r="X207" i="59"/>
  <c r="W207" i="59"/>
  <c r="T138" i="59" s="1"/>
  <c r="V207" i="59"/>
  <c r="U207" i="59"/>
  <c r="T207" i="59"/>
  <c r="S207" i="59"/>
  <c r="O207" i="59"/>
  <c r="K207" i="59"/>
  <c r="C207" i="59"/>
  <c r="B208" i="59" s="1"/>
  <c r="C208" i="59" s="1"/>
  <c r="B209" i="59" s="1"/>
  <c r="B207" i="59"/>
  <c r="A207" i="59"/>
  <c r="Z206" i="59"/>
  <c r="Y206" i="59"/>
  <c r="T140" i="59" s="1"/>
  <c r="X206" i="59"/>
  <c r="W206" i="59"/>
  <c r="V206" i="59"/>
  <c r="T137" i="59" s="1"/>
  <c r="U206" i="59"/>
  <c r="T136" i="59" s="1"/>
  <c r="T206" i="59"/>
  <c r="S206" i="59"/>
  <c r="O206" i="59"/>
  <c r="K206" i="59"/>
  <c r="Z205" i="59"/>
  <c r="Y205" i="59"/>
  <c r="X205" i="59"/>
  <c r="W205" i="59"/>
  <c r="V205" i="59"/>
  <c r="U205" i="59"/>
  <c r="T205" i="59"/>
  <c r="S205" i="59"/>
  <c r="O205" i="59"/>
  <c r="K205" i="59"/>
  <c r="Z204" i="59"/>
  <c r="Y204" i="59"/>
  <c r="X204" i="59"/>
  <c r="W204" i="59"/>
  <c r="V204" i="59"/>
  <c r="U204" i="59"/>
  <c r="T204" i="59"/>
  <c r="S204" i="59"/>
  <c r="O204" i="59"/>
  <c r="K204" i="59"/>
  <c r="Z203" i="59"/>
  <c r="Y203" i="59"/>
  <c r="X203" i="59"/>
  <c r="W203" i="59"/>
  <c r="V203" i="59"/>
  <c r="U203" i="59"/>
  <c r="T203" i="59"/>
  <c r="S203" i="59"/>
  <c r="O203" i="59"/>
  <c r="K203" i="59"/>
  <c r="Z202" i="59"/>
  <c r="Y202" i="59"/>
  <c r="X202" i="59"/>
  <c r="W202" i="59"/>
  <c r="V202" i="59"/>
  <c r="U202" i="59"/>
  <c r="T202" i="59"/>
  <c r="S202" i="59"/>
  <c r="O202" i="59"/>
  <c r="K202" i="59"/>
  <c r="Z201" i="59"/>
  <c r="Y201" i="59"/>
  <c r="X201" i="59"/>
  <c r="W201" i="59"/>
  <c r="V201" i="59"/>
  <c r="U201" i="59"/>
  <c r="T201" i="59"/>
  <c r="S201" i="59"/>
  <c r="O201" i="59"/>
  <c r="K201" i="59"/>
  <c r="Z200" i="59"/>
  <c r="Y200" i="59"/>
  <c r="X200" i="59"/>
  <c r="W200" i="59"/>
  <c r="V200" i="59"/>
  <c r="U200" i="59"/>
  <c r="T200" i="59"/>
  <c r="S200" i="59"/>
  <c r="O200" i="59"/>
  <c r="K200" i="59"/>
  <c r="Z199" i="59"/>
  <c r="Y199" i="59"/>
  <c r="X199" i="59"/>
  <c r="W199" i="59"/>
  <c r="V199" i="59"/>
  <c r="U199" i="59"/>
  <c r="T199" i="59"/>
  <c r="S199" i="59"/>
  <c r="O199" i="59"/>
  <c r="K199" i="59"/>
  <c r="Z198" i="59"/>
  <c r="Y198" i="59"/>
  <c r="X198" i="59"/>
  <c r="W198" i="59"/>
  <c r="V198" i="59"/>
  <c r="U198" i="59"/>
  <c r="T198" i="59"/>
  <c r="S198" i="59"/>
  <c r="O198" i="59"/>
  <c r="K198" i="59"/>
  <c r="Z197" i="59"/>
  <c r="Y197" i="59"/>
  <c r="X197" i="59"/>
  <c r="S139" i="59" s="1"/>
  <c r="W197" i="59"/>
  <c r="V197" i="59"/>
  <c r="U197" i="59"/>
  <c r="T197" i="59"/>
  <c r="S197" i="59"/>
  <c r="O197" i="59"/>
  <c r="K197" i="59"/>
  <c r="Z196" i="59"/>
  <c r="Y196" i="59"/>
  <c r="X196" i="59"/>
  <c r="W196" i="59"/>
  <c r="V196" i="59"/>
  <c r="U196" i="59"/>
  <c r="T196" i="59"/>
  <c r="S135" i="59" s="1"/>
  <c r="S196" i="59"/>
  <c r="O196" i="59"/>
  <c r="K196" i="59"/>
  <c r="B196" i="59"/>
  <c r="C196" i="59" s="1"/>
  <c r="B197" i="59" s="1"/>
  <c r="C197" i="59" s="1"/>
  <c r="B198" i="59" s="1"/>
  <c r="C198" i="59" s="1"/>
  <c r="B199" i="59" s="1"/>
  <c r="C199" i="59" s="1"/>
  <c r="B200" i="59" s="1"/>
  <c r="C200" i="59" s="1"/>
  <c r="B201" i="59" s="1"/>
  <c r="C201" i="59" s="1"/>
  <c r="B202" i="59" s="1"/>
  <c r="C202" i="59" s="1"/>
  <c r="B203" i="59" s="1"/>
  <c r="C203" i="59" s="1"/>
  <c r="B204" i="59" s="1"/>
  <c r="C204" i="59" s="1"/>
  <c r="B205" i="59" s="1"/>
  <c r="C205" i="59" s="1"/>
  <c r="B206" i="59" s="1"/>
  <c r="C206" i="59" s="1"/>
  <c r="A196" i="59"/>
  <c r="Z195" i="59"/>
  <c r="S141" i="59" s="1"/>
  <c r="Y195" i="59"/>
  <c r="X195" i="59"/>
  <c r="W195" i="59"/>
  <c r="V195" i="59"/>
  <c r="S137" i="59" s="1"/>
  <c r="U195" i="59"/>
  <c r="T195" i="59"/>
  <c r="S195" i="59"/>
  <c r="O195" i="59"/>
  <c r="K195" i="59"/>
  <c r="Z194" i="59"/>
  <c r="Y194" i="59"/>
  <c r="X194" i="59"/>
  <c r="W194" i="59"/>
  <c r="V194" i="59"/>
  <c r="U194" i="59"/>
  <c r="T194" i="59"/>
  <c r="S194" i="59"/>
  <c r="O194" i="59"/>
  <c r="K194" i="59"/>
  <c r="Z193" i="59"/>
  <c r="Y193" i="59"/>
  <c r="X193" i="59"/>
  <c r="W193" i="59"/>
  <c r="V193" i="59"/>
  <c r="U193" i="59"/>
  <c r="T193" i="59"/>
  <c r="S193" i="59"/>
  <c r="O193" i="59"/>
  <c r="K193" i="59"/>
  <c r="Z192" i="59"/>
  <c r="Y192" i="59"/>
  <c r="X192" i="59"/>
  <c r="W192" i="59"/>
  <c r="V192" i="59"/>
  <c r="U192" i="59"/>
  <c r="T192" i="59"/>
  <c r="S192" i="59"/>
  <c r="O192" i="59"/>
  <c r="K192" i="59"/>
  <c r="Z191" i="59"/>
  <c r="Y191" i="59"/>
  <c r="X191" i="59"/>
  <c r="W191" i="59"/>
  <c r="V191" i="59"/>
  <c r="U191" i="59"/>
  <c r="T191" i="59"/>
  <c r="S191" i="59"/>
  <c r="O191" i="59"/>
  <c r="K191" i="59"/>
  <c r="Z190" i="59"/>
  <c r="Y190" i="59"/>
  <c r="X190" i="59"/>
  <c r="W190" i="59"/>
  <c r="V190" i="59"/>
  <c r="U190" i="59"/>
  <c r="T190" i="59"/>
  <c r="S190" i="59"/>
  <c r="O190" i="59"/>
  <c r="K190" i="59"/>
  <c r="Z189" i="59"/>
  <c r="Y189" i="59"/>
  <c r="X189" i="59"/>
  <c r="W189" i="59"/>
  <c r="V189" i="59"/>
  <c r="U189" i="59"/>
  <c r="T189" i="59"/>
  <c r="S189" i="59"/>
  <c r="O189" i="59"/>
  <c r="K189" i="59"/>
  <c r="Z188" i="59"/>
  <c r="Y188" i="59"/>
  <c r="X188" i="59"/>
  <c r="W188" i="59"/>
  <c r="V188" i="59"/>
  <c r="U188" i="59"/>
  <c r="T188" i="59"/>
  <c r="S188" i="59"/>
  <c r="O188" i="59"/>
  <c r="K188" i="59"/>
  <c r="Z187" i="59"/>
  <c r="Y187" i="59"/>
  <c r="X187" i="59"/>
  <c r="W187" i="59"/>
  <c r="V187" i="59"/>
  <c r="U187" i="59"/>
  <c r="T187" i="59"/>
  <c r="S187" i="59"/>
  <c r="O187" i="59"/>
  <c r="K187" i="59"/>
  <c r="Z186" i="59"/>
  <c r="Y186" i="59"/>
  <c r="X186" i="59"/>
  <c r="W186" i="59"/>
  <c r="V186" i="59"/>
  <c r="R137" i="59" s="1"/>
  <c r="U186" i="59"/>
  <c r="T186" i="59"/>
  <c r="S186" i="59"/>
  <c r="O186" i="59"/>
  <c r="K186" i="59"/>
  <c r="Z185" i="59"/>
  <c r="Y185" i="59"/>
  <c r="X185" i="59"/>
  <c r="W185" i="59"/>
  <c r="V185" i="59"/>
  <c r="U185" i="59"/>
  <c r="T185" i="59"/>
  <c r="S185" i="59"/>
  <c r="R134" i="59" s="1"/>
  <c r="O185" i="59"/>
  <c r="K185" i="59"/>
  <c r="B185" i="59"/>
  <c r="C185" i="59" s="1"/>
  <c r="B186" i="59" s="1"/>
  <c r="C186" i="59" s="1"/>
  <c r="B187" i="59" s="1"/>
  <c r="C187" i="59" s="1"/>
  <c r="B188" i="59" s="1"/>
  <c r="C188" i="59" s="1"/>
  <c r="B189" i="59" s="1"/>
  <c r="C189" i="59" s="1"/>
  <c r="B190" i="59" s="1"/>
  <c r="C190" i="59" s="1"/>
  <c r="B191" i="59" s="1"/>
  <c r="C191" i="59" s="1"/>
  <c r="B192" i="59" s="1"/>
  <c r="C192" i="59" s="1"/>
  <c r="B193" i="59" s="1"/>
  <c r="C193" i="59" s="1"/>
  <c r="B194" i="59" s="1"/>
  <c r="C194" i="59" s="1"/>
  <c r="B195" i="59" s="1"/>
  <c r="C195" i="59" s="1"/>
  <c r="A185" i="59"/>
  <c r="Z184" i="59"/>
  <c r="Y184" i="59"/>
  <c r="X184" i="59"/>
  <c r="W184" i="59"/>
  <c r="R138" i="59" s="1"/>
  <c r="V184" i="59"/>
  <c r="U184" i="59"/>
  <c r="T184" i="59"/>
  <c r="S184" i="59"/>
  <c r="O184" i="59"/>
  <c r="K184" i="59"/>
  <c r="Z183" i="59"/>
  <c r="Y183" i="59"/>
  <c r="X183" i="59"/>
  <c r="W183" i="59"/>
  <c r="V183" i="59"/>
  <c r="U183" i="59"/>
  <c r="T183" i="59"/>
  <c r="S183" i="59"/>
  <c r="O183" i="59"/>
  <c r="K183" i="59"/>
  <c r="Z182" i="59"/>
  <c r="Y182" i="59"/>
  <c r="X182" i="59"/>
  <c r="W182" i="59"/>
  <c r="V182" i="59"/>
  <c r="U182" i="59"/>
  <c r="T182" i="59"/>
  <c r="S182" i="59"/>
  <c r="O182" i="59"/>
  <c r="K182" i="59"/>
  <c r="Z181" i="59"/>
  <c r="Y181" i="59"/>
  <c r="X181" i="59"/>
  <c r="W181" i="59"/>
  <c r="V181" i="59"/>
  <c r="U181" i="59"/>
  <c r="T181" i="59"/>
  <c r="S181" i="59"/>
  <c r="O181" i="59"/>
  <c r="K181" i="59"/>
  <c r="Z180" i="59"/>
  <c r="Y180" i="59"/>
  <c r="X180" i="59"/>
  <c r="W180" i="59"/>
  <c r="V180" i="59"/>
  <c r="U180" i="59"/>
  <c r="T180" i="59"/>
  <c r="S180" i="59"/>
  <c r="O180" i="59"/>
  <c r="K180" i="59"/>
  <c r="Z179" i="59"/>
  <c r="Y179" i="59"/>
  <c r="X179" i="59"/>
  <c r="W179" i="59"/>
  <c r="V179" i="59"/>
  <c r="U179" i="59"/>
  <c r="T179" i="59"/>
  <c r="S179" i="59"/>
  <c r="O179" i="59"/>
  <c r="K179" i="59"/>
  <c r="Z178" i="59"/>
  <c r="Y178" i="59"/>
  <c r="X178" i="59"/>
  <c r="W178" i="59"/>
  <c r="V178" i="59"/>
  <c r="U178" i="59"/>
  <c r="T178" i="59"/>
  <c r="S178" i="59"/>
  <c r="O178" i="59"/>
  <c r="K178" i="59"/>
  <c r="Z177" i="59"/>
  <c r="Y177" i="59"/>
  <c r="X177" i="59"/>
  <c r="W177" i="59"/>
  <c r="V177" i="59"/>
  <c r="U177" i="59"/>
  <c r="T177" i="59"/>
  <c r="S177" i="59"/>
  <c r="O177" i="59"/>
  <c r="K177" i="59"/>
  <c r="Z176" i="59"/>
  <c r="Y176" i="59"/>
  <c r="X176" i="59"/>
  <c r="W176" i="59"/>
  <c r="Q138" i="59" s="1"/>
  <c r="V176" i="59"/>
  <c r="U176" i="59"/>
  <c r="T176" i="59"/>
  <c r="S176" i="59"/>
  <c r="O176" i="59"/>
  <c r="K176" i="59"/>
  <c r="B176" i="59"/>
  <c r="C176" i="59" s="1"/>
  <c r="B177" i="59" s="1"/>
  <c r="C177" i="59" s="1"/>
  <c r="B178" i="59" s="1"/>
  <c r="C178" i="59" s="1"/>
  <c r="B179" i="59" s="1"/>
  <c r="C179" i="59" s="1"/>
  <c r="B180" i="59" s="1"/>
  <c r="C180" i="59" s="1"/>
  <c r="B181" i="59" s="1"/>
  <c r="C181" i="59" s="1"/>
  <c r="B182" i="59" s="1"/>
  <c r="C182" i="59" s="1"/>
  <c r="B183" i="59" s="1"/>
  <c r="C183" i="59" s="1"/>
  <c r="B184" i="59" s="1"/>
  <c r="C184" i="59" s="1"/>
  <c r="Z175" i="59"/>
  <c r="Y175" i="59"/>
  <c r="X175" i="59"/>
  <c r="W175" i="59"/>
  <c r="V175" i="59"/>
  <c r="U175" i="59"/>
  <c r="T175" i="59"/>
  <c r="S175" i="59"/>
  <c r="O175" i="59"/>
  <c r="K175" i="59"/>
  <c r="Z174" i="59"/>
  <c r="Y174" i="59"/>
  <c r="X174" i="59"/>
  <c r="W174" i="59"/>
  <c r="V174" i="59"/>
  <c r="U174" i="59"/>
  <c r="T174" i="59"/>
  <c r="S174" i="59"/>
  <c r="O174" i="59"/>
  <c r="K174" i="59"/>
  <c r="B174" i="59"/>
  <c r="C174" i="59" s="1"/>
  <c r="B175" i="59" s="1"/>
  <c r="C175" i="59" s="1"/>
  <c r="A174" i="59"/>
  <c r="Z173" i="59"/>
  <c r="Y173" i="59"/>
  <c r="X173" i="59"/>
  <c r="W173" i="59"/>
  <c r="V173" i="59"/>
  <c r="U173" i="59"/>
  <c r="T173" i="59"/>
  <c r="S173" i="59"/>
  <c r="O173" i="59"/>
  <c r="K173" i="59"/>
  <c r="Z172" i="59"/>
  <c r="Y172" i="59"/>
  <c r="X172" i="59"/>
  <c r="W172" i="59"/>
  <c r="V172" i="59"/>
  <c r="U172" i="59"/>
  <c r="T172" i="59"/>
  <c r="S172" i="59"/>
  <c r="O172" i="59"/>
  <c r="K172" i="59"/>
  <c r="Z171" i="59"/>
  <c r="Y171" i="59"/>
  <c r="X171" i="59"/>
  <c r="W171" i="59"/>
  <c r="V171" i="59"/>
  <c r="U171" i="59"/>
  <c r="T171" i="59"/>
  <c r="S171" i="59"/>
  <c r="O171" i="59"/>
  <c r="K171" i="59"/>
  <c r="Z170" i="59"/>
  <c r="Y170" i="59"/>
  <c r="X170" i="59"/>
  <c r="W170" i="59"/>
  <c r="V170" i="59"/>
  <c r="U170" i="59"/>
  <c r="T170" i="59"/>
  <c r="S170" i="59"/>
  <c r="O170" i="59"/>
  <c r="K170" i="59"/>
  <c r="Z169" i="59"/>
  <c r="Y169" i="59"/>
  <c r="X169" i="59"/>
  <c r="W169" i="59"/>
  <c r="V169" i="59"/>
  <c r="U169" i="59"/>
  <c r="T169" i="59"/>
  <c r="S169" i="59"/>
  <c r="O169" i="59"/>
  <c r="K169" i="59"/>
  <c r="Z168" i="59"/>
  <c r="Y168" i="59"/>
  <c r="X168" i="59"/>
  <c r="W168" i="59"/>
  <c r="V168" i="59"/>
  <c r="U168" i="59"/>
  <c r="T168" i="59"/>
  <c r="S168" i="59"/>
  <c r="O168" i="59"/>
  <c r="K168" i="59"/>
  <c r="Z167" i="59"/>
  <c r="Y167" i="59"/>
  <c r="X167" i="59"/>
  <c r="W167" i="59"/>
  <c r="V167" i="59"/>
  <c r="U167" i="59"/>
  <c r="T167" i="59"/>
  <c r="S167" i="59"/>
  <c r="O167" i="59"/>
  <c r="K167" i="59"/>
  <c r="Z166" i="59"/>
  <c r="Y166" i="59"/>
  <c r="X166" i="59"/>
  <c r="W166" i="59"/>
  <c r="V166" i="59"/>
  <c r="U166" i="59"/>
  <c r="T166" i="59"/>
  <c r="S166" i="59"/>
  <c r="O166" i="59"/>
  <c r="K166" i="59"/>
  <c r="Z165" i="59"/>
  <c r="Y165" i="59"/>
  <c r="X165" i="59"/>
  <c r="W165" i="59"/>
  <c r="V165" i="59"/>
  <c r="T165" i="59"/>
  <c r="S165" i="59"/>
  <c r="O165" i="59"/>
  <c r="K165" i="59"/>
  <c r="U165" i="59" s="1"/>
  <c r="Z164" i="59"/>
  <c r="Y164" i="59"/>
  <c r="X164" i="59"/>
  <c r="W164" i="59"/>
  <c r="V164" i="59"/>
  <c r="T164" i="59"/>
  <c r="S164" i="59"/>
  <c r="O164" i="59"/>
  <c r="K164" i="59"/>
  <c r="U164" i="59" s="1"/>
  <c r="Z163" i="59"/>
  <c r="Y163" i="59"/>
  <c r="X163" i="59"/>
  <c r="W163" i="59"/>
  <c r="V163" i="59"/>
  <c r="U163" i="59"/>
  <c r="T163" i="59"/>
  <c r="O163" i="59"/>
  <c r="K163" i="59"/>
  <c r="S163" i="59" s="1"/>
  <c r="Z162" i="59"/>
  <c r="Y162" i="59"/>
  <c r="X162" i="59"/>
  <c r="W162" i="59"/>
  <c r="V162" i="59"/>
  <c r="U162" i="59"/>
  <c r="T162" i="59"/>
  <c r="S162" i="59"/>
  <c r="O162" i="59"/>
  <c r="K162" i="59"/>
  <c r="B162" i="59"/>
  <c r="C162" i="59" s="1"/>
  <c r="B163" i="59" s="1"/>
  <c r="C163" i="59" s="1"/>
  <c r="B164" i="59" s="1"/>
  <c r="C164" i="59" s="1"/>
  <c r="B165" i="59" s="1"/>
  <c r="C165" i="59" s="1"/>
  <c r="B166" i="59" s="1"/>
  <c r="C166" i="59" s="1"/>
  <c r="B167" i="59" s="1"/>
  <c r="C167" i="59" s="1"/>
  <c r="B168" i="59" s="1"/>
  <c r="C168" i="59" s="1"/>
  <c r="B169" i="59" s="1"/>
  <c r="C169" i="59" s="1"/>
  <c r="B170" i="59" s="1"/>
  <c r="C170" i="59" s="1"/>
  <c r="B171" i="59" s="1"/>
  <c r="C171" i="59" s="1"/>
  <c r="B172" i="59" s="1"/>
  <c r="C172" i="59" s="1"/>
  <c r="B173" i="59" s="1"/>
  <c r="C173" i="59" s="1"/>
  <c r="A162" i="59"/>
  <c r="L158" i="59"/>
  <c r="K157" i="59"/>
  <c r="K156" i="59"/>
  <c r="K155" i="59"/>
  <c r="K154" i="59"/>
  <c r="K153" i="59"/>
  <c r="K152" i="59"/>
  <c r="K146" i="59"/>
  <c r="F146" i="59"/>
  <c r="D146" i="59"/>
  <c r="A146" i="59"/>
  <c r="L144" i="59"/>
  <c r="K144" i="59"/>
  <c r="G144" i="59"/>
  <c r="F144" i="59"/>
  <c r="D144" i="59"/>
  <c r="A144" i="59"/>
  <c r="K142" i="59"/>
  <c r="G142" i="59"/>
  <c r="F142" i="59"/>
  <c r="D142" i="59"/>
  <c r="A142" i="59"/>
  <c r="U141" i="59"/>
  <c r="T141" i="59"/>
  <c r="Q141" i="59"/>
  <c r="R140" i="59"/>
  <c r="Q140" i="59"/>
  <c r="K140" i="59"/>
  <c r="G140" i="59"/>
  <c r="F140" i="59"/>
  <c r="D140" i="59"/>
  <c r="A140" i="59"/>
  <c r="R139" i="59"/>
  <c r="Q139" i="59"/>
  <c r="S138" i="59"/>
  <c r="K138" i="59"/>
  <c r="G138" i="59"/>
  <c r="F138" i="59"/>
  <c r="D138" i="59"/>
  <c r="A138" i="59"/>
  <c r="U137" i="59"/>
  <c r="Q137" i="59"/>
  <c r="U136" i="59"/>
  <c r="R136" i="59"/>
  <c r="Q136" i="59"/>
  <c r="K136" i="59"/>
  <c r="G136" i="59" s="1"/>
  <c r="F136" i="59"/>
  <c r="D136" i="59"/>
  <c r="A136" i="59"/>
  <c r="R135" i="59"/>
  <c r="Q135" i="59"/>
  <c r="T134" i="59"/>
  <c r="H144" i="59" s="1"/>
  <c r="S134" i="59"/>
  <c r="Z113" i="59"/>
  <c r="Y113" i="59"/>
  <c r="X113" i="59"/>
  <c r="W113" i="59"/>
  <c r="V113" i="59"/>
  <c r="U113" i="59"/>
  <c r="T113" i="59"/>
  <c r="S113" i="59"/>
  <c r="O113" i="59"/>
  <c r="K113" i="59"/>
  <c r="Z112" i="59"/>
  <c r="Y112" i="59"/>
  <c r="X112" i="59"/>
  <c r="W112" i="59"/>
  <c r="V112" i="59"/>
  <c r="U112" i="59"/>
  <c r="T112" i="59"/>
  <c r="S112" i="59"/>
  <c r="O112" i="59"/>
  <c r="K112" i="59"/>
  <c r="Z111" i="59"/>
  <c r="Y111" i="59"/>
  <c r="X111" i="59"/>
  <c r="W111" i="59"/>
  <c r="V111" i="59"/>
  <c r="U111" i="59"/>
  <c r="T111" i="59"/>
  <c r="S111" i="59"/>
  <c r="O111" i="59"/>
  <c r="K111" i="59"/>
  <c r="Z110" i="59"/>
  <c r="Y110" i="59"/>
  <c r="X110" i="59"/>
  <c r="W110" i="59"/>
  <c r="V110" i="59"/>
  <c r="U110" i="59"/>
  <c r="T110" i="59"/>
  <c r="S110" i="59"/>
  <c r="O110" i="59"/>
  <c r="K110" i="59"/>
  <c r="Z109" i="59"/>
  <c r="Y109" i="59"/>
  <c r="X109" i="59"/>
  <c r="W109" i="59"/>
  <c r="V109" i="59"/>
  <c r="U109" i="59"/>
  <c r="T109" i="59"/>
  <c r="S109" i="59"/>
  <c r="O109" i="59"/>
  <c r="K109" i="59"/>
  <c r="Z108" i="59"/>
  <c r="Y108" i="59"/>
  <c r="X108" i="59"/>
  <c r="W108" i="59"/>
  <c r="V108" i="59"/>
  <c r="U108" i="59"/>
  <c r="T108" i="59"/>
  <c r="S108" i="59"/>
  <c r="O108" i="59"/>
  <c r="K108" i="59"/>
  <c r="Z107" i="59"/>
  <c r="Y107" i="59"/>
  <c r="X107" i="59"/>
  <c r="W107" i="59"/>
  <c r="V107" i="59"/>
  <c r="U107" i="59"/>
  <c r="T107" i="59"/>
  <c r="S107" i="59"/>
  <c r="O107" i="59"/>
  <c r="K107" i="59"/>
  <c r="Z106" i="59"/>
  <c r="Y106" i="59"/>
  <c r="X106" i="59"/>
  <c r="W106" i="59"/>
  <c r="V106" i="59"/>
  <c r="U106" i="59"/>
  <c r="T106" i="59"/>
  <c r="S106" i="59"/>
  <c r="O106" i="59"/>
  <c r="K106" i="59"/>
  <c r="Z105" i="59"/>
  <c r="Y105" i="59"/>
  <c r="X105" i="59"/>
  <c r="W105" i="59"/>
  <c r="V105" i="59"/>
  <c r="U105" i="59"/>
  <c r="T105" i="59"/>
  <c r="S105" i="59"/>
  <c r="O105" i="59"/>
  <c r="K105" i="59"/>
  <c r="Z104" i="59"/>
  <c r="Y104" i="59"/>
  <c r="X104" i="59"/>
  <c r="W104" i="59"/>
  <c r="V104" i="59"/>
  <c r="U104" i="59"/>
  <c r="T104" i="59"/>
  <c r="S104" i="59"/>
  <c r="O104" i="59"/>
  <c r="K104" i="59"/>
  <c r="Z103" i="59"/>
  <c r="Y103" i="59"/>
  <c r="X103" i="59"/>
  <c r="W103" i="59"/>
  <c r="V103" i="59"/>
  <c r="U103" i="59"/>
  <c r="T103" i="59"/>
  <c r="U20" i="59" s="1"/>
  <c r="S103" i="59"/>
  <c r="O103" i="59"/>
  <c r="K103" i="59"/>
  <c r="B103" i="59"/>
  <c r="C103" i="59" s="1"/>
  <c r="B104" i="59" s="1"/>
  <c r="C104" i="59" s="1"/>
  <c r="B105" i="59" s="1"/>
  <c r="C105" i="59" s="1"/>
  <c r="B106" i="59" s="1"/>
  <c r="C106" i="59" s="1"/>
  <c r="B107" i="59" s="1"/>
  <c r="C107" i="59" s="1"/>
  <c r="B108" i="59" s="1"/>
  <c r="C108" i="59" s="1"/>
  <c r="B109" i="59" s="1"/>
  <c r="C109" i="59" s="1"/>
  <c r="B110" i="59" s="1"/>
  <c r="C110" i="59" s="1"/>
  <c r="B111" i="59" s="1"/>
  <c r="C111" i="59" s="1"/>
  <c r="B112" i="59" s="1"/>
  <c r="C112" i="59" s="1"/>
  <c r="B113" i="59" s="1"/>
  <c r="C113" i="59" s="1"/>
  <c r="A103" i="59"/>
  <c r="Z102" i="59"/>
  <c r="Y102" i="59"/>
  <c r="U25" i="59" s="1"/>
  <c r="X102" i="59"/>
  <c r="U24" i="59" s="1"/>
  <c r="W102" i="59"/>
  <c r="V102" i="59"/>
  <c r="U102" i="59"/>
  <c r="T102" i="59"/>
  <c r="S102" i="59"/>
  <c r="O102" i="59"/>
  <c r="K102" i="59"/>
  <c r="Z101" i="59"/>
  <c r="Y101" i="59"/>
  <c r="X101" i="59"/>
  <c r="W101" i="59"/>
  <c r="V101" i="59"/>
  <c r="U101" i="59"/>
  <c r="T101" i="59"/>
  <c r="S101" i="59"/>
  <c r="O101" i="59"/>
  <c r="K101" i="59"/>
  <c r="Z100" i="59"/>
  <c r="Y100" i="59"/>
  <c r="X100" i="59"/>
  <c r="W100" i="59"/>
  <c r="V100" i="59"/>
  <c r="U100" i="59"/>
  <c r="T100" i="59"/>
  <c r="S100" i="59"/>
  <c r="O100" i="59"/>
  <c r="K100" i="59"/>
  <c r="Z99" i="59"/>
  <c r="Y99" i="59"/>
  <c r="X99" i="59"/>
  <c r="W99" i="59"/>
  <c r="V99" i="59"/>
  <c r="U99" i="59"/>
  <c r="T99" i="59"/>
  <c r="S99" i="59"/>
  <c r="O99" i="59"/>
  <c r="K99" i="59"/>
  <c r="Z98" i="59"/>
  <c r="Y98" i="59"/>
  <c r="X98" i="59"/>
  <c r="W98" i="59"/>
  <c r="V98" i="59"/>
  <c r="U98" i="59"/>
  <c r="T98" i="59"/>
  <c r="S98" i="59"/>
  <c r="O98" i="59"/>
  <c r="K98" i="59"/>
  <c r="Z97" i="59"/>
  <c r="Y97" i="59"/>
  <c r="X97" i="59"/>
  <c r="W97" i="59"/>
  <c r="V97" i="59"/>
  <c r="U97" i="59"/>
  <c r="T97" i="59"/>
  <c r="S97" i="59"/>
  <c r="O97" i="59"/>
  <c r="K97" i="59"/>
  <c r="Z96" i="59"/>
  <c r="Y96" i="59"/>
  <c r="X96" i="59"/>
  <c r="W96" i="59"/>
  <c r="V96" i="59"/>
  <c r="U96" i="59"/>
  <c r="T96" i="59"/>
  <c r="S96" i="59"/>
  <c r="O96" i="59"/>
  <c r="K96" i="59"/>
  <c r="Z95" i="59"/>
  <c r="Y95" i="59"/>
  <c r="X95" i="59"/>
  <c r="W95" i="59"/>
  <c r="V95" i="59"/>
  <c r="U95" i="59"/>
  <c r="T95" i="59"/>
  <c r="S95" i="59"/>
  <c r="O95" i="59"/>
  <c r="K95" i="59"/>
  <c r="Z94" i="59"/>
  <c r="Y94" i="59"/>
  <c r="X94" i="59"/>
  <c r="W94" i="59"/>
  <c r="V94" i="59"/>
  <c r="U94" i="59"/>
  <c r="T94" i="59"/>
  <c r="S94" i="59"/>
  <c r="O94" i="59"/>
  <c r="K94" i="59"/>
  <c r="C94" i="59"/>
  <c r="B95" i="59" s="1"/>
  <c r="C95" i="59" s="1"/>
  <c r="B96" i="59" s="1"/>
  <c r="C96" i="59" s="1"/>
  <c r="B97" i="59" s="1"/>
  <c r="C97" i="59" s="1"/>
  <c r="B98" i="59" s="1"/>
  <c r="C98" i="59" s="1"/>
  <c r="B99" i="59" s="1"/>
  <c r="C99" i="59" s="1"/>
  <c r="B100" i="59" s="1"/>
  <c r="C100" i="59" s="1"/>
  <c r="B101" i="59" s="1"/>
  <c r="C101" i="59" s="1"/>
  <c r="B102" i="59" s="1"/>
  <c r="C102" i="59" s="1"/>
  <c r="Z93" i="59"/>
  <c r="Y93" i="59"/>
  <c r="X93" i="59"/>
  <c r="W93" i="59"/>
  <c r="V93" i="59"/>
  <c r="U93" i="59"/>
  <c r="T93" i="59"/>
  <c r="S93" i="59"/>
  <c r="O93" i="59"/>
  <c r="K93" i="59"/>
  <c r="Z92" i="59"/>
  <c r="Y92" i="59"/>
  <c r="X92" i="59"/>
  <c r="W92" i="59"/>
  <c r="T23" i="59" s="1"/>
  <c r="V92" i="59"/>
  <c r="U92" i="59"/>
  <c r="T92" i="59"/>
  <c r="S92" i="59"/>
  <c r="O92" i="59"/>
  <c r="K92" i="59"/>
  <c r="C92" i="59"/>
  <c r="B93" i="59" s="1"/>
  <c r="C93" i="59" s="1"/>
  <c r="B94" i="59" s="1"/>
  <c r="B92" i="59"/>
  <c r="A92" i="59"/>
  <c r="Z91" i="59"/>
  <c r="Y91" i="59"/>
  <c r="T25" i="59" s="1"/>
  <c r="X91" i="59"/>
  <c r="W91" i="59"/>
  <c r="V91" i="59"/>
  <c r="T22" i="59" s="1"/>
  <c r="U91" i="59"/>
  <c r="T21" i="59" s="1"/>
  <c r="T91" i="59"/>
  <c r="S91" i="59"/>
  <c r="O91" i="59"/>
  <c r="K91" i="59"/>
  <c r="Z90" i="59"/>
  <c r="Y90" i="59"/>
  <c r="X90" i="59"/>
  <c r="W90" i="59"/>
  <c r="V90" i="59"/>
  <c r="U90" i="59"/>
  <c r="T90" i="59"/>
  <c r="S90" i="59"/>
  <c r="O90" i="59"/>
  <c r="K90" i="59"/>
  <c r="Z89" i="59"/>
  <c r="Y89" i="59"/>
  <c r="X89" i="59"/>
  <c r="W89" i="59"/>
  <c r="V89" i="59"/>
  <c r="U89" i="59"/>
  <c r="T89" i="59"/>
  <c r="S89" i="59"/>
  <c r="O89" i="59"/>
  <c r="K89" i="59"/>
  <c r="Z88" i="59"/>
  <c r="Y88" i="59"/>
  <c r="X88" i="59"/>
  <c r="W88" i="59"/>
  <c r="V88" i="59"/>
  <c r="U88" i="59"/>
  <c r="T88" i="59"/>
  <c r="S88" i="59"/>
  <c r="O88" i="59"/>
  <c r="K88" i="59"/>
  <c r="Z87" i="59"/>
  <c r="Y87" i="59"/>
  <c r="X87" i="59"/>
  <c r="W87" i="59"/>
  <c r="V87" i="59"/>
  <c r="U87" i="59"/>
  <c r="T87" i="59"/>
  <c r="S87" i="59"/>
  <c r="O87" i="59"/>
  <c r="K87" i="59"/>
  <c r="Z86" i="59"/>
  <c r="Y86" i="59"/>
  <c r="X86" i="59"/>
  <c r="W86" i="59"/>
  <c r="V86" i="59"/>
  <c r="U86" i="59"/>
  <c r="T86" i="59"/>
  <c r="S86" i="59"/>
  <c r="O86" i="59"/>
  <c r="K86" i="59"/>
  <c r="Z85" i="59"/>
  <c r="Y85" i="59"/>
  <c r="X85" i="59"/>
  <c r="W85" i="59"/>
  <c r="V85" i="59"/>
  <c r="U85" i="59"/>
  <c r="T85" i="59"/>
  <c r="S85" i="59"/>
  <c r="O85" i="59"/>
  <c r="K85" i="59"/>
  <c r="Z84" i="59"/>
  <c r="Y84" i="59"/>
  <c r="X84" i="59"/>
  <c r="W84" i="59"/>
  <c r="V84" i="59"/>
  <c r="U84" i="59"/>
  <c r="T84" i="59"/>
  <c r="S84" i="59"/>
  <c r="O84" i="59"/>
  <c r="K84" i="59"/>
  <c r="Z83" i="59"/>
  <c r="Y83" i="59"/>
  <c r="X83" i="59"/>
  <c r="W83" i="59"/>
  <c r="V83" i="59"/>
  <c r="U83" i="59"/>
  <c r="T83" i="59"/>
  <c r="S83" i="59"/>
  <c r="O83" i="59"/>
  <c r="K83" i="59"/>
  <c r="Z82" i="59"/>
  <c r="Y82" i="59"/>
  <c r="X82" i="59"/>
  <c r="W82" i="59"/>
  <c r="S23" i="59" s="1"/>
  <c r="V82" i="59"/>
  <c r="U82" i="59"/>
  <c r="T82" i="59"/>
  <c r="S82" i="59"/>
  <c r="O82" i="59"/>
  <c r="K82" i="59"/>
  <c r="Z81" i="59"/>
  <c r="Y81" i="59"/>
  <c r="X81" i="59"/>
  <c r="W81" i="59"/>
  <c r="V81" i="59"/>
  <c r="U81" i="59"/>
  <c r="S21" i="59" s="1"/>
  <c r="T81" i="59"/>
  <c r="S20" i="59" s="1"/>
  <c r="S81" i="59"/>
  <c r="S19" i="59" s="1"/>
  <c r="O81" i="59"/>
  <c r="K81" i="59"/>
  <c r="B81" i="59"/>
  <c r="C81" i="59" s="1"/>
  <c r="B82" i="59" s="1"/>
  <c r="C82" i="59" s="1"/>
  <c r="B83" i="59" s="1"/>
  <c r="C83" i="59" s="1"/>
  <c r="B84" i="59" s="1"/>
  <c r="C84" i="59" s="1"/>
  <c r="B85" i="59" s="1"/>
  <c r="C85" i="59" s="1"/>
  <c r="B86" i="59" s="1"/>
  <c r="C86" i="59" s="1"/>
  <c r="B87" i="59" s="1"/>
  <c r="C87" i="59" s="1"/>
  <c r="B88" i="59" s="1"/>
  <c r="C88" i="59" s="1"/>
  <c r="B89" i="59" s="1"/>
  <c r="C89" i="59" s="1"/>
  <c r="B90" i="59" s="1"/>
  <c r="C90" i="59" s="1"/>
  <c r="B91" i="59" s="1"/>
  <c r="C91" i="59" s="1"/>
  <c r="A81" i="59"/>
  <c r="Z80" i="59"/>
  <c r="S26" i="59" s="1"/>
  <c r="Y80" i="59"/>
  <c r="S25" i="59" s="1"/>
  <c r="X80" i="59"/>
  <c r="S24" i="59" s="1"/>
  <c r="W80" i="59"/>
  <c r="V80" i="59"/>
  <c r="S22" i="59" s="1"/>
  <c r="U80" i="59"/>
  <c r="T80" i="59"/>
  <c r="S80" i="59"/>
  <c r="O80" i="59"/>
  <c r="K80" i="59"/>
  <c r="Z79" i="59"/>
  <c r="Y79" i="59"/>
  <c r="X79" i="59"/>
  <c r="W79" i="59"/>
  <c r="V79" i="59"/>
  <c r="U79" i="59"/>
  <c r="T79" i="59"/>
  <c r="S79" i="59"/>
  <c r="O79" i="59"/>
  <c r="K79" i="59"/>
  <c r="Z78" i="59"/>
  <c r="Y78" i="59"/>
  <c r="X78" i="59"/>
  <c r="W78" i="59"/>
  <c r="V78" i="59"/>
  <c r="U78" i="59"/>
  <c r="T78" i="59"/>
  <c r="S78" i="59"/>
  <c r="O78" i="59"/>
  <c r="K78" i="59"/>
  <c r="Z77" i="59"/>
  <c r="Y77" i="59"/>
  <c r="X77" i="59"/>
  <c r="W77" i="59"/>
  <c r="V77" i="59"/>
  <c r="U77" i="59"/>
  <c r="T77" i="59"/>
  <c r="S77" i="59"/>
  <c r="O77" i="59"/>
  <c r="K77" i="59"/>
  <c r="Z76" i="59"/>
  <c r="Y76" i="59"/>
  <c r="X76" i="59"/>
  <c r="W76" i="59"/>
  <c r="V76" i="59"/>
  <c r="U76" i="59"/>
  <c r="T76" i="59"/>
  <c r="S76" i="59"/>
  <c r="O76" i="59"/>
  <c r="K76" i="59"/>
  <c r="Z75" i="59"/>
  <c r="Y75" i="59"/>
  <c r="X75" i="59"/>
  <c r="W75" i="59"/>
  <c r="V75" i="59"/>
  <c r="U75" i="59"/>
  <c r="T75" i="59"/>
  <c r="S75" i="59"/>
  <c r="O75" i="59"/>
  <c r="K75" i="59"/>
  <c r="Z74" i="59"/>
  <c r="Y74" i="59"/>
  <c r="X74" i="59"/>
  <c r="W74" i="59"/>
  <c r="V74" i="59"/>
  <c r="U74" i="59"/>
  <c r="T74" i="59"/>
  <c r="S74" i="59"/>
  <c r="O74" i="59"/>
  <c r="K74" i="59"/>
  <c r="Z73" i="59"/>
  <c r="Y73" i="59"/>
  <c r="X73" i="59"/>
  <c r="W73" i="59"/>
  <c r="V73" i="59"/>
  <c r="U73" i="59"/>
  <c r="T73" i="59"/>
  <c r="S73" i="59"/>
  <c r="O73" i="59"/>
  <c r="K73" i="59"/>
  <c r="Z72" i="59"/>
  <c r="Y72" i="59"/>
  <c r="X72" i="59"/>
  <c r="W72" i="59"/>
  <c r="V72" i="59"/>
  <c r="U72" i="59"/>
  <c r="T72" i="59"/>
  <c r="S72" i="59"/>
  <c r="O72" i="59"/>
  <c r="K72" i="59"/>
  <c r="Z71" i="59"/>
  <c r="Y71" i="59"/>
  <c r="X71" i="59"/>
  <c r="W71" i="59"/>
  <c r="V71" i="59"/>
  <c r="U71" i="59"/>
  <c r="T71" i="59"/>
  <c r="S71" i="59"/>
  <c r="O71" i="59"/>
  <c r="K71" i="59"/>
  <c r="B71" i="59"/>
  <c r="C71" i="59" s="1"/>
  <c r="B72" i="59" s="1"/>
  <c r="C72" i="59" s="1"/>
  <c r="B73" i="59" s="1"/>
  <c r="C73" i="59" s="1"/>
  <c r="B74" i="59" s="1"/>
  <c r="C74" i="59" s="1"/>
  <c r="B75" i="59" s="1"/>
  <c r="C75" i="59" s="1"/>
  <c r="B76" i="59" s="1"/>
  <c r="C76" i="59" s="1"/>
  <c r="B77" i="59" s="1"/>
  <c r="C77" i="59" s="1"/>
  <c r="B78" i="59" s="1"/>
  <c r="C78" i="59" s="1"/>
  <c r="B79" i="59" s="1"/>
  <c r="C79" i="59" s="1"/>
  <c r="B80" i="59" s="1"/>
  <c r="C80" i="59" s="1"/>
  <c r="Z70" i="59"/>
  <c r="Y70" i="59"/>
  <c r="X70" i="59"/>
  <c r="W70" i="59"/>
  <c r="V70" i="59"/>
  <c r="U70" i="59"/>
  <c r="T70" i="59"/>
  <c r="S70" i="59"/>
  <c r="R19" i="59" s="1"/>
  <c r="O70" i="59"/>
  <c r="K70" i="59"/>
  <c r="C70" i="59"/>
  <c r="B70" i="59"/>
  <c r="A70" i="59"/>
  <c r="Z69" i="59"/>
  <c r="Y69" i="59"/>
  <c r="X69" i="59"/>
  <c r="W69" i="59"/>
  <c r="R23" i="59" s="1"/>
  <c r="V69" i="59"/>
  <c r="U69" i="59"/>
  <c r="T69" i="59"/>
  <c r="S69" i="59"/>
  <c r="O69" i="59"/>
  <c r="K69" i="59"/>
  <c r="Z68" i="59"/>
  <c r="Y68" i="59"/>
  <c r="X68" i="59"/>
  <c r="W68" i="59"/>
  <c r="V68" i="59"/>
  <c r="U68" i="59"/>
  <c r="T68" i="59"/>
  <c r="S68" i="59"/>
  <c r="O68" i="59"/>
  <c r="K68" i="59"/>
  <c r="Z67" i="59"/>
  <c r="Y67" i="59"/>
  <c r="X67" i="59"/>
  <c r="W67" i="59"/>
  <c r="V67" i="59"/>
  <c r="U67" i="59"/>
  <c r="T67" i="59"/>
  <c r="S67" i="59"/>
  <c r="O67" i="59"/>
  <c r="K67" i="59"/>
  <c r="Z66" i="59"/>
  <c r="Y66" i="59"/>
  <c r="X66" i="59"/>
  <c r="W66" i="59"/>
  <c r="V66" i="59"/>
  <c r="U66" i="59"/>
  <c r="T66" i="59"/>
  <c r="S66" i="59"/>
  <c r="O66" i="59"/>
  <c r="K66" i="59"/>
  <c r="Z65" i="59"/>
  <c r="Y65" i="59"/>
  <c r="X65" i="59"/>
  <c r="W65" i="59"/>
  <c r="V65" i="59"/>
  <c r="U65" i="59"/>
  <c r="T65" i="59"/>
  <c r="S65" i="59"/>
  <c r="O65" i="59"/>
  <c r="K65" i="59"/>
  <c r="Z64" i="59"/>
  <c r="Y64" i="59"/>
  <c r="X64" i="59"/>
  <c r="W64" i="59"/>
  <c r="V64" i="59"/>
  <c r="U64" i="59"/>
  <c r="T64" i="59"/>
  <c r="S64" i="59"/>
  <c r="O64" i="59"/>
  <c r="K64" i="59"/>
  <c r="Z63" i="59"/>
  <c r="Y63" i="59"/>
  <c r="X63" i="59"/>
  <c r="W63" i="59"/>
  <c r="V63" i="59"/>
  <c r="T63" i="59"/>
  <c r="S63" i="59"/>
  <c r="O63" i="59"/>
  <c r="K63" i="59"/>
  <c r="U63" i="59" s="1"/>
  <c r="Z62" i="59"/>
  <c r="Y62" i="59"/>
  <c r="X62" i="59"/>
  <c r="W62" i="59"/>
  <c r="V62" i="59"/>
  <c r="T62" i="59"/>
  <c r="S62" i="59"/>
  <c r="O62" i="59"/>
  <c r="K62" i="59"/>
  <c r="U62" i="59" s="1"/>
  <c r="Z61" i="59"/>
  <c r="Y61" i="59"/>
  <c r="X61" i="59"/>
  <c r="W61" i="59"/>
  <c r="V61" i="59"/>
  <c r="U61" i="59"/>
  <c r="S61" i="59"/>
  <c r="O61" i="59"/>
  <c r="K61" i="59"/>
  <c r="T61" i="59" s="1"/>
  <c r="Q20" i="59" s="1"/>
  <c r="Z60" i="59"/>
  <c r="Y60" i="59"/>
  <c r="X60" i="59"/>
  <c r="V60" i="59"/>
  <c r="U60" i="59"/>
  <c r="T60" i="59"/>
  <c r="S60" i="59"/>
  <c r="O60" i="59"/>
  <c r="K60" i="59"/>
  <c r="W60" i="59" s="1"/>
  <c r="Z59" i="59"/>
  <c r="Y59" i="59"/>
  <c r="X59" i="59"/>
  <c r="W59" i="59"/>
  <c r="V59" i="59"/>
  <c r="U59" i="59"/>
  <c r="T59" i="59"/>
  <c r="O59" i="59"/>
  <c r="K59" i="59"/>
  <c r="S59" i="59" s="1"/>
  <c r="B59" i="59"/>
  <c r="C59" i="59" s="1"/>
  <c r="B60" i="59" s="1"/>
  <c r="C60" i="59" s="1"/>
  <c r="B61" i="59" s="1"/>
  <c r="C61" i="59" s="1"/>
  <c r="B62" i="59" s="1"/>
  <c r="C62" i="59" s="1"/>
  <c r="B63" i="59" s="1"/>
  <c r="C63" i="59" s="1"/>
  <c r="B64" i="59" s="1"/>
  <c r="C64" i="59" s="1"/>
  <c r="B65" i="59" s="1"/>
  <c r="C65" i="59" s="1"/>
  <c r="B66" i="59" s="1"/>
  <c r="C66" i="59" s="1"/>
  <c r="B67" i="59" s="1"/>
  <c r="C67" i="59" s="1"/>
  <c r="B68" i="59" s="1"/>
  <c r="C68" i="59" s="1"/>
  <c r="B69" i="59" s="1"/>
  <c r="C69" i="59" s="1"/>
  <c r="A59" i="59"/>
  <c r="Z58" i="59"/>
  <c r="Y58" i="59"/>
  <c r="X58" i="59"/>
  <c r="W58" i="59"/>
  <c r="V58" i="59"/>
  <c r="U58" i="59"/>
  <c r="T58" i="59"/>
  <c r="S58" i="59"/>
  <c r="O58" i="59"/>
  <c r="K58" i="59"/>
  <c r="Z57" i="59"/>
  <c r="Y57" i="59"/>
  <c r="X57" i="59"/>
  <c r="W57" i="59"/>
  <c r="V57" i="59"/>
  <c r="U57" i="59"/>
  <c r="T57" i="59"/>
  <c r="S57" i="59"/>
  <c r="O57" i="59"/>
  <c r="K57" i="59"/>
  <c r="Z56" i="59"/>
  <c r="Y56" i="59"/>
  <c r="X56" i="59"/>
  <c r="W56" i="59"/>
  <c r="V56" i="59"/>
  <c r="U56" i="59"/>
  <c r="T56" i="59"/>
  <c r="S56" i="59"/>
  <c r="O56" i="59"/>
  <c r="K56" i="59"/>
  <c r="Z55" i="59"/>
  <c r="Y55" i="59"/>
  <c r="X55" i="59"/>
  <c r="W55" i="59"/>
  <c r="V55" i="59"/>
  <c r="U55" i="59"/>
  <c r="T55" i="59"/>
  <c r="S55" i="59"/>
  <c r="O55" i="59"/>
  <c r="K55" i="59"/>
  <c r="Z54" i="59"/>
  <c r="Y54" i="59"/>
  <c r="X54" i="59"/>
  <c r="W54" i="59"/>
  <c r="V54" i="59"/>
  <c r="U54" i="59"/>
  <c r="T54" i="59"/>
  <c r="S54" i="59"/>
  <c r="O54" i="59"/>
  <c r="K54" i="59"/>
  <c r="Z53" i="59"/>
  <c r="Y53" i="59"/>
  <c r="X53" i="59"/>
  <c r="W53" i="59"/>
  <c r="V53" i="59"/>
  <c r="T53" i="59"/>
  <c r="S53" i="59"/>
  <c r="O53" i="59"/>
  <c r="K53" i="59"/>
  <c r="U53" i="59" s="1"/>
  <c r="Z52" i="59"/>
  <c r="Y52" i="59"/>
  <c r="X52" i="59"/>
  <c r="W52" i="59"/>
  <c r="V52" i="59"/>
  <c r="U52" i="59"/>
  <c r="T52" i="59"/>
  <c r="O52" i="59"/>
  <c r="K52" i="59"/>
  <c r="S52" i="59" s="1"/>
  <c r="Z51" i="59"/>
  <c r="Y51" i="59"/>
  <c r="X51" i="59"/>
  <c r="W51" i="59"/>
  <c r="V51" i="59"/>
  <c r="U51" i="59"/>
  <c r="T51" i="59"/>
  <c r="O51" i="59"/>
  <c r="K51" i="59"/>
  <c r="S51" i="59" s="1"/>
  <c r="Z50" i="59"/>
  <c r="Y50" i="59"/>
  <c r="X50" i="59"/>
  <c r="W50" i="59"/>
  <c r="V50" i="59"/>
  <c r="T50" i="59"/>
  <c r="S50" i="59"/>
  <c r="O50" i="59"/>
  <c r="K50" i="59"/>
  <c r="U50" i="59" s="1"/>
  <c r="Z49" i="59"/>
  <c r="Y49" i="59"/>
  <c r="X49" i="59"/>
  <c r="W49" i="59"/>
  <c r="V49" i="59"/>
  <c r="U49" i="59"/>
  <c r="S49" i="59"/>
  <c r="O49" i="59"/>
  <c r="K49" i="59"/>
  <c r="T49" i="59" s="1"/>
  <c r="Z48" i="59"/>
  <c r="Y48" i="59"/>
  <c r="X48" i="59"/>
  <c r="W48" i="59"/>
  <c r="V48" i="59"/>
  <c r="T48" i="59"/>
  <c r="S48" i="59"/>
  <c r="O48" i="59"/>
  <c r="K48" i="59"/>
  <c r="U48" i="59" s="1"/>
  <c r="Z47" i="59"/>
  <c r="Y47" i="59"/>
  <c r="X47" i="59"/>
  <c r="W47" i="59"/>
  <c r="V47" i="59"/>
  <c r="T47" i="59"/>
  <c r="S47" i="59"/>
  <c r="O47" i="59"/>
  <c r="K47" i="59"/>
  <c r="U47" i="59" s="1"/>
  <c r="C47" i="59"/>
  <c r="B48" i="59" s="1"/>
  <c r="C48" i="59" s="1"/>
  <c r="B49" i="59" s="1"/>
  <c r="C49" i="59" s="1"/>
  <c r="B50" i="59" s="1"/>
  <c r="C50" i="59" s="1"/>
  <c r="B51" i="59" s="1"/>
  <c r="C51" i="59" s="1"/>
  <c r="B52" i="59" s="1"/>
  <c r="C52" i="59" s="1"/>
  <c r="B53" i="59" s="1"/>
  <c r="C53" i="59" s="1"/>
  <c r="B54" i="59" s="1"/>
  <c r="C54" i="59" s="1"/>
  <c r="B55" i="59" s="1"/>
  <c r="C55" i="59" s="1"/>
  <c r="B56" i="59" s="1"/>
  <c r="C56" i="59" s="1"/>
  <c r="B57" i="59" s="1"/>
  <c r="C57" i="59" s="1"/>
  <c r="B58" i="59" s="1"/>
  <c r="C58" i="59" s="1"/>
  <c r="B47" i="59"/>
  <c r="A47" i="59"/>
  <c r="L43" i="59"/>
  <c r="K42" i="59"/>
  <c r="K41" i="59"/>
  <c r="K40" i="59"/>
  <c r="K39" i="59"/>
  <c r="K38" i="59"/>
  <c r="K37" i="59"/>
  <c r="K31" i="59"/>
  <c r="F31" i="59"/>
  <c r="D31" i="59"/>
  <c r="A31" i="59"/>
  <c r="K29" i="59"/>
  <c r="L29" i="59" s="1"/>
  <c r="F29" i="59"/>
  <c r="D29" i="59"/>
  <c r="A29" i="59"/>
  <c r="L27" i="59"/>
  <c r="K27" i="59"/>
  <c r="G27" i="59"/>
  <c r="F27" i="59"/>
  <c r="D27" i="59"/>
  <c r="A27" i="59"/>
  <c r="U26" i="59"/>
  <c r="T26" i="59"/>
  <c r="R25" i="59"/>
  <c r="L25" i="59"/>
  <c r="K25" i="59"/>
  <c r="G25" i="59"/>
  <c r="F25" i="59"/>
  <c r="D25" i="59"/>
  <c r="A25" i="59"/>
  <c r="R24" i="59"/>
  <c r="K23" i="59"/>
  <c r="G23" i="59" s="1"/>
  <c r="F23" i="59"/>
  <c r="D23" i="59"/>
  <c r="A23" i="59"/>
  <c r="U22" i="59"/>
  <c r="U21" i="59"/>
  <c r="R21" i="59"/>
  <c r="K21" i="59"/>
  <c r="F21" i="59"/>
  <c r="D21" i="59"/>
  <c r="A21" i="59"/>
  <c r="R20" i="59"/>
  <c r="T19" i="59"/>
  <c r="H29" i="59" s="1"/>
  <c r="Z228" i="58"/>
  <c r="Y228" i="58"/>
  <c r="X228" i="58"/>
  <c r="W228" i="58"/>
  <c r="V228" i="58"/>
  <c r="U228" i="58"/>
  <c r="T228" i="58"/>
  <c r="S228" i="58"/>
  <c r="O228" i="58"/>
  <c r="K228" i="58"/>
  <c r="Z227" i="58"/>
  <c r="Y227" i="58"/>
  <c r="X227" i="58"/>
  <c r="W227" i="58"/>
  <c r="V227" i="58"/>
  <c r="U227" i="58"/>
  <c r="T227" i="58"/>
  <c r="S227" i="58"/>
  <c r="O227" i="58"/>
  <c r="K227" i="58"/>
  <c r="Z226" i="58"/>
  <c r="Y226" i="58"/>
  <c r="X226" i="58"/>
  <c r="W226" i="58"/>
  <c r="V226" i="58"/>
  <c r="U226" i="58"/>
  <c r="T226" i="58"/>
  <c r="S226" i="58"/>
  <c r="O226" i="58"/>
  <c r="K226" i="58"/>
  <c r="Z225" i="58"/>
  <c r="Y225" i="58"/>
  <c r="X225" i="58"/>
  <c r="W225" i="58"/>
  <c r="V225" i="58"/>
  <c r="U225" i="58"/>
  <c r="T225" i="58"/>
  <c r="S225" i="58"/>
  <c r="O225" i="58"/>
  <c r="K225" i="58"/>
  <c r="Z224" i="58"/>
  <c r="Y224" i="58"/>
  <c r="X224" i="58"/>
  <c r="W224" i="58"/>
  <c r="V224" i="58"/>
  <c r="U224" i="58"/>
  <c r="T224" i="58"/>
  <c r="S224" i="58"/>
  <c r="O224" i="58"/>
  <c r="K224" i="58"/>
  <c r="Z223" i="58"/>
  <c r="Y223" i="58"/>
  <c r="X223" i="58"/>
  <c r="W223" i="58"/>
  <c r="V223" i="58"/>
  <c r="U223" i="58"/>
  <c r="T223" i="58"/>
  <c r="S223" i="58"/>
  <c r="O223" i="58"/>
  <c r="K223" i="58"/>
  <c r="Z222" i="58"/>
  <c r="Y222" i="58"/>
  <c r="X222" i="58"/>
  <c r="W222" i="58"/>
  <c r="V222" i="58"/>
  <c r="U222" i="58"/>
  <c r="T222" i="58"/>
  <c r="S222" i="58"/>
  <c r="O222" i="58"/>
  <c r="K222" i="58"/>
  <c r="Z221" i="58"/>
  <c r="Y221" i="58"/>
  <c r="X221" i="58"/>
  <c r="W221" i="58"/>
  <c r="V221" i="58"/>
  <c r="U221" i="58"/>
  <c r="T221" i="58"/>
  <c r="S221" i="58"/>
  <c r="O221" i="58"/>
  <c r="K221" i="58"/>
  <c r="Z220" i="58"/>
  <c r="Y220" i="58"/>
  <c r="X220" i="58"/>
  <c r="W220" i="58"/>
  <c r="V220" i="58"/>
  <c r="U220" i="58"/>
  <c r="T220" i="58"/>
  <c r="S220" i="58"/>
  <c r="O220" i="58"/>
  <c r="K220" i="58"/>
  <c r="Z219" i="58"/>
  <c r="Y219" i="58"/>
  <c r="X219" i="58"/>
  <c r="W219" i="58"/>
  <c r="V219" i="58"/>
  <c r="U219" i="58"/>
  <c r="T219" i="58"/>
  <c r="S219" i="58"/>
  <c r="O219" i="58"/>
  <c r="K219" i="58"/>
  <c r="Z218" i="58"/>
  <c r="Y218" i="58"/>
  <c r="U140" i="58" s="1"/>
  <c r="X218" i="58"/>
  <c r="W218" i="58"/>
  <c r="V218" i="58"/>
  <c r="U218" i="58"/>
  <c r="U136" i="58" s="1"/>
  <c r="T218" i="58"/>
  <c r="S218" i="58"/>
  <c r="U134" i="58" s="1"/>
  <c r="O218" i="58"/>
  <c r="K218" i="58"/>
  <c r="B218" i="58"/>
  <c r="C218" i="58" s="1"/>
  <c r="B219" i="58" s="1"/>
  <c r="C219" i="58" s="1"/>
  <c r="B220" i="58" s="1"/>
  <c r="C220" i="58" s="1"/>
  <c r="B221" i="58" s="1"/>
  <c r="C221" i="58" s="1"/>
  <c r="B222" i="58" s="1"/>
  <c r="C222" i="58" s="1"/>
  <c r="B223" i="58" s="1"/>
  <c r="C223" i="58" s="1"/>
  <c r="B224" i="58" s="1"/>
  <c r="C224" i="58" s="1"/>
  <c r="B225" i="58" s="1"/>
  <c r="C225" i="58" s="1"/>
  <c r="B226" i="58" s="1"/>
  <c r="C226" i="58" s="1"/>
  <c r="B227" i="58" s="1"/>
  <c r="C227" i="58" s="1"/>
  <c r="B228" i="58" s="1"/>
  <c r="C228" i="58" s="1"/>
  <c r="A218" i="58"/>
  <c r="Z217" i="58"/>
  <c r="U141" i="58" s="1"/>
  <c r="Y217" i="58"/>
  <c r="X217" i="58"/>
  <c r="U139" i="58" s="1"/>
  <c r="W217" i="58"/>
  <c r="U138" i="58" s="1"/>
  <c r="V217" i="58"/>
  <c r="U137" i="58" s="1"/>
  <c r="U217" i="58"/>
  <c r="T217" i="58"/>
  <c r="S217" i="58"/>
  <c r="O217" i="58"/>
  <c r="K217" i="58"/>
  <c r="Z216" i="58"/>
  <c r="Y216" i="58"/>
  <c r="X216" i="58"/>
  <c r="W216" i="58"/>
  <c r="V216" i="58"/>
  <c r="U216" i="58"/>
  <c r="T216" i="58"/>
  <c r="S216" i="58"/>
  <c r="O216" i="58"/>
  <c r="K216" i="58"/>
  <c r="Z215" i="58"/>
  <c r="Y215" i="58"/>
  <c r="X215" i="58"/>
  <c r="W215" i="58"/>
  <c r="V215" i="58"/>
  <c r="U215" i="58"/>
  <c r="T215" i="58"/>
  <c r="S215" i="58"/>
  <c r="O215" i="58"/>
  <c r="K215" i="58"/>
  <c r="Z214" i="58"/>
  <c r="Y214" i="58"/>
  <c r="X214" i="58"/>
  <c r="W214" i="58"/>
  <c r="V214" i="58"/>
  <c r="U214" i="58"/>
  <c r="T214" i="58"/>
  <c r="S214" i="58"/>
  <c r="O214" i="58"/>
  <c r="K214" i="58"/>
  <c r="Z213" i="58"/>
  <c r="Y213" i="58"/>
  <c r="X213" i="58"/>
  <c r="W213" i="58"/>
  <c r="V213" i="58"/>
  <c r="U213" i="58"/>
  <c r="T213" i="58"/>
  <c r="S213" i="58"/>
  <c r="O213" i="58"/>
  <c r="K213" i="58"/>
  <c r="Z212" i="58"/>
  <c r="Y212" i="58"/>
  <c r="X212" i="58"/>
  <c r="W212" i="58"/>
  <c r="V212" i="58"/>
  <c r="U212" i="58"/>
  <c r="T212" i="58"/>
  <c r="S212" i="58"/>
  <c r="O212" i="58"/>
  <c r="K212" i="58"/>
  <c r="Z211" i="58"/>
  <c r="Y211" i="58"/>
  <c r="X211" i="58"/>
  <c r="W211" i="58"/>
  <c r="V211" i="58"/>
  <c r="U211" i="58"/>
  <c r="T211" i="58"/>
  <c r="S211" i="58"/>
  <c r="O211" i="58"/>
  <c r="K211" i="58"/>
  <c r="Z210" i="58"/>
  <c r="Y210" i="58"/>
  <c r="X210" i="58"/>
  <c r="W210" i="58"/>
  <c r="V210" i="58"/>
  <c r="U210" i="58"/>
  <c r="T210" i="58"/>
  <c r="S210" i="58"/>
  <c r="O210" i="58"/>
  <c r="K210" i="58"/>
  <c r="Z209" i="58"/>
  <c r="Y209" i="58"/>
  <c r="X209" i="58"/>
  <c r="W209" i="58"/>
  <c r="V209" i="58"/>
  <c r="U209" i="58"/>
  <c r="T209" i="58"/>
  <c r="S209" i="58"/>
  <c r="O209" i="58"/>
  <c r="K209" i="58"/>
  <c r="Z208" i="58"/>
  <c r="Y208" i="58"/>
  <c r="X208" i="58"/>
  <c r="W208" i="58"/>
  <c r="V208" i="58"/>
  <c r="U208" i="58"/>
  <c r="T208" i="58"/>
  <c r="T135" i="58" s="1"/>
  <c r="S208" i="58"/>
  <c r="O208" i="58"/>
  <c r="K208" i="58"/>
  <c r="Z207" i="58"/>
  <c r="Y207" i="58"/>
  <c r="X207" i="58"/>
  <c r="T139" i="58" s="1"/>
  <c r="W207" i="58"/>
  <c r="V207" i="58"/>
  <c r="U207" i="58"/>
  <c r="T207" i="58"/>
  <c r="S207" i="58"/>
  <c r="T134" i="58" s="1"/>
  <c r="O207" i="58"/>
  <c r="K207" i="58"/>
  <c r="C207" i="58"/>
  <c r="B208" i="58" s="1"/>
  <c r="C208" i="58" s="1"/>
  <c r="B209" i="58" s="1"/>
  <c r="C209" i="58" s="1"/>
  <c r="B210" i="58" s="1"/>
  <c r="C210" i="58" s="1"/>
  <c r="B211" i="58" s="1"/>
  <c r="C211" i="58" s="1"/>
  <c r="B212" i="58" s="1"/>
  <c r="C212" i="58" s="1"/>
  <c r="B213" i="58" s="1"/>
  <c r="C213" i="58" s="1"/>
  <c r="B214" i="58" s="1"/>
  <c r="C214" i="58" s="1"/>
  <c r="B215" i="58" s="1"/>
  <c r="C215" i="58" s="1"/>
  <c r="B216" i="58" s="1"/>
  <c r="C216" i="58" s="1"/>
  <c r="B217" i="58" s="1"/>
  <c r="C217" i="58" s="1"/>
  <c r="B207" i="58"/>
  <c r="A207" i="58"/>
  <c r="Z206" i="58"/>
  <c r="Y206" i="58"/>
  <c r="X206" i="58"/>
  <c r="W206" i="58"/>
  <c r="V206" i="58"/>
  <c r="U206" i="58"/>
  <c r="T136" i="58" s="1"/>
  <c r="T206" i="58"/>
  <c r="S206" i="58"/>
  <c r="O206" i="58"/>
  <c r="K206" i="58"/>
  <c r="Z205" i="58"/>
  <c r="Y205" i="58"/>
  <c r="X205" i="58"/>
  <c r="W205" i="58"/>
  <c r="V205" i="58"/>
  <c r="U205" i="58"/>
  <c r="T205" i="58"/>
  <c r="S205" i="58"/>
  <c r="O205" i="58"/>
  <c r="K205" i="58"/>
  <c r="Z204" i="58"/>
  <c r="Y204" i="58"/>
  <c r="X204" i="58"/>
  <c r="W204" i="58"/>
  <c r="V204" i="58"/>
  <c r="U204" i="58"/>
  <c r="T204" i="58"/>
  <c r="S204" i="58"/>
  <c r="O204" i="58"/>
  <c r="K204" i="58"/>
  <c r="Z203" i="58"/>
  <c r="Y203" i="58"/>
  <c r="X203" i="58"/>
  <c r="W203" i="58"/>
  <c r="V203" i="58"/>
  <c r="U203" i="58"/>
  <c r="T203" i="58"/>
  <c r="S203" i="58"/>
  <c r="O203" i="58"/>
  <c r="K203" i="58"/>
  <c r="Z202" i="58"/>
  <c r="Y202" i="58"/>
  <c r="X202" i="58"/>
  <c r="W202" i="58"/>
  <c r="V202" i="58"/>
  <c r="U202" i="58"/>
  <c r="T202" i="58"/>
  <c r="S202" i="58"/>
  <c r="O202" i="58"/>
  <c r="K202" i="58"/>
  <c r="Z201" i="58"/>
  <c r="Y201" i="58"/>
  <c r="X201" i="58"/>
  <c r="W201" i="58"/>
  <c r="V201" i="58"/>
  <c r="U201" i="58"/>
  <c r="T201" i="58"/>
  <c r="S201" i="58"/>
  <c r="O201" i="58"/>
  <c r="K201" i="58"/>
  <c r="Z200" i="58"/>
  <c r="Y200" i="58"/>
  <c r="X200" i="58"/>
  <c r="W200" i="58"/>
  <c r="V200" i="58"/>
  <c r="U200" i="58"/>
  <c r="T200" i="58"/>
  <c r="S200" i="58"/>
  <c r="O200" i="58"/>
  <c r="K200" i="58"/>
  <c r="Z199" i="58"/>
  <c r="Y199" i="58"/>
  <c r="X199" i="58"/>
  <c r="W199" i="58"/>
  <c r="V199" i="58"/>
  <c r="U199" i="58"/>
  <c r="T199" i="58"/>
  <c r="S199" i="58"/>
  <c r="O199" i="58"/>
  <c r="K199" i="58"/>
  <c r="Z198" i="58"/>
  <c r="Y198" i="58"/>
  <c r="X198" i="58"/>
  <c r="W198" i="58"/>
  <c r="V198" i="58"/>
  <c r="U198" i="58"/>
  <c r="T198" i="58"/>
  <c r="S198" i="58"/>
  <c r="O198" i="58"/>
  <c r="K198" i="58"/>
  <c r="Z197" i="58"/>
  <c r="Y197" i="58"/>
  <c r="X197" i="58"/>
  <c r="W197" i="58"/>
  <c r="V197" i="58"/>
  <c r="U197" i="58"/>
  <c r="T197" i="58"/>
  <c r="S197" i="58"/>
  <c r="O197" i="58"/>
  <c r="K197" i="58"/>
  <c r="Z196" i="58"/>
  <c r="Y196" i="58"/>
  <c r="X196" i="58"/>
  <c r="W196" i="58"/>
  <c r="V196" i="58"/>
  <c r="U196" i="58"/>
  <c r="S136" i="58" s="1"/>
  <c r="T196" i="58"/>
  <c r="S196" i="58"/>
  <c r="O196" i="58"/>
  <c r="K196" i="58"/>
  <c r="C196" i="58"/>
  <c r="B197" i="58" s="1"/>
  <c r="C197" i="58" s="1"/>
  <c r="B198" i="58" s="1"/>
  <c r="C198" i="58" s="1"/>
  <c r="B199" i="58" s="1"/>
  <c r="C199" i="58" s="1"/>
  <c r="B200" i="58" s="1"/>
  <c r="C200" i="58" s="1"/>
  <c r="B201" i="58" s="1"/>
  <c r="C201" i="58" s="1"/>
  <c r="B202" i="58" s="1"/>
  <c r="C202" i="58" s="1"/>
  <c r="B203" i="58" s="1"/>
  <c r="C203" i="58" s="1"/>
  <c r="B204" i="58" s="1"/>
  <c r="C204" i="58" s="1"/>
  <c r="B205" i="58" s="1"/>
  <c r="C205" i="58" s="1"/>
  <c r="B206" i="58" s="1"/>
  <c r="C206" i="58" s="1"/>
  <c r="B196" i="58"/>
  <c r="A196" i="58"/>
  <c r="Z195" i="58"/>
  <c r="S141" i="58" s="1"/>
  <c r="Y195" i="58"/>
  <c r="X195" i="58"/>
  <c r="W195" i="58"/>
  <c r="V195" i="58"/>
  <c r="U195" i="58"/>
  <c r="T195" i="58"/>
  <c r="S195" i="58"/>
  <c r="O195" i="58"/>
  <c r="K195" i="58"/>
  <c r="Z194" i="58"/>
  <c r="Y194" i="58"/>
  <c r="X194" i="58"/>
  <c r="W194" i="58"/>
  <c r="V194" i="58"/>
  <c r="U194" i="58"/>
  <c r="T194" i="58"/>
  <c r="S194" i="58"/>
  <c r="O194" i="58"/>
  <c r="K194" i="58"/>
  <c r="Z193" i="58"/>
  <c r="Y193" i="58"/>
  <c r="X193" i="58"/>
  <c r="W193" i="58"/>
  <c r="V193" i="58"/>
  <c r="U193" i="58"/>
  <c r="T193" i="58"/>
  <c r="S193" i="58"/>
  <c r="O193" i="58"/>
  <c r="K193" i="58"/>
  <c r="Z192" i="58"/>
  <c r="Y192" i="58"/>
  <c r="X192" i="58"/>
  <c r="W192" i="58"/>
  <c r="V192" i="58"/>
  <c r="U192" i="58"/>
  <c r="T192" i="58"/>
  <c r="S192" i="58"/>
  <c r="O192" i="58"/>
  <c r="K192" i="58"/>
  <c r="Z191" i="58"/>
  <c r="Y191" i="58"/>
  <c r="X191" i="58"/>
  <c r="W191" i="58"/>
  <c r="V191" i="58"/>
  <c r="U191" i="58"/>
  <c r="T191" i="58"/>
  <c r="S191" i="58"/>
  <c r="O191" i="58"/>
  <c r="K191" i="58"/>
  <c r="Z190" i="58"/>
  <c r="Y190" i="58"/>
  <c r="X190" i="58"/>
  <c r="W190" i="58"/>
  <c r="V190" i="58"/>
  <c r="U190" i="58"/>
  <c r="T190" i="58"/>
  <c r="S190" i="58"/>
  <c r="O190" i="58"/>
  <c r="K190" i="58"/>
  <c r="Z189" i="58"/>
  <c r="Y189" i="58"/>
  <c r="X189" i="58"/>
  <c r="W189" i="58"/>
  <c r="V189" i="58"/>
  <c r="U189" i="58"/>
  <c r="T189" i="58"/>
  <c r="S189" i="58"/>
  <c r="O189" i="58"/>
  <c r="K189" i="58"/>
  <c r="Z188" i="58"/>
  <c r="Y188" i="58"/>
  <c r="X188" i="58"/>
  <c r="W188" i="58"/>
  <c r="V188" i="58"/>
  <c r="U188" i="58"/>
  <c r="T188" i="58"/>
  <c r="S188" i="58"/>
  <c r="O188" i="58"/>
  <c r="K188" i="58"/>
  <c r="Z187" i="58"/>
  <c r="Y187" i="58"/>
  <c r="X187" i="58"/>
  <c r="W187" i="58"/>
  <c r="V187" i="58"/>
  <c r="U187" i="58"/>
  <c r="T187" i="58"/>
  <c r="O187" i="58"/>
  <c r="K187" i="58"/>
  <c r="S187" i="58" s="1"/>
  <c r="Z186" i="58"/>
  <c r="Y186" i="58"/>
  <c r="X186" i="58"/>
  <c r="W186" i="58"/>
  <c r="V186" i="58"/>
  <c r="U186" i="58"/>
  <c r="T186" i="58"/>
  <c r="S186" i="58"/>
  <c r="O186" i="58"/>
  <c r="K186" i="58"/>
  <c r="Z185" i="58"/>
  <c r="Y185" i="58"/>
  <c r="X185" i="58"/>
  <c r="W185" i="58"/>
  <c r="V185" i="58"/>
  <c r="U185" i="58"/>
  <c r="T185" i="58"/>
  <c r="O185" i="58"/>
  <c r="K185" i="58"/>
  <c r="S185" i="58" s="1"/>
  <c r="B185" i="58"/>
  <c r="C185" i="58" s="1"/>
  <c r="B186" i="58" s="1"/>
  <c r="C186" i="58" s="1"/>
  <c r="B187" i="58" s="1"/>
  <c r="C187" i="58" s="1"/>
  <c r="B188" i="58" s="1"/>
  <c r="C188" i="58" s="1"/>
  <c r="B189" i="58" s="1"/>
  <c r="C189" i="58" s="1"/>
  <c r="B190" i="58" s="1"/>
  <c r="C190" i="58" s="1"/>
  <c r="B191" i="58" s="1"/>
  <c r="C191" i="58" s="1"/>
  <c r="B192" i="58" s="1"/>
  <c r="C192" i="58" s="1"/>
  <c r="B193" i="58" s="1"/>
  <c r="C193" i="58" s="1"/>
  <c r="B194" i="58" s="1"/>
  <c r="C194" i="58" s="1"/>
  <c r="B195" i="58" s="1"/>
  <c r="C195" i="58" s="1"/>
  <c r="A185" i="58"/>
  <c r="Z184" i="58"/>
  <c r="Y184" i="58"/>
  <c r="X184" i="58"/>
  <c r="W184" i="58"/>
  <c r="V184" i="58"/>
  <c r="U184" i="58"/>
  <c r="T184" i="58"/>
  <c r="S184" i="58"/>
  <c r="O184" i="58"/>
  <c r="K184" i="58"/>
  <c r="Z183" i="58"/>
  <c r="Y183" i="58"/>
  <c r="X183" i="58"/>
  <c r="W183" i="58"/>
  <c r="V183" i="58"/>
  <c r="U183" i="58"/>
  <c r="T183" i="58"/>
  <c r="S183" i="58"/>
  <c r="O183" i="58"/>
  <c r="K183" i="58"/>
  <c r="Z182" i="58"/>
  <c r="Y182" i="58"/>
  <c r="X182" i="58"/>
  <c r="W182" i="58"/>
  <c r="V182" i="58"/>
  <c r="U182" i="58"/>
  <c r="T182" i="58"/>
  <c r="S182" i="58"/>
  <c r="O182" i="58"/>
  <c r="K182" i="58"/>
  <c r="Z181" i="58"/>
  <c r="Y181" i="58"/>
  <c r="X181" i="58"/>
  <c r="W181" i="58"/>
  <c r="V181" i="58"/>
  <c r="U181" i="58"/>
  <c r="T181" i="58"/>
  <c r="S181" i="58"/>
  <c r="O181" i="58"/>
  <c r="K181" i="58"/>
  <c r="Z180" i="58"/>
  <c r="Y180" i="58"/>
  <c r="X180" i="58"/>
  <c r="W180" i="58"/>
  <c r="V180" i="58"/>
  <c r="U180" i="58"/>
  <c r="T180" i="58"/>
  <c r="S180" i="58"/>
  <c r="O180" i="58"/>
  <c r="K180" i="58"/>
  <c r="Z179" i="58"/>
  <c r="Y179" i="58"/>
  <c r="X179" i="58"/>
  <c r="W179" i="58"/>
  <c r="V179" i="58"/>
  <c r="U179" i="58"/>
  <c r="T179" i="58"/>
  <c r="S179" i="58"/>
  <c r="O179" i="58"/>
  <c r="K179" i="58"/>
  <c r="Z178" i="58"/>
  <c r="Y178" i="58"/>
  <c r="X178" i="58"/>
  <c r="W178" i="58"/>
  <c r="V178" i="58"/>
  <c r="U178" i="58"/>
  <c r="T178" i="58"/>
  <c r="S178" i="58"/>
  <c r="O178" i="58"/>
  <c r="K178" i="58"/>
  <c r="Z177" i="58"/>
  <c r="Y177" i="58"/>
  <c r="X177" i="58"/>
  <c r="W177" i="58"/>
  <c r="V177" i="58"/>
  <c r="U177" i="58"/>
  <c r="T177" i="58"/>
  <c r="S177" i="58"/>
  <c r="O177" i="58"/>
  <c r="K177" i="58"/>
  <c r="Z176" i="58"/>
  <c r="Y176" i="58"/>
  <c r="X176" i="58"/>
  <c r="W176" i="58"/>
  <c r="V176" i="58"/>
  <c r="Q137" i="58" s="1"/>
  <c r="U176" i="58"/>
  <c r="T176" i="58"/>
  <c r="O176" i="58"/>
  <c r="K176" i="58"/>
  <c r="S176" i="58" s="1"/>
  <c r="Z175" i="58"/>
  <c r="Y175" i="58"/>
  <c r="X175" i="58"/>
  <c r="W175" i="58"/>
  <c r="V175" i="58"/>
  <c r="U175" i="58"/>
  <c r="T175" i="58"/>
  <c r="S175" i="58"/>
  <c r="O175" i="58"/>
  <c r="K175" i="58"/>
  <c r="Z174" i="58"/>
  <c r="Y174" i="58"/>
  <c r="X174" i="58"/>
  <c r="W174" i="58"/>
  <c r="V174" i="58"/>
  <c r="U174" i="58"/>
  <c r="T174" i="58"/>
  <c r="O174" i="58"/>
  <c r="K174" i="58"/>
  <c r="S174" i="58" s="1"/>
  <c r="B174" i="58"/>
  <c r="C174" i="58" s="1"/>
  <c r="B175" i="58" s="1"/>
  <c r="C175" i="58" s="1"/>
  <c r="B176" i="58" s="1"/>
  <c r="C176" i="58" s="1"/>
  <c r="B177" i="58" s="1"/>
  <c r="C177" i="58" s="1"/>
  <c r="B178" i="58" s="1"/>
  <c r="C178" i="58" s="1"/>
  <c r="B179" i="58" s="1"/>
  <c r="C179" i="58" s="1"/>
  <c r="B180" i="58" s="1"/>
  <c r="C180" i="58" s="1"/>
  <c r="B181" i="58" s="1"/>
  <c r="C181" i="58" s="1"/>
  <c r="B182" i="58" s="1"/>
  <c r="C182" i="58" s="1"/>
  <c r="B183" i="58" s="1"/>
  <c r="C183" i="58" s="1"/>
  <c r="B184" i="58" s="1"/>
  <c r="C184" i="58" s="1"/>
  <c r="A174" i="58"/>
  <c r="Z173" i="58"/>
  <c r="Y173" i="58"/>
  <c r="X173" i="58"/>
  <c r="W173" i="58"/>
  <c r="V173" i="58"/>
  <c r="U173" i="58"/>
  <c r="T173" i="58"/>
  <c r="S173" i="58"/>
  <c r="O173" i="58"/>
  <c r="K173" i="58"/>
  <c r="Z172" i="58"/>
  <c r="Y172" i="58"/>
  <c r="X172" i="58"/>
  <c r="W172" i="58"/>
  <c r="V172" i="58"/>
  <c r="U172" i="58"/>
  <c r="T172" i="58"/>
  <c r="S172" i="58"/>
  <c r="O172" i="58"/>
  <c r="K172" i="58"/>
  <c r="Z171" i="58"/>
  <c r="Y171" i="58"/>
  <c r="X171" i="58"/>
  <c r="W171" i="58"/>
  <c r="V171" i="58"/>
  <c r="U171" i="58"/>
  <c r="T171" i="58"/>
  <c r="S171" i="58"/>
  <c r="O171" i="58"/>
  <c r="K171" i="58"/>
  <c r="Z170" i="58"/>
  <c r="Y170" i="58"/>
  <c r="X170" i="58"/>
  <c r="W170" i="58"/>
  <c r="V170" i="58"/>
  <c r="U170" i="58"/>
  <c r="T170" i="58"/>
  <c r="S170" i="58"/>
  <c r="O170" i="58"/>
  <c r="K170" i="58"/>
  <c r="Z169" i="58"/>
  <c r="Y169" i="58"/>
  <c r="X169" i="58"/>
  <c r="W169" i="58"/>
  <c r="V169" i="58"/>
  <c r="U169" i="58"/>
  <c r="T169" i="58"/>
  <c r="S169" i="58"/>
  <c r="O169" i="58"/>
  <c r="K169" i="58"/>
  <c r="Z168" i="58"/>
  <c r="Y168" i="58"/>
  <c r="X168" i="58"/>
  <c r="W168" i="58"/>
  <c r="V168" i="58"/>
  <c r="U168" i="58"/>
  <c r="T168" i="58"/>
  <c r="S168" i="58"/>
  <c r="O168" i="58"/>
  <c r="K168" i="58"/>
  <c r="Z167" i="58"/>
  <c r="Y167" i="58"/>
  <c r="X167" i="58"/>
  <c r="W167" i="58"/>
  <c r="V167" i="58"/>
  <c r="U167" i="58"/>
  <c r="T167" i="58"/>
  <c r="S167" i="58"/>
  <c r="O167" i="58"/>
  <c r="K167" i="58"/>
  <c r="Z166" i="58"/>
  <c r="Y166" i="58"/>
  <c r="X166" i="58"/>
  <c r="W166" i="58"/>
  <c r="V166" i="58"/>
  <c r="U166" i="58"/>
  <c r="T166" i="58"/>
  <c r="S166" i="58"/>
  <c r="O166" i="58"/>
  <c r="K166" i="58"/>
  <c r="Z165" i="58"/>
  <c r="Y165" i="58"/>
  <c r="X165" i="58"/>
  <c r="W165" i="58"/>
  <c r="V165" i="58"/>
  <c r="P137" i="58" s="1"/>
  <c r="T165" i="58"/>
  <c r="S165" i="58"/>
  <c r="O165" i="58"/>
  <c r="K165" i="58"/>
  <c r="U165" i="58" s="1"/>
  <c r="Z164" i="58"/>
  <c r="Y164" i="58"/>
  <c r="X164" i="58"/>
  <c r="W164" i="58"/>
  <c r="V164" i="58"/>
  <c r="T164" i="58"/>
  <c r="S164" i="58"/>
  <c r="O164" i="58"/>
  <c r="K164" i="58"/>
  <c r="U164" i="58" s="1"/>
  <c r="Z163" i="58"/>
  <c r="Y163" i="58"/>
  <c r="X163" i="58"/>
  <c r="W163" i="58"/>
  <c r="P138" i="58" s="1"/>
  <c r="V163" i="58"/>
  <c r="U163" i="58"/>
  <c r="T163" i="58"/>
  <c r="S163" i="58"/>
  <c r="O163" i="58"/>
  <c r="K163" i="58"/>
  <c r="Z162" i="58"/>
  <c r="Y162" i="58"/>
  <c r="X162" i="58"/>
  <c r="W162" i="58"/>
  <c r="V162" i="58"/>
  <c r="U162" i="58"/>
  <c r="T162" i="58"/>
  <c r="O162" i="58"/>
  <c r="K162" i="58"/>
  <c r="S162" i="58" s="1"/>
  <c r="B162" i="58"/>
  <c r="C162" i="58" s="1"/>
  <c r="B163" i="58" s="1"/>
  <c r="C163" i="58" s="1"/>
  <c r="B164" i="58" s="1"/>
  <c r="C164" i="58" s="1"/>
  <c r="B165" i="58" s="1"/>
  <c r="C165" i="58" s="1"/>
  <c r="B166" i="58" s="1"/>
  <c r="C166" i="58" s="1"/>
  <c r="B167" i="58" s="1"/>
  <c r="C167" i="58" s="1"/>
  <c r="B168" i="58" s="1"/>
  <c r="C168" i="58" s="1"/>
  <c r="B169" i="58" s="1"/>
  <c r="C169" i="58" s="1"/>
  <c r="B170" i="58" s="1"/>
  <c r="C170" i="58" s="1"/>
  <c r="B171" i="58" s="1"/>
  <c r="C171" i="58" s="1"/>
  <c r="B172" i="58" s="1"/>
  <c r="C172" i="58" s="1"/>
  <c r="B173" i="58" s="1"/>
  <c r="C173" i="58" s="1"/>
  <c r="A162" i="58"/>
  <c r="L158" i="58"/>
  <c r="K157" i="58"/>
  <c r="K156" i="58"/>
  <c r="K155" i="58"/>
  <c r="K154" i="58"/>
  <c r="K153" i="58"/>
  <c r="K152" i="58"/>
  <c r="K158" i="58" s="1"/>
  <c r="K146" i="58"/>
  <c r="F146" i="58"/>
  <c r="D146" i="58"/>
  <c r="A146" i="58"/>
  <c r="L144" i="58"/>
  <c r="K144" i="58"/>
  <c r="G144" i="58"/>
  <c r="F144" i="58"/>
  <c r="D144" i="58"/>
  <c r="A144" i="58"/>
  <c r="L142" i="58"/>
  <c r="K142" i="58"/>
  <c r="G142" i="58"/>
  <c r="F142" i="58"/>
  <c r="D142" i="58"/>
  <c r="A142" i="58"/>
  <c r="T141" i="58"/>
  <c r="P141" i="58"/>
  <c r="T140" i="58"/>
  <c r="L140" i="58"/>
  <c r="K140" i="58"/>
  <c r="G140" i="58"/>
  <c r="F140" i="58"/>
  <c r="D140" i="58"/>
  <c r="A140" i="58"/>
  <c r="S139" i="58"/>
  <c r="T138" i="58"/>
  <c r="S138" i="58"/>
  <c r="K138" i="58"/>
  <c r="G138" i="58"/>
  <c r="F138" i="58"/>
  <c r="D138" i="58"/>
  <c r="A138" i="58"/>
  <c r="T137" i="58"/>
  <c r="S137" i="58"/>
  <c r="K136" i="58"/>
  <c r="G136" i="58"/>
  <c r="F136" i="58"/>
  <c r="D136" i="58"/>
  <c r="A136" i="58"/>
  <c r="U135" i="58"/>
  <c r="S135" i="58"/>
  <c r="S134" i="58"/>
  <c r="Z113" i="58"/>
  <c r="Y113" i="58"/>
  <c r="X113" i="58"/>
  <c r="W113" i="58"/>
  <c r="V113" i="58"/>
  <c r="U113" i="58"/>
  <c r="T113" i="58"/>
  <c r="S113" i="58"/>
  <c r="O113" i="58"/>
  <c r="K113" i="58"/>
  <c r="Z112" i="58"/>
  <c r="Y112" i="58"/>
  <c r="X112" i="58"/>
  <c r="W112" i="58"/>
  <c r="V112" i="58"/>
  <c r="U112" i="58"/>
  <c r="T112" i="58"/>
  <c r="S112" i="58"/>
  <c r="O112" i="58"/>
  <c r="K112" i="58"/>
  <c r="Z111" i="58"/>
  <c r="Y111" i="58"/>
  <c r="X111" i="58"/>
  <c r="W111" i="58"/>
  <c r="V111" i="58"/>
  <c r="U111" i="58"/>
  <c r="T111" i="58"/>
  <c r="S111" i="58"/>
  <c r="O111" i="58"/>
  <c r="K111" i="58"/>
  <c r="Z110" i="58"/>
  <c r="Y110" i="58"/>
  <c r="X110" i="58"/>
  <c r="W110" i="58"/>
  <c r="V110" i="58"/>
  <c r="U110" i="58"/>
  <c r="T110" i="58"/>
  <c r="S110" i="58"/>
  <c r="O110" i="58"/>
  <c r="K110" i="58"/>
  <c r="Z109" i="58"/>
  <c r="Y109" i="58"/>
  <c r="X109" i="58"/>
  <c r="W109" i="58"/>
  <c r="V109" i="58"/>
  <c r="U109" i="58"/>
  <c r="T109" i="58"/>
  <c r="S109" i="58"/>
  <c r="O109" i="58"/>
  <c r="K109" i="58"/>
  <c r="Z108" i="58"/>
  <c r="Y108" i="58"/>
  <c r="X108" i="58"/>
  <c r="W108" i="58"/>
  <c r="V108" i="58"/>
  <c r="U108" i="58"/>
  <c r="T108" i="58"/>
  <c r="S108" i="58"/>
  <c r="O108" i="58"/>
  <c r="K108" i="58"/>
  <c r="Z107" i="58"/>
  <c r="Y107" i="58"/>
  <c r="X107" i="58"/>
  <c r="W107" i="58"/>
  <c r="V107" i="58"/>
  <c r="U107" i="58"/>
  <c r="T107" i="58"/>
  <c r="S107" i="58"/>
  <c r="O107" i="58"/>
  <c r="K107" i="58"/>
  <c r="Z106" i="58"/>
  <c r="Y106" i="58"/>
  <c r="X106" i="58"/>
  <c r="W106" i="58"/>
  <c r="V106" i="58"/>
  <c r="U106" i="58"/>
  <c r="T106" i="58"/>
  <c r="S106" i="58"/>
  <c r="O106" i="58"/>
  <c r="K106" i="58"/>
  <c r="Z105" i="58"/>
  <c r="Y105" i="58"/>
  <c r="X105" i="58"/>
  <c r="W105" i="58"/>
  <c r="V105" i="58"/>
  <c r="U105" i="58"/>
  <c r="T105" i="58"/>
  <c r="S105" i="58"/>
  <c r="O105" i="58"/>
  <c r="K105" i="58"/>
  <c r="Z104" i="58"/>
  <c r="Y104" i="58"/>
  <c r="X104" i="58"/>
  <c r="W104" i="58"/>
  <c r="V104" i="58"/>
  <c r="U104" i="58"/>
  <c r="T104" i="58"/>
  <c r="S104" i="58"/>
  <c r="O104" i="58"/>
  <c r="K104" i="58"/>
  <c r="Z103" i="58"/>
  <c r="Y103" i="58"/>
  <c r="U25" i="58" s="1"/>
  <c r="X103" i="58"/>
  <c r="W103" i="58"/>
  <c r="V103" i="58"/>
  <c r="U103" i="58"/>
  <c r="U21" i="58" s="1"/>
  <c r="T103" i="58"/>
  <c r="S103" i="58"/>
  <c r="O103" i="58"/>
  <c r="K103" i="58"/>
  <c r="B103" i="58"/>
  <c r="C103" i="58" s="1"/>
  <c r="B104" i="58" s="1"/>
  <c r="C104" i="58" s="1"/>
  <c r="B105" i="58" s="1"/>
  <c r="C105" i="58" s="1"/>
  <c r="B106" i="58" s="1"/>
  <c r="C106" i="58" s="1"/>
  <c r="B107" i="58" s="1"/>
  <c r="C107" i="58" s="1"/>
  <c r="B108" i="58" s="1"/>
  <c r="C108" i="58" s="1"/>
  <c r="B109" i="58" s="1"/>
  <c r="C109" i="58" s="1"/>
  <c r="B110" i="58" s="1"/>
  <c r="C110" i="58" s="1"/>
  <c r="B111" i="58" s="1"/>
  <c r="C111" i="58" s="1"/>
  <c r="B112" i="58" s="1"/>
  <c r="C112" i="58" s="1"/>
  <c r="B113" i="58" s="1"/>
  <c r="C113" i="58" s="1"/>
  <c r="A103" i="58"/>
  <c r="Z102" i="58"/>
  <c r="U26" i="58" s="1"/>
  <c r="Y102" i="58"/>
  <c r="X102" i="58"/>
  <c r="U24" i="58" s="1"/>
  <c r="W102" i="58"/>
  <c r="V102" i="58"/>
  <c r="U22" i="58" s="1"/>
  <c r="U102" i="58"/>
  <c r="T102" i="58"/>
  <c r="S102" i="58"/>
  <c r="O102" i="58"/>
  <c r="K102" i="58"/>
  <c r="Z101" i="58"/>
  <c r="Y101" i="58"/>
  <c r="X101" i="58"/>
  <c r="W101" i="58"/>
  <c r="V101" i="58"/>
  <c r="U101" i="58"/>
  <c r="T101" i="58"/>
  <c r="S101" i="58"/>
  <c r="O101" i="58"/>
  <c r="K101" i="58"/>
  <c r="Z100" i="58"/>
  <c r="Y100" i="58"/>
  <c r="X100" i="58"/>
  <c r="W100" i="58"/>
  <c r="V100" i="58"/>
  <c r="U100" i="58"/>
  <c r="T100" i="58"/>
  <c r="S100" i="58"/>
  <c r="O100" i="58"/>
  <c r="K100" i="58"/>
  <c r="Z99" i="58"/>
  <c r="Y99" i="58"/>
  <c r="X99" i="58"/>
  <c r="W99" i="58"/>
  <c r="V99" i="58"/>
  <c r="U99" i="58"/>
  <c r="T99" i="58"/>
  <c r="S99" i="58"/>
  <c r="O99" i="58"/>
  <c r="K99" i="58"/>
  <c r="Z98" i="58"/>
  <c r="Y98" i="58"/>
  <c r="X98" i="58"/>
  <c r="W98" i="58"/>
  <c r="V98" i="58"/>
  <c r="U98" i="58"/>
  <c r="T98" i="58"/>
  <c r="S98" i="58"/>
  <c r="O98" i="58"/>
  <c r="K98" i="58"/>
  <c r="Z97" i="58"/>
  <c r="Y97" i="58"/>
  <c r="X97" i="58"/>
  <c r="W97" i="58"/>
  <c r="V97" i="58"/>
  <c r="U97" i="58"/>
  <c r="T97" i="58"/>
  <c r="S97" i="58"/>
  <c r="O97" i="58"/>
  <c r="K97" i="58"/>
  <c r="Z96" i="58"/>
  <c r="Y96" i="58"/>
  <c r="X96" i="58"/>
  <c r="W96" i="58"/>
  <c r="V96" i="58"/>
  <c r="U96" i="58"/>
  <c r="T96" i="58"/>
  <c r="S96" i="58"/>
  <c r="O96" i="58"/>
  <c r="K96" i="58"/>
  <c r="Z95" i="58"/>
  <c r="Y95" i="58"/>
  <c r="X95" i="58"/>
  <c r="W95" i="58"/>
  <c r="V95" i="58"/>
  <c r="U95" i="58"/>
  <c r="T95" i="58"/>
  <c r="S95" i="58"/>
  <c r="O95" i="58"/>
  <c r="K95" i="58"/>
  <c r="Z94" i="58"/>
  <c r="Y94" i="58"/>
  <c r="X94" i="58"/>
  <c r="W94" i="58"/>
  <c r="V94" i="58"/>
  <c r="U94" i="58"/>
  <c r="T94" i="58"/>
  <c r="S94" i="58"/>
  <c r="O94" i="58"/>
  <c r="K94" i="58"/>
  <c r="C94" i="58"/>
  <c r="B95" i="58" s="1"/>
  <c r="C95" i="58" s="1"/>
  <c r="B96" i="58" s="1"/>
  <c r="C96" i="58" s="1"/>
  <c r="B97" i="58" s="1"/>
  <c r="C97" i="58" s="1"/>
  <c r="B98" i="58" s="1"/>
  <c r="C98" i="58" s="1"/>
  <c r="B99" i="58" s="1"/>
  <c r="C99" i="58" s="1"/>
  <c r="B100" i="58" s="1"/>
  <c r="C100" i="58" s="1"/>
  <c r="B101" i="58" s="1"/>
  <c r="C101" i="58" s="1"/>
  <c r="B102" i="58" s="1"/>
  <c r="C102" i="58" s="1"/>
  <c r="Z93" i="58"/>
  <c r="Y93" i="58"/>
  <c r="X93" i="58"/>
  <c r="W93" i="58"/>
  <c r="V93" i="58"/>
  <c r="U93" i="58"/>
  <c r="T93" i="58"/>
  <c r="S93" i="58"/>
  <c r="O93" i="58"/>
  <c r="K93" i="58"/>
  <c r="Z92" i="58"/>
  <c r="Y92" i="58"/>
  <c r="X92" i="58"/>
  <c r="W92" i="58"/>
  <c r="V92" i="58"/>
  <c r="U92" i="58"/>
  <c r="T92" i="58"/>
  <c r="S92" i="58"/>
  <c r="T19" i="58" s="1"/>
  <c r="O92" i="58"/>
  <c r="K92" i="58"/>
  <c r="C92" i="58"/>
  <c r="B93" i="58" s="1"/>
  <c r="C93" i="58" s="1"/>
  <c r="B94" i="58" s="1"/>
  <c r="B92" i="58"/>
  <c r="A92" i="58"/>
  <c r="Z91" i="58"/>
  <c r="Y91" i="58"/>
  <c r="X91" i="58"/>
  <c r="W91" i="58"/>
  <c r="V91" i="58"/>
  <c r="U91" i="58"/>
  <c r="T21" i="58" s="1"/>
  <c r="T91" i="58"/>
  <c r="S91" i="58"/>
  <c r="O91" i="58"/>
  <c r="K91" i="58"/>
  <c r="Z90" i="58"/>
  <c r="Y90" i="58"/>
  <c r="X90" i="58"/>
  <c r="W90" i="58"/>
  <c r="V90" i="58"/>
  <c r="U90" i="58"/>
  <c r="T90" i="58"/>
  <c r="S90" i="58"/>
  <c r="O90" i="58"/>
  <c r="K90" i="58"/>
  <c r="Z89" i="58"/>
  <c r="Y89" i="58"/>
  <c r="X89" i="58"/>
  <c r="W89" i="58"/>
  <c r="V89" i="58"/>
  <c r="U89" i="58"/>
  <c r="T89" i="58"/>
  <c r="S89" i="58"/>
  <c r="O89" i="58"/>
  <c r="K89" i="58"/>
  <c r="Z88" i="58"/>
  <c r="Y88" i="58"/>
  <c r="X88" i="58"/>
  <c r="W88" i="58"/>
  <c r="V88" i="58"/>
  <c r="U88" i="58"/>
  <c r="T88" i="58"/>
  <c r="S88" i="58"/>
  <c r="O88" i="58"/>
  <c r="K88" i="58"/>
  <c r="Z87" i="58"/>
  <c r="Y87" i="58"/>
  <c r="X87" i="58"/>
  <c r="W87" i="58"/>
  <c r="V87" i="58"/>
  <c r="U87" i="58"/>
  <c r="T87" i="58"/>
  <c r="S87" i="58"/>
  <c r="O87" i="58"/>
  <c r="K87" i="58"/>
  <c r="Z86" i="58"/>
  <c r="Y86" i="58"/>
  <c r="X86" i="58"/>
  <c r="W86" i="58"/>
  <c r="V86" i="58"/>
  <c r="U86" i="58"/>
  <c r="T86" i="58"/>
  <c r="S86" i="58"/>
  <c r="O86" i="58"/>
  <c r="K86" i="58"/>
  <c r="Z85" i="58"/>
  <c r="Y85" i="58"/>
  <c r="X85" i="58"/>
  <c r="W85" i="58"/>
  <c r="V85" i="58"/>
  <c r="U85" i="58"/>
  <c r="T85" i="58"/>
  <c r="S85" i="58"/>
  <c r="O85" i="58"/>
  <c r="K85" i="58"/>
  <c r="Z84" i="58"/>
  <c r="Y84" i="58"/>
  <c r="X84" i="58"/>
  <c r="W84" i="58"/>
  <c r="V84" i="58"/>
  <c r="U84" i="58"/>
  <c r="T84" i="58"/>
  <c r="S84" i="58"/>
  <c r="O84" i="58"/>
  <c r="K84" i="58"/>
  <c r="Z83" i="58"/>
  <c r="Y83" i="58"/>
  <c r="X83" i="58"/>
  <c r="W83" i="58"/>
  <c r="V83" i="58"/>
  <c r="U83" i="58"/>
  <c r="T83" i="58"/>
  <c r="S83" i="58"/>
  <c r="O83" i="58"/>
  <c r="K83" i="58"/>
  <c r="Z82" i="58"/>
  <c r="Y82" i="58"/>
  <c r="S25" i="58" s="1"/>
  <c r="X82" i="58"/>
  <c r="W82" i="58"/>
  <c r="V82" i="58"/>
  <c r="U82" i="58"/>
  <c r="T82" i="58"/>
  <c r="S82" i="58"/>
  <c r="O82" i="58"/>
  <c r="K82" i="58"/>
  <c r="Z81" i="58"/>
  <c r="Y81" i="58"/>
  <c r="X81" i="58"/>
  <c r="W81" i="58"/>
  <c r="V81" i="58"/>
  <c r="U81" i="58"/>
  <c r="S21" i="58" s="1"/>
  <c r="T81" i="58"/>
  <c r="S81" i="58"/>
  <c r="O81" i="58"/>
  <c r="K81" i="58"/>
  <c r="B81" i="58"/>
  <c r="C81" i="58" s="1"/>
  <c r="B82" i="58" s="1"/>
  <c r="C82" i="58" s="1"/>
  <c r="B83" i="58" s="1"/>
  <c r="C83" i="58" s="1"/>
  <c r="B84" i="58" s="1"/>
  <c r="C84" i="58" s="1"/>
  <c r="B85" i="58" s="1"/>
  <c r="C85" i="58" s="1"/>
  <c r="B86" i="58" s="1"/>
  <c r="C86" i="58" s="1"/>
  <c r="B87" i="58" s="1"/>
  <c r="C87" i="58" s="1"/>
  <c r="B88" i="58" s="1"/>
  <c r="C88" i="58" s="1"/>
  <c r="B89" i="58" s="1"/>
  <c r="C89" i="58" s="1"/>
  <c r="B90" i="58" s="1"/>
  <c r="C90" i="58" s="1"/>
  <c r="B91" i="58" s="1"/>
  <c r="C91" i="58" s="1"/>
  <c r="A81" i="58"/>
  <c r="Z80" i="58"/>
  <c r="S26" i="58" s="1"/>
  <c r="H27" i="58" s="1"/>
  <c r="Y80" i="58"/>
  <c r="X80" i="58"/>
  <c r="W80" i="58"/>
  <c r="V80" i="58"/>
  <c r="U80" i="58"/>
  <c r="T80" i="58"/>
  <c r="S80" i="58"/>
  <c r="O80" i="58"/>
  <c r="K80" i="58"/>
  <c r="Z79" i="58"/>
  <c r="Y79" i="58"/>
  <c r="X79" i="58"/>
  <c r="W79" i="58"/>
  <c r="V79" i="58"/>
  <c r="U79" i="58"/>
  <c r="T79" i="58"/>
  <c r="S79" i="58"/>
  <c r="O79" i="58"/>
  <c r="K79" i="58"/>
  <c r="Z78" i="58"/>
  <c r="Y78" i="58"/>
  <c r="X78" i="58"/>
  <c r="W78" i="58"/>
  <c r="V78" i="58"/>
  <c r="U78" i="58"/>
  <c r="T78" i="58"/>
  <c r="S78" i="58"/>
  <c r="O78" i="58"/>
  <c r="K78" i="58"/>
  <c r="Z77" i="58"/>
  <c r="Y77" i="58"/>
  <c r="X77" i="58"/>
  <c r="W77" i="58"/>
  <c r="V77" i="58"/>
  <c r="U77" i="58"/>
  <c r="T77" i="58"/>
  <c r="S77" i="58"/>
  <c r="O77" i="58"/>
  <c r="K77" i="58"/>
  <c r="Z76" i="58"/>
  <c r="Y76" i="58"/>
  <c r="X76" i="58"/>
  <c r="W76" i="58"/>
  <c r="V76" i="58"/>
  <c r="U76" i="58"/>
  <c r="T76" i="58"/>
  <c r="S76" i="58"/>
  <c r="O76" i="58"/>
  <c r="K76" i="58"/>
  <c r="Z75" i="58"/>
  <c r="Y75" i="58"/>
  <c r="X75" i="58"/>
  <c r="W75" i="58"/>
  <c r="V75" i="58"/>
  <c r="U75" i="58"/>
  <c r="T75" i="58"/>
  <c r="S75" i="58"/>
  <c r="O75" i="58"/>
  <c r="K75" i="58"/>
  <c r="Z74" i="58"/>
  <c r="Y74" i="58"/>
  <c r="X74" i="58"/>
  <c r="W74" i="58"/>
  <c r="V74" i="58"/>
  <c r="U74" i="58"/>
  <c r="T74" i="58"/>
  <c r="S74" i="58"/>
  <c r="O74" i="58"/>
  <c r="K74" i="58"/>
  <c r="Z73" i="58"/>
  <c r="Y73" i="58"/>
  <c r="X73" i="58"/>
  <c r="W73" i="58"/>
  <c r="V73" i="58"/>
  <c r="U73" i="58"/>
  <c r="T73" i="58"/>
  <c r="S73" i="58"/>
  <c r="O73" i="58"/>
  <c r="K73" i="58"/>
  <c r="Z72" i="58"/>
  <c r="Y72" i="58"/>
  <c r="X72" i="58"/>
  <c r="W72" i="58"/>
  <c r="V72" i="58"/>
  <c r="U72" i="58"/>
  <c r="T72" i="58"/>
  <c r="S72" i="58"/>
  <c r="O72" i="58"/>
  <c r="K72" i="58"/>
  <c r="Z71" i="58"/>
  <c r="Y71" i="58"/>
  <c r="X71" i="58"/>
  <c r="W71" i="58"/>
  <c r="V71" i="58"/>
  <c r="U71" i="58"/>
  <c r="T71" i="58"/>
  <c r="S71" i="58"/>
  <c r="O71" i="58"/>
  <c r="K71" i="58"/>
  <c r="Z70" i="58"/>
  <c r="Y70" i="58"/>
  <c r="X70" i="58"/>
  <c r="R24" i="58" s="1"/>
  <c r="W70" i="58"/>
  <c r="V70" i="58"/>
  <c r="U70" i="58"/>
  <c r="T70" i="58"/>
  <c r="R20" i="58" s="1"/>
  <c r="S70" i="58"/>
  <c r="O70" i="58"/>
  <c r="K70" i="58"/>
  <c r="C70" i="58"/>
  <c r="B71" i="58" s="1"/>
  <c r="C71" i="58" s="1"/>
  <c r="B72" i="58" s="1"/>
  <c r="C72" i="58" s="1"/>
  <c r="B73" i="58" s="1"/>
  <c r="C73" i="58" s="1"/>
  <c r="B74" i="58" s="1"/>
  <c r="C74" i="58" s="1"/>
  <c r="B75" i="58" s="1"/>
  <c r="C75" i="58" s="1"/>
  <c r="B76" i="58" s="1"/>
  <c r="C76" i="58" s="1"/>
  <c r="B77" i="58" s="1"/>
  <c r="C77" i="58" s="1"/>
  <c r="B78" i="58" s="1"/>
  <c r="C78" i="58" s="1"/>
  <c r="B79" i="58" s="1"/>
  <c r="C79" i="58" s="1"/>
  <c r="B80" i="58" s="1"/>
  <c r="C80" i="58" s="1"/>
  <c r="B70" i="58"/>
  <c r="A70" i="58"/>
  <c r="Z69" i="58"/>
  <c r="Y69" i="58"/>
  <c r="R25" i="58" s="1"/>
  <c r="X69" i="58"/>
  <c r="W69" i="58"/>
  <c r="R23" i="58" s="1"/>
  <c r="V69" i="58"/>
  <c r="U69" i="58"/>
  <c r="R21" i="58" s="1"/>
  <c r="T69" i="58"/>
  <c r="S69" i="58"/>
  <c r="O69" i="58"/>
  <c r="K69" i="58"/>
  <c r="Z68" i="58"/>
  <c r="Y68" i="58"/>
  <c r="X68" i="58"/>
  <c r="W68" i="58"/>
  <c r="V68" i="58"/>
  <c r="U68" i="58"/>
  <c r="T68" i="58"/>
  <c r="S68" i="58"/>
  <c r="O68" i="58"/>
  <c r="K68" i="58"/>
  <c r="Z67" i="58"/>
  <c r="Y67" i="58"/>
  <c r="X67" i="58"/>
  <c r="W67" i="58"/>
  <c r="V67" i="58"/>
  <c r="U67" i="58"/>
  <c r="T67" i="58"/>
  <c r="S67" i="58"/>
  <c r="O67" i="58"/>
  <c r="K67" i="58"/>
  <c r="Z66" i="58"/>
  <c r="Y66" i="58"/>
  <c r="X66" i="58"/>
  <c r="W66" i="58"/>
  <c r="V66" i="58"/>
  <c r="U66" i="58"/>
  <c r="T66" i="58"/>
  <c r="S66" i="58"/>
  <c r="O66" i="58"/>
  <c r="K66" i="58"/>
  <c r="Z65" i="58"/>
  <c r="Y65" i="58"/>
  <c r="X65" i="58"/>
  <c r="W65" i="58"/>
  <c r="V65" i="58"/>
  <c r="U65" i="58"/>
  <c r="T65" i="58"/>
  <c r="S65" i="58"/>
  <c r="O65" i="58"/>
  <c r="K65" i="58"/>
  <c r="Z64" i="58"/>
  <c r="Y64" i="58"/>
  <c r="X64" i="58"/>
  <c r="W64" i="58"/>
  <c r="V64" i="58"/>
  <c r="U64" i="58"/>
  <c r="T64" i="58"/>
  <c r="S64" i="58"/>
  <c r="O64" i="58"/>
  <c r="K64" i="58"/>
  <c r="Z63" i="58"/>
  <c r="Y63" i="58"/>
  <c r="X63" i="58"/>
  <c r="W63" i="58"/>
  <c r="V63" i="58"/>
  <c r="U63" i="58"/>
  <c r="T63" i="58"/>
  <c r="S63" i="58"/>
  <c r="O63" i="58"/>
  <c r="K63" i="58"/>
  <c r="Z62" i="58"/>
  <c r="Y62" i="58"/>
  <c r="X62" i="58"/>
  <c r="W62" i="58"/>
  <c r="V62" i="58"/>
  <c r="U62" i="58"/>
  <c r="T62" i="58"/>
  <c r="S62" i="58"/>
  <c r="O62" i="58"/>
  <c r="K62" i="58"/>
  <c r="Z61" i="58"/>
  <c r="Y61" i="58"/>
  <c r="X61" i="58"/>
  <c r="W61" i="58"/>
  <c r="V61" i="58"/>
  <c r="T61" i="58"/>
  <c r="S61" i="58"/>
  <c r="O61" i="58"/>
  <c r="K61" i="58"/>
  <c r="U61" i="58" s="1"/>
  <c r="Z60" i="58"/>
  <c r="Y60" i="58"/>
  <c r="X60" i="58"/>
  <c r="W60" i="58"/>
  <c r="V60" i="58"/>
  <c r="T60" i="58"/>
  <c r="S60" i="58"/>
  <c r="O60" i="58"/>
  <c r="K60" i="58"/>
  <c r="U60" i="58" s="1"/>
  <c r="Z59" i="58"/>
  <c r="Y59" i="58"/>
  <c r="X59" i="58"/>
  <c r="W59" i="58"/>
  <c r="V59" i="58"/>
  <c r="U59" i="58"/>
  <c r="T59" i="58"/>
  <c r="S59" i="58"/>
  <c r="O59" i="58"/>
  <c r="K59" i="58"/>
  <c r="B59" i="58"/>
  <c r="C59" i="58" s="1"/>
  <c r="B60" i="58" s="1"/>
  <c r="C60" i="58" s="1"/>
  <c r="B61" i="58" s="1"/>
  <c r="C61" i="58" s="1"/>
  <c r="B62" i="58" s="1"/>
  <c r="C62" i="58" s="1"/>
  <c r="B63" i="58" s="1"/>
  <c r="C63" i="58" s="1"/>
  <c r="B64" i="58" s="1"/>
  <c r="C64" i="58" s="1"/>
  <c r="B65" i="58" s="1"/>
  <c r="C65" i="58" s="1"/>
  <c r="B66" i="58" s="1"/>
  <c r="C66" i="58" s="1"/>
  <c r="B67" i="58" s="1"/>
  <c r="C67" i="58" s="1"/>
  <c r="B68" i="58" s="1"/>
  <c r="C68" i="58" s="1"/>
  <c r="B69" i="58" s="1"/>
  <c r="C69" i="58" s="1"/>
  <c r="A59" i="58"/>
  <c r="Z58" i="58"/>
  <c r="Y58" i="58"/>
  <c r="X58" i="58"/>
  <c r="W58" i="58"/>
  <c r="V58" i="58"/>
  <c r="U58" i="58"/>
  <c r="T58" i="58"/>
  <c r="S58" i="58"/>
  <c r="O58" i="58"/>
  <c r="K58" i="58"/>
  <c r="Z57" i="58"/>
  <c r="Y57" i="58"/>
  <c r="X57" i="58"/>
  <c r="W57" i="58"/>
  <c r="V57" i="58"/>
  <c r="U57" i="58"/>
  <c r="T57" i="58"/>
  <c r="S57" i="58"/>
  <c r="O57" i="58"/>
  <c r="K57" i="58"/>
  <c r="Z56" i="58"/>
  <c r="Y56" i="58"/>
  <c r="X56" i="58"/>
  <c r="W56" i="58"/>
  <c r="V56" i="58"/>
  <c r="U56" i="58"/>
  <c r="T56" i="58"/>
  <c r="S56" i="58"/>
  <c r="O56" i="58"/>
  <c r="K56" i="58"/>
  <c r="Z55" i="58"/>
  <c r="Y55" i="58"/>
  <c r="X55" i="58"/>
  <c r="W55" i="58"/>
  <c r="V55" i="58"/>
  <c r="U55" i="58"/>
  <c r="T55" i="58"/>
  <c r="S55" i="58"/>
  <c r="O55" i="58"/>
  <c r="K55" i="58"/>
  <c r="Z54" i="58"/>
  <c r="Y54" i="58"/>
  <c r="X54" i="58"/>
  <c r="W54" i="58"/>
  <c r="V54" i="58"/>
  <c r="U54" i="58"/>
  <c r="T54" i="58"/>
  <c r="S54" i="58"/>
  <c r="O54" i="58"/>
  <c r="K54" i="58"/>
  <c r="Z53" i="58"/>
  <c r="Y53" i="58"/>
  <c r="X53" i="58"/>
  <c r="W53" i="58"/>
  <c r="V53" i="58"/>
  <c r="U53" i="58"/>
  <c r="T53" i="58"/>
  <c r="S53" i="58"/>
  <c r="O53" i="58"/>
  <c r="K53" i="58"/>
  <c r="Z52" i="58"/>
  <c r="Y52" i="58"/>
  <c r="X52" i="58"/>
  <c r="W52" i="58"/>
  <c r="V52" i="58"/>
  <c r="U52" i="58"/>
  <c r="T52" i="58"/>
  <c r="S52" i="58"/>
  <c r="O52" i="58"/>
  <c r="K52" i="58"/>
  <c r="Z51" i="58"/>
  <c r="Y51" i="58"/>
  <c r="X51" i="58"/>
  <c r="W51" i="58"/>
  <c r="V51" i="58"/>
  <c r="U51" i="58"/>
  <c r="T51" i="58"/>
  <c r="S51" i="58"/>
  <c r="O51" i="58"/>
  <c r="K51" i="58"/>
  <c r="Z50" i="58"/>
  <c r="Y50" i="58"/>
  <c r="X50" i="58"/>
  <c r="W50" i="58"/>
  <c r="V50" i="58"/>
  <c r="U50" i="58"/>
  <c r="T50" i="58"/>
  <c r="S50" i="58"/>
  <c r="O50" i="58"/>
  <c r="K50" i="58"/>
  <c r="Z49" i="58"/>
  <c r="Y49" i="58"/>
  <c r="X49" i="58"/>
  <c r="W49" i="58"/>
  <c r="V49" i="58"/>
  <c r="U49" i="58"/>
  <c r="T49" i="58"/>
  <c r="S49" i="58"/>
  <c r="O49" i="58"/>
  <c r="K49" i="58"/>
  <c r="B49" i="58"/>
  <c r="C49" i="58" s="1"/>
  <c r="B50" i="58" s="1"/>
  <c r="C50" i="58" s="1"/>
  <c r="B51" i="58" s="1"/>
  <c r="C51" i="58" s="1"/>
  <c r="B52" i="58" s="1"/>
  <c r="C52" i="58" s="1"/>
  <c r="B53" i="58" s="1"/>
  <c r="C53" i="58" s="1"/>
  <c r="B54" i="58" s="1"/>
  <c r="C54" i="58" s="1"/>
  <c r="B55" i="58" s="1"/>
  <c r="C55" i="58" s="1"/>
  <c r="B56" i="58" s="1"/>
  <c r="C56" i="58" s="1"/>
  <c r="B57" i="58" s="1"/>
  <c r="C57" i="58" s="1"/>
  <c r="B58" i="58" s="1"/>
  <c r="C58" i="58" s="1"/>
  <c r="Z48" i="58"/>
  <c r="Y48" i="58"/>
  <c r="P25" i="58" s="1"/>
  <c r="X48" i="58"/>
  <c r="W48" i="58"/>
  <c r="V48" i="58"/>
  <c r="T48" i="58"/>
  <c r="S48" i="58"/>
  <c r="O48" i="58"/>
  <c r="K48" i="58"/>
  <c r="U48" i="58" s="1"/>
  <c r="Z47" i="58"/>
  <c r="Y47" i="58"/>
  <c r="X47" i="58"/>
  <c r="W47" i="58"/>
  <c r="V47" i="58"/>
  <c r="T47" i="58"/>
  <c r="S47" i="58"/>
  <c r="O47" i="58"/>
  <c r="K47" i="58"/>
  <c r="U47" i="58" s="1"/>
  <c r="C47" i="58"/>
  <c r="B48" i="58" s="1"/>
  <c r="C48" i="58" s="1"/>
  <c r="B47" i="58"/>
  <c r="A47" i="58"/>
  <c r="L43" i="58"/>
  <c r="K42" i="58"/>
  <c r="K41" i="58"/>
  <c r="K40" i="58"/>
  <c r="K39" i="58"/>
  <c r="K38" i="58"/>
  <c r="K37" i="58"/>
  <c r="K31" i="58"/>
  <c r="F31" i="58"/>
  <c r="D31" i="58"/>
  <c r="A31" i="58"/>
  <c r="L29" i="58"/>
  <c r="K29" i="58"/>
  <c r="G29" i="58" s="1"/>
  <c r="F29" i="58"/>
  <c r="D29" i="58"/>
  <c r="A29" i="58"/>
  <c r="L27" i="58"/>
  <c r="K27" i="58"/>
  <c r="G27" i="58"/>
  <c r="F27" i="58"/>
  <c r="D27" i="58"/>
  <c r="A27" i="58"/>
  <c r="T26" i="58"/>
  <c r="T25" i="58"/>
  <c r="L25" i="58"/>
  <c r="K25" i="58"/>
  <c r="G25" i="58"/>
  <c r="F25" i="58"/>
  <c r="D25" i="58"/>
  <c r="A25" i="58"/>
  <c r="S24" i="58"/>
  <c r="T23" i="58"/>
  <c r="S23" i="58"/>
  <c r="L23" i="58"/>
  <c r="K23" i="58"/>
  <c r="G23" i="58" s="1"/>
  <c r="F23" i="58"/>
  <c r="D23" i="58"/>
  <c r="A23" i="58"/>
  <c r="T22" i="58"/>
  <c r="S22" i="58"/>
  <c r="K21" i="58"/>
  <c r="K34" i="58" s="1"/>
  <c r="F21" i="58"/>
  <c r="D21" i="58"/>
  <c r="G21" i="58" s="1"/>
  <c r="A21" i="58"/>
  <c r="U20" i="58"/>
  <c r="S20" i="58"/>
  <c r="S27" i="58" s="1"/>
  <c r="S19" i="58"/>
  <c r="R19" i="58"/>
  <c r="Z228" i="57"/>
  <c r="Y228" i="57"/>
  <c r="X228" i="57"/>
  <c r="W228" i="57"/>
  <c r="V228" i="57"/>
  <c r="U228" i="57"/>
  <c r="T228" i="57"/>
  <c r="S228" i="57"/>
  <c r="O228" i="57"/>
  <c r="K228" i="57"/>
  <c r="Z227" i="57"/>
  <c r="Y227" i="57"/>
  <c r="X227" i="57"/>
  <c r="W227" i="57"/>
  <c r="V227" i="57"/>
  <c r="U227" i="57"/>
  <c r="T227" i="57"/>
  <c r="S227" i="57"/>
  <c r="O227" i="57"/>
  <c r="K227" i="57"/>
  <c r="Z226" i="57"/>
  <c r="Y226" i="57"/>
  <c r="X226" i="57"/>
  <c r="W226" i="57"/>
  <c r="V226" i="57"/>
  <c r="U226" i="57"/>
  <c r="T226" i="57"/>
  <c r="S226" i="57"/>
  <c r="O226" i="57"/>
  <c r="K226" i="57"/>
  <c r="Z225" i="57"/>
  <c r="Y225" i="57"/>
  <c r="X225" i="57"/>
  <c r="W225" i="57"/>
  <c r="V225" i="57"/>
  <c r="U225" i="57"/>
  <c r="T225" i="57"/>
  <c r="S225" i="57"/>
  <c r="O225" i="57"/>
  <c r="K225" i="57"/>
  <c r="Z224" i="57"/>
  <c r="Y224" i="57"/>
  <c r="X224" i="57"/>
  <c r="W224" i="57"/>
  <c r="V224" i="57"/>
  <c r="U224" i="57"/>
  <c r="T224" i="57"/>
  <c r="S224" i="57"/>
  <c r="O224" i="57"/>
  <c r="K224" i="57"/>
  <c r="Z223" i="57"/>
  <c r="Y223" i="57"/>
  <c r="X223" i="57"/>
  <c r="W223" i="57"/>
  <c r="V223" i="57"/>
  <c r="U223" i="57"/>
  <c r="T223" i="57"/>
  <c r="S223" i="57"/>
  <c r="O223" i="57"/>
  <c r="K223" i="57"/>
  <c r="Z222" i="57"/>
  <c r="Y222" i="57"/>
  <c r="X222" i="57"/>
  <c r="W222" i="57"/>
  <c r="V222" i="57"/>
  <c r="U222" i="57"/>
  <c r="T222" i="57"/>
  <c r="S222" i="57"/>
  <c r="O222" i="57"/>
  <c r="K222" i="57"/>
  <c r="Z221" i="57"/>
  <c r="Y221" i="57"/>
  <c r="X221" i="57"/>
  <c r="W221" i="57"/>
  <c r="V221" i="57"/>
  <c r="U221" i="57"/>
  <c r="T221" i="57"/>
  <c r="S221" i="57"/>
  <c r="O221" i="57"/>
  <c r="K221" i="57"/>
  <c r="Z220" i="57"/>
  <c r="Y220" i="57"/>
  <c r="X220" i="57"/>
  <c r="W220" i="57"/>
  <c r="V220" i="57"/>
  <c r="U220" i="57"/>
  <c r="T220" i="57"/>
  <c r="S220" i="57"/>
  <c r="O220" i="57"/>
  <c r="K220" i="57"/>
  <c r="Z219" i="57"/>
  <c r="Y219" i="57"/>
  <c r="U140" i="57" s="1"/>
  <c r="X219" i="57"/>
  <c r="W219" i="57"/>
  <c r="V219" i="57"/>
  <c r="U219" i="57"/>
  <c r="T219" i="57"/>
  <c r="S219" i="57"/>
  <c r="O219" i="57"/>
  <c r="K219" i="57"/>
  <c r="B219" i="57"/>
  <c r="C219" i="57" s="1"/>
  <c r="B220" i="57" s="1"/>
  <c r="C220" i="57" s="1"/>
  <c r="B221" i="57" s="1"/>
  <c r="C221" i="57" s="1"/>
  <c r="B222" i="57" s="1"/>
  <c r="C222" i="57" s="1"/>
  <c r="B223" i="57" s="1"/>
  <c r="C223" i="57" s="1"/>
  <c r="B224" i="57" s="1"/>
  <c r="C224" i="57" s="1"/>
  <c r="B225" i="57" s="1"/>
  <c r="C225" i="57" s="1"/>
  <c r="B226" i="57" s="1"/>
  <c r="C226" i="57" s="1"/>
  <c r="B227" i="57" s="1"/>
  <c r="C227" i="57" s="1"/>
  <c r="B228" i="57" s="1"/>
  <c r="C228" i="57" s="1"/>
  <c r="Z218" i="57"/>
  <c r="Y218" i="57"/>
  <c r="X218" i="57"/>
  <c r="W218" i="57"/>
  <c r="V218" i="57"/>
  <c r="U218" i="57"/>
  <c r="U136" i="57" s="1"/>
  <c r="T218" i="57"/>
  <c r="S218" i="57"/>
  <c r="U134" i="57" s="1"/>
  <c r="O218" i="57"/>
  <c r="K218" i="57"/>
  <c r="C218" i="57"/>
  <c r="B218" i="57"/>
  <c r="A218" i="57"/>
  <c r="Z217" i="57"/>
  <c r="U141" i="57" s="1"/>
  <c r="Y217" i="57"/>
  <c r="X217" i="57"/>
  <c r="U139" i="57" s="1"/>
  <c r="W217" i="57"/>
  <c r="U138" i="57" s="1"/>
  <c r="V217" i="57"/>
  <c r="U217" i="57"/>
  <c r="T217" i="57"/>
  <c r="S217" i="57"/>
  <c r="O217" i="57"/>
  <c r="K217" i="57"/>
  <c r="Z216" i="57"/>
  <c r="Y216" i="57"/>
  <c r="X216" i="57"/>
  <c r="W216" i="57"/>
  <c r="V216" i="57"/>
  <c r="U216" i="57"/>
  <c r="T216" i="57"/>
  <c r="S216" i="57"/>
  <c r="O216" i="57"/>
  <c r="K216" i="57"/>
  <c r="Z215" i="57"/>
  <c r="Y215" i="57"/>
  <c r="X215" i="57"/>
  <c r="W215" i="57"/>
  <c r="V215" i="57"/>
  <c r="U215" i="57"/>
  <c r="T215" i="57"/>
  <c r="S215" i="57"/>
  <c r="O215" i="57"/>
  <c r="K215" i="57"/>
  <c r="Z214" i="57"/>
  <c r="Y214" i="57"/>
  <c r="X214" i="57"/>
  <c r="W214" i="57"/>
  <c r="V214" i="57"/>
  <c r="U214" i="57"/>
  <c r="T214" i="57"/>
  <c r="S214" i="57"/>
  <c r="O214" i="57"/>
  <c r="K214" i="57"/>
  <c r="Z213" i="57"/>
  <c r="Y213" i="57"/>
  <c r="X213" i="57"/>
  <c r="W213" i="57"/>
  <c r="V213" i="57"/>
  <c r="U213" i="57"/>
  <c r="T213" i="57"/>
  <c r="S213" i="57"/>
  <c r="O213" i="57"/>
  <c r="K213" i="57"/>
  <c r="Z212" i="57"/>
  <c r="Y212" i="57"/>
  <c r="X212" i="57"/>
  <c r="W212" i="57"/>
  <c r="V212" i="57"/>
  <c r="U212" i="57"/>
  <c r="T212" i="57"/>
  <c r="S212" i="57"/>
  <c r="O212" i="57"/>
  <c r="K212" i="57"/>
  <c r="Z211" i="57"/>
  <c r="Y211" i="57"/>
  <c r="X211" i="57"/>
  <c r="W211" i="57"/>
  <c r="V211" i="57"/>
  <c r="U211" i="57"/>
  <c r="T211" i="57"/>
  <c r="S211" i="57"/>
  <c r="O211" i="57"/>
  <c r="K211" i="57"/>
  <c r="Z210" i="57"/>
  <c r="Y210" i="57"/>
  <c r="X210" i="57"/>
  <c r="W210" i="57"/>
  <c r="V210" i="57"/>
  <c r="U210" i="57"/>
  <c r="T210" i="57"/>
  <c r="S210" i="57"/>
  <c r="O210" i="57"/>
  <c r="K210" i="57"/>
  <c r="Z209" i="57"/>
  <c r="Y209" i="57"/>
  <c r="X209" i="57"/>
  <c r="W209" i="57"/>
  <c r="V209" i="57"/>
  <c r="U209" i="57"/>
  <c r="T209" i="57"/>
  <c r="S209" i="57"/>
  <c r="O209" i="57"/>
  <c r="K209" i="57"/>
  <c r="Z208" i="57"/>
  <c r="Y208" i="57"/>
  <c r="T140" i="57" s="1"/>
  <c r="X208" i="57"/>
  <c r="W208" i="57"/>
  <c r="V208" i="57"/>
  <c r="T137" i="57" s="1"/>
  <c r="U208" i="57"/>
  <c r="T208" i="57"/>
  <c r="S208" i="57"/>
  <c r="T134" i="57" s="1"/>
  <c r="O208" i="57"/>
  <c r="K208" i="57"/>
  <c r="Z207" i="57"/>
  <c r="Y207" i="57"/>
  <c r="X207" i="57"/>
  <c r="T139" i="57" s="1"/>
  <c r="W207" i="57"/>
  <c r="V207" i="57"/>
  <c r="U207" i="57"/>
  <c r="T207" i="57"/>
  <c r="S207" i="57"/>
  <c r="O207" i="57"/>
  <c r="K207" i="57"/>
  <c r="C207" i="57"/>
  <c r="B208" i="57" s="1"/>
  <c r="C208" i="57" s="1"/>
  <c r="B209" i="57" s="1"/>
  <c r="C209" i="57" s="1"/>
  <c r="B210" i="57" s="1"/>
  <c r="C210" i="57" s="1"/>
  <c r="B211" i="57" s="1"/>
  <c r="C211" i="57" s="1"/>
  <c r="B212" i="57" s="1"/>
  <c r="C212" i="57" s="1"/>
  <c r="B213" i="57" s="1"/>
  <c r="C213" i="57" s="1"/>
  <c r="B214" i="57" s="1"/>
  <c r="C214" i="57" s="1"/>
  <c r="B215" i="57" s="1"/>
  <c r="C215" i="57" s="1"/>
  <c r="B216" i="57" s="1"/>
  <c r="C216" i="57" s="1"/>
  <c r="B217" i="57" s="1"/>
  <c r="C217" i="57" s="1"/>
  <c r="B207" i="57"/>
  <c r="A207" i="57"/>
  <c r="Z206" i="57"/>
  <c r="T141" i="57" s="1"/>
  <c r="Y206" i="57"/>
  <c r="X206" i="57"/>
  <c r="W206" i="57"/>
  <c r="T138" i="57" s="1"/>
  <c r="V206" i="57"/>
  <c r="U206" i="57"/>
  <c r="T136" i="57" s="1"/>
  <c r="T206" i="57"/>
  <c r="T135" i="57" s="1"/>
  <c r="S206" i="57"/>
  <c r="O206" i="57"/>
  <c r="K206" i="57"/>
  <c r="Z205" i="57"/>
  <c r="Y205" i="57"/>
  <c r="X205" i="57"/>
  <c r="W205" i="57"/>
  <c r="V205" i="57"/>
  <c r="U205" i="57"/>
  <c r="T205" i="57"/>
  <c r="S205" i="57"/>
  <c r="O205" i="57"/>
  <c r="K205" i="57"/>
  <c r="Z204" i="57"/>
  <c r="Y204" i="57"/>
  <c r="X204" i="57"/>
  <c r="W204" i="57"/>
  <c r="V204" i="57"/>
  <c r="U204" i="57"/>
  <c r="T204" i="57"/>
  <c r="S204" i="57"/>
  <c r="O204" i="57"/>
  <c r="K204" i="57"/>
  <c r="Z203" i="57"/>
  <c r="Y203" i="57"/>
  <c r="X203" i="57"/>
  <c r="W203" i="57"/>
  <c r="V203" i="57"/>
  <c r="U203" i="57"/>
  <c r="T203" i="57"/>
  <c r="S203" i="57"/>
  <c r="O203" i="57"/>
  <c r="K203" i="57"/>
  <c r="Z202" i="57"/>
  <c r="Y202" i="57"/>
  <c r="X202" i="57"/>
  <c r="W202" i="57"/>
  <c r="V202" i="57"/>
  <c r="U202" i="57"/>
  <c r="T202" i="57"/>
  <c r="S202" i="57"/>
  <c r="O202" i="57"/>
  <c r="K202" i="57"/>
  <c r="Z201" i="57"/>
  <c r="Y201" i="57"/>
  <c r="X201" i="57"/>
  <c r="W201" i="57"/>
  <c r="V201" i="57"/>
  <c r="U201" i="57"/>
  <c r="T201" i="57"/>
  <c r="S201" i="57"/>
  <c r="O201" i="57"/>
  <c r="K201" i="57"/>
  <c r="Z200" i="57"/>
  <c r="Y200" i="57"/>
  <c r="X200" i="57"/>
  <c r="W200" i="57"/>
  <c r="V200" i="57"/>
  <c r="U200" i="57"/>
  <c r="T200" i="57"/>
  <c r="S200" i="57"/>
  <c r="O200" i="57"/>
  <c r="K200" i="57"/>
  <c r="Z199" i="57"/>
  <c r="Y199" i="57"/>
  <c r="X199" i="57"/>
  <c r="W199" i="57"/>
  <c r="V199" i="57"/>
  <c r="U199" i="57"/>
  <c r="T199" i="57"/>
  <c r="S199" i="57"/>
  <c r="O199" i="57"/>
  <c r="K199" i="57"/>
  <c r="Z198" i="57"/>
  <c r="Y198" i="57"/>
  <c r="X198" i="57"/>
  <c r="W198" i="57"/>
  <c r="V198" i="57"/>
  <c r="U198" i="57"/>
  <c r="T198" i="57"/>
  <c r="S198" i="57"/>
  <c r="O198" i="57"/>
  <c r="K198" i="57"/>
  <c r="Z197" i="57"/>
  <c r="Y197" i="57"/>
  <c r="S140" i="57" s="1"/>
  <c r="X197" i="57"/>
  <c r="W197" i="57"/>
  <c r="V197" i="57"/>
  <c r="U197" i="57"/>
  <c r="T197" i="57"/>
  <c r="S197" i="57"/>
  <c r="S134" i="57" s="1"/>
  <c r="O197" i="57"/>
  <c r="K197" i="57"/>
  <c r="Z196" i="57"/>
  <c r="Y196" i="57"/>
  <c r="X196" i="57"/>
  <c r="W196" i="57"/>
  <c r="V196" i="57"/>
  <c r="U196" i="57"/>
  <c r="S136" i="57" s="1"/>
  <c r="T196" i="57"/>
  <c r="S196" i="57"/>
  <c r="O196" i="57"/>
  <c r="K196" i="57"/>
  <c r="B196" i="57"/>
  <c r="C196" i="57" s="1"/>
  <c r="B197" i="57" s="1"/>
  <c r="C197" i="57" s="1"/>
  <c r="B198" i="57" s="1"/>
  <c r="C198" i="57" s="1"/>
  <c r="B199" i="57" s="1"/>
  <c r="C199" i="57" s="1"/>
  <c r="B200" i="57" s="1"/>
  <c r="C200" i="57" s="1"/>
  <c r="B201" i="57" s="1"/>
  <c r="C201" i="57" s="1"/>
  <c r="B202" i="57" s="1"/>
  <c r="C202" i="57" s="1"/>
  <c r="B203" i="57" s="1"/>
  <c r="C203" i="57" s="1"/>
  <c r="B204" i="57" s="1"/>
  <c r="C204" i="57" s="1"/>
  <c r="B205" i="57" s="1"/>
  <c r="C205" i="57" s="1"/>
  <c r="B206" i="57" s="1"/>
  <c r="C206" i="57" s="1"/>
  <c r="A196" i="57"/>
  <c r="Z195" i="57"/>
  <c r="S141" i="57" s="1"/>
  <c r="Y195" i="57"/>
  <c r="X195" i="57"/>
  <c r="W195" i="57"/>
  <c r="V195" i="57"/>
  <c r="U195" i="57"/>
  <c r="T195" i="57"/>
  <c r="S195" i="57"/>
  <c r="O195" i="57"/>
  <c r="K195" i="57"/>
  <c r="Z194" i="57"/>
  <c r="Y194" i="57"/>
  <c r="X194" i="57"/>
  <c r="W194" i="57"/>
  <c r="V194" i="57"/>
  <c r="U194" i="57"/>
  <c r="T194" i="57"/>
  <c r="S194" i="57"/>
  <c r="O194" i="57"/>
  <c r="K194" i="57"/>
  <c r="Z193" i="57"/>
  <c r="Y193" i="57"/>
  <c r="X193" i="57"/>
  <c r="W193" i="57"/>
  <c r="V193" i="57"/>
  <c r="U193" i="57"/>
  <c r="T193" i="57"/>
  <c r="S193" i="57"/>
  <c r="O193" i="57"/>
  <c r="K193" i="57"/>
  <c r="Z192" i="57"/>
  <c r="Y192" i="57"/>
  <c r="X192" i="57"/>
  <c r="W192" i="57"/>
  <c r="V192" i="57"/>
  <c r="U192" i="57"/>
  <c r="T192" i="57"/>
  <c r="S192" i="57"/>
  <c r="O192" i="57"/>
  <c r="K192" i="57"/>
  <c r="Z191" i="57"/>
  <c r="Y191" i="57"/>
  <c r="X191" i="57"/>
  <c r="W191" i="57"/>
  <c r="V191" i="57"/>
  <c r="U191" i="57"/>
  <c r="T191" i="57"/>
  <c r="S191" i="57"/>
  <c r="O191" i="57"/>
  <c r="K191" i="57"/>
  <c r="Z190" i="57"/>
  <c r="Y190" i="57"/>
  <c r="X190" i="57"/>
  <c r="W190" i="57"/>
  <c r="V190" i="57"/>
  <c r="U190" i="57"/>
  <c r="T190" i="57"/>
  <c r="S190" i="57"/>
  <c r="O190" i="57"/>
  <c r="K190" i="57"/>
  <c r="Z189" i="57"/>
  <c r="Y189" i="57"/>
  <c r="X189" i="57"/>
  <c r="W189" i="57"/>
  <c r="V189" i="57"/>
  <c r="U189" i="57"/>
  <c r="T189" i="57"/>
  <c r="S189" i="57"/>
  <c r="O189" i="57"/>
  <c r="K189" i="57"/>
  <c r="Z188" i="57"/>
  <c r="Y188" i="57"/>
  <c r="X188" i="57"/>
  <c r="W188" i="57"/>
  <c r="V188" i="57"/>
  <c r="T188" i="57"/>
  <c r="S188" i="57"/>
  <c r="O188" i="57"/>
  <c r="K188" i="57"/>
  <c r="U188" i="57" s="1"/>
  <c r="Z187" i="57"/>
  <c r="Y187" i="57"/>
  <c r="X187" i="57"/>
  <c r="W187" i="57"/>
  <c r="V187" i="57"/>
  <c r="U187" i="57"/>
  <c r="T187" i="57"/>
  <c r="O187" i="57"/>
  <c r="K187" i="57"/>
  <c r="S187" i="57" s="1"/>
  <c r="Z186" i="57"/>
  <c r="Y186" i="57"/>
  <c r="X186" i="57"/>
  <c r="W186" i="57"/>
  <c r="V186" i="57"/>
  <c r="U186" i="57"/>
  <c r="T186" i="57"/>
  <c r="S186" i="57"/>
  <c r="O186" i="57"/>
  <c r="K186" i="57"/>
  <c r="Z185" i="57"/>
  <c r="Y185" i="57"/>
  <c r="X185" i="57"/>
  <c r="W185" i="57"/>
  <c r="V185" i="57"/>
  <c r="U185" i="57"/>
  <c r="T185" i="57"/>
  <c r="O185" i="57"/>
  <c r="K185" i="57"/>
  <c r="S185" i="57" s="1"/>
  <c r="B185" i="57"/>
  <c r="C185" i="57" s="1"/>
  <c r="B186" i="57" s="1"/>
  <c r="C186" i="57" s="1"/>
  <c r="B187" i="57" s="1"/>
  <c r="C187" i="57" s="1"/>
  <c r="B188" i="57" s="1"/>
  <c r="C188" i="57" s="1"/>
  <c r="B189" i="57" s="1"/>
  <c r="C189" i="57" s="1"/>
  <c r="B190" i="57" s="1"/>
  <c r="C190" i="57" s="1"/>
  <c r="B191" i="57" s="1"/>
  <c r="C191" i="57" s="1"/>
  <c r="B192" i="57" s="1"/>
  <c r="C192" i="57" s="1"/>
  <c r="B193" i="57" s="1"/>
  <c r="C193" i="57" s="1"/>
  <c r="B194" i="57" s="1"/>
  <c r="C194" i="57" s="1"/>
  <c r="B195" i="57" s="1"/>
  <c r="C195" i="57" s="1"/>
  <c r="A185" i="57"/>
  <c r="Z184" i="57"/>
  <c r="Y184" i="57"/>
  <c r="X184" i="57"/>
  <c r="W184" i="57"/>
  <c r="V184" i="57"/>
  <c r="U184" i="57"/>
  <c r="T184" i="57"/>
  <c r="S184" i="57"/>
  <c r="O184" i="57"/>
  <c r="K184" i="57"/>
  <c r="Z183" i="57"/>
  <c r="Y183" i="57"/>
  <c r="X183" i="57"/>
  <c r="W183" i="57"/>
  <c r="V183" i="57"/>
  <c r="U183" i="57"/>
  <c r="T183" i="57"/>
  <c r="S183" i="57"/>
  <c r="O183" i="57"/>
  <c r="K183" i="57"/>
  <c r="Z182" i="57"/>
  <c r="Y182" i="57"/>
  <c r="X182" i="57"/>
  <c r="W182" i="57"/>
  <c r="V182" i="57"/>
  <c r="U182" i="57"/>
  <c r="T182" i="57"/>
  <c r="S182" i="57"/>
  <c r="O182" i="57"/>
  <c r="K182" i="57"/>
  <c r="Z181" i="57"/>
  <c r="Y181" i="57"/>
  <c r="X181" i="57"/>
  <c r="W181" i="57"/>
  <c r="V181" i="57"/>
  <c r="U181" i="57"/>
  <c r="T181" i="57"/>
  <c r="S181" i="57"/>
  <c r="O181" i="57"/>
  <c r="K181" i="57"/>
  <c r="Z180" i="57"/>
  <c r="Y180" i="57"/>
  <c r="X180" i="57"/>
  <c r="W180" i="57"/>
  <c r="V180" i="57"/>
  <c r="U180" i="57"/>
  <c r="T180" i="57"/>
  <c r="S180" i="57"/>
  <c r="O180" i="57"/>
  <c r="K180" i="57"/>
  <c r="Z179" i="57"/>
  <c r="Y179" i="57"/>
  <c r="X179" i="57"/>
  <c r="W179" i="57"/>
  <c r="V179" i="57"/>
  <c r="T179" i="57"/>
  <c r="S179" i="57"/>
  <c r="O179" i="57"/>
  <c r="K179" i="57"/>
  <c r="U179" i="57" s="1"/>
  <c r="Z178" i="57"/>
  <c r="Y178" i="57"/>
  <c r="X178" i="57"/>
  <c r="W178" i="57"/>
  <c r="V178" i="57"/>
  <c r="U178" i="57"/>
  <c r="T178" i="57"/>
  <c r="O178" i="57"/>
  <c r="K178" i="57"/>
  <c r="S178" i="57" s="1"/>
  <c r="Z177" i="57"/>
  <c r="Y177" i="57"/>
  <c r="X177" i="57"/>
  <c r="W177" i="57"/>
  <c r="V177" i="57"/>
  <c r="U177" i="57"/>
  <c r="T177" i="57"/>
  <c r="O177" i="57"/>
  <c r="K177" i="57"/>
  <c r="S177" i="57" s="1"/>
  <c r="Z176" i="57"/>
  <c r="Y176" i="57"/>
  <c r="X176" i="57"/>
  <c r="W176" i="57"/>
  <c r="V176" i="57"/>
  <c r="U176" i="57"/>
  <c r="T176" i="57"/>
  <c r="S176" i="57"/>
  <c r="O176" i="57"/>
  <c r="K176" i="57"/>
  <c r="Z175" i="57"/>
  <c r="Y175" i="57"/>
  <c r="X175" i="57"/>
  <c r="W175" i="57"/>
  <c r="V175" i="57"/>
  <c r="U175" i="57"/>
  <c r="T175" i="57"/>
  <c r="O175" i="57"/>
  <c r="K175" i="57"/>
  <c r="S175" i="57" s="1"/>
  <c r="Z174" i="57"/>
  <c r="Y174" i="57"/>
  <c r="X174" i="57"/>
  <c r="W174" i="57"/>
  <c r="V174" i="57"/>
  <c r="U174" i="57"/>
  <c r="T174" i="57"/>
  <c r="O174" i="57"/>
  <c r="K174" i="57"/>
  <c r="S174" i="57" s="1"/>
  <c r="B174" i="57"/>
  <c r="C174" i="57" s="1"/>
  <c r="B175" i="57" s="1"/>
  <c r="C175" i="57" s="1"/>
  <c r="B176" i="57" s="1"/>
  <c r="C176" i="57" s="1"/>
  <c r="B177" i="57" s="1"/>
  <c r="C177" i="57" s="1"/>
  <c r="B178" i="57" s="1"/>
  <c r="C178" i="57" s="1"/>
  <c r="B179" i="57" s="1"/>
  <c r="C179" i="57" s="1"/>
  <c r="B180" i="57" s="1"/>
  <c r="C180" i="57" s="1"/>
  <c r="B181" i="57" s="1"/>
  <c r="C181" i="57" s="1"/>
  <c r="B182" i="57" s="1"/>
  <c r="C182" i="57" s="1"/>
  <c r="B183" i="57" s="1"/>
  <c r="C183" i="57" s="1"/>
  <c r="B184" i="57" s="1"/>
  <c r="C184" i="57" s="1"/>
  <c r="A174" i="57"/>
  <c r="Z173" i="57"/>
  <c r="Y173" i="57"/>
  <c r="X173" i="57"/>
  <c r="W173" i="57"/>
  <c r="V173" i="57"/>
  <c r="U173" i="57"/>
  <c r="T173" i="57"/>
  <c r="S173" i="57"/>
  <c r="O173" i="57"/>
  <c r="K173" i="57"/>
  <c r="Z172" i="57"/>
  <c r="Y172" i="57"/>
  <c r="X172" i="57"/>
  <c r="W172" i="57"/>
  <c r="V172" i="57"/>
  <c r="U172" i="57"/>
  <c r="T172" i="57"/>
  <c r="S172" i="57"/>
  <c r="O172" i="57"/>
  <c r="K172" i="57"/>
  <c r="Z171" i="57"/>
  <c r="Y171" i="57"/>
  <c r="X171" i="57"/>
  <c r="W171" i="57"/>
  <c r="V171" i="57"/>
  <c r="U171" i="57"/>
  <c r="T171" i="57"/>
  <c r="S171" i="57"/>
  <c r="O171" i="57"/>
  <c r="K171" i="57"/>
  <c r="Z170" i="57"/>
  <c r="Y170" i="57"/>
  <c r="X170" i="57"/>
  <c r="W170" i="57"/>
  <c r="V170" i="57"/>
  <c r="U170" i="57"/>
  <c r="T170" i="57"/>
  <c r="S170" i="57"/>
  <c r="O170" i="57"/>
  <c r="K170" i="57"/>
  <c r="Z169" i="57"/>
  <c r="Y169" i="57"/>
  <c r="X169" i="57"/>
  <c r="W169" i="57"/>
  <c r="V169" i="57"/>
  <c r="U169" i="57"/>
  <c r="T169" i="57"/>
  <c r="S169" i="57"/>
  <c r="O169" i="57"/>
  <c r="K169" i="57"/>
  <c r="Z168" i="57"/>
  <c r="Y168" i="57"/>
  <c r="X168" i="57"/>
  <c r="W168" i="57"/>
  <c r="V168" i="57"/>
  <c r="U168" i="57"/>
  <c r="T168" i="57"/>
  <c r="S168" i="57"/>
  <c r="O168" i="57"/>
  <c r="K168" i="57"/>
  <c r="Z167" i="57"/>
  <c r="Y167" i="57"/>
  <c r="X167" i="57"/>
  <c r="W167" i="57"/>
  <c r="V167" i="57"/>
  <c r="U167" i="57"/>
  <c r="T167" i="57"/>
  <c r="S167" i="57"/>
  <c r="O167" i="57"/>
  <c r="K167" i="57"/>
  <c r="Z166" i="57"/>
  <c r="Y166" i="57"/>
  <c r="X166" i="57"/>
  <c r="W166" i="57"/>
  <c r="V166" i="57"/>
  <c r="U166" i="57"/>
  <c r="T166" i="57"/>
  <c r="S166" i="57"/>
  <c r="O166" i="57"/>
  <c r="K166" i="57"/>
  <c r="Z165" i="57"/>
  <c r="Y165" i="57"/>
  <c r="X165" i="57"/>
  <c r="W165" i="57"/>
  <c r="V165" i="57"/>
  <c r="T165" i="57"/>
  <c r="S165" i="57"/>
  <c r="O165" i="57"/>
  <c r="K165" i="57"/>
  <c r="U165" i="57" s="1"/>
  <c r="Z164" i="57"/>
  <c r="Y164" i="57"/>
  <c r="X164" i="57"/>
  <c r="W164" i="57"/>
  <c r="V164" i="57"/>
  <c r="T164" i="57"/>
  <c r="S164" i="57"/>
  <c r="O164" i="57"/>
  <c r="K164" i="57"/>
  <c r="U164" i="57" s="1"/>
  <c r="Z163" i="57"/>
  <c r="Y163" i="57"/>
  <c r="X163" i="57"/>
  <c r="W163" i="57"/>
  <c r="V163" i="57"/>
  <c r="U163" i="57"/>
  <c r="T163" i="57"/>
  <c r="S163" i="57"/>
  <c r="O163" i="57"/>
  <c r="K163" i="57"/>
  <c r="Z162" i="57"/>
  <c r="Y162" i="57"/>
  <c r="X162" i="57"/>
  <c r="W162" i="57"/>
  <c r="V162" i="57"/>
  <c r="U162" i="57"/>
  <c r="T162" i="57"/>
  <c r="O162" i="57"/>
  <c r="K162" i="57"/>
  <c r="S162" i="57" s="1"/>
  <c r="B162" i="57"/>
  <c r="C162" i="57" s="1"/>
  <c r="B163" i="57" s="1"/>
  <c r="C163" i="57" s="1"/>
  <c r="B164" i="57" s="1"/>
  <c r="C164" i="57" s="1"/>
  <c r="B165" i="57" s="1"/>
  <c r="C165" i="57" s="1"/>
  <c r="B166" i="57" s="1"/>
  <c r="C166" i="57" s="1"/>
  <c r="B167" i="57" s="1"/>
  <c r="C167" i="57" s="1"/>
  <c r="B168" i="57" s="1"/>
  <c r="C168" i="57" s="1"/>
  <c r="B169" i="57" s="1"/>
  <c r="C169" i="57" s="1"/>
  <c r="B170" i="57" s="1"/>
  <c r="C170" i="57" s="1"/>
  <c r="B171" i="57" s="1"/>
  <c r="C171" i="57" s="1"/>
  <c r="B172" i="57" s="1"/>
  <c r="C172" i="57" s="1"/>
  <c r="B173" i="57" s="1"/>
  <c r="C173" i="57" s="1"/>
  <c r="A162" i="57"/>
  <c r="L158" i="57"/>
  <c r="K157" i="57"/>
  <c r="K156" i="57"/>
  <c r="K155" i="57"/>
  <c r="K154" i="57"/>
  <c r="K153" i="57"/>
  <c r="K152" i="57"/>
  <c r="K146" i="57"/>
  <c r="G146" i="57" s="1"/>
  <c r="F146" i="57"/>
  <c r="D146" i="57"/>
  <c r="A146" i="57"/>
  <c r="L144" i="57"/>
  <c r="K144" i="57"/>
  <c r="G144" i="57"/>
  <c r="F144" i="57"/>
  <c r="D144" i="57"/>
  <c r="A144" i="57"/>
  <c r="K142" i="57"/>
  <c r="F142" i="57"/>
  <c r="D142" i="57"/>
  <c r="A142" i="57"/>
  <c r="K140" i="57"/>
  <c r="F140" i="57"/>
  <c r="D140" i="57"/>
  <c r="A140" i="57"/>
  <c r="S139" i="57"/>
  <c r="S138" i="57"/>
  <c r="K138" i="57"/>
  <c r="F138" i="57"/>
  <c r="D138" i="57"/>
  <c r="A138" i="57"/>
  <c r="U137" i="57"/>
  <c r="S137" i="57"/>
  <c r="K136" i="57"/>
  <c r="F136" i="57"/>
  <c r="D136" i="57"/>
  <c r="A136" i="57"/>
  <c r="U135" i="57"/>
  <c r="S135" i="57"/>
  <c r="Z113" i="57"/>
  <c r="Y113" i="57"/>
  <c r="X113" i="57"/>
  <c r="W113" i="57"/>
  <c r="V113" i="57"/>
  <c r="U113" i="57"/>
  <c r="T113" i="57"/>
  <c r="S113" i="57"/>
  <c r="O113" i="57"/>
  <c r="K113" i="57"/>
  <c r="Z112" i="57"/>
  <c r="Y112" i="57"/>
  <c r="X112" i="57"/>
  <c r="W112" i="57"/>
  <c r="V112" i="57"/>
  <c r="U112" i="57"/>
  <c r="T112" i="57"/>
  <c r="S112" i="57"/>
  <c r="O112" i="57"/>
  <c r="K112" i="57"/>
  <c r="Z111" i="57"/>
  <c r="Y111" i="57"/>
  <c r="X111" i="57"/>
  <c r="W111" i="57"/>
  <c r="V111" i="57"/>
  <c r="U111" i="57"/>
  <c r="T111" i="57"/>
  <c r="S111" i="57"/>
  <c r="O111" i="57"/>
  <c r="K111" i="57"/>
  <c r="Z110" i="57"/>
  <c r="Y110" i="57"/>
  <c r="X110" i="57"/>
  <c r="W110" i="57"/>
  <c r="V110" i="57"/>
  <c r="U110" i="57"/>
  <c r="T110" i="57"/>
  <c r="S110" i="57"/>
  <c r="O110" i="57"/>
  <c r="K110" i="57"/>
  <c r="Z109" i="57"/>
  <c r="Y109" i="57"/>
  <c r="X109" i="57"/>
  <c r="W109" i="57"/>
  <c r="V109" i="57"/>
  <c r="U109" i="57"/>
  <c r="T109" i="57"/>
  <c r="S109" i="57"/>
  <c r="O109" i="57"/>
  <c r="K109" i="57"/>
  <c r="Z108" i="57"/>
  <c r="Y108" i="57"/>
  <c r="X108" i="57"/>
  <c r="W108" i="57"/>
  <c r="V108" i="57"/>
  <c r="U108" i="57"/>
  <c r="T108" i="57"/>
  <c r="S108" i="57"/>
  <c r="O108" i="57"/>
  <c r="K108" i="57"/>
  <c r="Z107" i="57"/>
  <c r="Y107" i="57"/>
  <c r="X107" i="57"/>
  <c r="W107" i="57"/>
  <c r="V107" i="57"/>
  <c r="U107" i="57"/>
  <c r="T107" i="57"/>
  <c r="S107" i="57"/>
  <c r="O107" i="57"/>
  <c r="K107" i="57"/>
  <c r="Z106" i="57"/>
  <c r="Y106" i="57"/>
  <c r="X106" i="57"/>
  <c r="W106" i="57"/>
  <c r="V106" i="57"/>
  <c r="U106" i="57"/>
  <c r="T106" i="57"/>
  <c r="S106" i="57"/>
  <c r="O106" i="57"/>
  <c r="K106" i="57"/>
  <c r="Z105" i="57"/>
  <c r="Y105" i="57"/>
  <c r="X105" i="57"/>
  <c r="W105" i="57"/>
  <c r="V105" i="57"/>
  <c r="U105" i="57"/>
  <c r="T105" i="57"/>
  <c r="S105" i="57"/>
  <c r="O105" i="57"/>
  <c r="K105" i="57"/>
  <c r="Z104" i="57"/>
  <c r="Y104" i="57"/>
  <c r="U25" i="57" s="1"/>
  <c r="X104" i="57"/>
  <c r="W104" i="57"/>
  <c r="U23" i="57" s="1"/>
  <c r="V104" i="57"/>
  <c r="U104" i="57"/>
  <c r="T104" i="57"/>
  <c r="S104" i="57"/>
  <c r="O104" i="57"/>
  <c r="K104" i="57"/>
  <c r="B104" i="57"/>
  <c r="C104" i="57" s="1"/>
  <c r="B105" i="57" s="1"/>
  <c r="C105" i="57" s="1"/>
  <c r="B106" i="57" s="1"/>
  <c r="C106" i="57" s="1"/>
  <c r="B107" i="57" s="1"/>
  <c r="C107" i="57" s="1"/>
  <c r="B108" i="57" s="1"/>
  <c r="C108" i="57" s="1"/>
  <c r="B109" i="57" s="1"/>
  <c r="C109" i="57" s="1"/>
  <c r="B110" i="57" s="1"/>
  <c r="C110" i="57" s="1"/>
  <c r="B111" i="57" s="1"/>
  <c r="C111" i="57" s="1"/>
  <c r="B112" i="57" s="1"/>
  <c r="C112" i="57" s="1"/>
  <c r="B113" i="57" s="1"/>
  <c r="C113" i="57" s="1"/>
  <c r="Z103" i="57"/>
  <c r="Y103" i="57"/>
  <c r="X103" i="57"/>
  <c r="W103" i="57"/>
  <c r="V103" i="57"/>
  <c r="U103" i="57"/>
  <c r="U21" i="57" s="1"/>
  <c r="T103" i="57"/>
  <c r="S103" i="57"/>
  <c r="U19" i="57" s="1"/>
  <c r="O103" i="57"/>
  <c r="K103" i="57"/>
  <c r="C103" i="57"/>
  <c r="B103" i="57"/>
  <c r="A103" i="57"/>
  <c r="Z102" i="57"/>
  <c r="U26" i="57" s="1"/>
  <c r="Y102" i="57"/>
  <c r="X102" i="57"/>
  <c r="U24" i="57" s="1"/>
  <c r="W102" i="57"/>
  <c r="V102" i="57"/>
  <c r="U102" i="57"/>
  <c r="T102" i="57"/>
  <c r="S102" i="57"/>
  <c r="O102" i="57"/>
  <c r="K102" i="57"/>
  <c r="Z101" i="57"/>
  <c r="Y101" i="57"/>
  <c r="X101" i="57"/>
  <c r="W101" i="57"/>
  <c r="V101" i="57"/>
  <c r="U101" i="57"/>
  <c r="T101" i="57"/>
  <c r="S101" i="57"/>
  <c r="O101" i="57"/>
  <c r="K101" i="57"/>
  <c r="Z100" i="57"/>
  <c r="Y100" i="57"/>
  <c r="X100" i="57"/>
  <c r="W100" i="57"/>
  <c r="V100" i="57"/>
  <c r="U100" i="57"/>
  <c r="T100" i="57"/>
  <c r="S100" i="57"/>
  <c r="O100" i="57"/>
  <c r="K100" i="57"/>
  <c r="Z99" i="57"/>
  <c r="Y99" i="57"/>
  <c r="X99" i="57"/>
  <c r="W99" i="57"/>
  <c r="V99" i="57"/>
  <c r="U99" i="57"/>
  <c r="T99" i="57"/>
  <c r="S99" i="57"/>
  <c r="O99" i="57"/>
  <c r="K99" i="57"/>
  <c r="Z98" i="57"/>
  <c r="Y98" i="57"/>
  <c r="X98" i="57"/>
  <c r="W98" i="57"/>
  <c r="V98" i="57"/>
  <c r="U98" i="57"/>
  <c r="T98" i="57"/>
  <c r="S98" i="57"/>
  <c r="O98" i="57"/>
  <c r="K98" i="57"/>
  <c r="Z97" i="57"/>
  <c r="Y97" i="57"/>
  <c r="X97" i="57"/>
  <c r="W97" i="57"/>
  <c r="V97" i="57"/>
  <c r="U97" i="57"/>
  <c r="T97" i="57"/>
  <c r="S97" i="57"/>
  <c r="O97" i="57"/>
  <c r="K97" i="57"/>
  <c r="Z96" i="57"/>
  <c r="Y96" i="57"/>
  <c r="X96" i="57"/>
  <c r="W96" i="57"/>
  <c r="V96" i="57"/>
  <c r="U96" i="57"/>
  <c r="T96" i="57"/>
  <c r="S96" i="57"/>
  <c r="O96" i="57"/>
  <c r="K96" i="57"/>
  <c r="Z95" i="57"/>
  <c r="Y95" i="57"/>
  <c r="X95" i="57"/>
  <c r="W95" i="57"/>
  <c r="V95" i="57"/>
  <c r="U95" i="57"/>
  <c r="T95" i="57"/>
  <c r="S95" i="57"/>
  <c r="O95" i="57"/>
  <c r="K95" i="57"/>
  <c r="Z94" i="57"/>
  <c r="Y94" i="57"/>
  <c r="X94" i="57"/>
  <c r="W94" i="57"/>
  <c r="V94" i="57"/>
  <c r="U94" i="57"/>
  <c r="T94" i="57"/>
  <c r="S94" i="57"/>
  <c r="O94" i="57"/>
  <c r="K94" i="57"/>
  <c r="Z93" i="57"/>
  <c r="Y93" i="57"/>
  <c r="X93" i="57"/>
  <c r="W93" i="57"/>
  <c r="V93" i="57"/>
  <c r="T22" i="57" s="1"/>
  <c r="U93" i="57"/>
  <c r="T93" i="57"/>
  <c r="T20" i="57" s="1"/>
  <c r="S93" i="57"/>
  <c r="O93" i="57"/>
  <c r="K93" i="57"/>
  <c r="Z92" i="57"/>
  <c r="T26" i="57" s="1"/>
  <c r="Y92" i="57"/>
  <c r="X92" i="57"/>
  <c r="T24" i="57" s="1"/>
  <c r="W92" i="57"/>
  <c r="V92" i="57"/>
  <c r="U92" i="57"/>
  <c r="T92" i="57"/>
  <c r="S92" i="57"/>
  <c r="O92" i="57"/>
  <c r="K92" i="57"/>
  <c r="C92" i="57"/>
  <c r="B93" i="57" s="1"/>
  <c r="C93" i="57" s="1"/>
  <c r="B94" i="57" s="1"/>
  <c r="C94" i="57" s="1"/>
  <c r="B95" i="57" s="1"/>
  <c r="C95" i="57" s="1"/>
  <c r="B96" i="57" s="1"/>
  <c r="C96" i="57" s="1"/>
  <c r="B97" i="57" s="1"/>
  <c r="C97" i="57" s="1"/>
  <c r="B98" i="57" s="1"/>
  <c r="C98" i="57" s="1"/>
  <c r="B99" i="57" s="1"/>
  <c r="C99" i="57" s="1"/>
  <c r="B100" i="57" s="1"/>
  <c r="C100" i="57" s="1"/>
  <c r="B101" i="57" s="1"/>
  <c r="C101" i="57" s="1"/>
  <c r="B102" i="57" s="1"/>
  <c r="C102" i="57" s="1"/>
  <c r="B92" i="57"/>
  <c r="A92" i="57"/>
  <c r="Z91" i="57"/>
  <c r="Y91" i="57"/>
  <c r="X91" i="57"/>
  <c r="W91" i="57"/>
  <c r="T23" i="57" s="1"/>
  <c r="V91" i="57"/>
  <c r="U91" i="57"/>
  <c r="T21" i="57" s="1"/>
  <c r="T91" i="57"/>
  <c r="S91" i="57"/>
  <c r="O91" i="57"/>
  <c r="K91" i="57"/>
  <c r="Z90" i="57"/>
  <c r="Y90" i="57"/>
  <c r="X90" i="57"/>
  <c r="W90" i="57"/>
  <c r="V90" i="57"/>
  <c r="U90" i="57"/>
  <c r="T90" i="57"/>
  <c r="S90" i="57"/>
  <c r="O90" i="57"/>
  <c r="K90" i="57"/>
  <c r="Z89" i="57"/>
  <c r="Y89" i="57"/>
  <c r="X89" i="57"/>
  <c r="W89" i="57"/>
  <c r="V89" i="57"/>
  <c r="U89" i="57"/>
  <c r="T89" i="57"/>
  <c r="S89" i="57"/>
  <c r="O89" i="57"/>
  <c r="K89" i="57"/>
  <c r="Z88" i="57"/>
  <c r="Y88" i="57"/>
  <c r="X88" i="57"/>
  <c r="W88" i="57"/>
  <c r="V88" i="57"/>
  <c r="U88" i="57"/>
  <c r="T88" i="57"/>
  <c r="S88" i="57"/>
  <c r="O88" i="57"/>
  <c r="K88" i="57"/>
  <c r="Z87" i="57"/>
  <c r="Y87" i="57"/>
  <c r="X87" i="57"/>
  <c r="W87" i="57"/>
  <c r="V87" i="57"/>
  <c r="U87" i="57"/>
  <c r="T87" i="57"/>
  <c r="S87" i="57"/>
  <c r="O87" i="57"/>
  <c r="K87" i="57"/>
  <c r="Z86" i="57"/>
  <c r="Y86" i="57"/>
  <c r="X86" i="57"/>
  <c r="W86" i="57"/>
  <c r="V86" i="57"/>
  <c r="U86" i="57"/>
  <c r="T86" i="57"/>
  <c r="S86" i="57"/>
  <c r="O86" i="57"/>
  <c r="K86" i="57"/>
  <c r="Z85" i="57"/>
  <c r="Y85" i="57"/>
  <c r="X85" i="57"/>
  <c r="W85" i="57"/>
  <c r="V85" i="57"/>
  <c r="U85" i="57"/>
  <c r="T85" i="57"/>
  <c r="S85" i="57"/>
  <c r="O85" i="57"/>
  <c r="K85" i="57"/>
  <c r="Z84" i="57"/>
  <c r="Y84" i="57"/>
  <c r="X84" i="57"/>
  <c r="W84" i="57"/>
  <c r="V84" i="57"/>
  <c r="U84" i="57"/>
  <c r="T84" i="57"/>
  <c r="S84" i="57"/>
  <c r="O84" i="57"/>
  <c r="K84" i="57"/>
  <c r="Z83" i="57"/>
  <c r="Y83" i="57"/>
  <c r="X83" i="57"/>
  <c r="W83" i="57"/>
  <c r="V83" i="57"/>
  <c r="U83" i="57"/>
  <c r="T83" i="57"/>
  <c r="S83" i="57"/>
  <c r="O83" i="57"/>
  <c r="K83" i="57"/>
  <c r="Z82" i="57"/>
  <c r="Y82" i="57"/>
  <c r="S25" i="57" s="1"/>
  <c r="X82" i="57"/>
  <c r="W82" i="57"/>
  <c r="V82" i="57"/>
  <c r="U82" i="57"/>
  <c r="T82" i="57"/>
  <c r="S82" i="57"/>
  <c r="S19" i="57" s="1"/>
  <c r="O82" i="57"/>
  <c r="K82" i="57"/>
  <c r="Z81" i="57"/>
  <c r="Y81" i="57"/>
  <c r="X81" i="57"/>
  <c r="W81" i="57"/>
  <c r="V81" i="57"/>
  <c r="U81" i="57"/>
  <c r="S21" i="57" s="1"/>
  <c r="T81" i="57"/>
  <c r="S81" i="57"/>
  <c r="O81" i="57"/>
  <c r="K81" i="57"/>
  <c r="B81" i="57"/>
  <c r="C81" i="57" s="1"/>
  <c r="B82" i="57" s="1"/>
  <c r="C82" i="57" s="1"/>
  <c r="B83" i="57" s="1"/>
  <c r="C83" i="57" s="1"/>
  <c r="B84" i="57" s="1"/>
  <c r="C84" i="57" s="1"/>
  <c r="B85" i="57" s="1"/>
  <c r="C85" i="57" s="1"/>
  <c r="B86" i="57" s="1"/>
  <c r="C86" i="57" s="1"/>
  <c r="B87" i="57" s="1"/>
  <c r="C87" i="57" s="1"/>
  <c r="B88" i="57" s="1"/>
  <c r="C88" i="57" s="1"/>
  <c r="B89" i="57" s="1"/>
  <c r="C89" i="57" s="1"/>
  <c r="B90" i="57" s="1"/>
  <c r="C90" i="57" s="1"/>
  <c r="B91" i="57" s="1"/>
  <c r="C91" i="57" s="1"/>
  <c r="A81" i="57"/>
  <c r="Z80" i="57"/>
  <c r="S26" i="57" s="1"/>
  <c r="Y80" i="57"/>
  <c r="X80" i="57"/>
  <c r="W80" i="57"/>
  <c r="V80" i="57"/>
  <c r="U80" i="57"/>
  <c r="T80" i="57"/>
  <c r="S80" i="57"/>
  <c r="O80" i="57"/>
  <c r="K80" i="57"/>
  <c r="Z79" i="57"/>
  <c r="Y79" i="57"/>
  <c r="X79" i="57"/>
  <c r="W79" i="57"/>
  <c r="V79" i="57"/>
  <c r="U79" i="57"/>
  <c r="T79" i="57"/>
  <c r="S79" i="57"/>
  <c r="O79" i="57"/>
  <c r="K79" i="57"/>
  <c r="Z78" i="57"/>
  <c r="Y78" i="57"/>
  <c r="X78" i="57"/>
  <c r="W78" i="57"/>
  <c r="V78" i="57"/>
  <c r="U78" i="57"/>
  <c r="T78" i="57"/>
  <c r="S78" i="57"/>
  <c r="O78" i="57"/>
  <c r="K78" i="57"/>
  <c r="Z77" i="57"/>
  <c r="Y77" i="57"/>
  <c r="X77" i="57"/>
  <c r="W77" i="57"/>
  <c r="V77" i="57"/>
  <c r="U77" i="57"/>
  <c r="T77" i="57"/>
  <c r="S77" i="57"/>
  <c r="O77" i="57"/>
  <c r="K77" i="57"/>
  <c r="Z76" i="57"/>
  <c r="Y76" i="57"/>
  <c r="X76" i="57"/>
  <c r="W76" i="57"/>
  <c r="V76" i="57"/>
  <c r="U76" i="57"/>
  <c r="T76" i="57"/>
  <c r="S76" i="57"/>
  <c r="O76" i="57"/>
  <c r="K76" i="57"/>
  <c r="Z75" i="57"/>
  <c r="Y75" i="57"/>
  <c r="X75" i="57"/>
  <c r="W75" i="57"/>
  <c r="V75" i="57"/>
  <c r="U75" i="57"/>
  <c r="T75" i="57"/>
  <c r="S75" i="57"/>
  <c r="O75" i="57"/>
  <c r="K75" i="57"/>
  <c r="Z74" i="57"/>
  <c r="Y74" i="57"/>
  <c r="X74" i="57"/>
  <c r="W74" i="57"/>
  <c r="V74" i="57"/>
  <c r="U74" i="57"/>
  <c r="T74" i="57"/>
  <c r="S74" i="57"/>
  <c r="O74" i="57"/>
  <c r="K74" i="57"/>
  <c r="Z73" i="57"/>
  <c r="Y73" i="57"/>
  <c r="X73" i="57"/>
  <c r="W73" i="57"/>
  <c r="V73" i="57"/>
  <c r="U73" i="57"/>
  <c r="T73" i="57"/>
  <c r="S73" i="57"/>
  <c r="O73" i="57"/>
  <c r="K73" i="57"/>
  <c r="Z72" i="57"/>
  <c r="Y72" i="57"/>
  <c r="X72" i="57"/>
  <c r="W72" i="57"/>
  <c r="V72" i="57"/>
  <c r="U72" i="57"/>
  <c r="T72" i="57"/>
  <c r="S72" i="57"/>
  <c r="O72" i="57"/>
  <c r="K72" i="57"/>
  <c r="Z71" i="57"/>
  <c r="Y71" i="57"/>
  <c r="X71" i="57"/>
  <c r="W71" i="57"/>
  <c r="V71" i="57"/>
  <c r="U71" i="57"/>
  <c r="T71" i="57"/>
  <c r="S71" i="57"/>
  <c r="O71" i="57"/>
  <c r="K71" i="57"/>
  <c r="Z70" i="57"/>
  <c r="R26" i="57" s="1"/>
  <c r="Y70" i="57"/>
  <c r="X70" i="57"/>
  <c r="W70" i="57"/>
  <c r="V70" i="57"/>
  <c r="U70" i="57"/>
  <c r="T70" i="57"/>
  <c r="O70" i="57"/>
  <c r="K70" i="57"/>
  <c r="S70" i="57" s="1"/>
  <c r="R19" i="57" s="1"/>
  <c r="H25" i="57" s="1"/>
  <c r="B70" i="57"/>
  <c r="C70" i="57" s="1"/>
  <c r="B71" i="57" s="1"/>
  <c r="C71" i="57" s="1"/>
  <c r="B72" i="57" s="1"/>
  <c r="C72" i="57" s="1"/>
  <c r="B73" i="57" s="1"/>
  <c r="C73" i="57" s="1"/>
  <c r="B74" i="57" s="1"/>
  <c r="C74" i="57" s="1"/>
  <c r="B75" i="57" s="1"/>
  <c r="C75" i="57" s="1"/>
  <c r="B76" i="57" s="1"/>
  <c r="C76" i="57" s="1"/>
  <c r="B77" i="57" s="1"/>
  <c r="C77" i="57" s="1"/>
  <c r="B78" i="57" s="1"/>
  <c r="C78" i="57" s="1"/>
  <c r="B79" i="57" s="1"/>
  <c r="C79" i="57" s="1"/>
  <c r="B80" i="57" s="1"/>
  <c r="C80" i="57" s="1"/>
  <c r="A70" i="57"/>
  <c r="Z69" i="57"/>
  <c r="Y69" i="57"/>
  <c r="X69" i="57"/>
  <c r="W69" i="57"/>
  <c r="V69" i="57"/>
  <c r="U69" i="57"/>
  <c r="T69" i="57"/>
  <c r="R20" i="57" s="1"/>
  <c r="S69" i="57"/>
  <c r="O69" i="57"/>
  <c r="K69" i="57"/>
  <c r="Z68" i="57"/>
  <c r="Y68" i="57"/>
  <c r="X68" i="57"/>
  <c r="W68" i="57"/>
  <c r="V68" i="57"/>
  <c r="U68" i="57"/>
  <c r="T68" i="57"/>
  <c r="S68" i="57"/>
  <c r="O68" i="57"/>
  <c r="K68" i="57"/>
  <c r="Z67" i="57"/>
  <c r="Y67" i="57"/>
  <c r="X67" i="57"/>
  <c r="W67" i="57"/>
  <c r="V67" i="57"/>
  <c r="U67" i="57"/>
  <c r="T67" i="57"/>
  <c r="S67" i="57"/>
  <c r="O67" i="57"/>
  <c r="K67" i="57"/>
  <c r="Z66" i="57"/>
  <c r="Y66" i="57"/>
  <c r="X66" i="57"/>
  <c r="W66" i="57"/>
  <c r="V66" i="57"/>
  <c r="U66" i="57"/>
  <c r="T66" i="57"/>
  <c r="S66" i="57"/>
  <c r="O66" i="57"/>
  <c r="K66" i="57"/>
  <c r="Z65" i="57"/>
  <c r="Y65" i="57"/>
  <c r="X65" i="57"/>
  <c r="W65" i="57"/>
  <c r="V65" i="57"/>
  <c r="U65" i="57"/>
  <c r="T65" i="57"/>
  <c r="S65" i="57"/>
  <c r="O65" i="57"/>
  <c r="K65" i="57"/>
  <c r="Z64" i="57"/>
  <c r="Y64" i="57"/>
  <c r="X64" i="57"/>
  <c r="W64" i="57"/>
  <c r="V64" i="57"/>
  <c r="U64" i="57"/>
  <c r="T64" i="57"/>
  <c r="S64" i="57"/>
  <c r="O64" i="57"/>
  <c r="K64" i="57"/>
  <c r="Z63" i="57"/>
  <c r="Y63" i="57"/>
  <c r="X63" i="57"/>
  <c r="W63" i="57"/>
  <c r="V63" i="57"/>
  <c r="U63" i="57"/>
  <c r="T63" i="57"/>
  <c r="S63" i="57"/>
  <c r="O63" i="57"/>
  <c r="K63" i="57"/>
  <c r="Z62" i="57"/>
  <c r="Y62" i="57"/>
  <c r="X62" i="57"/>
  <c r="W62" i="57"/>
  <c r="V62" i="57"/>
  <c r="U62" i="57"/>
  <c r="T62" i="57"/>
  <c r="S62" i="57"/>
  <c r="O62" i="57"/>
  <c r="K62" i="57"/>
  <c r="Z61" i="57"/>
  <c r="Y61" i="57"/>
  <c r="X61" i="57"/>
  <c r="W61" i="57"/>
  <c r="V61" i="57"/>
  <c r="U61" i="57"/>
  <c r="T61" i="57"/>
  <c r="O61" i="57"/>
  <c r="K61" i="57"/>
  <c r="S61" i="57" s="1"/>
  <c r="Z60" i="57"/>
  <c r="Y60" i="57"/>
  <c r="X60" i="57"/>
  <c r="W60" i="57"/>
  <c r="V60" i="57"/>
  <c r="T60" i="57"/>
  <c r="S60" i="57"/>
  <c r="O60" i="57"/>
  <c r="K60" i="57"/>
  <c r="U60" i="57" s="1"/>
  <c r="Z59" i="57"/>
  <c r="Y59" i="57"/>
  <c r="X59" i="57"/>
  <c r="W59" i="57"/>
  <c r="V59" i="57"/>
  <c r="U59" i="57"/>
  <c r="T59" i="57"/>
  <c r="O59" i="57"/>
  <c r="K59" i="57"/>
  <c r="S59" i="57" s="1"/>
  <c r="B59" i="57"/>
  <c r="C59" i="57" s="1"/>
  <c r="B60" i="57" s="1"/>
  <c r="C60" i="57" s="1"/>
  <c r="B61" i="57" s="1"/>
  <c r="C61" i="57" s="1"/>
  <c r="B62" i="57" s="1"/>
  <c r="C62" i="57" s="1"/>
  <c r="B63" i="57" s="1"/>
  <c r="C63" i="57" s="1"/>
  <c r="B64" i="57" s="1"/>
  <c r="C64" i="57" s="1"/>
  <c r="B65" i="57" s="1"/>
  <c r="C65" i="57" s="1"/>
  <c r="B66" i="57" s="1"/>
  <c r="C66" i="57" s="1"/>
  <c r="B67" i="57" s="1"/>
  <c r="C67" i="57" s="1"/>
  <c r="B68" i="57" s="1"/>
  <c r="C68" i="57" s="1"/>
  <c r="B69" i="57" s="1"/>
  <c r="C69" i="57" s="1"/>
  <c r="A59" i="57"/>
  <c r="Z58" i="57"/>
  <c r="Y58" i="57"/>
  <c r="X58" i="57"/>
  <c r="W58" i="57"/>
  <c r="V58" i="57"/>
  <c r="U58" i="57"/>
  <c r="T58" i="57"/>
  <c r="S58" i="57"/>
  <c r="O58" i="57"/>
  <c r="K58" i="57"/>
  <c r="Z57" i="57"/>
  <c r="Y57" i="57"/>
  <c r="X57" i="57"/>
  <c r="W57" i="57"/>
  <c r="V57" i="57"/>
  <c r="U57" i="57"/>
  <c r="T57" i="57"/>
  <c r="S57" i="57"/>
  <c r="O57" i="57"/>
  <c r="K57" i="57"/>
  <c r="Z56" i="57"/>
  <c r="Y56" i="57"/>
  <c r="X56" i="57"/>
  <c r="W56" i="57"/>
  <c r="V56" i="57"/>
  <c r="U56" i="57"/>
  <c r="T56" i="57"/>
  <c r="S56" i="57"/>
  <c r="O56" i="57"/>
  <c r="K56" i="57"/>
  <c r="Z55" i="57"/>
  <c r="Y55" i="57"/>
  <c r="X55" i="57"/>
  <c r="W55" i="57"/>
  <c r="V55" i="57"/>
  <c r="U55" i="57"/>
  <c r="T55" i="57"/>
  <c r="S55" i="57"/>
  <c r="O55" i="57"/>
  <c r="K55" i="57"/>
  <c r="Z54" i="57"/>
  <c r="Y54" i="57"/>
  <c r="X54" i="57"/>
  <c r="W54" i="57"/>
  <c r="V54" i="57"/>
  <c r="U54" i="57"/>
  <c r="T54" i="57"/>
  <c r="S54" i="57"/>
  <c r="O54" i="57"/>
  <c r="K54" i="57"/>
  <c r="Z53" i="57"/>
  <c r="Y53" i="57"/>
  <c r="X53" i="57"/>
  <c r="W53" i="57"/>
  <c r="V53" i="57"/>
  <c r="U53" i="57"/>
  <c r="T53" i="57"/>
  <c r="S53" i="57"/>
  <c r="O53" i="57"/>
  <c r="K53" i="57"/>
  <c r="Z52" i="57"/>
  <c r="Y52" i="57"/>
  <c r="X52" i="57"/>
  <c r="W52" i="57"/>
  <c r="V52" i="57"/>
  <c r="U52" i="57"/>
  <c r="T52" i="57"/>
  <c r="S52" i="57"/>
  <c r="O52" i="57"/>
  <c r="K52" i="57"/>
  <c r="Z51" i="57"/>
  <c r="Y51" i="57"/>
  <c r="X51" i="57"/>
  <c r="W51" i="57"/>
  <c r="V51" i="57"/>
  <c r="U51" i="57"/>
  <c r="T51" i="57"/>
  <c r="S51" i="57"/>
  <c r="O51" i="57"/>
  <c r="K51" i="57"/>
  <c r="Z50" i="57"/>
  <c r="Y50" i="57"/>
  <c r="X50" i="57"/>
  <c r="W50" i="57"/>
  <c r="V50" i="57"/>
  <c r="U50" i="57"/>
  <c r="T50" i="57"/>
  <c r="O50" i="57"/>
  <c r="K50" i="57"/>
  <c r="S50" i="57" s="1"/>
  <c r="Z49" i="57"/>
  <c r="Y49" i="57"/>
  <c r="X49" i="57"/>
  <c r="W49" i="57"/>
  <c r="V49" i="57"/>
  <c r="T49" i="57"/>
  <c r="S49" i="57"/>
  <c r="O49" i="57"/>
  <c r="K49" i="57"/>
  <c r="U49" i="57" s="1"/>
  <c r="Z48" i="57"/>
  <c r="Y48" i="57"/>
  <c r="X48" i="57"/>
  <c r="W48" i="57"/>
  <c r="V48" i="57"/>
  <c r="U48" i="57"/>
  <c r="T48" i="57"/>
  <c r="O48" i="57"/>
  <c r="K48" i="57"/>
  <c r="S48" i="57" s="1"/>
  <c r="Z47" i="57"/>
  <c r="Y47" i="57"/>
  <c r="X47" i="57"/>
  <c r="W47" i="57"/>
  <c r="V47" i="57"/>
  <c r="U47" i="57"/>
  <c r="T47" i="57"/>
  <c r="S47" i="57"/>
  <c r="O47" i="57"/>
  <c r="K47" i="57"/>
  <c r="B47" i="57"/>
  <c r="C47" i="57" s="1"/>
  <c r="B48" i="57" s="1"/>
  <c r="C48" i="57" s="1"/>
  <c r="B49" i="57" s="1"/>
  <c r="C49" i="57" s="1"/>
  <c r="B50" i="57" s="1"/>
  <c r="C50" i="57" s="1"/>
  <c r="B51" i="57" s="1"/>
  <c r="C51" i="57" s="1"/>
  <c r="B52" i="57" s="1"/>
  <c r="C52" i="57" s="1"/>
  <c r="B53" i="57" s="1"/>
  <c r="C53" i="57" s="1"/>
  <c r="B54" i="57" s="1"/>
  <c r="C54" i="57" s="1"/>
  <c r="B55" i="57" s="1"/>
  <c r="C55" i="57" s="1"/>
  <c r="B56" i="57" s="1"/>
  <c r="C56" i="57" s="1"/>
  <c r="B57" i="57" s="1"/>
  <c r="C57" i="57" s="1"/>
  <c r="B58" i="57" s="1"/>
  <c r="C58" i="57" s="1"/>
  <c r="A47" i="57"/>
  <c r="L43" i="57"/>
  <c r="K42" i="57"/>
  <c r="K41" i="57"/>
  <c r="K40" i="57"/>
  <c r="K39" i="57"/>
  <c r="K38" i="57"/>
  <c r="K37" i="57"/>
  <c r="K31" i="57"/>
  <c r="G31" i="57" s="1"/>
  <c r="F31" i="57"/>
  <c r="D31" i="57"/>
  <c r="A31" i="57"/>
  <c r="L29" i="57"/>
  <c r="K29" i="57"/>
  <c r="G29" i="57"/>
  <c r="F29" i="57"/>
  <c r="D29" i="57"/>
  <c r="A29" i="57"/>
  <c r="K27" i="57"/>
  <c r="F27" i="57"/>
  <c r="D27" i="57"/>
  <c r="A27" i="57"/>
  <c r="T25" i="57"/>
  <c r="K25" i="57"/>
  <c r="F25" i="57"/>
  <c r="D25" i="57"/>
  <c r="A25" i="57"/>
  <c r="S24" i="57"/>
  <c r="S23" i="57"/>
  <c r="K23" i="57"/>
  <c r="F23" i="57"/>
  <c r="D23" i="57"/>
  <c r="A23" i="57"/>
  <c r="U22" i="57"/>
  <c r="S22" i="57"/>
  <c r="K21" i="57"/>
  <c r="F21" i="57"/>
  <c r="D21" i="57"/>
  <c r="A21" i="57"/>
  <c r="U20" i="57"/>
  <c r="S20" i="57"/>
  <c r="T19" i="57"/>
  <c r="H29" i="57" s="1"/>
  <c r="Z228" i="56"/>
  <c r="Y228" i="56"/>
  <c r="X228" i="56"/>
  <c r="W228" i="56"/>
  <c r="V228" i="56"/>
  <c r="U228" i="56"/>
  <c r="T228" i="56"/>
  <c r="S228" i="56"/>
  <c r="O228" i="56"/>
  <c r="K228" i="56"/>
  <c r="Z227" i="56"/>
  <c r="Y227" i="56"/>
  <c r="X227" i="56"/>
  <c r="W227" i="56"/>
  <c r="V227" i="56"/>
  <c r="U227" i="56"/>
  <c r="T227" i="56"/>
  <c r="S227" i="56"/>
  <c r="O227" i="56"/>
  <c r="K227" i="56"/>
  <c r="Z226" i="56"/>
  <c r="Y226" i="56"/>
  <c r="X226" i="56"/>
  <c r="W226" i="56"/>
  <c r="V226" i="56"/>
  <c r="U226" i="56"/>
  <c r="T226" i="56"/>
  <c r="S226" i="56"/>
  <c r="O226" i="56"/>
  <c r="K226" i="56"/>
  <c r="Z225" i="56"/>
  <c r="Y225" i="56"/>
  <c r="X225" i="56"/>
  <c r="W225" i="56"/>
  <c r="V225" i="56"/>
  <c r="U225" i="56"/>
  <c r="T225" i="56"/>
  <c r="S225" i="56"/>
  <c r="O225" i="56"/>
  <c r="K225" i="56"/>
  <c r="Z224" i="56"/>
  <c r="Y224" i="56"/>
  <c r="X224" i="56"/>
  <c r="W224" i="56"/>
  <c r="V224" i="56"/>
  <c r="U224" i="56"/>
  <c r="T224" i="56"/>
  <c r="S224" i="56"/>
  <c r="O224" i="56"/>
  <c r="K224" i="56"/>
  <c r="Z223" i="56"/>
  <c r="Y223" i="56"/>
  <c r="X223" i="56"/>
  <c r="W223" i="56"/>
  <c r="V223" i="56"/>
  <c r="U223" i="56"/>
  <c r="T223" i="56"/>
  <c r="S223" i="56"/>
  <c r="O223" i="56"/>
  <c r="K223" i="56"/>
  <c r="Z222" i="56"/>
  <c r="Y222" i="56"/>
  <c r="X222" i="56"/>
  <c r="W222" i="56"/>
  <c r="V222" i="56"/>
  <c r="U222" i="56"/>
  <c r="T222" i="56"/>
  <c r="S222" i="56"/>
  <c r="O222" i="56"/>
  <c r="K222" i="56"/>
  <c r="Z221" i="56"/>
  <c r="Y221" i="56"/>
  <c r="X221" i="56"/>
  <c r="W221" i="56"/>
  <c r="V221" i="56"/>
  <c r="U221" i="56"/>
  <c r="T221" i="56"/>
  <c r="S221" i="56"/>
  <c r="O221" i="56"/>
  <c r="K221" i="56"/>
  <c r="Z220" i="56"/>
  <c r="Y220" i="56"/>
  <c r="X220" i="56"/>
  <c r="W220" i="56"/>
  <c r="V220" i="56"/>
  <c r="U220" i="56"/>
  <c r="T220" i="56"/>
  <c r="S220" i="56"/>
  <c r="O220" i="56"/>
  <c r="K220" i="56"/>
  <c r="Z219" i="56"/>
  <c r="Y219" i="56"/>
  <c r="X219" i="56"/>
  <c r="W219" i="56"/>
  <c r="V219" i="56"/>
  <c r="U219" i="56"/>
  <c r="T219" i="56"/>
  <c r="S219" i="56"/>
  <c r="O219" i="56"/>
  <c r="K219" i="56"/>
  <c r="Z218" i="56"/>
  <c r="Y218" i="56"/>
  <c r="X218" i="56"/>
  <c r="W218" i="56"/>
  <c r="V218" i="56"/>
  <c r="U218" i="56"/>
  <c r="T218" i="56"/>
  <c r="S218" i="56"/>
  <c r="O218" i="56"/>
  <c r="K218" i="56"/>
  <c r="B218" i="56"/>
  <c r="C218" i="56" s="1"/>
  <c r="B219" i="56" s="1"/>
  <c r="C219" i="56" s="1"/>
  <c r="B220" i="56" s="1"/>
  <c r="C220" i="56" s="1"/>
  <c r="B221" i="56" s="1"/>
  <c r="C221" i="56" s="1"/>
  <c r="B222" i="56" s="1"/>
  <c r="C222" i="56" s="1"/>
  <c r="B223" i="56" s="1"/>
  <c r="C223" i="56" s="1"/>
  <c r="B224" i="56" s="1"/>
  <c r="C224" i="56" s="1"/>
  <c r="B225" i="56" s="1"/>
  <c r="C225" i="56" s="1"/>
  <c r="B226" i="56" s="1"/>
  <c r="C226" i="56" s="1"/>
  <c r="B227" i="56" s="1"/>
  <c r="C227" i="56" s="1"/>
  <c r="B228" i="56" s="1"/>
  <c r="C228" i="56" s="1"/>
  <c r="A218" i="56"/>
  <c r="Z217" i="56"/>
  <c r="Y217" i="56"/>
  <c r="X217" i="56"/>
  <c r="W217" i="56"/>
  <c r="V217" i="56"/>
  <c r="U217" i="56"/>
  <c r="T217" i="56"/>
  <c r="S217" i="56"/>
  <c r="O217" i="56"/>
  <c r="K217" i="56"/>
  <c r="Z216" i="56"/>
  <c r="Y216" i="56"/>
  <c r="X216" i="56"/>
  <c r="W216" i="56"/>
  <c r="V216" i="56"/>
  <c r="U216" i="56"/>
  <c r="T216" i="56"/>
  <c r="S216" i="56"/>
  <c r="O216" i="56"/>
  <c r="K216" i="56"/>
  <c r="Z215" i="56"/>
  <c r="Y215" i="56"/>
  <c r="X215" i="56"/>
  <c r="W215" i="56"/>
  <c r="V215" i="56"/>
  <c r="U215" i="56"/>
  <c r="T215" i="56"/>
  <c r="S215" i="56"/>
  <c r="O215" i="56"/>
  <c r="K215" i="56"/>
  <c r="Z214" i="56"/>
  <c r="Y214" i="56"/>
  <c r="X214" i="56"/>
  <c r="W214" i="56"/>
  <c r="V214" i="56"/>
  <c r="U214" i="56"/>
  <c r="T214" i="56"/>
  <c r="S214" i="56"/>
  <c r="O214" i="56"/>
  <c r="K214" i="56"/>
  <c r="Z213" i="56"/>
  <c r="Y213" i="56"/>
  <c r="X213" i="56"/>
  <c r="W213" i="56"/>
  <c r="V213" i="56"/>
  <c r="U213" i="56"/>
  <c r="T213" i="56"/>
  <c r="S213" i="56"/>
  <c r="O213" i="56"/>
  <c r="K213" i="56"/>
  <c r="Z212" i="56"/>
  <c r="Y212" i="56"/>
  <c r="X212" i="56"/>
  <c r="W212" i="56"/>
  <c r="V212" i="56"/>
  <c r="U212" i="56"/>
  <c r="T212" i="56"/>
  <c r="S212" i="56"/>
  <c r="O212" i="56"/>
  <c r="K212" i="56"/>
  <c r="Z211" i="56"/>
  <c r="Y211" i="56"/>
  <c r="X211" i="56"/>
  <c r="W211" i="56"/>
  <c r="V211" i="56"/>
  <c r="U211" i="56"/>
  <c r="T211" i="56"/>
  <c r="S211" i="56"/>
  <c r="O211" i="56"/>
  <c r="K211" i="56"/>
  <c r="Z210" i="56"/>
  <c r="Y210" i="56"/>
  <c r="X210" i="56"/>
  <c r="W210" i="56"/>
  <c r="V210" i="56"/>
  <c r="U210" i="56"/>
  <c r="T210" i="56"/>
  <c r="S210" i="56"/>
  <c r="O210" i="56"/>
  <c r="K210" i="56"/>
  <c r="Z209" i="56"/>
  <c r="Y209" i="56"/>
  <c r="X209" i="56"/>
  <c r="W209" i="56"/>
  <c r="V209" i="56"/>
  <c r="U209" i="56"/>
  <c r="T209" i="56"/>
  <c r="S209" i="56"/>
  <c r="O209" i="56"/>
  <c r="K209" i="56"/>
  <c r="Z208" i="56"/>
  <c r="Y208" i="56"/>
  <c r="X208" i="56"/>
  <c r="W208" i="56"/>
  <c r="V208" i="56"/>
  <c r="U208" i="56"/>
  <c r="T208" i="56"/>
  <c r="S208" i="56"/>
  <c r="T134" i="56" s="1"/>
  <c r="O208" i="56"/>
  <c r="K208" i="56"/>
  <c r="Z207" i="56"/>
  <c r="Y207" i="56"/>
  <c r="X207" i="56"/>
  <c r="W207" i="56"/>
  <c r="T138" i="56" s="1"/>
  <c r="V207" i="56"/>
  <c r="U207" i="56"/>
  <c r="T207" i="56"/>
  <c r="S207" i="56"/>
  <c r="O207" i="56"/>
  <c r="K207" i="56"/>
  <c r="B207" i="56"/>
  <c r="C207" i="56" s="1"/>
  <c r="B208" i="56" s="1"/>
  <c r="C208" i="56" s="1"/>
  <c r="B209" i="56" s="1"/>
  <c r="C209" i="56" s="1"/>
  <c r="B210" i="56" s="1"/>
  <c r="C210" i="56" s="1"/>
  <c r="B211" i="56" s="1"/>
  <c r="C211" i="56" s="1"/>
  <c r="B212" i="56" s="1"/>
  <c r="C212" i="56" s="1"/>
  <c r="B213" i="56" s="1"/>
  <c r="C213" i="56" s="1"/>
  <c r="B214" i="56" s="1"/>
  <c r="C214" i="56" s="1"/>
  <c r="B215" i="56" s="1"/>
  <c r="C215" i="56" s="1"/>
  <c r="B216" i="56" s="1"/>
  <c r="C216" i="56" s="1"/>
  <c r="B217" i="56" s="1"/>
  <c r="C217" i="56" s="1"/>
  <c r="A207" i="56"/>
  <c r="Z206" i="56"/>
  <c r="Y206" i="56"/>
  <c r="X206" i="56"/>
  <c r="W206" i="56"/>
  <c r="V206" i="56"/>
  <c r="U206" i="56"/>
  <c r="T206" i="56"/>
  <c r="T135" i="56" s="1"/>
  <c r="S206" i="56"/>
  <c r="O206" i="56"/>
  <c r="K206" i="56"/>
  <c r="Z205" i="56"/>
  <c r="Y205" i="56"/>
  <c r="X205" i="56"/>
  <c r="W205" i="56"/>
  <c r="V205" i="56"/>
  <c r="U205" i="56"/>
  <c r="T205" i="56"/>
  <c r="S205" i="56"/>
  <c r="O205" i="56"/>
  <c r="K205" i="56"/>
  <c r="Z204" i="56"/>
  <c r="Y204" i="56"/>
  <c r="X204" i="56"/>
  <c r="W204" i="56"/>
  <c r="V204" i="56"/>
  <c r="U204" i="56"/>
  <c r="T204" i="56"/>
  <c r="S204" i="56"/>
  <c r="O204" i="56"/>
  <c r="K204" i="56"/>
  <c r="Z203" i="56"/>
  <c r="Y203" i="56"/>
  <c r="X203" i="56"/>
  <c r="W203" i="56"/>
  <c r="V203" i="56"/>
  <c r="U203" i="56"/>
  <c r="T203" i="56"/>
  <c r="S203" i="56"/>
  <c r="O203" i="56"/>
  <c r="K203" i="56"/>
  <c r="Z202" i="56"/>
  <c r="Y202" i="56"/>
  <c r="X202" i="56"/>
  <c r="W202" i="56"/>
  <c r="V202" i="56"/>
  <c r="U202" i="56"/>
  <c r="T202" i="56"/>
  <c r="S202" i="56"/>
  <c r="O202" i="56"/>
  <c r="K202" i="56"/>
  <c r="Z201" i="56"/>
  <c r="Y201" i="56"/>
  <c r="X201" i="56"/>
  <c r="W201" i="56"/>
  <c r="V201" i="56"/>
  <c r="U201" i="56"/>
  <c r="T201" i="56"/>
  <c r="S201" i="56"/>
  <c r="O201" i="56"/>
  <c r="K201" i="56"/>
  <c r="Z200" i="56"/>
  <c r="Y200" i="56"/>
  <c r="X200" i="56"/>
  <c r="W200" i="56"/>
  <c r="V200" i="56"/>
  <c r="U200" i="56"/>
  <c r="T200" i="56"/>
  <c r="S200" i="56"/>
  <c r="O200" i="56"/>
  <c r="K200" i="56"/>
  <c r="Z199" i="56"/>
  <c r="Y199" i="56"/>
  <c r="X199" i="56"/>
  <c r="W199" i="56"/>
  <c r="V199" i="56"/>
  <c r="U199" i="56"/>
  <c r="T199" i="56"/>
  <c r="S199" i="56"/>
  <c r="O199" i="56"/>
  <c r="K199" i="56"/>
  <c r="Z198" i="56"/>
  <c r="Y198" i="56"/>
  <c r="X198" i="56"/>
  <c r="W198" i="56"/>
  <c r="V198" i="56"/>
  <c r="U198" i="56"/>
  <c r="T198" i="56"/>
  <c r="S198" i="56"/>
  <c r="O198" i="56"/>
  <c r="K198" i="56"/>
  <c r="Z197" i="56"/>
  <c r="Y197" i="56"/>
  <c r="X197" i="56"/>
  <c r="S139" i="56" s="1"/>
  <c r="W197" i="56"/>
  <c r="V197" i="56"/>
  <c r="U197" i="56"/>
  <c r="T197" i="56"/>
  <c r="S197" i="56"/>
  <c r="O197" i="56"/>
  <c r="K197" i="56"/>
  <c r="Z196" i="56"/>
  <c r="S141" i="56" s="1"/>
  <c r="Y196" i="56"/>
  <c r="X196" i="56"/>
  <c r="W196" i="56"/>
  <c r="V196" i="56"/>
  <c r="S137" i="56" s="1"/>
  <c r="U196" i="56"/>
  <c r="T196" i="56"/>
  <c r="S135" i="56" s="1"/>
  <c r="S196" i="56"/>
  <c r="O196" i="56"/>
  <c r="K196" i="56"/>
  <c r="C196" i="56"/>
  <c r="B197" i="56" s="1"/>
  <c r="C197" i="56" s="1"/>
  <c r="B198" i="56" s="1"/>
  <c r="C198" i="56" s="1"/>
  <c r="B199" i="56" s="1"/>
  <c r="C199" i="56" s="1"/>
  <c r="B200" i="56" s="1"/>
  <c r="C200" i="56" s="1"/>
  <c r="B201" i="56" s="1"/>
  <c r="C201" i="56" s="1"/>
  <c r="B202" i="56" s="1"/>
  <c r="C202" i="56" s="1"/>
  <c r="B203" i="56" s="1"/>
  <c r="C203" i="56" s="1"/>
  <c r="B204" i="56" s="1"/>
  <c r="C204" i="56" s="1"/>
  <c r="B205" i="56" s="1"/>
  <c r="C205" i="56" s="1"/>
  <c r="B206" i="56" s="1"/>
  <c r="C206" i="56" s="1"/>
  <c r="B196" i="56"/>
  <c r="A196" i="56"/>
  <c r="Z195" i="56"/>
  <c r="Y195" i="56"/>
  <c r="S140" i="56" s="1"/>
  <c r="X195" i="56"/>
  <c r="W195" i="56"/>
  <c r="S138" i="56" s="1"/>
  <c r="V195" i="56"/>
  <c r="U195" i="56"/>
  <c r="T195" i="56"/>
  <c r="S195" i="56"/>
  <c r="O195" i="56"/>
  <c r="K195" i="56"/>
  <c r="Z194" i="56"/>
  <c r="Y194" i="56"/>
  <c r="X194" i="56"/>
  <c r="W194" i="56"/>
  <c r="V194" i="56"/>
  <c r="U194" i="56"/>
  <c r="T194" i="56"/>
  <c r="S194" i="56"/>
  <c r="O194" i="56"/>
  <c r="K194" i="56"/>
  <c r="Z193" i="56"/>
  <c r="Y193" i="56"/>
  <c r="X193" i="56"/>
  <c r="W193" i="56"/>
  <c r="V193" i="56"/>
  <c r="U193" i="56"/>
  <c r="T193" i="56"/>
  <c r="S193" i="56"/>
  <c r="O193" i="56"/>
  <c r="K193" i="56"/>
  <c r="Z192" i="56"/>
  <c r="Y192" i="56"/>
  <c r="X192" i="56"/>
  <c r="W192" i="56"/>
  <c r="V192" i="56"/>
  <c r="U192" i="56"/>
  <c r="T192" i="56"/>
  <c r="S192" i="56"/>
  <c r="O192" i="56"/>
  <c r="K192" i="56"/>
  <c r="Z191" i="56"/>
  <c r="Y191" i="56"/>
  <c r="X191" i="56"/>
  <c r="W191" i="56"/>
  <c r="V191" i="56"/>
  <c r="U191" i="56"/>
  <c r="T191" i="56"/>
  <c r="S191" i="56"/>
  <c r="O191" i="56"/>
  <c r="K191" i="56"/>
  <c r="Z190" i="56"/>
  <c r="Y190" i="56"/>
  <c r="X190" i="56"/>
  <c r="W190" i="56"/>
  <c r="V190" i="56"/>
  <c r="U190" i="56"/>
  <c r="T190" i="56"/>
  <c r="O190" i="56"/>
  <c r="K190" i="56"/>
  <c r="S190" i="56" s="1"/>
  <c r="Z189" i="56"/>
  <c r="Y189" i="56"/>
  <c r="X189" i="56"/>
  <c r="W189" i="56"/>
  <c r="V189" i="56"/>
  <c r="U189" i="56"/>
  <c r="T189" i="56"/>
  <c r="O189" i="56"/>
  <c r="K189" i="56"/>
  <c r="S189" i="56" s="1"/>
  <c r="Z188" i="56"/>
  <c r="Y188" i="56"/>
  <c r="X188" i="56"/>
  <c r="W188" i="56"/>
  <c r="V188" i="56"/>
  <c r="T188" i="56"/>
  <c r="S188" i="56"/>
  <c r="O188" i="56"/>
  <c r="K188" i="56"/>
  <c r="U188" i="56" s="1"/>
  <c r="Z187" i="56"/>
  <c r="Y187" i="56"/>
  <c r="X187" i="56"/>
  <c r="W187" i="56"/>
  <c r="V187" i="56"/>
  <c r="T187" i="56"/>
  <c r="S187" i="56"/>
  <c r="O187" i="56"/>
  <c r="K187" i="56"/>
  <c r="U187" i="56" s="1"/>
  <c r="Z186" i="56"/>
  <c r="Y186" i="56"/>
  <c r="X186" i="56"/>
  <c r="W186" i="56"/>
  <c r="V186" i="56"/>
  <c r="U186" i="56"/>
  <c r="T186" i="56"/>
  <c r="S186" i="56"/>
  <c r="O186" i="56"/>
  <c r="K186" i="56"/>
  <c r="Z185" i="56"/>
  <c r="Y185" i="56"/>
  <c r="X185" i="56"/>
  <c r="W185" i="56"/>
  <c r="V185" i="56"/>
  <c r="U185" i="56"/>
  <c r="T185" i="56"/>
  <c r="O185" i="56"/>
  <c r="K185" i="56"/>
  <c r="S185" i="56" s="1"/>
  <c r="B185" i="56"/>
  <c r="C185" i="56" s="1"/>
  <c r="B186" i="56" s="1"/>
  <c r="C186" i="56" s="1"/>
  <c r="B187" i="56" s="1"/>
  <c r="C187" i="56" s="1"/>
  <c r="B188" i="56" s="1"/>
  <c r="C188" i="56" s="1"/>
  <c r="B189" i="56" s="1"/>
  <c r="C189" i="56" s="1"/>
  <c r="B190" i="56" s="1"/>
  <c r="C190" i="56" s="1"/>
  <c r="B191" i="56" s="1"/>
  <c r="C191" i="56" s="1"/>
  <c r="B192" i="56" s="1"/>
  <c r="C192" i="56" s="1"/>
  <c r="B193" i="56" s="1"/>
  <c r="C193" i="56" s="1"/>
  <c r="B194" i="56" s="1"/>
  <c r="C194" i="56" s="1"/>
  <c r="B195" i="56" s="1"/>
  <c r="C195" i="56" s="1"/>
  <c r="A185" i="56"/>
  <c r="Z184" i="56"/>
  <c r="Y184" i="56"/>
  <c r="X184" i="56"/>
  <c r="W184" i="56"/>
  <c r="V184" i="56"/>
  <c r="U184" i="56"/>
  <c r="T184" i="56"/>
  <c r="S184" i="56"/>
  <c r="O184" i="56"/>
  <c r="K184" i="56"/>
  <c r="Z183" i="56"/>
  <c r="Y183" i="56"/>
  <c r="X183" i="56"/>
  <c r="W183" i="56"/>
  <c r="V183" i="56"/>
  <c r="U183" i="56"/>
  <c r="T183" i="56"/>
  <c r="S183" i="56"/>
  <c r="O183" i="56"/>
  <c r="K183" i="56"/>
  <c r="Z182" i="56"/>
  <c r="Y182" i="56"/>
  <c r="X182" i="56"/>
  <c r="W182" i="56"/>
  <c r="V182" i="56"/>
  <c r="U182" i="56"/>
  <c r="T182" i="56"/>
  <c r="S182" i="56"/>
  <c r="O182" i="56"/>
  <c r="K182" i="56"/>
  <c r="Z181" i="56"/>
  <c r="Y181" i="56"/>
  <c r="X181" i="56"/>
  <c r="W181" i="56"/>
  <c r="V181" i="56"/>
  <c r="U181" i="56"/>
  <c r="T181" i="56"/>
  <c r="S181" i="56"/>
  <c r="O181" i="56"/>
  <c r="K181" i="56"/>
  <c r="Z180" i="56"/>
  <c r="Y180" i="56"/>
  <c r="X180" i="56"/>
  <c r="W180" i="56"/>
  <c r="V180" i="56"/>
  <c r="U180" i="56"/>
  <c r="T180" i="56"/>
  <c r="O180" i="56"/>
  <c r="K180" i="56"/>
  <c r="S180" i="56" s="1"/>
  <c r="Z179" i="56"/>
  <c r="Y179" i="56"/>
  <c r="X179" i="56"/>
  <c r="W179" i="56"/>
  <c r="V179" i="56"/>
  <c r="U179" i="56"/>
  <c r="T179" i="56"/>
  <c r="O179" i="56"/>
  <c r="K179" i="56"/>
  <c r="S179" i="56" s="1"/>
  <c r="Z178" i="56"/>
  <c r="Y178" i="56"/>
  <c r="X178" i="56"/>
  <c r="W178" i="56"/>
  <c r="V178" i="56"/>
  <c r="T178" i="56"/>
  <c r="S178" i="56"/>
  <c r="O178" i="56"/>
  <c r="K178" i="56"/>
  <c r="U178" i="56" s="1"/>
  <c r="Z177" i="56"/>
  <c r="Y177" i="56"/>
  <c r="X177" i="56"/>
  <c r="W177" i="56"/>
  <c r="U177" i="56"/>
  <c r="T177" i="56"/>
  <c r="S177" i="56"/>
  <c r="O177" i="56"/>
  <c r="K177" i="56"/>
  <c r="V177" i="56" s="1"/>
  <c r="Z176" i="56"/>
  <c r="Y176" i="56"/>
  <c r="X176" i="56"/>
  <c r="W176" i="56"/>
  <c r="V176" i="56"/>
  <c r="U176" i="56"/>
  <c r="S176" i="56"/>
  <c r="O176" i="56"/>
  <c r="K176" i="56"/>
  <c r="T176" i="56" s="1"/>
  <c r="Z175" i="56"/>
  <c r="Y175" i="56"/>
  <c r="X175" i="56"/>
  <c r="V175" i="56"/>
  <c r="U175" i="56"/>
  <c r="T175" i="56"/>
  <c r="S175" i="56"/>
  <c r="O175" i="56"/>
  <c r="K175" i="56"/>
  <c r="W175" i="56" s="1"/>
  <c r="Z174" i="56"/>
  <c r="Y174" i="56"/>
  <c r="X174" i="56"/>
  <c r="W174" i="56"/>
  <c r="V174" i="56"/>
  <c r="U174" i="56"/>
  <c r="T174" i="56"/>
  <c r="O174" i="56"/>
  <c r="K174" i="56"/>
  <c r="S174" i="56" s="1"/>
  <c r="C174" i="56"/>
  <c r="B175" i="56" s="1"/>
  <c r="C175" i="56" s="1"/>
  <c r="B176" i="56" s="1"/>
  <c r="C176" i="56" s="1"/>
  <c r="B177" i="56" s="1"/>
  <c r="C177" i="56" s="1"/>
  <c r="B178" i="56" s="1"/>
  <c r="C178" i="56" s="1"/>
  <c r="B179" i="56" s="1"/>
  <c r="C179" i="56" s="1"/>
  <c r="B180" i="56" s="1"/>
  <c r="C180" i="56" s="1"/>
  <c r="B181" i="56" s="1"/>
  <c r="C181" i="56" s="1"/>
  <c r="B182" i="56" s="1"/>
  <c r="C182" i="56" s="1"/>
  <c r="B183" i="56" s="1"/>
  <c r="C183" i="56" s="1"/>
  <c r="B184" i="56" s="1"/>
  <c r="C184" i="56" s="1"/>
  <c r="B174" i="56"/>
  <c r="A174" i="56"/>
  <c r="Z173" i="56"/>
  <c r="Y173" i="56"/>
  <c r="X173" i="56"/>
  <c r="W173" i="56"/>
  <c r="V173" i="56"/>
  <c r="U173" i="56"/>
  <c r="T173" i="56"/>
  <c r="S173" i="56"/>
  <c r="O173" i="56"/>
  <c r="K173" i="56"/>
  <c r="Z172" i="56"/>
  <c r="Y172" i="56"/>
  <c r="X172" i="56"/>
  <c r="W172" i="56"/>
  <c r="V172" i="56"/>
  <c r="U172" i="56"/>
  <c r="T172" i="56"/>
  <c r="S172" i="56"/>
  <c r="O172" i="56"/>
  <c r="K172" i="56"/>
  <c r="Z171" i="56"/>
  <c r="Y171" i="56"/>
  <c r="X171" i="56"/>
  <c r="W171" i="56"/>
  <c r="V171" i="56"/>
  <c r="U171" i="56"/>
  <c r="T171" i="56"/>
  <c r="S171" i="56"/>
  <c r="O171" i="56"/>
  <c r="K171" i="56"/>
  <c r="Z170" i="56"/>
  <c r="Y170" i="56"/>
  <c r="X170" i="56"/>
  <c r="W170" i="56"/>
  <c r="V170" i="56"/>
  <c r="U170" i="56"/>
  <c r="T170" i="56"/>
  <c r="S170" i="56"/>
  <c r="O170" i="56"/>
  <c r="K170" i="56"/>
  <c r="Z169" i="56"/>
  <c r="Y169" i="56"/>
  <c r="X169" i="56"/>
  <c r="W169" i="56"/>
  <c r="V169" i="56"/>
  <c r="U169" i="56"/>
  <c r="T169" i="56"/>
  <c r="S169" i="56"/>
  <c r="O169" i="56"/>
  <c r="K169" i="56"/>
  <c r="Z168" i="56"/>
  <c r="Y168" i="56"/>
  <c r="X168" i="56"/>
  <c r="W168" i="56"/>
  <c r="V168" i="56"/>
  <c r="U168" i="56"/>
  <c r="T168" i="56"/>
  <c r="S168" i="56"/>
  <c r="O168" i="56"/>
  <c r="K168" i="56"/>
  <c r="Z167" i="56"/>
  <c r="Y167" i="56"/>
  <c r="X167" i="56"/>
  <c r="W167" i="56"/>
  <c r="V167" i="56"/>
  <c r="U167" i="56"/>
  <c r="T167" i="56"/>
  <c r="S167" i="56"/>
  <c r="O167" i="56"/>
  <c r="K167" i="56"/>
  <c r="Z166" i="56"/>
  <c r="Y166" i="56"/>
  <c r="X166" i="56"/>
  <c r="W166" i="56"/>
  <c r="V166" i="56"/>
  <c r="U166" i="56"/>
  <c r="T166" i="56"/>
  <c r="O166" i="56"/>
  <c r="K166" i="56"/>
  <c r="S166" i="56" s="1"/>
  <c r="Z165" i="56"/>
  <c r="Y165" i="56"/>
  <c r="X165" i="56"/>
  <c r="W165" i="56"/>
  <c r="V165" i="56"/>
  <c r="T165" i="56"/>
  <c r="S165" i="56"/>
  <c r="O165" i="56"/>
  <c r="K165" i="56"/>
  <c r="U165" i="56" s="1"/>
  <c r="Z164" i="56"/>
  <c r="Y164" i="56"/>
  <c r="X164" i="56"/>
  <c r="W164" i="56"/>
  <c r="V164" i="56"/>
  <c r="U164" i="56"/>
  <c r="T164" i="56"/>
  <c r="O164" i="56"/>
  <c r="K164" i="56"/>
  <c r="S164" i="56" s="1"/>
  <c r="Z163" i="56"/>
  <c r="Y163" i="56"/>
  <c r="X163" i="56"/>
  <c r="W163" i="56"/>
  <c r="V163" i="56"/>
  <c r="T163" i="56"/>
  <c r="P135" i="56" s="1"/>
  <c r="S163" i="56"/>
  <c r="O163" i="56"/>
  <c r="K163" i="56"/>
  <c r="U163" i="56" s="1"/>
  <c r="Z162" i="56"/>
  <c r="Y162" i="56"/>
  <c r="X162" i="56"/>
  <c r="W162" i="56"/>
  <c r="U162" i="56"/>
  <c r="T162" i="56"/>
  <c r="S162" i="56"/>
  <c r="O162" i="56"/>
  <c r="K162" i="56"/>
  <c r="V162" i="56" s="1"/>
  <c r="B162" i="56"/>
  <c r="C162" i="56" s="1"/>
  <c r="B163" i="56" s="1"/>
  <c r="C163" i="56" s="1"/>
  <c r="B164" i="56" s="1"/>
  <c r="C164" i="56" s="1"/>
  <c r="B165" i="56" s="1"/>
  <c r="C165" i="56" s="1"/>
  <c r="B166" i="56" s="1"/>
  <c r="C166" i="56" s="1"/>
  <c r="B167" i="56" s="1"/>
  <c r="C167" i="56" s="1"/>
  <c r="B168" i="56" s="1"/>
  <c r="C168" i="56" s="1"/>
  <c r="B169" i="56" s="1"/>
  <c r="C169" i="56" s="1"/>
  <c r="B170" i="56" s="1"/>
  <c r="C170" i="56" s="1"/>
  <c r="B171" i="56" s="1"/>
  <c r="C171" i="56" s="1"/>
  <c r="B172" i="56" s="1"/>
  <c r="C172" i="56" s="1"/>
  <c r="B173" i="56" s="1"/>
  <c r="C173" i="56" s="1"/>
  <c r="A162" i="56"/>
  <c r="L158" i="56"/>
  <c r="K157" i="56"/>
  <c r="K156" i="56"/>
  <c r="K155" i="56"/>
  <c r="K154" i="56"/>
  <c r="K153" i="56"/>
  <c r="K152" i="56"/>
  <c r="L146" i="56"/>
  <c r="K146" i="56"/>
  <c r="G146" i="56"/>
  <c r="F146" i="56"/>
  <c r="D146" i="56"/>
  <c r="A146" i="56"/>
  <c r="L144" i="56"/>
  <c r="K144" i="56"/>
  <c r="G144" i="56" s="1"/>
  <c r="F144" i="56"/>
  <c r="D144" i="56"/>
  <c r="A144" i="56"/>
  <c r="K142" i="56"/>
  <c r="F142" i="56"/>
  <c r="D142" i="56"/>
  <c r="A142" i="56"/>
  <c r="U141" i="56"/>
  <c r="T141" i="56"/>
  <c r="P141" i="56"/>
  <c r="U140" i="56"/>
  <c r="T140" i="56"/>
  <c r="K140" i="56"/>
  <c r="F140" i="56"/>
  <c r="D140" i="56"/>
  <c r="A140" i="56"/>
  <c r="U139" i="56"/>
  <c r="T139" i="56"/>
  <c r="P139" i="56"/>
  <c r="U138" i="56"/>
  <c r="K138" i="56"/>
  <c r="F138" i="56"/>
  <c r="D138" i="56"/>
  <c r="A138" i="56"/>
  <c r="U137" i="56"/>
  <c r="T137" i="56"/>
  <c r="U136" i="56"/>
  <c r="T136" i="56"/>
  <c r="S136" i="56"/>
  <c r="K136" i="56"/>
  <c r="F136" i="56"/>
  <c r="D136" i="56"/>
  <c r="A136" i="56"/>
  <c r="U135" i="56"/>
  <c r="U134" i="56"/>
  <c r="H146" i="56" s="1"/>
  <c r="J146" i="56" s="1"/>
  <c r="S134" i="56"/>
  <c r="S142" i="56" s="1"/>
  <c r="Z113" i="56"/>
  <c r="Y113" i="56"/>
  <c r="X113" i="56"/>
  <c r="W113" i="56"/>
  <c r="V113" i="56"/>
  <c r="U113" i="56"/>
  <c r="T113" i="56"/>
  <c r="S113" i="56"/>
  <c r="O113" i="56"/>
  <c r="K113" i="56"/>
  <c r="Z112" i="56"/>
  <c r="Y112" i="56"/>
  <c r="X112" i="56"/>
  <c r="W112" i="56"/>
  <c r="V112" i="56"/>
  <c r="U112" i="56"/>
  <c r="T112" i="56"/>
  <c r="S112" i="56"/>
  <c r="O112" i="56"/>
  <c r="K112" i="56"/>
  <c r="Z111" i="56"/>
  <c r="Y111" i="56"/>
  <c r="X111" i="56"/>
  <c r="W111" i="56"/>
  <c r="V111" i="56"/>
  <c r="U111" i="56"/>
  <c r="T111" i="56"/>
  <c r="S111" i="56"/>
  <c r="O111" i="56"/>
  <c r="K111" i="56"/>
  <c r="Z110" i="56"/>
  <c r="Y110" i="56"/>
  <c r="X110" i="56"/>
  <c r="W110" i="56"/>
  <c r="V110" i="56"/>
  <c r="U110" i="56"/>
  <c r="T110" i="56"/>
  <c r="S110" i="56"/>
  <c r="O110" i="56"/>
  <c r="K110" i="56"/>
  <c r="Z109" i="56"/>
  <c r="Y109" i="56"/>
  <c r="X109" i="56"/>
  <c r="W109" i="56"/>
  <c r="V109" i="56"/>
  <c r="U109" i="56"/>
  <c r="T109" i="56"/>
  <c r="S109" i="56"/>
  <c r="O109" i="56"/>
  <c r="K109" i="56"/>
  <c r="Z108" i="56"/>
  <c r="Y108" i="56"/>
  <c r="X108" i="56"/>
  <c r="W108" i="56"/>
  <c r="V108" i="56"/>
  <c r="U108" i="56"/>
  <c r="T108" i="56"/>
  <c r="S108" i="56"/>
  <c r="O108" i="56"/>
  <c r="K108" i="56"/>
  <c r="Z107" i="56"/>
  <c r="Y107" i="56"/>
  <c r="X107" i="56"/>
  <c r="W107" i="56"/>
  <c r="V107" i="56"/>
  <c r="U107" i="56"/>
  <c r="T107" i="56"/>
  <c r="S107" i="56"/>
  <c r="O107" i="56"/>
  <c r="K107" i="56"/>
  <c r="Z106" i="56"/>
  <c r="Y106" i="56"/>
  <c r="X106" i="56"/>
  <c r="W106" i="56"/>
  <c r="V106" i="56"/>
  <c r="U106" i="56"/>
  <c r="T106" i="56"/>
  <c r="S106" i="56"/>
  <c r="O106" i="56"/>
  <c r="K106" i="56"/>
  <c r="Z105" i="56"/>
  <c r="Y105" i="56"/>
  <c r="X105" i="56"/>
  <c r="W105" i="56"/>
  <c r="V105" i="56"/>
  <c r="U105" i="56"/>
  <c r="T105" i="56"/>
  <c r="S105" i="56"/>
  <c r="O105" i="56"/>
  <c r="K105" i="56"/>
  <c r="Z104" i="56"/>
  <c r="Y104" i="56"/>
  <c r="X104" i="56"/>
  <c r="W104" i="56"/>
  <c r="V104" i="56"/>
  <c r="U22" i="56" s="1"/>
  <c r="U104" i="56"/>
  <c r="T104" i="56"/>
  <c r="S104" i="56"/>
  <c r="O104" i="56"/>
  <c r="K104" i="56"/>
  <c r="Z103" i="56"/>
  <c r="U26" i="56" s="1"/>
  <c r="Y103" i="56"/>
  <c r="X103" i="56"/>
  <c r="U24" i="56" s="1"/>
  <c r="W103" i="56"/>
  <c r="V103" i="56"/>
  <c r="U103" i="56"/>
  <c r="T103" i="56"/>
  <c r="U20" i="56" s="1"/>
  <c r="S103" i="56"/>
  <c r="O103" i="56"/>
  <c r="K103" i="56"/>
  <c r="C103" i="56"/>
  <c r="B104" i="56" s="1"/>
  <c r="C104" i="56" s="1"/>
  <c r="B105" i="56" s="1"/>
  <c r="C105" i="56" s="1"/>
  <c r="B106" i="56" s="1"/>
  <c r="C106" i="56" s="1"/>
  <c r="B107" i="56" s="1"/>
  <c r="C107" i="56" s="1"/>
  <c r="B108" i="56" s="1"/>
  <c r="C108" i="56" s="1"/>
  <c r="B109" i="56" s="1"/>
  <c r="C109" i="56" s="1"/>
  <c r="B110" i="56" s="1"/>
  <c r="C110" i="56" s="1"/>
  <c r="B111" i="56" s="1"/>
  <c r="C111" i="56" s="1"/>
  <c r="B112" i="56" s="1"/>
  <c r="C112" i="56" s="1"/>
  <c r="B113" i="56" s="1"/>
  <c r="C113" i="56" s="1"/>
  <c r="B103" i="56"/>
  <c r="A103" i="56"/>
  <c r="Z102" i="56"/>
  <c r="Y102" i="56"/>
  <c r="U25" i="56" s="1"/>
  <c r="X102" i="56"/>
  <c r="W102" i="56"/>
  <c r="U23" i="56" s="1"/>
  <c r="V102" i="56"/>
  <c r="U102" i="56"/>
  <c r="U21" i="56" s="1"/>
  <c r="T102" i="56"/>
  <c r="S102" i="56"/>
  <c r="O102" i="56"/>
  <c r="K102" i="56"/>
  <c r="Z101" i="56"/>
  <c r="Y101" i="56"/>
  <c r="X101" i="56"/>
  <c r="W101" i="56"/>
  <c r="V101" i="56"/>
  <c r="U101" i="56"/>
  <c r="T101" i="56"/>
  <c r="S101" i="56"/>
  <c r="O101" i="56"/>
  <c r="K101" i="56"/>
  <c r="Z100" i="56"/>
  <c r="Y100" i="56"/>
  <c r="X100" i="56"/>
  <c r="W100" i="56"/>
  <c r="V100" i="56"/>
  <c r="U100" i="56"/>
  <c r="T100" i="56"/>
  <c r="S100" i="56"/>
  <c r="O100" i="56"/>
  <c r="K100" i="56"/>
  <c r="Z99" i="56"/>
  <c r="Y99" i="56"/>
  <c r="X99" i="56"/>
  <c r="W99" i="56"/>
  <c r="V99" i="56"/>
  <c r="U99" i="56"/>
  <c r="T99" i="56"/>
  <c r="S99" i="56"/>
  <c r="O99" i="56"/>
  <c r="K99" i="56"/>
  <c r="Z98" i="56"/>
  <c r="Y98" i="56"/>
  <c r="X98" i="56"/>
  <c r="W98" i="56"/>
  <c r="V98" i="56"/>
  <c r="U98" i="56"/>
  <c r="T98" i="56"/>
  <c r="S98" i="56"/>
  <c r="O98" i="56"/>
  <c r="K98" i="56"/>
  <c r="Z97" i="56"/>
  <c r="Y97" i="56"/>
  <c r="X97" i="56"/>
  <c r="W97" i="56"/>
  <c r="V97" i="56"/>
  <c r="U97" i="56"/>
  <c r="T97" i="56"/>
  <c r="S97" i="56"/>
  <c r="O97" i="56"/>
  <c r="K97" i="56"/>
  <c r="Z96" i="56"/>
  <c r="Y96" i="56"/>
  <c r="X96" i="56"/>
  <c r="W96" i="56"/>
  <c r="V96" i="56"/>
  <c r="U96" i="56"/>
  <c r="T96" i="56"/>
  <c r="S96" i="56"/>
  <c r="O96" i="56"/>
  <c r="K96" i="56"/>
  <c r="Z95" i="56"/>
  <c r="Y95" i="56"/>
  <c r="X95" i="56"/>
  <c r="W95" i="56"/>
  <c r="V95" i="56"/>
  <c r="U95" i="56"/>
  <c r="T95" i="56"/>
  <c r="S95" i="56"/>
  <c r="O95" i="56"/>
  <c r="K95" i="56"/>
  <c r="Z94" i="56"/>
  <c r="Y94" i="56"/>
  <c r="X94" i="56"/>
  <c r="W94" i="56"/>
  <c r="V94" i="56"/>
  <c r="U94" i="56"/>
  <c r="T94" i="56"/>
  <c r="S94" i="56"/>
  <c r="O94" i="56"/>
  <c r="K94" i="56"/>
  <c r="Z93" i="56"/>
  <c r="Y93" i="56"/>
  <c r="X93" i="56"/>
  <c r="W93" i="56"/>
  <c r="V93" i="56"/>
  <c r="U93" i="56"/>
  <c r="T93" i="56"/>
  <c r="S93" i="56"/>
  <c r="T19" i="56" s="1"/>
  <c r="O93" i="56"/>
  <c r="K93" i="56"/>
  <c r="Z92" i="56"/>
  <c r="Y92" i="56"/>
  <c r="T25" i="56" s="1"/>
  <c r="X92" i="56"/>
  <c r="W92" i="56"/>
  <c r="T23" i="56" s="1"/>
  <c r="V92" i="56"/>
  <c r="U92" i="56"/>
  <c r="T21" i="56" s="1"/>
  <c r="T92" i="56"/>
  <c r="S92" i="56"/>
  <c r="O92" i="56"/>
  <c r="K92" i="56"/>
  <c r="B92" i="56"/>
  <c r="C92" i="56" s="1"/>
  <c r="B93" i="56" s="1"/>
  <c r="C93" i="56" s="1"/>
  <c r="B94" i="56" s="1"/>
  <c r="C94" i="56" s="1"/>
  <c r="B95" i="56" s="1"/>
  <c r="C95" i="56" s="1"/>
  <c r="B96" i="56" s="1"/>
  <c r="C96" i="56" s="1"/>
  <c r="B97" i="56" s="1"/>
  <c r="C97" i="56" s="1"/>
  <c r="B98" i="56" s="1"/>
  <c r="C98" i="56" s="1"/>
  <c r="B99" i="56" s="1"/>
  <c r="C99" i="56" s="1"/>
  <c r="B100" i="56" s="1"/>
  <c r="C100" i="56" s="1"/>
  <c r="B101" i="56" s="1"/>
  <c r="C101" i="56" s="1"/>
  <c r="B102" i="56" s="1"/>
  <c r="C102" i="56" s="1"/>
  <c r="A92" i="56"/>
  <c r="Z91" i="56"/>
  <c r="T26" i="56" s="1"/>
  <c r="Y91" i="56"/>
  <c r="X91" i="56"/>
  <c r="W91" i="56"/>
  <c r="V91" i="56"/>
  <c r="T22" i="56" s="1"/>
  <c r="U91" i="56"/>
  <c r="T91" i="56"/>
  <c r="T20" i="56" s="1"/>
  <c r="S91" i="56"/>
  <c r="O91" i="56"/>
  <c r="K91" i="56"/>
  <c r="Z90" i="56"/>
  <c r="Y90" i="56"/>
  <c r="X90" i="56"/>
  <c r="W90" i="56"/>
  <c r="V90" i="56"/>
  <c r="U90" i="56"/>
  <c r="T90" i="56"/>
  <c r="S90" i="56"/>
  <c r="O90" i="56"/>
  <c r="K90" i="56"/>
  <c r="Z89" i="56"/>
  <c r="Y89" i="56"/>
  <c r="X89" i="56"/>
  <c r="W89" i="56"/>
  <c r="V89" i="56"/>
  <c r="U89" i="56"/>
  <c r="T89" i="56"/>
  <c r="S89" i="56"/>
  <c r="O89" i="56"/>
  <c r="K89" i="56"/>
  <c r="Z88" i="56"/>
  <c r="Y88" i="56"/>
  <c r="X88" i="56"/>
  <c r="W88" i="56"/>
  <c r="V88" i="56"/>
  <c r="U88" i="56"/>
  <c r="T88" i="56"/>
  <c r="S88" i="56"/>
  <c r="O88" i="56"/>
  <c r="K88" i="56"/>
  <c r="Z87" i="56"/>
  <c r="Y87" i="56"/>
  <c r="X87" i="56"/>
  <c r="W87" i="56"/>
  <c r="V87" i="56"/>
  <c r="U87" i="56"/>
  <c r="T87" i="56"/>
  <c r="S87" i="56"/>
  <c r="O87" i="56"/>
  <c r="K87" i="56"/>
  <c r="Z86" i="56"/>
  <c r="Y86" i="56"/>
  <c r="X86" i="56"/>
  <c r="W86" i="56"/>
  <c r="V86" i="56"/>
  <c r="U86" i="56"/>
  <c r="T86" i="56"/>
  <c r="S86" i="56"/>
  <c r="O86" i="56"/>
  <c r="K86" i="56"/>
  <c r="Z85" i="56"/>
  <c r="Y85" i="56"/>
  <c r="X85" i="56"/>
  <c r="W85" i="56"/>
  <c r="V85" i="56"/>
  <c r="U85" i="56"/>
  <c r="T85" i="56"/>
  <c r="S85" i="56"/>
  <c r="O85" i="56"/>
  <c r="K85" i="56"/>
  <c r="Z84" i="56"/>
  <c r="Y84" i="56"/>
  <c r="X84" i="56"/>
  <c r="W84" i="56"/>
  <c r="V84" i="56"/>
  <c r="U84" i="56"/>
  <c r="T84" i="56"/>
  <c r="S84" i="56"/>
  <c r="O84" i="56"/>
  <c r="K84" i="56"/>
  <c r="Z83" i="56"/>
  <c r="Y83" i="56"/>
  <c r="X83" i="56"/>
  <c r="W83" i="56"/>
  <c r="V83" i="56"/>
  <c r="U83" i="56"/>
  <c r="T83" i="56"/>
  <c r="S83" i="56"/>
  <c r="O83" i="56"/>
  <c r="K83" i="56"/>
  <c r="Z82" i="56"/>
  <c r="Y82" i="56"/>
  <c r="X82" i="56"/>
  <c r="S24" i="56" s="1"/>
  <c r="W82" i="56"/>
  <c r="V82" i="56"/>
  <c r="U82" i="56"/>
  <c r="T82" i="56"/>
  <c r="S82" i="56"/>
  <c r="O82" i="56"/>
  <c r="K82" i="56"/>
  <c r="Z81" i="56"/>
  <c r="S26" i="56" s="1"/>
  <c r="Y81" i="56"/>
  <c r="X81" i="56"/>
  <c r="W81" i="56"/>
  <c r="V81" i="56"/>
  <c r="S22" i="56" s="1"/>
  <c r="U81" i="56"/>
  <c r="T81" i="56"/>
  <c r="S20" i="56" s="1"/>
  <c r="S81" i="56"/>
  <c r="O81" i="56"/>
  <c r="K81" i="56"/>
  <c r="B81" i="56"/>
  <c r="C81" i="56" s="1"/>
  <c r="B82" i="56" s="1"/>
  <c r="C82" i="56" s="1"/>
  <c r="B83" i="56" s="1"/>
  <c r="C83" i="56" s="1"/>
  <c r="B84" i="56" s="1"/>
  <c r="C84" i="56" s="1"/>
  <c r="B85" i="56" s="1"/>
  <c r="C85" i="56" s="1"/>
  <c r="B86" i="56" s="1"/>
  <c r="C86" i="56" s="1"/>
  <c r="B87" i="56" s="1"/>
  <c r="C87" i="56" s="1"/>
  <c r="B88" i="56" s="1"/>
  <c r="C88" i="56" s="1"/>
  <c r="B89" i="56" s="1"/>
  <c r="C89" i="56" s="1"/>
  <c r="B90" i="56" s="1"/>
  <c r="C90" i="56" s="1"/>
  <c r="B91" i="56" s="1"/>
  <c r="C91" i="56" s="1"/>
  <c r="A81" i="56"/>
  <c r="Z80" i="56"/>
  <c r="Y80" i="56"/>
  <c r="S25" i="56" s="1"/>
  <c r="X80" i="56"/>
  <c r="W80" i="56"/>
  <c r="S23" i="56" s="1"/>
  <c r="V80" i="56"/>
  <c r="U80" i="56"/>
  <c r="T80" i="56"/>
  <c r="S80" i="56"/>
  <c r="O80" i="56"/>
  <c r="K80" i="56"/>
  <c r="Z79" i="56"/>
  <c r="Y79" i="56"/>
  <c r="X79" i="56"/>
  <c r="W79" i="56"/>
  <c r="V79" i="56"/>
  <c r="U79" i="56"/>
  <c r="T79" i="56"/>
  <c r="S79" i="56"/>
  <c r="O79" i="56"/>
  <c r="K79" i="56"/>
  <c r="Z78" i="56"/>
  <c r="Y78" i="56"/>
  <c r="X78" i="56"/>
  <c r="W78" i="56"/>
  <c r="V78" i="56"/>
  <c r="U78" i="56"/>
  <c r="T78" i="56"/>
  <c r="S78" i="56"/>
  <c r="O78" i="56"/>
  <c r="K78" i="56"/>
  <c r="Z77" i="56"/>
  <c r="Y77" i="56"/>
  <c r="X77" i="56"/>
  <c r="W77" i="56"/>
  <c r="V77" i="56"/>
  <c r="U77" i="56"/>
  <c r="T77" i="56"/>
  <c r="S77" i="56"/>
  <c r="O77" i="56"/>
  <c r="K77" i="56"/>
  <c r="Z76" i="56"/>
  <c r="Y76" i="56"/>
  <c r="X76" i="56"/>
  <c r="W76" i="56"/>
  <c r="V76" i="56"/>
  <c r="U76" i="56"/>
  <c r="T76" i="56"/>
  <c r="S76" i="56"/>
  <c r="O76" i="56"/>
  <c r="K76" i="56"/>
  <c r="Z75" i="56"/>
  <c r="Y75" i="56"/>
  <c r="X75" i="56"/>
  <c r="W75" i="56"/>
  <c r="V75" i="56"/>
  <c r="U75" i="56"/>
  <c r="T75" i="56"/>
  <c r="S75" i="56"/>
  <c r="O75" i="56"/>
  <c r="K75" i="56"/>
  <c r="Z74" i="56"/>
  <c r="Y74" i="56"/>
  <c r="X74" i="56"/>
  <c r="W74" i="56"/>
  <c r="V74" i="56"/>
  <c r="U74" i="56"/>
  <c r="T74" i="56"/>
  <c r="S74" i="56"/>
  <c r="O74" i="56"/>
  <c r="K74" i="56"/>
  <c r="Z73" i="56"/>
  <c r="Y73" i="56"/>
  <c r="X73" i="56"/>
  <c r="W73" i="56"/>
  <c r="V73" i="56"/>
  <c r="U73" i="56"/>
  <c r="T73" i="56"/>
  <c r="S73" i="56"/>
  <c r="O73" i="56"/>
  <c r="K73" i="56"/>
  <c r="Z72" i="56"/>
  <c r="Y72" i="56"/>
  <c r="X72" i="56"/>
  <c r="W72" i="56"/>
  <c r="V72" i="56"/>
  <c r="U72" i="56"/>
  <c r="T72" i="56"/>
  <c r="S72" i="56"/>
  <c r="O72" i="56"/>
  <c r="K72" i="56"/>
  <c r="Z71" i="56"/>
  <c r="Y71" i="56"/>
  <c r="X71" i="56"/>
  <c r="W71" i="56"/>
  <c r="V71" i="56"/>
  <c r="T71" i="56"/>
  <c r="S71" i="56"/>
  <c r="O71" i="56"/>
  <c r="K71" i="56"/>
  <c r="U71" i="56" s="1"/>
  <c r="Z70" i="56"/>
  <c r="Y70" i="56"/>
  <c r="R25" i="56" s="1"/>
  <c r="X70" i="56"/>
  <c r="W70" i="56"/>
  <c r="V70" i="56"/>
  <c r="T70" i="56"/>
  <c r="S70" i="56"/>
  <c r="O70" i="56"/>
  <c r="K70" i="56"/>
  <c r="U70" i="56" s="1"/>
  <c r="B70" i="56"/>
  <c r="C70" i="56" s="1"/>
  <c r="B71" i="56" s="1"/>
  <c r="C71" i="56" s="1"/>
  <c r="B72" i="56" s="1"/>
  <c r="C72" i="56" s="1"/>
  <c r="B73" i="56" s="1"/>
  <c r="C73" i="56" s="1"/>
  <c r="B74" i="56" s="1"/>
  <c r="C74" i="56" s="1"/>
  <c r="B75" i="56" s="1"/>
  <c r="C75" i="56" s="1"/>
  <c r="B76" i="56" s="1"/>
  <c r="C76" i="56" s="1"/>
  <c r="B77" i="56" s="1"/>
  <c r="C77" i="56" s="1"/>
  <c r="B78" i="56" s="1"/>
  <c r="C78" i="56" s="1"/>
  <c r="B79" i="56" s="1"/>
  <c r="C79" i="56" s="1"/>
  <c r="B80" i="56" s="1"/>
  <c r="C80" i="56" s="1"/>
  <c r="A70" i="56"/>
  <c r="Z69" i="56"/>
  <c r="Y69" i="56"/>
  <c r="X69" i="56"/>
  <c r="W69" i="56"/>
  <c r="V69" i="56"/>
  <c r="U69" i="56"/>
  <c r="T69" i="56"/>
  <c r="S69" i="56"/>
  <c r="O69" i="56"/>
  <c r="K69" i="56"/>
  <c r="Z68" i="56"/>
  <c r="Y68" i="56"/>
  <c r="X68" i="56"/>
  <c r="W68" i="56"/>
  <c r="V68" i="56"/>
  <c r="U68" i="56"/>
  <c r="T68" i="56"/>
  <c r="S68" i="56"/>
  <c r="O68" i="56"/>
  <c r="K68" i="56"/>
  <c r="Z67" i="56"/>
  <c r="Y67" i="56"/>
  <c r="X67" i="56"/>
  <c r="W67" i="56"/>
  <c r="V67" i="56"/>
  <c r="U67" i="56"/>
  <c r="T67" i="56"/>
  <c r="S67" i="56"/>
  <c r="O67" i="56"/>
  <c r="K67" i="56"/>
  <c r="Z66" i="56"/>
  <c r="Y66" i="56"/>
  <c r="X66" i="56"/>
  <c r="W66" i="56"/>
  <c r="V66" i="56"/>
  <c r="U66" i="56"/>
  <c r="T66" i="56"/>
  <c r="S66" i="56"/>
  <c r="O66" i="56"/>
  <c r="K66" i="56"/>
  <c r="Z65" i="56"/>
  <c r="Y65" i="56"/>
  <c r="X65" i="56"/>
  <c r="W65" i="56"/>
  <c r="V65" i="56"/>
  <c r="U65" i="56"/>
  <c r="T65" i="56"/>
  <c r="O65" i="56"/>
  <c r="K65" i="56"/>
  <c r="S65" i="56" s="1"/>
  <c r="Z64" i="56"/>
  <c r="Y64" i="56"/>
  <c r="X64" i="56"/>
  <c r="W64" i="56"/>
  <c r="V64" i="56"/>
  <c r="T64" i="56"/>
  <c r="S64" i="56"/>
  <c r="O64" i="56"/>
  <c r="K64" i="56"/>
  <c r="U64" i="56" s="1"/>
  <c r="Z63" i="56"/>
  <c r="Y63" i="56"/>
  <c r="X63" i="56"/>
  <c r="W63" i="56"/>
  <c r="V63" i="56"/>
  <c r="U63" i="56"/>
  <c r="T63" i="56"/>
  <c r="O63" i="56"/>
  <c r="K63" i="56"/>
  <c r="S63" i="56" s="1"/>
  <c r="Z62" i="56"/>
  <c r="Y62" i="56"/>
  <c r="X62" i="56"/>
  <c r="W62" i="56"/>
  <c r="Q23" i="56" s="1"/>
  <c r="V62" i="56"/>
  <c r="T62" i="56"/>
  <c r="S62" i="56"/>
  <c r="O62" i="56"/>
  <c r="K62" i="56"/>
  <c r="U62" i="56" s="1"/>
  <c r="Z61" i="56"/>
  <c r="Y61" i="56"/>
  <c r="X61" i="56"/>
  <c r="W61" i="56"/>
  <c r="V61" i="56"/>
  <c r="T61" i="56"/>
  <c r="S61" i="56"/>
  <c r="O61" i="56"/>
  <c r="K61" i="56"/>
  <c r="U61" i="56" s="1"/>
  <c r="Z60" i="56"/>
  <c r="Y60" i="56"/>
  <c r="X60" i="56"/>
  <c r="W60" i="56"/>
  <c r="V60" i="56"/>
  <c r="U60" i="56"/>
  <c r="T60" i="56"/>
  <c r="O60" i="56"/>
  <c r="K60" i="56"/>
  <c r="S60" i="56" s="1"/>
  <c r="Z59" i="56"/>
  <c r="Y59" i="56"/>
  <c r="X59" i="56"/>
  <c r="W59" i="56"/>
  <c r="V59" i="56"/>
  <c r="U59" i="56"/>
  <c r="T59" i="56"/>
  <c r="S59" i="56"/>
  <c r="O59" i="56"/>
  <c r="K59" i="56"/>
  <c r="C59" i="56"/>
  <c r="B60" i="56" s="1"/>
  <c r="C60" i="56" s="1"/>
  <c r="B61" i="56" s="1"/>
  <c r="C61" i="56" s="1"/>
  <c r="B62" i="56" s="1"/>
  <c r="C62" i="56" s="1"/>
  <c r="B63" i="56" s="1"/>
  <c r="C63" i="56" s="1"/>
  <c r="B64" i="56" s="1"/>
  <c r="C64" i="56" s="1"/>
  <c r="B65" i="56" s="1"/>
  <c r="C65" i="56" s="1"/>
  <c r="B66" i="56" s="1"/>
  <c r="C66" i="56" s="1"/>
  <c r="B67" i="56" s="1"/>
  <c r="C67" i="56" s="1"/>
  <c r="B68" i="56" s="1"/>
  <c r="C68" i="56" s="1"/>
  <c r="B69" i="56" s="1"/>
  <c r="C69" i="56" s="1"/>
  <c r="B59" i="56"/>
  <c r="A59" i="56"/>
  <c r="Z58" i="56"/>
  <c r="Y58" i="56"/>
  <c r="X58" i="56"/>
  <c r="W58" i="56"/>
  <c r="V58" i="56"/>
  <c r="U58" i="56"/>
  <c r="T58" i="56"/>
  <c r="S58" i="56"/>
  <c r="O58" i="56"/>
  <c r="K58" i="56"/>
  <c r="Z57" i="56"/>
  <c r="Y57" i="56"/>
  <c r="X57" i="56"/>
  <c r="W57" i="56"/>
  <c r="V57" i="56"/>
  <c r="U57" i="56"/>
  <c r="T57" i="56"/>
  <c r="S57" i="56"/>
  <c r="O57" i="56"/>
  <c r="K57" i="56"/>
  <c r="Z56" i="56"/>
  <c r="Y56" i="56"/>
  <c r="X56" i="56"/>
  <c r="W56" i="56"/>
  <c r="V56" i="56"/>
  <c r="U56" i="56"/>
  <c r="T56" i="56"/>
  <c r="S56" i="56"/>
  <c r="O56" i="56"/>
  <c r="K56" i="56"/>
  <c r="Z55" i="56"/>
  <c r="Y55" i="56"/>
  <c r="X55" i="56"/>
  <c r="W55" i="56"/>
  <c r="V55" i="56"/>
  <c r="U55" i="56"/>
  <c r="T55" i="56"/>
  <c r="S55" i="56"/>
  <c r="O55" i="56"/>
  <c r="K55" i="56"/>
  <c r="Z54" i="56"/>
  <c r="Y54" i="56"/>
  <c r="X54" i="56"/>
  <c r="W54" i="56"/>
  <c r="V54" i="56"/>
  <c r="U54" i="56"/>
  <c r="T54" i="56"/>
  <c r="S54" i="56"/>
  <c r="O54" i="56"/>
  <c r="K54" i="56"/>
  <c r="Z53" i="56"/>
  <c r="Y53" i="56"/>
  <c r="X53" i="56"/>
  <c r="W53" i="56"/>
  <c r="V53" i="56"/>
  <c r="U53" i="56"/>
  <c r="T53" i="56"/>
  <c r="S53" i="56"/>
  <c r="O53" i="56"/>
  <c r="K53" i="56"/>
  <c r="Z52" i="56"/>
  <c r="Y52" i="56"/>
  <c r="X52" i="56"/>
  <c r="W52" i="56"/>
  <c r="V52" i="56"/>
  <c r="U52" i="56"/>
  <c r="T52" i="56"/>
  <c r="S52" i="56"/>
  <c r="O52" i="56"/>
  <c r="K52" i="56"/>
  <c r="Z51" i="56"/>
  <c r="Y51" i="56"/>
  <c r="X51" i="56"/>
  <c r="W51" i="56"/>
  <c r="V51" i="56"/>
  <c r="U51" i="56"/>
  <c r="T51" i="56"/>
  <c r="S51" i="56"/>
  <c r="O51" i="56"/>
  <c r="K51" i="56"/>
  <c r="Z50" i="56"/>
  <c r="Y50" i="56"/>
  <c r="X50" i="56"/>
  <c r="W50" i="56"/>
  <c r="V50" i="56"/>
  <c r="U50" i="56"/>
  <c r="T50" i="56"/>
  <c r="S50" i="56"/>
  <c r="O50" i="56"/>
  <c r="K50" i="56"/>
  <c r="Z49" i="56"/>
  <c r="Y49" i="56"/>
  <c r="X49" i="56"/>
  <c r="W49" i="56"/>
  <c r="V49" i="56"/>
  <c r="U49" i="56"/>
  <c r="T49" i="56"/>
  <c r="S49" i="56"/>
  <c r="O49" i="56"/>
  <c r="K49" i="56"/>
  <c r="Z48" i="56"/>
  <c r="Y48" i="56"/>
  <c r="X48" i="56"/>
  <c r="W48" i="56"/>
  <c r="V48" i="56"/>
  <c r="U48" i="56"/>
  <c r="T48" i="56"/>
  <c r="O48" i="56"/>
  <c r="K48" i="56"/>
  <c r="S48" i="56" s="1"/>
  <c r="Z47" i="56"/>
  <c r="Y47" i="56"/>
  <c r="X47" i="56"/>
  <c r="W47" i="56"/>
  <c r="V47" i="56"/>
  <c r="U47" i="56"/>
  <c r="T47" i="56"/>
  <c r="O47" i="56"/>
  <c r="K47" i="56"/>
  <c r="S47" i="56" s="1"/>
  <c r="B47" i="56"/>
  <c r="C47" i="56" s="1"/>
  <c r="B48" i="56" s="1"/>
  <c r="C48" i="56" s="1"/>
  <c r="B49" i="56" s="1"/>
  <c r="C49" i="56" s="1"/>
  <c r="B50" i="56" s="1"/>
  <c r="C50" i="56" s="1"/>
  <c r="B51" i="56" s="1"/>
  <c r="C51" i="56" s="1"/>
  <c r="B52" i="56" s="1"/>
  <c r="C52" i="56" s="1"/>
  <c r="B53" i="56" s="1"/>
  <c r="C53" i="56" s="1"/>
  <c r="B54" i="56" s="1"/>
  <c r="C54" i="56" s="1"/>
  <c r="B55" i="56" s="1"/>
  <c r="C55" i="56" s="1"/>
  <c r="B56" i="56" s="1"/>
  <c r="C56" i="56" s="1"/>
  <c r="B57" i="56" s="1"/>
  <c r="C57" i="56" s="1"/>
  <c r="B58" i="56" s="1"/>
  <c r="C58" i="56" s="1"/>
  <c r="A47" i="56"/>
  <c r="L43" i="56"/>
  <c r="K42" i="56"/>
  <c r="K41" i="56"/>
  <c r="K40" i="56"/>
  <c r="K39" i="56"/>
  <c r="K38" i="56"/>
  <c r="K37" i="56"/>
  <c r="L31" i="56"/>
  <c r="K31" i="56"/>
  <c r="G31" i="56"/>
  <c r="F31" i="56"/>
  <c r="D31" i="56"/>
  <c r="A31" i="56"/>
  <c r="L29" i="56"/>
  <c r="K29" i="56"/>
  <c r="G29" i="56"/>
  <c r="F29" i="56"/>
  <c r="D29" i="56"/>
  <c r="A29" i="56"/>
  <c r="K27" i="56"/>
  <c r="F27" i="56"/>
  <c r="D27" i="56"/>
  <c r="A27" i="56"/>
  <c r="P26" i="56"/>
  <c r="K25" i="56"/>
  <c r="F25" i="56"/>
  <c r="D25" i="56"/>
  <c r="A25" i="56"/>
  <c r="T24" i="56"/>
  <c r="K23" i="56"/>
  <c r="F23" i="56"/>
  <c r="D23" i="56"/>
  <c r="A23" i="56"/>
  <c r="P22" i="56"/>
  <c r="S21" i="56"/>
  <c r="K21" i="56"/>
  <c r="F21" i="56"/>
  <c r="D21" i="56"/>
  <c r="A21" i="56"/>
  <c r="U19" i="56"/>
  <c r="S19" i="56"/>
  <c r="K158" i="74" l="1"/>
  <c r="Q140" i="74"/>
  <c r="Q136" i="74"/>
  <c r="Q139" i="74"/>
  <c r="Q135" i="74"/>
  <c r="Q137" i="74"/>
  <c r="Q141" i="74"/>
  <c r="V229" i="74"/>
  <c r="P140" i="74"/>
  <c r="V140" i="74" s="1"/>
  <c r="P138" i="74"/>
  <c r="V138" i="74" s="1"/>
  <c r="W229" i="74"/>
  <c r="Q134" i="74"/>
  <c r="U229" i="74"/>
  <c r="Y229" i="74"/>
  <c r="P134" i="74"/>
  <c r="Z229" i="74"/>
  <c r="T229" i="74"/>
  <c r="P139" i="74"/>
  <c r="P136" i="74"/>
  <c r="V136" i="74" s="1"/>
  <c r="P137" i="74"/>
  <c r="P135" i="74"/>
  <c r="V135" i="74" s="1"/>
  <c r="G29" i="74"/>
  <c r="T21" i="74"/>
  <c r="T19" i="74"/>
  <c r="H29" i="74" s="1"/>
  <c r="T24" i="74"/>
  <c r="S21" i="74"/>
  <c r="P21" i="74"/>
  <c r="P25" i="74"/>
  <c r="S19" i="74"/>
  <c r="V19" i="74" s="1"/>
  <c r="S22" i="74"/>
  <c r="S23" i="74"/>
  <c r="K43" i="74"/>
  <c r="S26" i="74"/>
  <c r="V26" i="74" s="1"/>
  <c r="S25" i="74"/>
  <c r="V25" i="74" s="1"/>
  <c r="R21" i="74"/>
  <c r="R25" i="74"/>
  <c r="R26" i="74"/>
  <c r="R24" i="74"/>
  <c r="R19" i="74"/>
  <c r="G23" i="74"/>
  <c r="R23" i="74"/>
  <c r="R22" i="74"/>
  <c r="Q21" i="74"/>
  <c r="Q25" i="74"/>
  <c r="Q23" i="74"/>
  <c r="T114" i="74"/>
  <c r="P24" i="74"/>
  <c r="U114" i="74"/>
  <c r="Y114" i="74"/>
  <c r="W114" i="74"/>
  <c r="P19" i="74"/>
  <c r="V114" i="74"/>
  <c r="Z114" i="74"/>
  <c r="P20" i="74"/>
  <c r="S114" i="74"/>
  <c r="P22" i="74"/>
  <c r="P27" i="74" s="1"/>
  <c r="I21" i="74" s="1"/>
  <c r="P23" i="74"/>
  <c r="G27" i="74"/>
  <c r="G21" i="74"/>
  <c r="G25" i="74"/>
  <c r="K34" i="74"/>
  <c r="H3" i="74"/>
  <c r="S135" i="72"/>
  <c r="S138" i="72"/>
  <c r="S137" i="72"/>
  <c r="S141" i="72"/>
  <c r="S139" i="72"/>
  <c r="V139" i="72" s="1"/>
  <c r="S136" i="72"/>
  <c r="S140" i="72"/>
  <c r="S134" i="72"/>
  <c r="R140" i="72"/>
  <c r="R139" i="72"/>
  <c r="R141" i="72"/>
  <c r="R134" i="72"/>
  <c r="R138" i="72"/>
  <c r="R137" i="72"/>
  <c r="R135" i="72"/>
  <c r="R136" i="72"/>
  <c r="Q135" i="72"/>
  <c r="Q138" i="72"/>
  <c r="Q136" i="72"/>
  <c r="Q137" i="72"/>
  <c r="Q141" i="72"/>
  <c r="Q139" i="72"/>
  <c r="Q140" i="72"/>
  <c r="T229" i="72"/>
  <c r="Q134" i="72"/>
  <c r="H138" i="72" s="1"/>
  <c r="J138" i="72" s="1"/>
  <c r="L139" i="72" s="1"/>
  <c r="P134" i="72"/>
  <c r="W229" i="72"/>
  <c r="P136" i="72"/>
  <c r="Y229" i="72"/>
  <c r="V229" i="72"/>
  <c r="Z229" i="72"/>
  <c r="P137" i="72"/>
  <c r="P138" i="72"/>
  <c r="S229" i="72"/>
  <c r="P135" i="72"/>
  <c r="V135" i="72" s="1"/>
  <c r="P140" i="72"/>
  <c r="U229" i="72"/>
  <c r="K158" i="72"/>
  <c r="K43" i="72"/>
  <c r="S26" i="72"/>
  <c r="S21" i="72"/>
  <c r="R19" i="72"/>
  <c r="R22" i="72"/>
  <c r="R26" i="72"/>
  <c r="R25" i="72"/>
  <c r="Q22" i="72"/>
  <c r="Q20" i="72"/>
  <c r="P24" i="72"/>
  <c r="P25" i="72"/>
  <c r="Q19" i="72"/>
  <c r="R21" i="72"/>
  <c r="S25" i="72"/>
  <c r="S19" i="72"/>
  <c r="Q26" i="72"/>
  <c r="Q24" i="72"/>
  <c r="R24" i="72"/>
  <c r="S22" i="72"/>
  <c r="S20" i="72"/>
  <c r="T22" i="72"/>
  <c r="U24" i="72"/>
  <c r="U25" i="72"/>
  <c r="S23" i="72"/>
  <c r="T23" i="72"/>
  <c r="T19" i="72"/>
  <c r="U26" i="72"/>
  <c r="H31" i="72" s="1"/>
  <c r="J31" i="72" s="1"/>
  <c r="L32" i="72" s="1"/>
  <c r="U23" i="72"/>
  <c r="R23" i="72"/>
  <c r="W114" i="72"/>
  <c r="Q23" i="72"/>
  <c r="S114" i="72"/>
  <c r="P21" i="72"/>
  <c r="P23" i="72"/>
  <c r="P20" i="72"/>
  <c r="H3" i="72"/>
  <c r="K158" i="71"/>
  <c r="L142" i="71"/>
  <c r="S134" i="71"/>
  <c r="S135" i="71"/>
  <c r="S136" i="71"/>
  <c r="S141" i="71"/>
  <c r="H142" i="71" s="1"/>
  <c r="J142" i="71" s="1"/>
  <c r="L143" i="71" s="1"/>
  <c r="S140" i="71"/>
  <c r="G140" i="71"/>
  <c r="R134" i="71"/>
  <c r="R135" i="71"/>
  <c r="R139" i="71"/>
  <c r="R141" i="71"/>
  <c r="R136" i="71"/>
  <c r="V136" i="71" s="1"/>
  <c r="R140" i="71"/>
  <c r="R138" i="71"/>
  <c r="R137" i="71"/>
  <c r="Q135" i="71"/>
  <c r="Q140" i="71"/>
  <c r="Q138" i="71"/>
  <c r="V138" i="71" s="1"/>
  <c r="Q137" i="71"/>
  <c r="V137" i="71" s="1"/>
  <c r="Q139" i="71"/>
  <c r="Q136" i="71"/>
  <c r="Q134" i="71"/>
  <c r="P138" i="71"/>
  <c r="P139" i="71"/>
  <c r="P137" i="71"/>
  <c r="Z229" i="71"/>
  <c r="P134" i="71"/>
  <c r="T229" i="71"/>
  <c r="Y229" i="71"/>
  <c r="W229" i="71"/>
  <c r="P140" i="71"/>
  <c r="U229" i="71"/>
  <c r="P136" i="71"/>
  <c r="P135" i="71"/>
  <c r="K149" i="71"/>
  <c r="G138" i="71"/>
  <c r="G136" i="71"/>
  <c r="G23" i="71"/>
  <c r="Q21" i="71"/>
  <c r="Q25" i="71"/>
  <c r="V25" i="71" s="1"/>
  <c r="Q22" i="71"/>
  <c r="Q23" i="71"/>
  <c r="Q20" i="71"/>
  <c r="Q24" i="71"/>
  <c r="P25" i="71"/>
  <c r="P21" i="71"/>
  <c r="V21" i="71" s="1"/>
  <c r="W114" i="71"/>
  <c r="T114" i="71"/>
  <c r="P24" i="71"/>
  <c r="P19" i="71"/>
  <c r="U114" i="71"/>
  <c r="Y114" i="71"/>
  <c r="P22" i="71"/>
  <c r="Z114" i="71"/>
  <c r="S114" i="71"/>
  <c r="P23" i="71"/>
  <c r="P20" i="71"/>
  <c r="P135" i="70"/>
  <c r="K158" i="70"/>
  <c r="R135" i="70"/>
  <c r="R136" i="70"/>
  <c r="R141" i="70"/>
  <c r="R137" i="70"/>
  <c r="Q140" i="70"/>
  <c r="Q139" i="70"/>
  <c r="Q138" i="70"/>
  <c r="Q135" i="70"/>
  <c r="Q136" i="70"/>
  <c r="Q137" i="70"/>
  <c r="Q141" i="70"/>
  <c r="Q134" i="70"/>
  <c r="P136" i="70"/>
  <c r="P140" i="70"/>
  <c r="V140" i="70" s="1"/>
  <c r="V229" i="70"/>
  <c r="Z229" i="70"/>
  <c r="G136" i="70"/>
  <c r="P137" i="70"/>
  <c r="P141" i="70"/>
  <c r="P134" i="70"/>
  <c r="H136" i="70" s="1"/>
  <c r="J136" i="70" s="1"/>
  <c r="L136" i="70" s="1"/>
  <c r="W229" i="70"/>
  <c r="P139" i="70"/>
  <c r="V139" i="70" s="1"/>
  <c r="P138" i="70"/>
  <c r="H3" i="70"/>
  <c r="R19" i="70"/>
  <c r="R20" i="70"/>
  <c r="R24" i="70"/>
  <c r="R21" i="70"/>
  <c r="R23" i="70"/>
  <c r="R26" i="70"/>
  <c r="H25" i="70" s="1"/>
  <c r="J25" i="70" s="1"/>
  <c r="L26" i="70" s="1"/>
  <c r="G23" i="70"/>
  <c r="R22" i="70"/>
  <c r="G25" i="70"/>
  <c r="K43" i="70"/>
  <c r="Q26" i="70"/>
  <c r="Q22" i="70"/>
  <c r="Q20" i="70"/>
  <c r="Q24" i="70"/>
  <c r="Q21" i="70"/>
  <c r="Q23" i="70"/>
  <c r="Q25" i="70"/>
  <c r="G21" i="70"/>
  <c r="P23" i="70"/>
  <c r="P19" i="70"/>
  <c r="P21" i="70"/>
  <c r="V114" i="70"/>
  <c r="P25" i="70"/>
  <c r="Z114" i="70"/>
  <c r="P20" i="70"/>
  <c r="V20" i="70" s="1"/>
  <c r="W114" i="70"/>
  <c r="P24" i="70"/>
  <c r="S114" i="70"/>
  <c r="P22" i="70"/>
  <c r="S140" i="69"/>
  <c r="S142" i="69" s="1"/>
  <c r="I142" i="69" s="1"/>
  <c r="H142" i="69"/>
  <c r="J142" i="69" s="1"/>
  <c r="L143" i="69" s="1"/>
  <c r="R138" i="69"/>
  <c r="R135" i="69"/>
  <c r="R139" i="69"/>
  <c r="V139" i="69" s="1"/>
  <c r="K158" i="69"/>
  <c r="R134" i="69"/>
  <c r="R141" i="69"/>
  <c r="H140" i="69" s="1"/>
  <c r="J140" i="69" s="1"/>
  <c r="R140" i="69"/>
  <c r="Q137" i="69"/>
  <c r="Q135" i="69"/>
  <c r="Q139" i="69"/>
  <c r="Q140" i="69"/>
  <c r="Q136" i="69"/>
  <c r="V136" i="69" s="1"/>
  <c r="Z229" i="69"/>
  <c r="W229" i="69"/>
  <c r="Q141" i="69"/>
  <c r="Q138" i="69"/>
  <c r="Q134" i="69"/>
  <c r="V134" i="69" s="1"/>
  <c r="P137" i="69"/>
  <c r="V229" i="69"/>
  <c r="P138" i="69"/>
  <c r="R19" i="69"/>
  <c r="R26" i="69"/>
  <c r="H25" i="69" s="1"/>
  <c r="J25" i="69" s="1"/>
  <c r="R23" i="69"/>
  <c r="K43" i="69"/>
  <c r="Q23" i="69"/>
  <c r="Q21" i="69"/>
  <c r="Q22" i="69"/>
  <c r="Q26" i="69"/>
  <c r="Q19" i="69"/>
  <c r="G23" i="69"/>
  <c r="W114" i="69"/>
  <c r="P24" i="69"/>
  <c r="V24" i="69" s="1"/>
  <c r="P20" i="69"/>
  <c r="P19" i="69"/>
  <c r="Z114" i="69"/>
  <c r="P25" i="69"/>
  <c r="V25" i="69" s="1"/>
  <c r="P23" i="69"/>
  <c r="T114" i="69"/>
  <c r="P21" i="69"/>
  <c r="P22" i="69"/>
  <c r="H3" i="69"/>
  <c r="K149" i="68"/>
  <c r="L138" i="68"/>
  <c r="Q137" i="68"/>
  <c r="V137" i="68" s="1"/>
  <c r="Q139" i="68"/>
  <c r="Q135" i="68"/>
  <c r="Q136" i="68"/>
  <c r="Q141" i="68"/>
  <c r="Q138" i="68"/>
  <c r="V138" i="68" s="1"/>
  <c r="W229" i="68"/>
  <c r="V229" i="68"/>
  <c r="Z229" i="68"/>
  <c r="P135" i="68"/>
  <c r="P134" i="68"/>
  <c r="P139" i="68"/>
  <c r="U229" i="68"/>
  <c r="P140" i="68"/>
  <c r="V140" i="68" s="1"/>
  <c r="P136" i="68"/>
  <c r="P137" i="68"/>
  <c r="S229" i="68"/>
  <c r="P141" i="68"/>
  <c r="K34" i="68"/>
  <c r="Q25" i="68"/>
  <c r="Q23" i="68"/>
  <c r="Q21" i="68"/>
  <c r="Q20" i="68"/>
  <c r="Q24" i="68"/>
  <c r="W114" i="68"/>
  <c r="P19" i="68"/>
  <c r="V114" i="68"/>
  <c r="Z114" i="68"/>
  <c r="P24" i="68"/>
  <c r="P25" i="68"/>
  <c r="U114" i="68"/>
  <c r="P22" i="68"/>
  <c r="V22" i="68" s="1"/>
  <c r="P21" i="68"/>
  <c r="S114" i="68"/>
  <c r="P23" i="68"/>
  <c r="P20" i="68"/>
  <c r="G21" i="68"/>
  <c r="H3" i="68"/>
  <c r="K158" i="67"/>
  <c r="R136" i="67"/>
  <c r="R135" i="67"/>
  <c r="R138" i="67"/>
  <c r="R134" i="67"/>
  <c r="R140" i="67"/>
  <c r="R137" i="67"/>
  <c r="R141" i="67"/>
  <c r="R139" i="67"/>
  <c r="Q136" i="67"/>
  <c r="Q141" i="67"/>
  <c r="Q138" i="67"/>
  <c r="Q139" i="67"/>
  <c r="Q140" i="67"/>
  <c r="V229" i="67"/>
  <c r="Z229" i="67"/>
  <c r="Q134" i="67"/>
  <c r="H138" i="67" s="1"/>
  <c r="J138" i="67" s="1"/>
  <c r="L139" i="67" s="1"/>
  <c r="U229" i="67"/>
  <c r="Y229" i="67"/>
  <c r="P134" i="67"/>
  <c r="P138" i="67"/>
  <c r="W229" i="67"/>
  <c r="T229" i="67"/>
  <c r="P139" i="67"/>
  <c r="P140" i="67"/>
  <c r="P135" i="67"/>
  <c r="V135" i="67" s="1"/>
  <c r="P136" i="67"/>
  <c r="V136" i="67" s="1"/>
  <c r="P137" i="67"/>
  <c r="V137" i="67" s="1"/>
  <c r="K43" i="67"/>
  <c r="Q23" i="67"/>
  <c r="Q24" i="67"/>
  <c r="Q22" i="67"/>
  <c r="Q25" i="67"/>
  <c r="Q26" i="67"/>
  <c r="Q21" i="67"/>
  <c r="Q20" i="67"/>
  <c r="P25" i="67"/>
  <c r="V25" i="67" s="1"/>
  <c r="W114" i="67"/>
  <c r="P24" i="67"/>
  <c r="T114" i="67"/>
  <c r="V114" i="67"/>
  <c r="Z114" i="67"/>
  <c r="P19" i="67"/>
  <c r="Y114" i="67"/>
  <c r="U114" i="67"/>
  <c r="P21" i="67"/>
  <c r="P23" i="67"/>
  <c r="V23" i="67" s="1"/>
  <c r="S114" i="67"/>
  <c r="P22" i="67"/>
  <c r="V22" i="67" s="1"/>
  <c r="P20" i="67"/>
  <c r="H3" i="67"/>
  <c r="K158" i="66"/>
  <c r="H3" i="66"/>
  <c r="U229" i="66"/>
  <c r="Y229" i="66"/>
  <c r="W229" i="66"/>
  <c r="S229" i="66"/>
  <c r="Z229" i="66"/>
  <c r="P135" i="66"/>
  <c r="V135" i="66" s="1"/>
  <c r="P139" i="66"/>
  <c r="P136" i="66"/>
  <c r="V136" i="66" s="1"/>
  <c r="P140" i="66"/>
  <c r="V140" i="66" s="1"/>
  <c r="P138" i="66"/>
  <c r="P137" i="66"/>
  <c r="K43" i="66"/>
  <c r="H25" i="66"/>
  <c r="R22" i="66"/>
  <c r="J25" i="66"/>
  <c r="L26" i="66" s="1"/>
  <c r="Q20" i="66"/>
  <c r="Q24" i="66"/>
  <c r="Q22" i="66"/>
  <c r="V22" i="66" s="1"/>
  <c r="Q26" i="66"/>
  <c r="Y114" i="66"/>
  <c r="Q23" i="66"/>
  <c r="Q25" i="66"/>
  <c r="V25" i="66" s="1"/>
  <c r="S114" i="66"/>
  <c r="Q19" i="66"/>
  <c r="W114" i="66"/>
  <c r="P20" i="66"/>
  <c r="P24" i="66"/>
  <c r="Z114" i="66"/>
  <c r="P25" i="66"/>
  <c r="P23" i="66"/>
  <c r="U114" i="66"/>
  <c r="R134" i="65"/>
  <c r="R138" i="65"/>
  <c r="R137" i="65"/>
  <c r="R141" i="65"/>
  <c r="H140" i="65" s="1"/>
  <c r="J140" i="65" s="1"/>
  <c r="L141" i="65" s="1"/>
  <c r="Q135" i="65"/>
  <c r="Q136" i="65"/>
  <c r="Q138" i="65"/>
  <c r="Q137" i="65"/>
  <c r="Q141" i="65"/>
  <c r="P134" i="65"/>
  <c r="T229" i="65"/>
  <c r="P136" i="65"/>
  <c r="V229" i="65"/>
  <c r="P141" i="65"/>
  <c r="H136" i="65" s="1"/>
  <c r="J136" i="65" s="1"/>
  <c r="Q21" i="65"/>
  <c r="R20" i="65"/>
  <c r="P137" i="65"/>
  <c r="Y229" i="65"/>
  <c r="U229" i="65"/>
  <c r="U137" i="65"/>
  <c r="K43" i="65"/>
  <c r="R25" i="65"/>
  <c r="V25" i="65" s="1"/>
  <c r="R21" i="65"/>
  <c r="S21" i="65"/>
  <c r="T21" i="65"/>
  <c r="T24" i="65"/>
  <c r="T27" i="65" s="1"/>
  <c r="I29" i="65" s="1"/>
  <c r="U24" i="65"/>
  <c r="Z229" i="65"/>
  <c r="P135" i="65"/>
  <c r="R135" i="65"/>
  <c r="T134" i="65"/>
  <c r="U138" i="65"/>
  <c r="U140" i="65"/>
  <c r="S27" i="65"/>
  <c r="Q22" i="65"/>
  <c r="U26" i="65"/>
  <c r="U22" i="65"/>
  <c r="Q24" i="65"/>
  <c r="R22" i="65"/>
  <c r="R26" i="65"/>
  <c r="H25" i="65" s="1"/>
  <c r="J25" i="65" s="1"/>
  <c r="L26" i="65" s="1"/>
  <c r="R24" i="65"/>
  <c r="R27" i="65" s="1"/>
  <c r="I25" i="65" s="1"/>
  <c r="S26" i="65"/>
  <c r="U21" i="65"/>
  <c r="P140" i="65"/>
  <c r="K158" i="65"/>
  <c r="W229" i="65"/>
  <c r="Q134" i="65"/>
  <c r="R140" i="65"/>
  <c r="R136" i="65"/>
  <c r="S136" i="65"/>
  <c r="S142" i="65" s="1"/>
  <c r="I142" i="65" s="1"/>
  <c r="T136" i="65"/>
  <c r="T139" i="65"/>
  <c r="U139" i="65"/>
  <c r="V139" i="65" s="1"/>
  <c r="H3" i="65"/>
  <c r="Q26" i="65"/>
  <c r="Q23" i="65"/>
  <c r="P24" i="65"/>
  <c r="V24" i="65" s="1"/>
  <c r="Y114" i="65"/>
  <c r="P19" i="65"/>
  <c r="T114" i="65"/>
  <c r="P21" i="65"/>
  <c r="V21" i="65" s="1"/>
  <c r="P22" i="65"/>
  <c r="V22" i="65" s="1"/>
  <c r="Z114" i="65"/>
  <c r="W114" i="65"/>
  <c r="V114" i="65"/>
  <c r="P26" i="65"/>
  <c r="P23" i="65"/>
  <c r="V23" i="65" s="1"/>
  <c r="U114" i="65"/>
  <c r="P20" i="65"/>
  <c r="V20" i="65" s="1"/>
  <c r="P25" i="65"/>
  <c r="S114" i="65"/>
  <c r="Q135" i="64"/>
  <c r="Q139" i="64"/>
  <c r="Q140" i="64"/>
  <c r="Q141" i="64"/>
  <c r="Q138" i="64"/>
  <c r="V229" i="64"/>
  <c r="Z229" i="64"/>
  <c r="Q134" i="64"/>
  <c r="H138" i="64" s="1"/>
  <c r="J138" i="64" s="1"/>
  <c r="W229" i="64"/>
  <c r="Q137" i="64"/>
  <c r="P134" i="64"/>
  <c r="P139" i="64"/>
  <c r="P140" i="64"/>
  <c r="P135" i="64"/>
  <c r="P136" i="64"/>
  <c r="S229" i="64"/>
  <c r="V138" i="64"/>
  <c r="P137" i="64"/>
  <c r="V137" i="64" s="1"/>
  <c r="U229" i="64"/>
  <c r="K43" i="64"/>
  <c r="K34" i="64"/>
  <c r="Q23" i="64"/>
  <c r="Q20" i="64"/>
  <c r="Q25" i="64"/>
  <c r="V25" i="64" s="1"/>
  <c r="Q26" i="64"/>
  <c r="Q22" i="64"/>
  <c r="V20" i="64"/>
  <c r="Q19" i="64"/>
  <c r="V19" i="64" s="1"/>
  <c r="Q24" i="64"/>
  <c r="V24" i="64" s="1"/>
  <c r="P25" i="64"/>
  <c r="V114" i="64"/>
  <c r="Z114" i="64"/>
  <c r="P22" i="64"/>
  <c r="W114" i="64"/>
  <c r="U114" i="64"/>
  <c r="H3" i="64"/>
  <c r="R138" i="63"/>
  <c r="R134" i="63"/>
  <c r="H140" i="63" s="1"/>
  <c r="R135" i="63"/>
  <c r="R140" i="63"/>
  <c r="R137" i="63"/>
  <c r="Q139" i="63"/>
  <c r="Z176" i="63"/>
  <c r="Q141" i="63" s="1"/>
  <c r="Q140" i="63"/>
  <c r="Q135" i="63"/>
  <c r="Q138" i="63"/>
  <c r="Q137" i="63"/>
  <c r="Q136" i="63"/>
  <c r="P139" i="63"/>
  <c r="V139" i="63" s="1"/>
  <c r="T229" i="63"/>
  <c r="V229" i="63"/>
  <c r="P140" i="63"/>
  <c r="P138" i="63"/>
  <c r="P134" i="63"/>
  <c r="U229" i="63"/>
  <c r="W229" i="63"/>
  <c r="P135" i="63"/>
  <c r="P136" i="63"/>
  <c r="S229" i="63"/>
  <c r="P137" i="63"/>
  <c r="J140" i="63"/>
  <c r="L141" i="63" s="1"/>
  <c r="W114" i="63"/>
  <c r="P25" i="63"/>
  <c r="V25" i="63" s="1"/>
  <c r="T114" i="63"/>
  <c r="P24" i="63"/>
  <c r="V24" i="63" s="1"/>
  <c r="P26" i="63"/>
  <c r="V26" i="63" s="1"/>
  <c r="P21" i="63"/>
  <c r="P19" i="63"/>
  <c r="V19" i="63" s="1"/>
  <c r="U114" i="63"/>
  <c r="Y114" i="63"/>
  <c r="V114" i="63"/>
  <c r="Z114" i="63"/>
  <c r="P20" i="63"/>
  <c r="V20" i="63" s="1"/>
  <c r="S114" i="63"/>
  <c r="P23" i="63"/>
  <c r="V23" i="63" s="1"/>
  <c r="P22" i="63"/>
  <c r="V22" i="63" s="1"/>
  <c r="H3" i="63"/>
  <c r="G21" i="63"/>
  <c r="P22" i="62"/>
  <c r="V22" i="62" s="1"/>
  <c r="W114" i="62"/>
  <c r="T114" i="62"/>
  <c r="P24" i="62"/>
  <c r="V24" i="62" s="1"/>
  <c r="P19" i="62"/>
  <c r="Y114" i="62"/>
  <c r="V114" i="62"/>
  <c r="Z114" i="62"/>
  <c r="P23" i="62"/>
  <c r="V23" i="62" s="1"/>
  <c r="U114" i="62"/>
  <c r="P20" i="62"/>
  <c r="V20" i="62" s="1"/>
  <c r="G21" i="62"/>
  <c r="H3" i="62"/>
  <c r="S140" i="61"/>
  <c r="S142" i="61" s="1"/>
  <c r="I142" i="61" s="1"/>
  <c r="R134" i="61"/>
  <c r="R135" i="61"/>
  <c r="R139" i="61"/>
  <c r="R137" i="61"/>
  <c r="R141" i="61"/>
  <c r="H140" i="61" s="1"/>
  <c r="J140" i="61" s="1"/>
  <c r="R138" i="61"/>
  <c r="Q136" i="61"/>
  <c r="Q137" i="61"/>
  <c r="Q141" i="61"/>
  <c r="Q138" i="61"/>
  <c r="V138" i="61" s="1"/>
  <c r="Q135" i="61"/>
  <c r="Q139" i="61"/>
  <c r="W229" i="61"/>
  <c r="V140" i="61"/>
  <c r="Q134" i="61"/>
  <c r="P136" i="61"/>
  <c r="P134" i="61"/>
  <c r="T229" i="61"/>
  <c r="P139" i="61"/>
  <c r="V229" i="61"/>
  <c r="U229" i="61"/>
  <c r="Y229" i="61"/>
  <c r="P137" i="61"/>
  <c r="Z229" i="61"/>
  <c r="P141" i="61"/>
  <c r="V141" i="61" s="1"/>
  <c r="K158" i="61"/>
  <c r="P135" i="61"/>
  <c r="V135" i="61" s="1"/>
  <c r="R20" i="61"/>
  <c r="R24" i="61"/>
  <c r="R19" i="61"/>
  <c r="R23" i="61"/>
  <c r="R22" i="61"/>
  <c r="R26" i="61"/>
  <c r="Q23" i="61"/>
  <c r="Q26" i="61"/>
  <c r="Q21" i="61"/>
  <c r="Q25" i="61"/>
  <c r="V25" i="61" s="1"/>
  <c r="V114" i="61"/>
  <c r="Q22" i="61"/>
  <c r="Z114" i="61"/>
  <c r="P25" i="61"/>
  <c r="P21" i="61"/>
  <c r="P19" i="61"/>
  <c r="W114" i="61"/>
  <c r="T114" i="61"/>
  <c r="P24" i="61"/>
  <c r="V24" i="61" s="1"/>
  <c r="U114" i="61"/>
  <c r="Y114" i="61"/>
  <c r="P23" i="61"/>
  <c r="P22" i="61"/>
  <c r="S114" i="61"/>
  <c r="P20" i="61"/>
  <c r="V20" i="61" s="1"/>
  <c r="K34" i="61"/>
  <c r="H3" i="61"/>
  <c r="G21" i="61"/>
  <c r="T229" i="60"/>
  <c r="P139" i="60"/>
  <c r="V139" i="60" s="1"/>
  <c r="P137" i="60"/>
  <c r="V137" i="60" s="1"/>
  <c r="P134" i="60"/>
  <c r="V134" i="60" s="1"/>
  <c r="W229" i="60"/>
  <c r="P136" i="60"/>
  <c r="Y229" i="60"/>
  <c r="V229" i="60"/>
  <c r="Z229" i="60"/>
  <c r="P140" i="60"/>
  <c r="V140" i="60" s="1"/>
  <c r="U229" i="60"/>
  <c r="P138" i="60"/>
  <c r="V138" i="60" s="1"/>
  <c r="P135" i="60"/>
  <c r="V135" i="60" s="1"/>
  <c r="H3" i="60"/>
  <c r="K43" i="60"/>
  <c r="P20" i="60"/>
  <c r="P21" i="60"/>
  <c r="P23" i="60"/>
  <c r="P19" i="60"/>
  <c r="V19" i="60" s="1"/>
  <c r="P24" i="60"/>
  <c r="P25" i="60"/>
  <c r="P22" i="60"/>
  <c r="V22" i="60" s="1"/>
  <c r="K158" i="59"/>
  <c r="P141" i="59"/>
  <c r="P134" i="59"/>
  <c r="P138" i="59"/>
  <c r="V138" i="59" s="1"/>
  <c r="P137" i="59"/>
  <c r="V137" i="59" s="1"/>
  <c r="U229" i="59"/>
  <c r="P140" i="59"/>
  <c r="P136" i="59"/>
  <c r="Z229" i="59"/>
  <c r="K34" i="59"/>
  <c r="K43" i="59"/>
  <c r="L23" i="59"/>
  <c r="Q25" i="59"/>
  <c r="Q22" i="59"/>
  <c r="Q24" i="59"/>
  <c r="Q21" i="59"/>
  <c r="Q26" i="59"/>
  <c r="Q23" i="59"/>
  <c r="P19" i="59"/>
  <c r="P25" i="59"/>
  <c r="P22" i="59"/>
  <c r="P23" i="59"/>
  <c r="P21" i="59"/>
  <c r="Z114" i="59"/>
  <c r="G21" i="59"/>
  <c r="R137" i="58"/>
  <c r="R135" i="58"/>
  <c r="R139" i="58"/>
  <c r="R134" i="58"/>
  <c r="R138" i="58"/>
  <c r="R140" i="58"/>
  <c r="R136" i="58"/>
  <c r="Q135" i="58"/>
  <c r="Q141" i="58"/>
  <c r="Q140" i="58"/>
  <c r="Q136" i="58"/>
  <c r="V229" i="58"/>
  <c r="Q139" i="58"/>
  <c r="Q138" i="58"/>
  <c r="P140" i="58"/>
  <c r="U229" i="58"/>
  <c r="P134" i="58"/>
  <c r="H136" i="58" s="1"/>
  <c r="J136" i="58" s="1"/>
  <c r="L136" i="58" s="1"/>
  <c r="P135" i="58"/>
  <c r="V135" i="58" s="1"/>
  <c r="P136" i="58"/>
  <c r="Q20" i="58"/>
  <c r="Q25" i="58"/>
  <c r="Q21" i="58"/>
  <c r="Q24" i="58"/>
  <c r="Q22" i="58"/>
  <c r="Q26" i="58"/>
  <c r="Q23" i="58"/>
  <c r="V114" i="58"/>
  <c r="P23" i="58"/>
  <c r="P21" i="58"/>
  <c r="P26" i="58"/>
  <c r="Y114" i="58"/>
  <c r="S114" i="58"/>
  <c r="P24" i="58"/>
  <c r="P20" i="58"/>
  <c r="P19" i="58"/>
  <c r="H21" i="58" s="1"/>
  <c r="J21" i="58" s="1"/>
  <c r="L21" i="58" s="1"/>
  <c r="K158" i="57"/>
  <c r="R140" i="57"/>
  <c r="R134" i="57"/>
  <c r="R135" i="57"/>
  <c r="R137" i="57"/>
  <c r="R139" i="57"/>
  <c r="R141" i="57"/>
  <c r="H140" i="57" s="1"/>
  <c r="J140" i="57" s="1"/>
  <c r="L141" i="57" s="1"/>
  <c r="R138" i="57"/>
  <c r="R136" i="57"/>
  <c r="Q140" i="57"/>
  <c r="Q138" i="57"/>
  <c r="Q136" i="57"/>
  <c r="Q141" i="57"/>
  <c r="Q137" i="57"/>
  <c r="Q134" i="57"/>
  <c r="Q139" i="57"/>
  <c r="Q135" i="57"/>
  <c r="P134" i="57"/>
  <c r="V229" i="57"/>
  <c r="Z229" i="57"/>
  <c r="P135" i="57"/>
  <c r="P140" i="57"/>
  <c r="V140" i="57" s="1"/>
  <c r="P136" i="57"/>
  <c r="P138" i="57"/>
  <c r="U229" i="57"/>
  <c r="Y229" i="57"/>
  <c r="W229" i="57"/>
  <c r="T229" i="57"/>
  <c r="P139" i="57"/>
  <c r="P137" i="57"/>
  <c r="R25" i="57"/>
  <c r="R22" i="57"/>
  <c r="R23" i="57"/>
  <c r="R24" i="57"/>
  <c r="R27" i="57" s="1"/>
  <c r="I25" i="57" s="1"/>
  <c r="R21" i="57"/>
  <c r="Q24" i="57"/>
  <c r="Q22" i="57"/>
  <c r="Q26" i="57"/>
  <c r="Q25" i="57"/>
  <c r="Q21" i="57"/>
  <c r="Q23" i="57"/>
  <c r="Q20" i="57"/>
  <c r="Q19" i="57"/>
  <c r="V19" i="57" s="1"/>
  <c r="V114" i="57"/>
  <c r="Z114" i="57"/>
  <c r="W114" i="57"/>
  <c r="P19" i="57"/>
  <c r="T114" i="57"/>
  <c r="P24" i="57"/>
  <c r="U114" i="57"/>
  <c r="Y114" i="57"/>
  <c r="P21" i="57"/>
  <c r="P22" i="57"/>
  <c r="V22" i="57" s="1"/>
  <c r="P23" i="57"/>
  <c r="V23" i="57" s="1"/>
  <c r="P25" i="57"/>
  <c r="V25" i="57" s="1"/>
  <c r="P20" i="57"/>
  <c r="H3" i="57"/>
  <c r="K43" i="57"/>
  <c r="R137" i="56"/>
  <c r="R140" i="56"/>
  <c r="R139" i="56"/>
  <c r="R141" i="56"/>
  <c r="V141" i="56" s="1"/>
  <c r="R138" i="56"/>
  <c r="R135" i="56"/>
  <c r="V135" i="56" s="1"/>
  <c r="R136" i="56"/>
  <c r="R134" i="56"/>
  <c r="Q135" i="56"/>
  <c r="Q136" i="56"/>
  <c r="Q134" i="56"/>
  <c r="Q137" i="56"/>
  <c r="Q140" i="56"/>
  <c r="Q141" i="56"/>
  <c r="V229" i="56"/>
  <c r="X229" i="56"/>
  <c r="Z229" i="56"/>
  <c r="Q139" i="56"/>
  <c r="Q138" i="56"/>
  <c r="P138" i="56"/>
  <c r="T229" i="56"/>
  <c r="W229" i="56"/>
  <c r="Y229" i="56"/>
  <c r="S229" i="56"/>
  <c r="U229" i="56"/>
  <c r="P137" i="56"/>
  <c r="V137" i="56" s="1"/>
  <c r="P134" i="56"/>
  <c r="P140" i="56"/>
  <c r="K158" i="56"/>
  <c r="R19" i="56"/>
  <c r="R24" i="56"/>
  <c r="R26" i="56"/>
  <c r="H25" i="56" s="1"/>
  <c r="J25" i="56" s="1"/>
  <c r="L26" i="56" s="1"/>
  <c r="R23" i="56"/>
  <c r="R22" i="56"/>
  <c r="R20" i="56"/>
  <c r="R21" i="56"/>
  <c r="K43" i="56"/>
  <c r="W114" i="56"/>
  <c r="Q19" i="56"/>
  <c r="Q26" i="56"/>
  <c r="V26" i="56" s="1"/>
  <c r="V114" i="56"/>
  <c r="Q24" i="56"/>
  <c r="Q21" i="56"/>
  <c r="Q22" i="56"/>
  <c r="Q25" i="56"/>
  <c r="P20" i="56"/>
  <c r="P24" i="56"/>
  <c r="U114" i="56"/>
  <c r="Y114" i="56"/>
  <c r="S114" i="56"/>
  <c r="P25" i="56"/>
  <c r="T114" i="56"/>
  <c r="P23" i="56"/>
  <c r="V23" i="56" s="1"/>
  <c r="P19" i="56"/>
  <c r="X114" i="56"/>
  <c r="V25" i="75"/>
  <c r="H31" i="75"/>
  <c r="J31" i="75" s="1"/>
  <c r="U27" i="75"/>
  <c r="I31" i="75" s="1"/>
  <c r="V139" i="75"/>
  <c r="J21" i="75"/>
  <c r="V140" i="75"/>
  <c r="H146" i="75"/>
  <c r="J146" i="75" s="1"/>
  <c r="L147" i="75" s="1"/>
  <c r="U142" i="75"/>
  <c r="I146" i="75" s="1"/>
  <c r="P27" i="75"/>
  <c r="T27" i="75"/>
  <c r="Q142" i="75"/>
  <c r="I138" i="75" s="1"/>
  <c r="H138" i="75"/>
  <c r="J138" i="75" s="1"/>
  <c r="L139" i="75" s="1"/>
  <c r="S27" i="75"/>
  <c r="I27" i="75" s="1"/>
  <c r="V26" i="75"/>
  <c r="I140" i="75"/>
  <c r="V21" i="75"/>
  <c r="H25" i="75"/>
  <c r="J25" i="75" s="1"/>
  <c r="L26" i="75" s="1"/>
  <c r="R27" i="75"/>
  <c r="J142" i="75"/>
  <c r="V141" i="75"/>
  <c r="V23" i="75"/>
  <c r="V22" i="75"/>
  <c r="P142" i="75"/>
  <c r="V136" i="75"/>
  <c r="H140" i="75"/>
  <c r="J140" i="75" s="1"/>
  <c r="L141" i="75" s="1"/>
  <c r="R142" i="75"/>
  <c r="S142" i="75"/>
  <c r="L143" i="75"/>
  <c r="V137" i="75"/>
  <c r="V135" i="75"/>
  <c r="Q19" i="75"/>
  <c r="G21" i="75"/>
  <c r="G23" i="75"/>
  <c r="G25" i="75"/>
  <c r="G27" i="75"/>
  <c r="L31" i="75"/>
  <c r="G136" i="75"/>
  <c r="G138" i="75"/>
  <c r="G140" i="75"/>
  <c r="G142" i="75"/>
  <c r="L146" i="75"/>
  <c r="H21" i="75"/>
  <c r="H27" i="75"/>
  <c r="J27" i="75" s="1"/>
  <c r="L28" i="75" s="1"/>
  <c r="G29" i="75"/>
  <c r="L32" i="75"/>
  <c r="U114" i="75"/>
  <c r="H136" i="75"/>
  <c r="J136" i="75" s="1"/>
  <c r="H142" i="75"/>
  <c r="G144" i="75"/>
  <c r="U229" i="75"/>
  <c r="I21" i="75"/>
  <c r="I25" i="75"/>
  <c r="V114" i="75"/>
  <c r="I136" i="75"/>
  <c r="I142" i="75"/>
  <c r="V229" i="75"/>
  <c r="I29" i="75"/>
  <c r="I144" i="75"/>
  <c r="K34" i="75"/>
  <c r="L33" i="75" s="1"/>
  <c r="X114" i="75"/>
  <c r="K149" i="75"/>
  <c r="L148" i="75" s="1"/>
  <c r="X229" i="75"/>
  <c r="V19" i="75"/>
  <c r="L21" i="75"/>
  <c r="L22" i="75"/>
  <c r="L23" i="75"/>
  <c r="L25" i="75"/>
  <c r="L27" i="75"/>
  <c r="Y114" i="75"/>
  <c r="V134" i="75"/>
  <c r="L136" i="75"/>
  <c r="L138" i="75"/>
  <c r="L140" i="75"/>
  <c r="L142" i="75"/>
  <c r="Y229" i="75"/>
  <c r="S142" i="74"/>
  <c r="I142" i="74" s="1"/>
  <c r="I140" i="74"/>
  <c r="J29" i="74"/>
  <c r="L30" i="74" s="1"/>
  <c r="V20" i="74"/>
  <c r="H31" i="74"/>
  <c r="J31" i="74" s="1"/>
  <c r="L32" i="74" s="1"/>
  <c r="U27" i="74"/>
  <c r="I31" i="74" s="1"/>
  <c r="V141" i="74"/>
  <c r="H146" i="74"/>
  <c r="J146" i="74" s="1"/>
  <c r="L147" i="74" s="1"/>
  <c r="U142" i="74"/>
  <c r="I146" i="74" s="1"/>
  <c r="L141" i="74"/>
  <c r="H138" i="74"/>
  <c r="J138" i="74" s="1"/>
  <c r="L139" i="74" s="1"/>
  <c r="V21" i="74"/>
  <c r="S229" i="74"/>
  <c r="Q19" i="74"/>
  <c r="L31" i="74"/>
  <c r="R142" i="74"/>
  <c r="L146" i="74"/>
  <c r="H21" i="74"/>
  <c r="J21" i="74" s="1"/>
  <c r="L21" i="74" s="1"/>
  <c r="H136" i="74"/>
  <c r="J136" i="74" s="1"/>
  <c r="L137" i="74" s="1"/>
  <c r="H142" i="74"/>
  <c r="J142" i="74" s="1"/>
  <c r="L143" i="74" s="1"/>
  <c r="T27" i="74"/>
  <c r="I29" i="74" s="1"/>
  <c r="T142" i="74"/>
  <c r="G31" i="74"/>
  <c r="I144" i="74"/>
  <c r="X114" i="74"/>
  <c r="K149" i="74"/>
  <c r="X229" i="74"/>
  <c r="L140" i="74"/>
  <c r="L142" i="74"/>
  <c r="J146" i="72"/>
  <c r="L147" i="72" s="1"/>
  <c r="H27" i="72"/>
  <c r="J27" i="72" s="1"/>
  <c r="L28" i="72" s="1"/>
  <c r="Y114" i="72"/>
  <c r="P22" i="72"/>
  <c r="V114" i="72"/>
  <c r="Z114" i="72"/>
  <c r="P26" i="72"/>
  <c r="U114" i="72"/>
  <c r="Q21" i="72"/>
  <c r="R20" i="72"/>
  <c r="T114" i="72"/>
  <c r="Q25" i="72"/>
  <c r="I29" i="72"/>
  <c r="H140" i="72"/>
  <c r="J140" i="72" s="1"/>
  <c r="L141" i="72" s="1"/>
  <c r="H29" i="72"/>
  <c r="J29" i="72" s="1"/>
  <c r="L30" i="72" s="1"/>
  <c r="T27" i="72"/>
  <c r="P19" i="72"/>
  <c r="G21" i="72"/>
  <c r="G23" i="72"/>
  <c r="G25" i="72"/>
  <c r="G27" i="72"/>
  <c r="L31" i="72"/>
  <c r="G136" i="72"/>
  <c r="G138" i="72"/>
  <c r="G140" i="72"/>
  <c r="G142" i="72"/>
  <c r="L146" i="72"/>
  <c r="T142" i="72"/>
  <c r="I144" i="72" s="1"/>
  <c r="U27" i="72"/>
  <c r="I31" i="72" s="1"/>
  <c r="U142" i="72"/>
  <c r="I146" i="72" s="1"/>
  <c r="K34" i="72"/>
  <c r="X114" i="72"/>
  <c r="K149" i="72"/>
  <c r="X229" i="72"/>
  <c r="L27" i="72"/>
  <c r="L142" i="72"/>
  <c r="P141" i="72"/>
  <c r="S27" i="71"/>
  <c r="H27" i="71"/>
  <c r="H31" i="71"/>
  <c r="U27" i="71"/>
  <c r="I31" i="71" s="1"/>
  <c r="J27" i="71"/>
  <c r="L28" i="71" s="1"/>
  <c r="J144" i="71"/>
  <c r="L145" i="71" s="1"/>
  <c r="H138" i="71"/>
  <c r="J138" i="71" s="1"/>
  <c r="L139" i="71" s="1"/>
  <c r="H146" i="71"/>
  <c r="J146" i="71" s="1"/>
  <c r="L147" i="71" s="1"/>
  <c r="U142" i="71"/>
  <c r="H25" i="71"/>
  <c r="J25" i="71" s="1"/>
  <c r="L26" i="71" s="1"/>
  <c r="V139" i="71"/>
  <c r="H29" i="71"/>
  <c r="J29" i="71" s="1"/>
  <c r="L30" i="71" s="1"/>
  <c r="J31" i="71"/>
  <c r="L32" i="71" s="1"/>
  <c r="S229" i="71"/>
  <c r="Q19" i="71"/>
  <c r="V19" i="71" s="1"/>
  <c r="R27" i="71"/>
  <c r="I25" i="71" s="1"/>
  <c r="L31" i="71"/>
  <c r="L146" i="71"/>
  <c r="I27" i="71"/>
  <c r="T27" i="71"/>
  <c r="I29" i="71" s="1"/>
  <c r="V114" i="71"/>
  <c r="T142" i="71"/>
  <c r="V229" i="71"/>
  <c r="I144" i="71"/>
  <c r="X114" i="71"/>
  <c r="X229" i="71"/>
  <c r="I146" i="71"/>
  <c r="H3" i="71"/>
  <c r="P26" i="71"/>
  <c r="V26" i="71" s="1"/>
  <c r="P141" i="71"/>
  <c r="H29" i="70"/>
  <c r="H140" i="70"/>
  <c r="J140" i="70" s="1"/>
  <c r="L141" i="70" s="1"/>
  <c r="R142" i="70"/>
  <c r="I140" i="70" s="1"/>
  <c r="J29" i="70"/>
  <c r="L30" i="70" s="1"/>
  <c r="H31" i="70"/>
  <c r="U27" i="70"/>
  <c r="I31" i="70" s="1"/>
  <c r="H146" i="70"/>
  <c r="J146" i="70" s="1"/>
  <c r="L147" i="70" s="1"/>
  <c r="U142" i="70"/>
  <c r="S27" i="70"/>
  <c r="S142" i="70"/>
  <c r="I142" i="70"/>
  <c r="J31" i="70"/>
  <c r="L32" i="70" s="1"/>
  <c r="S229" i="70"/>
  <c r="Q19" i="70"/>
  <c r="V19" i="70" s="1"/>
  <c r="L31" i="70"/>
  <c r="T114" i="70"/>
  <c r="L146" i="70"/>
  <c r="T229" i="70"/>
  <c r="U114" i="70"/>
  <c r="U229" i="70"/>
  <c r="I27" i="70"/>
  <c r="T27" i="70"/>
  <c r="T142" i="70"/>
  <c r="I29" i="70"/>
  <c r="I144" i="70"/>
  <c r="K34" i="70"/>
  <c r="X114" i="70"/>
  <c r="K149" i="70"/>
  <c r="X229" i="70"/>
  <c r="L21" i="70"/>
  <c r="L27" i="70"/>
  <c r="Y114" i="70"/>
  <c r="V134" i="70"/>
  <c r="L140" i="70"/>
  <c r="L142" i="70"/>
  <c r="I146" i="70"/>
  <c r="Y229" i="70"/>
  <c r="P26" i="70"/>
  <c r="V20" i="69"/>
  <c r="H144" i="69"/>
  <c r="T142" i="69"/>
  <c r="I144" i="69" s="1"/>
  <c r="H29" i="69"/>
  <c r="T27" i="69"/>
  <c r="J144" i="69"/>
  <c r="L145" i="69" s="1"/>
  <c r="H146" i="69"/>
  <c r="J146" i="69" s="1"/>
  <c r="L147" i="69" s="1"/>
  <c r="U142" i="69"/>
  <c r="J29" i="69"/>
  <c r="L30" i="69" s="1"/>
  <c r="H23" i="69"/>
  <c r="J23" i="69" s="1"/>
  <c r="L24" i="69" s="1"/>
  <c r="H31" i="69"/>
  <c r="J31" i="69" s="1"/>
  <c r="L32" i="69" s="1"/>
  <c r="U27" i="69"/>
  <c r="I31" i="69" s="1"/>
  <c r="S114" i="69"/>
  <c r="S229" i="69"/>
  <c r="R27" i="69"/>
  <c r="I25" i="69" s="1"/>
  <c r="L31" i="69"/>
  <c r="R137" i="69"/>
  <c r="L146" i="69"/>
  <c r="T229" i="69"/>
  <c r="U114" i="69"/>
  <c r="H136" i="69"/>
  <c r="J136" i="69" s="1"/>
  <c r="U229" i="69"/>
  <c r="V114" i="69"/>
  <c r="I29" i="69"/>
  <c r="G31" i="69"/>
  <c r="K34" i="69"/>
  <c r="X114" i="69"/>
  <c r="K149" i="69"/>
  <c r="X229" i="69"/>
  <c r="L27" i="69"/>
  <c r="Y114" i="69"/>
  <c r="L136" i="69"/>
  <c r="L142" i="69"/>
  <c r="I146" i="69"/>
  <c r="Y229" i="69"/>
  <c r="P26" i="69"/>
  <c r="P141" i="69"/>
  <c r="V25" i="68"/>
  <c r="S27" i="68"/>
  <c r="H27" i="68"/>
  <c r="J140" i="68"/>
  <c r="L141" i="68" s="1"/>
  <c r="H29" i="68"/>
  <c r="T27" i="68"/>
  <c r="H140" i="68"/>
  <c r="R142" i="68"/>
  <c r="J27" i="68"/>
  <c r="L28" i="68" s="1"/>
  <c r="H31" i="68"/>
  <c r="J31" i="68" s="1"/>
  <c r="L32" i="68" s="1"/>
  <c r="U27" i="68"/>
  <c r="I31" i="68" s="1"/>
  <c r="I146" i="68"/>
  <c r="V139" i="68"/>
  <c r="H146" i="68"/>
  <c r="J146" i="68" s="1"/>
  <c r="L147" i="68" s="1"/>
  <c r="U142" i="68"/>
  <c r="J29" i="68"/>
  <c r="L30" i="68" s="1"/>
  <c r="H25" i="68"/>
  <c r="J25" i="68" s="1"/>
  <c r="L26" i="68" s="1"/>
  <c r="R27" i="68"/>
  <c r="I25" i="68" s="1"/>
  <c r="H144" i="68"/>
  <c r="J144" i="68" s="1"/>
  <c r="L145" i="68" s="1"/>
  <c r="T142" i="68"/>
  <c r="Q19" i="68"/>
  <c r="L31" i="68"/>
  <c r="T114" i="68"/>
  <c r="Q134" i="68"/>
  <c r="L146" i="68"/>
  <c r="T229" i="68"/>
  <c r="I27" i="68"/>
  <c r="I140" i="68"/>
  <c r="I142" i="68"/>
  <c r="I29" i="68"/>
  <c r="G31" i="68"/>
  <c r="I144" i="68"/>
  <c r="X114" i="68"/>
  <c r="X229" i="68"/>
  <c r="Y114" i="68"/>
  <c r="Y229" i="68"/>
  <c r="P26" i="68"/>
  <c r="V26" i="68" s="1"/>
  <c r="L143" i="67"/>
  <c r="S27" i="67"/>
  <c r="H27" i="67"/>
  <c r="J27" i="67" s="1"/>
  <c r="L28" i="67" s="1"/>
  <c r="H31" i="67"/>
  <c r="U27" i="67"/>
  <c r="I31" i="67" s="1"/>
  <c r="V24" i="67"/>
  <c r="S142" i="67"/>
  <c r="H142" i="67"/>
  <c r="H146" i="67"/>
  <c r="J146" i="67" s="1"/>
  <c r="L147" i="67" s="1"/>
  <c r="U142" i="67"/>
  <c r="I146" i="67" s="1"/>
  <c r="H144" i="67"/>
  <c r="J144" i="67" s="1"/>
  <c r="L145" i="67" s="1"/>
  <c r="T142" i="67"/>
  <c r="J25" i="67"/>
  <c r="L26" i="67" s="1"/>
  <c r="H29" i="67"/>
  <c r="J29" i="67" s="1"/>
  <c r="L30" i="67" s="1"/>
  <c r="J142" i="67"/>
  <c r="J31" i="67"/>
  <c r="L32" i="67" s="1"/>
  <c r="S229" i="67"/>
  <c r="Q19" i="67"/>
  <c r="G21" i="67"/>
  <c r="G23" i="67"/>
  <c r="G25" i="67"/>
  <c r="G27" i="67"/>
  <c r="R27" i="67"/>
  <c r="L31" i="67"/>
  <c r="G136" i="67"/>
  <c r="G138" i="67"/>
  <c r="G140" i="67"/>
  <c r="G142" i="67"/>
  <c r="L146" i="67"/>
  <c r="I25" i="67"/>
  <c r="I27" i="67"/>
  <c r="T27" i="67"/>
  <c r="I29" i="67" s="1"/>
  <c r="I142" i="67"/>
  <c r="G31" i="67"/>
  <c r="I144" i="67"/>
  <c r="K34" i="67"/>
  <c r="X114" i="67"/>
  <c r="K149" i="67"/>
  <c r="X229" i="67"/>
  <c r="L25" i="67"/>
  <c r="L27" i="67"/>
  <c r="L142" i="67"/>
  <c r="P26" i="67"/>
  <c r="V26" i="67" s="1"/>
  <c r="P141" i="67"/>
  <c r="H138" i="66"/>
  <c r="J138" i="66" s="1"/>
  <c r="L139" i="66" s="1"/>
  <c r="Q142" i="66"/>
  <c r="I138" i="66" s="1"/>
  <c r="J31" i="66"/>
  <c r="L32" i="66" s="1"/>
  <c r="J29" i="66"/>
  <c r="L30" i="66" s="1"/>
  <c r="H144" i="66"/>
  <c r="J144" i="66" s="1"/>
  <c r="L145" i="66" s="1"/>
  <c r="T142" i="66"/>
  <c r="H29" i="66"/>
  <c r="T27" i="66"/>
  <c r="I29" i="66" s="1"/>
  <c r="V139" i="66"/>
  <c r="H142" i="66"/>
  <c r="J142" i="66" s="1"/>
  <c r="S142" i="66"/>
  <c r="I142" i="66" s="1"/>
  <c r="H146" i="66"/>
  <c r="U142" i="66"/>
  <c r="I146" i="66" s="1"/>
  <c r="L141" i="66"/>
  <c r="V24" i="66"/>
  <c r="S27" i="66"/>
  <c r="I27" i="66" s="1"/>
  <c r="H27" i="66"/>
  <c r="J27" i="66" s="1"/>
  <c r="L28" i="66" s="1"/>
  <c r="H31" i="66"/>
  <c r="U27" i="66"/>
  <c r="V137" i="66"/>
  <c r="V138" i="66"/>
  <c r="L143" i="66"/>
  <c r="J146" i="66"/>
  <c r="L147" i="66" s="1"/>
  <c r="P19" i="66"/>
  <c r="Q21" i="66"/>
  <c r="V21" i="66" s="1"/>
  <c r="P134" i="66"/>
  <c r="G21" i="66"/>
  <c r="G23" i="66"/>
  <c r="G25" i="66"/>
  <c r="G27" i="66"/>
  <c r="R27" i="66"/>
  <c r="I25" i="66" s="1"/>
  <c r="L31" i="66"/>
  <c r="T114" i="66"/>
  <c r="G136" i="66"/>
  <c r="G138" i="66"/>
  <c r="G140" i="66"/>
  <c r="G142" i="66"/>
  <c r="R142" i="66"/>
  <c r="I140" i="66" s="1"/>
  <c r="L146" i="66"/>
  <c r="T229" i="66"/>
  <c r="V114" i="66"/>
  <c r="V229" i="66"/>
  <c r="G31" i="66"/>
  <c r="I144" i="66"/>
  <c r="K34" i="66"/>
  <c r="X114" i="66"/>
  <c r="K149" i="66"/>
  <c r="X229" i="66"/>
  <c r="L25" i="66"/>
  <c r="L27" i="66"/>
  <c r="I31" i="66"/>
  <c r="L136" i="66"/>
  <c r="L138" i="66"/>
  <c r="L140" i="66"/>
  <c r="L142" i="66"/>
  <c r="P26" i="66"/>
  <c r="P141" i="66"/>
  <c r="V141" i="66" s="1"/>
  <c r="H144" i="65"/>
  <c r="J144" i="65" s="1"/>
  <c r="L145" i="65" s="1"/>
  <c r="T142" i="65"/>
  <c r="I144" i="65" s="1"/>
  <c r="U134" i="65"/>
  <c r="J31" i="65"/>
  <c r="J142" i="65"/>
  <c r="L143" i="65" s="1"/>
  <c r="J29" i="65"/>
  <c r="L30" i="65" s="1"/>
  <c r="H29" i="65"/>
  <c r="H31" i="65"/>
  <c r="U27" i="65"/>
  <c r="I31" i="65" s="1"/>
  <c r="S229" i="65"/>
  <c r="Q19" i="65"/>
  <c r="G21" i="65"/>
  <c r="G23" i="65"/>
  <c r="G25" i="65"/>
  <c r="G27" i="65"/>
  <c r="L31" i="65"/>
  <c r="G136" i="65"/>
  <c r="G138" i="65"/>
  <c r="G140" i="65"/>
  <c r="G142" i="65"/>
  <c r="L146" i="65"/>
  <c r="H27" i="65"/>
  <c r="J27" i="65" s="1"/>
  <c r="L28" i="65" s="1"/>
  <c r="L32" i="65"/>
  <c r="H142" i="65"/>
  <c r="I27" i="65"/>
  <c r="G31" i="65"/>
  <c r="K34" i="65"/>
  <c r="X114" i="65"/>
  <c r="K149" i="65"/>
  <c r="X229" i="65"/>
  <c r="L25" i="65"/>
  <c r="L27" i="65"/>
  <c r="L136" i="65"/>
  <c r="L138" i="65"/>
  <c r="L142" i="65"/>
  <c r="J29" i="64"/>
  <c r="L30" i="64" s="1"/>
  <c r="L141" i="64"/>
  <c r="I25" i="64"/>
  <c r="H31" i="64"/>
  <c r="J31" i="64" s="1"/>
  <c r="L32" i="64" s="1"/>
  <c r="U27" i="64"/>
  <c r="V23" i="64"/>
  <c r="H27" i="64"/>
  <c r="J27" i="64" s="1"/>
  <c r="L28" i="64" s="1"/>
  <c r="S27" i="64"/>
  <c r="I27" i="64" s="1"/>
  <c r="J144" i="64"/>
  <c r="L145" i="64" s="1"/>
  <c r="V135" i="64"/>
  <c r="H146" i="64"/>
  <c r="J146" i="64" s="1"/>
  <c r="L147" i="64" s="1"/>
  <c r="U142" i="64"/>
  <c r="S142" i="64"/>
  <c r="I142" i="64" s="1"/>
  <c r="H142" i="64"/>
  <c r="J142" i="64" s="1"/>
  <c r="L143" i="64" s="1"/>
  <c r="R27" i="64"/>
  <c r="Q21" i="64"/>
  <c r="V21" i="64" s="1"/>
  <c r="S114" i="64"/>
  <c r="Q136" i="64"/>
  <c r="V136" i="64" s="1"/>
  <c r="H25" i="64"/>
  <c r="J25" i="64" s="1"/>
  <c r="L26" i="64" s="1"/>
  <c r="T114" i="64"/>
  <c r="R142" i="64"/>
  <c r="I140" i="64" s="1"/>
  <c r="T229" i="64"/>
  <c r="T27" i="64"/>
  <c r="I29" i="64" s="1"/>
  <c r="T142" i="64"/>
  <c r="I144" i="64"/>
  <c r="X114" i="64"/>
  <c r="K149" i="64"/>
  <c r="X229" i="64"/>
  <c r="I31" i="64"/>
  <c r="Y114" i="64"/>
  <c r="L140" i="64"/>
  <c r="L142" i="64"/>
  <c r="I146" i="64"/>
  <c r="Y229" i="64"/>
  <c r="P26" i="64"/>
  <c r="P141" i="64"/>
  <c r="I142" i="63"/>
  <c r="J27" i="63"/>
  <c r="L28" i="63" s="1"/>
  <c r="V21" i="63"/>
  <c r="S142" i="63"/>
  <c r="V141" i="63"/>
  <c r="H146" i="63"/>
  <c r="J146" i="63" s="1"/>
  <c r="L147" i="63" s="1"/>
  <c r="U142" i="63"/>
  <c r="I146" i="63" s="1"/>
  <c r="H31" i="63"/>
  <c r="J31" i="63" s="1"/>
  <c r="L32" i="63" s="1"/>
  <c r="U27" i="63"/>
  <c r="I31" i="63" s="1"/>
  <c r="R142" i="63"/>
  <c r="I140" i="63" s="1"/>
  <c r="J29" i="63"/>
  <c r="L30" i="63" s="1"/>
  <c r="Q19" i="63"/>
  <c r="R27" i="63"/>
  <c r="I25" i="63" s="1"/>
  <c r="L31" i="63"/>
  <c r="Q134" i="63"/>
  <c r="V134" i="63" s="1"/>
  <c r="L146" i="63"/>
  <c r="H27" i="63"/>
  <c r="G29" i="63"/>
  <c r="H136" i="63"/>
  <c r="J136" i="63" s="1"/>
  <c r="L136" i="63" s="1"/>
  <c r="H142" i="63"/>
  <c r="J142" i="63" s="1"/>
  <c r="L143" i="63" s="1"/>
  <c r="I27" i="63"/>
  <c r="T27" i="63"/>
  <c r="T142" i="63"/>
  <c r="I144" i="63" s="1"/>
  <c r="I29" i="63"/>
  <c r="G31" i="63"/>
  <c r="X114" i="63"/>
  <c r="K149" i="63"/>
  <c r="X229" i="63"/>
  <c r="L140" i="63"/>
  <c r="L142" i="63"/>
  <c r="Y229" i="63"/>
  <c r="H31" i="62"/>
  <c r="U27" i="62"/>
  <c r="V136" i="62"/>
  <c r="H23" i="62"/>
  <c r="S27" i="62"/>
  <c r="I27" i="62" s="1"/>
  <c r="H27" i="62"/>
  <c r="V135" i="62"/>
  <c r="J144" i="62"/>
  <c r="L145" i="62" s="1"/>
  <c r="J25" i="62"/>
  <c r="L26" i="62" s="1"/>
  <c r="I136" i="62"/>
  <c r="V138" i="62"/>
  <c r="V139" i="62"/>
  <c r="V137" i="62"/>
  <c r="J27" i="62"/>
  <c r="P142" i="62"/>
  <c r="J142" i="62"/>
  <c r="L143" i="62" s="1"/>
  <c r="H146" i="62"/>
  <c r="J146" i="62" s="1"/>
  <c r="L147" i="62" s="1"/>
  <c r="U142" i="62"/>
  <c r="H140" i="62"/>
  <c r="J140" i="62" s="1"/>
  <c r="L141" i="62" s="1"/>
  <c r="S142" i="62"/>
  <c r="I142" i="62" s="1"/>
  <c r="H142" i="62"/>
  <c r="V25" i="62"/>
  <c r="L28" i="62"/>
  <c r="J31" i="62"/>
  <c r="L32" i="62" s="1"/>
  <c r="H144" i="62"/>
  <c r="V140" i="62"/>
  <c r="J23" i="62"/>
  <c r="L24" i="62" s="1"/>
  <c r="H138" i="62"/>
  <c r="J138" i="62" s="1"/>
  <c r="L139" i="62" s="1"/>
  <c r="Q142" i="62"/>
  <c r="Q21" i="62"/>
  <c r="V21" i="62" s="1"/>
  <c r="S114" i="62"/>
  <c r="Q136" i="62"/>
  <c r="S229" i="62"/>
  <c r="G23" i="62"/>
  <c r="G25" i="62"/>
  <c r="G27" i="62"/>
  <c r="R27" i="62"/>
  <c r="I25" i="62" s="1"/>
  <c r="L31" i="62"/>
  <c r="R142" i="62"/>
  <c r="L146" i="62"/>
  <c r="T27" i="62"/>
  <c r="I29" i="62" s="1"/>
  <c r="I138" i="62"/>
  <c r="I140" i="62"/>
  <c r="T142" i="62"/>
  <c r="G31" i="62"/>
  <c r="I144" i="62"/>
  <c r="K34" i="62"/>
  <c r="X114" i="62"/>
  <c r="X229" i="62"/>
  <c r="V19" i="62"/>
  <c r="L23" i="62"/>
  <c r="L25" i="62"/>
  <c r="L27" i="62"/>
  <c r="I31" i="62"/>
  <c r="V134" i="62"/>
  <c r="I146" i="62"/>
  <c r="P26" i="62"/>
  <c r="P141" i="62"/>
  <c r="H31" i="61"/>
  <c r="J31" i="61" s="1"/>
  <c r="L32" i="61" s="1"/>
  <c r="U27" i="61"/>
  <c r="V136" i="61"/>
  <c r="J144" i="61"/>
  <c r="L145" i="61" s="1"/>
  <c r="I27" i="61"/>
  <c r="I146" i="61"/>
  <c r="H146" i="61"/>
  <c r="J146" i="61" s="1"/>
  <c r="U142" i="61"/>
  <c r="T27" i="61"/>
  <c r="H144" i="61"/>
  <c r="T142" i="61"/>
  <c r="S229" i="61"/>
  <c r="Q19" i="61"/>
  <c r="L31" i="61"/>
  <c r="L146" i="61"/>
  <c r="H142" i="61"/>
  <c r="J142" i="61" s="1"/>
  <c r="L143" i="61" s="1"/>
  <c r="L147" i="61"/>
  <c r="I29" i="61"/>
  <c r="G31" i="61"/>
  <c r="I144" i="61"/>
  <c r="X114" i="61"/>
  <c r="X229" i="61"/>
  <c r="I31" i="61"/>
  <c r="P26" i="61"/>
  <c r="V114" i="60"/>
  <c r="R20" i="60"/>
  <c r="V20" i="60" s="1"/>
  <c r="H31" i="60"/>
  <c r="J31" i="60" s="1"/>
  <c r="L32" i="60" s="1"/>
  <c r="U27" i="60"/>
  <c r="L141" i="60"/>
  <c r="L24" i="60"/>
  <c r="L26" i="60"/>
  <c r="Y114" i="60"/>
  <c r="U114" i="60"/>
  <c r="Q21" i="60"/>
  <c r="H138" i="60"/>
  <c r="J138" i="60" s="1"/>
  <c r="L139" i="60" s="1"/>
  <c r="Q142" i="60"/>
  <c r="I138" i="60" s="1"/>
  <c r="S142" i="60"/>
  <c r="H142" i="60"/>
  <c r="J142" i="60" s="1"/>
  <c r="L143" i="60" s="1"/>
  <c r="H146" i="60"/>
  <c r="J146" i="60" s="1"/>
  <c r="L147" i="60" s="1"/>
  <c r="U142" i="60"/>
  <c r="I31" i="60"/>
  <c r="Z114" i="60"/>
  <c r="P26" i="60"/>
  <c r="V25" i="60"/>
  <c r="W114" i="60"/>
  <c r="H140" i="60"/>
  <c r="J140" i="60" s="1"/>
  <c r="S19" i="60"/>
  <c r="I140" i="60"/>
  <c r="I142" i="60"/>
  <c r="V21" i="60"/>
  <c r="R24" i="60"/>
  <c r="T26" i="60"/>
  <c r="H29" i="60" s="1"/>
  <c r="J29" i="60" s="1"/>
  <c r="L30" i="60" s="1"/>
  <c r="Q23" i="60"/>
  <c r="S114" i="60"/>
  <c r="Q136" i="60"/>
  <c r="V136" i="60" s="1"/>
  <c r="S229" i="60"/>
  <c r="G21" i="60"/>
  <c r="G23" i="60"/>
  <c r="G25" i="60"/>
  <c r="G27" i="60"/>
  <c r="T114" i="60"/>
  <c r="G136" i="60"/>
  <c r="G138" i="60"/>
  <c r="G140" i="60"/>
  <c r="G142" i="60"/>
  <c r="R142" i="60"/>
  <c r="L146" i="60"/>
  <c r="T27" i="60"/>
  <c r="I29" i="60" s="1"/>
  <c r="T142" i="60"/>
  <c r="I144" i="60" s="1"/>
  <c r="K34" i="60"/>
  <c r="X114" i="60"/>
  <c r="K149" i="60"/>
  <c r="X229" i="60"/>
  <c r="L23" i="60"/>
  <c r="L25" i="60"/>
  <c r="L27" i="60"/>
  <c r="L138" i="60"/>
  <c r="L140" i="60"/>
  <c r="L142" i="60"/>
  <c r="I146" i="60"/>
  <c r="P141" i="60"/>
  <c r="Q19" i="59"/>
  <c r="V19" i="59" s="1"/>
  <c r="T135" i="59"/>
  <c r="U114" i="59"/>
  <c r="J144" i="59"/>
  <c r="L145" i="59" s="1"/>
  <c r="T139" i="59"/>
  <c r="H146" i="59"/>
  <c r="J146" i="59" s="1"/>
  <c r="U142" i="59"/>
  <c r="H3" i="59"/>
  <c r="G31" i="59"/>
  <c r="L31" i="59"/>
  <c r="V114" i="59"/>
  <c r="T114" i="59"/>
  <c r="R22" i="59"/>
  <c r="R27" i="59" s="1"/>
  <c r="I25" i="59" s="1"/>
  <c r="T20" i="59"/>
  <c r="U23" i="59"/>
  <c r="G146" i="59"/>
  <c r="L147" i="59"/>
  <c r="L146" i="59"/>
  <c r="V229" i="59"/>
  <c r="P135" i="59"/>
  <c r="V135" i="59" s="1"/>
  <c r="T229" i="59"/>
  <c r="R141" i="59"/>
  <c r="I146" i="59"/>
  <c r="V22" i="59"/>
  <c r="I29" i="59"/>
  <c r="J29" i="59"/>
  <c r="L30" i="59" s="1"/>
  <c r="W114" i="59"/>
  <c r="R26" i="59"/>
  <c r="T24" i="59"/>
  <c r="U19" i="59"/>
  <c r="L141" i="59"/>
  <c r="W229" i="59"/>
  <c r="H140" i="59"/>
  <c r="J140" i="59" s="1"/>
  <c r="R142" i="59"/>
  <c r="P20" i="59"/>
  <c r="V20" i="59" s="1"/>
  <c r="Q134" i="59"/>
  <c r="V134" i="59" s="1"/>
  <c r="S229" i="59"/>
  <c r="P24" i="59"/>
  <c r="V24" i="59" s="1"/>
  <c r="X114" i="59"/>
  <c r="H25" i="59"/>
  <c r="J25" i="59" s="1"/>
  <c r="L26" i="59" s="1"/>
  <c r="S114" i="59"/>
  <c r="P139" i="59"/>
  <c r="V139" i="59" s="1"/>
  <c r="X229" i="59"/>
  <c r="I140" i="59"/>
  <c r="V25" i="59"/>
  <c r="S27" i="59"/>
  <c r="I27" i="59" s="1"/>
  <c r="H27" i="59"/>
  <c r="J27" i="59" s="1"/>
  <c r="L28" i="59" s="1"/>
  <c r="V140" i="59"/>
  <c r="S140" i="59"/>
  <c r="S136" i="59"/>
  <c r="S142" i="59"/>
  <c r="I142" i="59" s="1"/>
  <c r="G29" i="59"/>
  <c r="H142" i="59"/>
  <c r="J142" i="59" s="1"/>
  <c r="L143" i="59" s="1"/>
  <c r="T27" i="59"/>
  <c r="T142" i="59"/>
  <c r="I144" i="59" s="1"/>
  <c r="K149" i="59"/>
  <c r="Y114" i="59"/>
  <c r="L138" i="59"/>
  <c r="L140" i="59"/>
  <c r="L142" i="59"/>
  <c r="Y229" i="59"/>
  <c r="P26" i="59"/>
  <c r="V26" i="59" s="1"/>
  <c r="V20" i="58"/>
  <c r="G146" i="58"/>
  <c r="L147" i="58"/>
  <c r="L146" i="58"/>
  <c r="H3" i="58"/>
  <c r="V21" i="58"/>
  <c r="J27" i="58"/>
  <c r="L28" i="58" s="1"/>
  <c r="I27" i="58"/>
  <c r="K43" i="58"/>
  <c r="W114" i="58"/>
  <c r="U114" i="58"/>
  <c r="Q19" i="58"/>
  <c r="T20" i="58"/>
  <c r="W229" i="58"/>
  <c r="X114" i="58"/>
  <c r="P139" i="58"/>
  <c r="X229" i="58"/>
  <c r="R22" i="58"/>
  <c r="R27" i="58" s="1"/>
  <c r="I25" i="58" s="1"/>
  <c r="T24" i="58"/>
  <c r="U23" i="58"/>
  <c r="V23" i="58" s="1"/>
  <c r="U19" i="58"/>
  <c r="V137" i="58"/>
  <c r="Y229" i="58"/>
  <c r="S140" i="58"/>
  <c r="S142" i="58" s="1"/>
  <c r="I142" i="58" s="1"/>
  <c r="J29" i="58"/>
  <c r="L30" i="58" s="1"/>
  <c r="Z114" i="58"/>
  <c r="Z229" i="58"/>
  <c r="R141" i="58"/>
  <c r="H144" i="58"/>
  <c r="J144" i="58" s="1"/>
  <c r="L145" i="58" s="1"/>
  <c r="T142" i="58"/>
  <c r="I144" i="58" s="1"/>
  <c r="H146" i="58"/>
  <c r="J146" i="58" s="1"/>
  <c r="U142" i="58"/>
  <c r="I146" i="58" s="1"/>
  <c r="P22" i="58"/>
  <c r="T114" i="58"/>
  <c r="H29" i="58"/>
  <c r="T229" i="58"/>
  <c r="Q134" i="58"/>
  <c r="V134" i="58" s="1"/>
  <c r="S229" i="58"/>
  <c r="V25" i="58"/>
  <c r="G31" i="58"/>
  <c r="L31" i="58"/>
  <c r="R26" i="58"/>
  <c r="V26" i="58" s="1"/>
  <c r="K149" i="58"/>
  <c r="H142" i="58"/>
  <c r="J142" i="58" s="1"/>
  <c r="L143" i="58" s="1"/>
  <c r="L143" i="57"/>
  <c r="J29" i="57"/>
  <c r="L30" i="57" s="1"/>
  <c r="H27" i="57"/>
  <c r="S27" i="57"/>
  <c r="H31" i="57"/>
  <c r="U27" i="57"/>
  <c r="I31" i="57" s="1"/>
  <c r="S142" i="57"/>
  <c r="H142" i="57"/>
  <c r="H146" i="57"/>
  <c r="J146" i="57" s="1"/>
  <c r="L147" i="57" s="1"/>
  <c r="U142" i="57"/>
  <c r="H144" i="57"/>
  <c r="J144" i="57" s="1"/>
  <c r="L145" i="57" s="1"/>
  <c r="T142" i="57"/>
  <c r="I144" i="57" s="1"/>
  <c r="J25" i="57"/>
  <c r="L26" i="57" s="1"/>
  <c r="J27" i="57"/>
  <c r="J142" i="57"/>
  <c r="L28" i="57"/>
  <c r="J31" i="57"/>
  <c r="S114" i="57"/>
  <c r="S229" i="57"/>
  <c r="G21" i="57"/>
  <c r="G23" i="57"/>
  <c r="G25" i="57"/>
  <c r="G27" i="57"/>
  <c r="L31" i="57"/>
  <c r="G136" i="57"/>
  <c r="G138" i="57"/>
  <c r="G140" i="57"/>
  <c r="G142" i="57"/>
  <c r="L146" i="57"/>
  <c r="L32" i="57"/>
  <c r="I27" i="57"/>
  <c r="T27" i="57"/>
  <c r="I142" i="57"/>
  <c r="I29" i="57"/>
  <c r="K34" i="57"/>
  <c r="X114" i="57"/>
  <c r="K149" i="57"/>
  <c r="X229" i="57"/>
  <c r="L25" i="57"/>
  <c r="L27" i="57"/>
  <c r="L140" i="57"/>
  <c r="L142" i="57"/>
  <c r="I146" i="57"/>
  <c r="P26" i="57"/>
  <c r="P141" i="57"/>
  <c r="U27" i="56"/>
  <c r="I31" i="56" s="1"/>
  <c r="J27" i="56"/>
  <c r="H29" i="56"/>
  <c r="J29" i="56" s="1"/>
  <c r="L30" i="56" s="1"/>
  <c r="T27" i="56"/>
  <c r="I29" i="56" s="1"/>
  <c r="L147" i="56"/>
  <c r="S27" i="56"/>
  <c r="L28" i="56"/>
  <c r="H144" i="56"/>
  <c r="J144" i="56" s="1"/>
  <c r="T142" i="56"/>
  <c r="I144" i="56" s="1"/>
  <c r="P21" i="56"/>
  <c r="Z114" i="56"/>
  <c r="P136" i="56"/>
  <c r="Q20" i="56"/>
  <c r="L145" i="56"/>
  <c r="K34" i="56"/>
  <c r="H3" i="56"/>
  <c r="G27" i="56"/>
  <c r="G25" i="56"/>
  <c r="G136" i="56"/>
  <c r="G140" i="56"/>
  <c r="G142" i="56"/>
  <c r="H27" i="56"/>
  <c r="H142" i="56"/>
  <c r="J142" i="56" s="1"/>
  <c r="L143" i="56" s="1"/>
  <c r="H31" i="56"/>
  <c r="J31" i="56" s="1"/>
  <c r="L32" i="56" s="1"/>
  <c r="G21" i="56"/>
  <c r="G23" i="56"/>
  <c r="G138" i="56"/>
  <c r="I27" i="56"/>
  <c r="I142" i="56"/>
  <c r="U142" i="56"/>
  <c r="I146" i="56" s="1"/>
  <c r="K149" i="56"/>
  <c r="L27" i="56"/>
  <c r="L142" i="56"/>
  <c r="V137" i="74" l="1"/>
  <c r="V139" i="74"/>
  <c r="Q142" i="74"/>
  <c r="I138" i="74" s="1"/>
  <c r="V134" i="74"/>
  <c r="L138" i="74"/>
  <c r="L136" i="74"/>
  <c r="P142" i="74"/>
  <c r="V142" i="74" s="1"/>
  <c r="L29" i="74"/>
  <c r="S27" i="74"/>
  <c r="I27" i="74" s="1"/>
  <c r="H27" i="74"/>
  <c r="J27" i="74" s="1"/>
  <c r="L28" i="74" s="1"/>
  <c r="V22" i="74"/>
  <c r="V24" i="74"/>
  <c r="H25" i="74"/>
  <c r="J25" i="74" s="1"/>
  <c r="L25" i="74" s="1"/>
  <c r="V23" i="74"/>
  <c r="R27" i="74"/>
  <c r="I25" i="74" s="1"/>
  <c r="V136" i="72"/>
  <c r="S142" i="72"/>
  <c r="I142" i="72" s="1"/>
  <c r="H142" i="72"/>
  <c r="J142" i="72" s="1"/>
  <c r="L143" i="72" s="1"/>
  <c r="R142" i="72"/>
  <c r="I140" i="72" s="1"/>
  <c r="V137" i="72"/>
  <c r="L140" i="72"/>
  <c r="V138" i="72"/>
  <c r="V140" i="72"/>
  <c r="V134" i="72"/>
  <c r="Q142" i="72"/>
  <c r="I138" i="72" s="1"/>
  <c r="L138" i="72"/>
  <c r="P142" i="72"/>
  <c r="S27" i="72"/>
  <c r="I27" i="72" s="1"/>
  <c r="H25" i="72"/>
  <c r="J25" i="72" s="1"/>
  <c r="R27" i="72"/>
  <c r="I25" i="72" s="1"/>
  <c r="V22" i="72"/>
  <c r="V20" i="72"/>
  <c r="V26" i="72"/>
  <c r="V25" i="72"/>
  <c r="Q27" i="72"/>
  <c r="I23" i="72" s="1"/>
  <c r="V23" i="72"/>
  <c r="V24" i="72"/>
  <c r="L29" i="72"/>
  <c r="H23" i="72"/>
  <c r="J23" i="72" s="1"/>
  <c r="L26" i="72"/>
  <c r="L25" i="72"/>
  <c r="V21" i="72"/>
  <c r="S142" i="71"/>
  <c r="I142" i="71" s="1"/>
  <c r="H140" i="71"/>
  <c r="J140" i="71" s="1"/>
  <c r="L141" i="71" s="1"/>
  <c r="R142" i="71"/>
  <c r="I140" i="71" s="1"/>
  <c r="V141" i="71"/>
  <c r="V140" i="71"/>
  <c r="V135" i="71"/>
  <c r="Q142" i="71"/>
  <c r="I138" i="71" s="1"/>
  <c r="V134" i="71"/>
  <c r="L138" i="71"/>
  <c r="V22" i="71"/>
  <c r="V23" i="71"/>
  <c r="V20" i="71"/>
  <c r="V24" i="71"/>
  <c r="P27" i="71"/>
  <c r="I21" i="71" s="1"/>
  <c r="H21" i="71"/>
  <c r="J21" i="71" s="1"/>
  <c r="L21" i="71" s="1"/>
  <c r="V135" i="70"/>
  <c r="V136" i="70"/>
  <c r="V141" i="70"/>
  <c r="V137" i="70"/>
  <c r="H138" i="70"/>
  <c r="J138" i="70" s="1"/>
  <c r="L139" i="70" s="1"/>
  <c r="Q142" i="70"/>
  <c r="I138" i="70" s="1"/>
  <c r="P142" i="70"/>
  <c r="I136" i="70" s="1"/>
  <c r="V138" i="70"/>
  <c r="V26" i="70"/>
  <c r="V23" i="70"/>
  <c r="R27" i="70"/>
  <c r="I25" i="70" s="1"/>
  <c r="L25" i="70"/>
  <c r="V22" i="70"/>
  <c r="V21" i="70"/>
  <c r="V24" i="70"/>
  <c r="V25" i="70"/>
  <c r="V135" i="69"/>
  <c r="V140" i="69"/>
  <c r="R142" i="69"/>
  <c r="I140" i="69" s="1"/>
  <c r="L141" i="69"/>
  <c r="L140" i="69"/>
  <c r="V137" i="69"/>
  <c r="H138" i="69"/>
  <c r="J138" i="69" s="1"/>
  <c r="L139" i="69" s="1"/>
  <c r="V141" i="69"/>
  <c r="Q142" i="69"/>
  <c r="I138" i="69" s="1"/>
  <c r="V138" i="69"/>
  <c r="L138" i="69"/>
  <c r="L26" i="69"/>
  <c r="L25" i="69"/>
  <c r="V23" i="69"/>
  <c r="V26" i="69"/>
  <c r="Q27" i="69"/>
  <c r="I23" i="69" s="1"/>
  <c r="V21" i="69"/>
  <c r="V22" i="69"/>
  <c r="L23" i="69"/>
  <c r="V19" i="69"/>
  <c r="V135" i="68"/>
  <c r="V136" i="68"/>
  <c r="V141" i="68"/>
  <c r="P142" i="68"/>
  <c r="I136" i="68" s="1"/>
  <c r="H136" i="68"/>
  <c r="J136" i="68" s="1"/>
  <c r="L136" i="68" s="1"/>
  <c r="V23" i="68"/>
  <c r="V21" i="68"/>
  <c r="V20" i="68"/>
  <c r="V24" i="68"/>
  <c r="P27" i="68"/>
  <c r="I21" i="68" s="1"/>
  <c r="V138" i="67"/>
  <c r="H140" i="67"/>
  <c r="J140" i="67" s="1"/>
  <c r="L141" i="67" s="1"/>
  <c r="V141" i="67"/>
  <c r="R142" i="67"/>
  <c r="I140" i="67" s="1"/>
  <c r="V139" i="67"/>
  <c r="V140" i="67"/>
  <c r="Q142" i="67"/>
  <c r="I138" i="67" s="1"/>
  <c r="V134" i="67"/>
  <c r="L138" i="67"/>
  <c r="V20" i="67"/>
  <c r="V21" i="67"/>
  <c r="V19" i="67"/>
  <c r="V20" i="66"/>
  <c r="V26" i="66"/>
  <c r="H23" i="66"/>
  <c r="J23" i="66" s="1"/>
  <c r="L24" i="66" s="1"/>
  <c r="V23" i="66"/>
  <c r="L23" i="66"/>
  <c r="V141" i="65"/>
  <c r="L140" i="65"/>
  <c r="V140" i="65"/>
  <c r="R142" i="65"/>
  <c r="I140" i="65" s="1"/>
  <c r="V135" i="65"/>
  <c r="V136" i="65"/>
  <c r="H138" i="65"/>
  <c r="J138" i="65" s="1"/>
  <c r="L139" i="65" s="1"/>
  <c r="V138" i="65"/>
  <c r="Q142" i="65"/>
  <c r="I138" i="65" s="1"/>
  <c r="V134" i="65"/>
  <c r="P142" i="65"/>
  <c r="I136" i="65" s="1"/>
  <c r="V137" i="65"/>
  <c r="H21" i="65"/>
  <c r="J21" i="65" s="1"/>
  <c r="L21" i="65" s="1"/>
  <c r="V26" i="65"/>
  <c r="P27" i="65"/>
  <c r="I21" i="65" s="1"/>
  <c r="V134" i="64"/>
  <c r="V139" i="64"/>
  <c r="V140" i="64"/>
  <c r="L139" i="64"/>
  <c r="L138" i="64"/>
  <c r="Q142" i="64"/>
  <c r="I138" i="64" s="1"/>
  <c r="P142" i="64"/>
  <c r="I136" i="64" s="1"/>
  <c r="H23" i="64"/>
  <c r="J23" i="64" s="1"/>
  <c r="L24" i="64" s="1"/>
  <c r="V22" i="64"/>
  <c r="Q27" i="64"/>
  <c r="I23" i="64" s="1"/>
  <c r="L23" i="64"/>
  <c r="P27" i="64"/>
  <c r="I21" i="64" s="1"/>
  <c r="V135" i="63"/>
  <c r="V138" i="63"/>
  <c r="Z229" i="63"/>
  <c r="V140" i="63"/>
  <c r="V136" i="63"/>
  <c r="P142" i="63"/>
  <c r="I136" i="63" s="1"/>
  <c r="V137" i="63"/>
  <c r="H21" i="63"/>
  <c r="J21" i="63" s="1"/>
  <c r="L21" i="63" s="1"/>
  <c r="P27" i="63"/>
  <c r="I21" i="63" s="1"/>
  <c r="P27" i="62"/>
  <c r="V27" i="62" s="1"/>
  <c r="R142" i="61"/>
  <c r="I140" i="61" s="1"/>
  <c r="L141" i="61"/>
  <c r="L140" i="61"/>
  <c r="V137" i="61"/>
  <c r="V139" i="61"/>
  <c r="Q142" i="61"/>
  <c r="I138" i="61" s="1"/>
  <c r="V134" i="61"/>
  <c r="H138" i="61"/>
  <c r="J138" i="61" s="1"/>
  <c r="L139" i="61" s="1"/>
  <c r="H136" i="61"/>
  <c r="J136" i="61" s="1"/>
  <c r="L136" i="61" s="1"/>
  <c r="P142" i="61"/>
  <c r="I136" i="61" s="1"/>
  <c r="V19" i="61"/>
  <c r="V23" i="61"/>
  <c r="H25" i="61"/>
  <c r="J25" i="61" s="1"/>
  <c r="L26" i="61" s="1"/>
  <c r="V26" i="61"/>
  <c r="R27" i="61"/>
  <c r="I25" i="61" s="1"/>
  <c r="V21" i="61"/>
  <c r="V22" i="61"/>
  <c r="P142" i="60"/>
  <c r="V23" i="60"/>
  <c r="V24" i="60"/>
  <c r="P27" i="60"/>
  <c r="I21" i="60" s="1"/>
  <c r="H136" i="59"/>
  <c r="J136" i="59" s="1"/>
  <c r="L136" i="59" s="1"/>
  <c r="V141" i="59"/>
  <c r="V136" i="59"/>
  <c r="V23" i="59"/>
  <c r="V21" i="59"/>
  <c r="R142" i="58"/>
  <c r="I140" i="58" s="1"/>
  <c r="H140" i="58"/>
  <c r="J140" i="58" s="1"/>
  <c r="L141" i="58" s="1"/>
  <c r="V138" i="58"/>
  <c r="V136" i="58"/>
  <c r="V139" i="58"/>
  <c r="V24" i="58"/>
  <c r="R142" i="57"/>
  <c r="I140" i="57" s="1"/>
  <c r="V137" i="57"/>
  <c r="V135" i="57"/>
  <c r="V138" i="57"/>
  <c r="V136" i="57"/>
  <c r="H138" i="57"/>
  <c r="J138" i="57" s="1"/>
  <c r="L139" i="57" s="1"/>
  <c r="V141" i="57"/>
  <c r="Q142" i="57"/>
  <c r="I138" i="57" s="1"/>
  <c r="V134" i="57"/>
  <c r="V139" i="57"/>
  <c r="P142" i="57"/>
  <c r="I136" i="57" s="1"/>
  <c r="V24" i="57"/>
  <c r="V21" i="57"/>
  <c r="V26" i="57"/>
  <c r="V20" i="57"/>
  <c r="Q27" i="57"/>
  <c r="I23" i="57" s="1"/>
  <c r="H23" i="57"/>
  <c r="J23" i="57" s="1"/>
  <c r="L24" i="57" s="1"/>
  <c r="V136" i="56"/>
  <c r="V139" i="56"/>
  <c r="R142" i="56"/>
  <c r="I140" i="56" s="1"/>
  <c r="H140" i="56"/>
  <c r="J140" i="56" s="1"/>
  <c r="L141" i="56" s="1"/>
  <c r="V138" i="56"/>
  <c r="V134" i="56"/>
  <c r="V140" i="56"/>
  <c r="H138" i="56"/>
  <c r="J138" i="56" s="1"/>
  <c r="L139" i="56" s="1"/>
  <c r="Q142" i="56"/>
  <c r="I138" i="56" s="1"/>
  <c r="L138" i="56"/>
  <c r="H136" i="56"/>
  <c r="J136" i="56" s="1"/>
  <c r="L137" i="56" s="1"/>
  <c r="R27" i="56"/>
  <c r="I25" i="56" s="1"/>
  <c r="V24" i="56"/>
  <c r="V20" i="56"/>
  <c r="V22" i="56"/>
  <c r="V21" i="56"/>
  <c r="L25" i="56"/>
  <c r="V19" i="56"/>
  <c r="H23" i="56"/>
  <c r="J23" i="56" s="1"/>
  <c r="L24" i="56" s="1"/>
  <c r="V25" i="56"/>
  <c r="H21" i="56"/>
  <c r="J21" i="56" s="1"/>
  <c r="L21" i="56" s="1"/>
  <c r="P27" i="56"/>
  <c r="J149" i="75"/>
  <c r="L137" i="75"/>
  <c r="G3" i="75"/>
  <c r="Q27" i="75"/>
  <c r="I23" i="75" s="1"/>
  <c r="H23" i="75"/>
  <c r="J23" i="75" s="1"/>
  <c r="L24" i="75" s="1"/>
  <c r="V142" i="75"/>
  <c r="L22" i="74"/>
  <c r="I136" i="74"/>
  <c r="H23" i="74"/>
  <c r="J23" i="74" s="1"/>
  <c r="Q27" i="74"/>
  <c r="I23" i="74" s="1"/>
  <c r="J149" i="74"/>
  <c r="L148" i="74" s="1"/>
  <c r="P27" i="72"/>
  <c r="V19" i="72"/>
  <c r="H21" i="72"/>
  <c r="J21" i="72" s="1"/>
  <c r="L21" i="72" s="1"/>
  <c r="V141" i="72"/>
  <c r="H136" i="72"/>
  <c r="J136" i="72" s="1"/>
  <c r="L136" i="72" s="1"/>
  <c r="L22" i="71"/>
  <c r="H136" i="71"/>
  <c r="J136" i="71" s="1"/>
  <c r="L136" i="71" s="1"/>
  <c r="P142" i="71"/>
  <c r="Q27" i="71"/>
  <c r="I23" i="71" s="1"/>
  <c r="H23" i="71"/>
  <c r="J23" i="71" s="1"/>
  <c r="L24" i="71" s="1"/>
  <c r="J149" i="70"/>
  <c r="L148" i="70" s="1"/>
  <c r="Q27" i="70"/>
  <c r="I23" i="70" s="1"/>
  <c r="H23" i="70"/>
  <c r="J23" i="70" s="1"/>
  <c r="H21" i="70"/>
  <c r="J21" i="70" s="1"/>
  <c r="L137" i="70"/>
  <c r="P27" i="70"/>
  <c r="J149" i="69"/>
  <c r="L148" i="69" s="1"/>
  <c r="L137" i="69"/>
  <c r="P142" i="69"/>
  <c r="H21" i="69"/>
  <c r="J21" i="69" s="1"/>
  <c r="L21" i="69" s="1"/>
  <c r="P27" i="69"/>
  <c r="Q142" i="68"/>
  <c r="I138" i="68" s="1"/>
  <c r="H138" i="68"/>
  <c r="J138" i="68" s="1"/>
  <c r="L139" i="68" s="1"/>
  <c r="V134" i="68"/>
  <c r="Q27" i="68"/>
  <c r="I23" i="68" s="1"/>
  <c r="H23" i="68"/>
  <c r="J23" i="68" s="1"/>
  <c r="H21" i="68"/>
  <c r="J21" i="68" s="1"/>
  <c r="L21" i="68" s="1"/>
  <c r="L137" i="68"/>
  <c r="V19" i="68"/>
  <c r="P27" i="67"/>
  <c r="H23" i="67"/>
  <c r="J23" i="67" s="1"/>
  <c r="Q27" i="67"/>
  <c r="I23" i="67" s="1"/>
  <c r="H136" i="67"/>
  <c r="J136" i="67" s="1"/>
  <c r="L136" i="67" s="1"/>
  <c r="H21" i="67"/>
  <c r="J21" i="67" s="1"/>
  <c r="L21" i="67" s="1"/>
  <c r="P142" i="67"/>
  <c r="Q27" i="66"/>
  <c r="I23" i="66" s="1"/>
  <c r="P142" i="66"/>
  <c r="H136" i="66"/>
  <c r="J136" i="66" s="1"/>
  <c r="V134" i="66"/>
  <c r="P27" i="66"/>
  <c r="V19" i="66"/>
  <c r="H21" i="66"/>
  <c r="J21" i="66" s="1"/>
  <c r="L21" i="66" s="1"/>
  <c r="L137" i="65"/>
  <c r="L22" i="65"/>
  <c r="Q27" i="65"/>
  <c r="I23" i="65" s="1"/>
  <c r="H23" i="65"/>
  <c r="J23" i="65" s="1"/>
  <c r="V19" i="65"/>
  <c r="H146" i="65"/>
  <c r="J146" i="65" s="1"/>
  <c r="L147" i="65" s="1"/>
  <c r="U142" i="65"/>
  <c r="I146" i="65" s="1"/>
  <c r="V141" i="64"/>
  <c r="H136" i="64"/>
  <c r="J136" i="64" s="1"/>
  <c r="L136" i="64" s="1"/>
  <c r="V26" i="64"/>
  <c r="H21" i="64"/>
  <c r="J21" i="64" s="1"/>
  <c r="L21" i="64" s="1"/>
  <c r="L137" i="63"/>
  <c r="Q27" i="63"/>
  <c r="H23" i="63"/>
  <c r="J23" i="63" s="1"/>
  <c r="L24" i="63" s="1"/>
  <c r="H138" i="63"/>
  <c r="J138" i="63" s="1"/>
  <c r="G3" i="63" s="1"/>
  <c r="Q142" i="63"/>
  <c r="I138" i="63" s="1"/>
  <c r="J34" i="63"/>
  <c r="L33" i="63" s="1"/>
  <c r="I21" i="62"/>
  <c r="Q27" i="62"/>
  <c r="I23" i="62" s="1"/>
  <c r="V142" i="62"/>
  <c r="V141" i="62"/>
  <c r="H136" i="62"/>
  <c r="J136" i="62" s="1"/>
  <c r="H21" i="62"/>
  <c r="J21" i="62" s="1"/>
  <c r="L21" i="62" s="1"/>
  <c r="V26" i="62"/>
  <c r="H21" i="61"/>
  <c r="J21" i="61" s="1"/>
  <c r="L21" i="61" s="1"/>
  <c r="P27" i="61"/>
  <c r="Q27" i="61"/>
  <c r="I23" i="61" s="1"/>
  <c r="H23" i="61"/>
  <c r="J23" i="61" s="1"/>
  <c r="V142" i="60"/>
  <c r="I136" i="60"/>
  <c r="R27" i="60"/>
  <c r="I25" i="60" s="1"/>
  <c r="V26" i="60"/>
  <c r="H21" i="60"/>
  <c r="J21" i="60" s="1"/>
  <c r="L21" i="60" s="1"/>
  <c r="S27" i="60"/>
  <c r="I27" i="60" s="1"/>
  <c r="H27" i="60"/>
  <c r="J27" i="60" s="1"/>
  <c r="L28" i="60" s="1"/>
  <c r="V141" i="60"/>
  <c r="H136" i="60"/>
  <c r="J136" i="60" s="1"/>
  <c r="L136" i="60" s="1"/>
  <c r="Q27" i="60"/>
  <c r="I23" i="60" s="1"/>
  <c r="P142" i="59"/>
  <c r="H31" i="59"/>
  <c r="J31" i="59" s="1"/>
  <c r="L32" i="59" s="1"/>
  <c r="U27" i="59"/>
  <c r="I31" i="59" s="1"/>
  <c r="P27" i="59"/>
  <c r="H21" i="59"/>
  <c r="J21" i="59" s="1"/>
  <c r="L21" i="59" s="1"/>
  <c r="H138" i="59"/>
  <c r="J138" i="59" s="1"/>
  <c r="L139" i="59" s="1"/>
  <c r="Q142" i="59"/>
  <c r="I138" i="59" s="1"/>
  <c r="L137" i="59"/>
  <c r="H23" i="59"/>
  <c r="J23" i="59" s="1"/>
  <c r="L24" i="59" s="1"/>
  <c r="Q27" i="59"/>
  <c r="I23" i="59" s="1"/>
  <c r="T27" i="58"/>
  <c r="I29" i="58" s="1"/>
  <c r="L137" i="58"/>
  <c r="H31" i="58"/>
  <c r="J31" i="58" s="1"/>
  <c r="L32" i="58" s="1"/>
  <c r="U27" i="58"/>
  <c r="I31" i="58" s="1"/>
  <c r="H23" i="58"/>
  <c r="J23" i="58" s="1"/>
  <c r="L24" i="58" s="1"/>
  <c r="Q27" i="58"/>
  <c r="I23" i="58" s="1"/>
  <c r="H138" i="58"/>
  <c r="J138" i="58" s="1"/>
  <c r="Q142" i="58"/>
  <c r="I138" i="58" s="1"/>
  <c r="H25" i="58"/>
  <c r="J25" i="58" s="1"/>
  <c r="L26" i="58" s="1"/>
  <c r="L22" i="58"/>
  <c r="V140" i="58"/>
  <c r="V19" i="58"/>
  <c r="P142" i="58"/>
  <c r="V141" i="58"/>
  <c r="V22" i="58"/>
  <c r="P27" i="58"/>
  <c r="H21" i="57"/>
  <c r="J21" i="57" s="1"/>
  <c r="L21" i="57" s="1"/>
  <c r="H136" i="57"/>
  <c r="J136" i="57" s="1"/>
  <c r="L136" i="57" s="1"/>
  <c r="P27" i="57"/>
  <c r="L22" i="56"/>
  <c r="I21" i="56"/>
  <c r="Q27" i="56"/>
  <c r="I23" i="56" s="1"/>
  <c r="P142" i="56"/>
  <c r="L27" i="74" l="1"/>
  <c r="L26" i="74"/>
  <c r="L24" i="74"/>
  <c r="L23" i="74"/>
  <c r="G3" i="74"/>
  <c r="V142" i="72"/>
  <c r="I136" i="72"/>
  <c r="L24" i="72"/>
  <c r="L23" i="72"/>
  <c r="L140" i="71"/>
  <c r="J34" i="71"/>
  <c r="L33" i="71" s="1"/>
  <c r="G3" i="71"/>
  <c r="L138" i="70"/>
  <c r="V142" i="70"/>
  <c r="L24" i="70"/>
  <c r="L23" i="70"/>
  <c r="V142" i="68"/>
  <c r="L24" i="68"/>
  <c r="L23" i="68"/>
  <c r="V27" i="68"/>
  <c r="L140" i="67"/>
  <c r="L24" i="67"/>
  <c r="L23" i="67"/>
  <c r="V142" i="65"/>
  <c r="L24" i="65"/>
  <c r="L23" i="65"/>
  <c r="J149" i="65"/>
  <c r="L148" i="65" s="1"/>
  <c r="V27" i="65"/>
  <c r="G3" i="65"/>
  <c r="V142" i="64"/>
  <c r="V27" i="64"/>
  <c r="V142" i="63"/>
  <c r="J149" i="63"/>
  <c r="L148" i="63" s="1"/>
  <c r="L139" i="63"/>
  <c r="L138" i="63"/>
  <c r="L22" i="63"/>
  <c r="V142" i="61"/>
  <c r="L138" i="61"/>
  <c r="J149" i="61"/>
  <c r="L148" i="61" s="1"/>
  <c r="L137" i="61"/>
  <c r="L25" i="61"/>
  <c r="L24" i="61"/>
  <c r="L23" i="61"/>
  <c r="L139" i="58"/>
  <c r="L138" i="58"/>
  <c r="J149" i="58"/>
  <c r="L148" i="58" s="1"/>
  <c r="J34" i="58"/>
  <c r="L33" i="58" s="1"/>
  <c r="L138" i="57"/>
  <c r="V142" i="57"/>
  <c r="L23" i="57"/>
  <c r="L140" i="56"/>
  <c r="J149" i="56"/>
  <c r="L148" i="56" s="1"/>
  <c r="L136" i="56"/>
  <c r="L23" i="56"/>
  <c r="V27" i="56"/>
  <c r="J34" i="56"/>
  <c r="L33" i="56" s="1"/>
  <c r="G3" i="56"/>
  <c r="V27" i="75"/>
  <c r="J34" i="75"/>
  <c r="V27" i="74"/>
  <c r="J34" i="74"/>
  <c r="L33" i="74" s="1"/>
  <c r="J149" i="72"/>
  <c r="L148" i="72" s="1"/>
  <c r="L137" i="72"/>
  <c r="V27" i="72"/>
  <c r="I21" i="72"/>
  <c r="G3" i="72"/>
  <c r="J34" i="72"/>
  <c r="L33" i="72" s="1"/>
  <c r="L22" i="72"/>
  <c r="V27" i="71"/>
  <c r="V142" i="71"/>
  <c r="I136" i="71"/>
  <c r="L137" i="71"/>
  <c r="J149" i="71"/>
  <c r="L148" i="71" s="1"/>
  <c r="V27" i="70"/>
  <c r="I21" i="70"/>
  <c r="G3" i="70"/>
  <c r="J34" i="70"/>
  <c r="L33" i="70" s="1"/>
  <c r="L22" i="70"/>
  <c r="V27" i="69"/>
  <c r="I21" i="69"/>
  <c r="G3" i="69"/>
  <c r="J34" i="69"/>
  <c r="L33" i="69" s="1"/>
  <c r="L22" i="69"/>
  <c r="V142" i="69"/>
  <c r="I136" i="69"/>
  <c r="L22" i="68"/>
  <c r="G3" i="68"/>
  <c r="J34" i="68"/>
  <c r="L33" i="68" s="1"/>
  <c r="J149" i="68"/>
  <c r="L148" i="68" s="1"/>
  <c r="J149" i="67"/>
  <c r="L148" i="67" s="1"/>
  <c r="L137" i="67"/>
  <c r="V27" i="67"/>
  <c r="I21" i="67"/>
  <c r="V142" i="67"/>
  <c r="I136" i="67"/>
  <c r="G3" i="67"/>
  <c r="J34" i="67"/>
  <c r="L33" i="67" s="1"/>
  <c r="L22" i="67"/>
  <c r="G3" i="66"/>
  <c r="J34" i="66"/>
  <c r="L33" i="66" s="1"/>
  <c r="L22" i="66"/>
  <c r="V27" i="66"/>
  <c r="I21" i="66"/>
  <c r="J149" i="66"/>
  <c r="L148" i="66" s="1"/>
  <c r="L137" i="66"/>
  <c r="V142" i="66"/>
  <c r="I136" i="66"/>
  <c r="J34" i="65"/>
  <c r="L33" i="65" s="1"/>
  <c r="J149" i="64"/>
  <c r="L148" i="64" s="1"/>
  <c r="L137" i="64"/>
  <c r="L22" i="64"/>
  <c r="G3" i="64"/>
  <c r="J34" i="64"/>
  <c r="L33" i="64" s="1"/>
  <c r="V27" i="63"/>
  <c r="I23" i="63"/>
  <c r="G3" i="62"/>
  <c r="J34" i="62"/>
  <c r="L33" i="62" s="1"/>
  <c r="L22" i="62"/>
  <c r="L137" i="62"/>
  <c r="J149" i="62"/>
  <c r="V27" i="61"/>
  <c r="I21" i="61"/>
  <c r="L22" i="61"/>
  <c r="G3" i="61"/>
  <c r="J34" i="61"/>
  <c r="L33" i="61" s="1"/>
  <c r="G3" i="60"/>
  <c r="J34" i="60"/>
  <c r="L33" i="60" s="1"/>
  <c r="L22" i="60"/>
  <c r="J149" i="60"/>
  <c r="L148" i="60" s="1"/>
  <c r="L137" i="60"/>
  <c r="V27" i="60"/>
  <c r="L22" i="59"/>
  <c r="G3" i="59"/>
  <c r="J34" i="59"/>
  <c r="L33" i="59" s="1"/>
  <c r="V27" i="59"/>
  <c r="I21" i="59"/>
  <c r="V142" i="59"/>
  <c r="I136" i="59"/>
  <c r="J149" i="59"/>
  <c r="L148" i="59" s="1"/>
  <c r="V142" i="58"/>
  <c r="I136" i="58"/>
  <c r="V27" i="58"/>
  <c r="I21" i="58"/>
  <c r="G3" i="58"/>
  <c r="J149" i="57"/>
  <c r="L148" i="57" s="1"/>
  <c r="L137" i="57"/>
  <c r="V27" i="57"/>
  <c r="I21" i="57"/>
  <c r="G3" i="57"/>
  <c r="J34" i="57"/>
  <c r="L33" i="57" s="1"/>
  <c r="L22" i="57"/>
  <c r="V142" i="56"/>
  <c r="I136" i="56"/>
  <c r="P31" i="32" l="1"/>
  <c r="O31" i="32"/>
  <c r="N31" i="32"/>
  <c r="M31" i="32"/>
  <c r="L31" i="32"/>
  <c r="K31" i="32"/>
  <c r="J31" i="32"/>
  <c r="I31" i="32"/>
  <c r="H31" i="32"/>
  <c r="AK20" i="32"/>
  <c r="AJ20" i="32"/>
  <c r="AI20" i="32"/>
  <c r="AH20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AK15" i="32"/>
  <c r="AJ15" i="32"/>
  <c r="AI15" i="32"/>
  <c r="AH15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N47" i="32" s="1"/>
  <c r="M15" i="32"/>
  <c r="L15" i="32"/>
  <c r="K15" i="32"/>
  <c r="J15" i="32"/>
  <c r="I15" i="32"/>
  <c r="H15" i="32"/>
  <c r="AK4" i="32"/>
  <c r="AJ4" i="32"/>
  <c r="AI4" i="32"/>
  <c r="AI36" i="32" s="1"/>
  <c r="AH4" i="32"/>
  <c r="AG4" i="32"/>
  <c r="AG36" i="32" s="1"/>
  <c r="AF4" i="32"/>
  <c r="AE4" i="32"/>
  <c r="AD4" i="32"/>
  <c r="AD36" i="32" s="1"/>
  <c r="AC4" i="32"/>
  <c r="AC36" i="32" s="1"/>
  <c r="AB4" i="32"/>
  <c r="AA4" i="32"/>
  <c r="AA36" i="32" s="1"/>
  <c r="Z5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N36" i="32" s="1"/>
  <c r="M4" i="32"/>
  <c r="L4" i="32"/>
  <c r="K4" i="32"/>
  <c r="J4" i="32"/>
  <c r="I4" i="32"/>
  <c r="H4" i="32"/>
  <c r="Z36" i="32" l="1"/>
  <c r="Y36" i="32"/>
  <c r="V36" i="32"/>
  <c r="S36" i="32"/>
  <c r="R36" i="32"/>
  <c r="Q36" i="32"/>
  <c r="O47" i="32"/>
  <c r="M47" i="32"/>
  <c r="L47" i="32"/>
  <c r="K47" i="32"/>
  <c r="K36" i="32"/>
  <c r="J36" i="32"/>
  <c r="J47" i="32"/>
  <c r="I36" i="32"/>
  <c r="AK36" i="32"/>
  <c r="AH36" i="32"/>
  <c r="M36" i="32"/>
  <c r="U36" i="32"/>
  <c r="AB36" i="32"/>
  <c r="AJ36" i="32"/>
  <c r="W36" i="32"/>
  <c r="P36" i="32"/>
  <c r="X36" i="32"/>
  <c r="AE36" i="32"/>
  <c r="H47" i="32"/>
  <c r="P47" i="32"/>
  <c r="L36" i="32"/>
  <c r="O36" i="32"/>
  <c r="H36" i="32"/>
  <c r="AF36" i="32"/>
  <c r="I47" i="32"/>
  <c r="T36" i="32"/>
  <c r="AK29" i="32" l="1"/>
  <c r="AJ27" i="32"/>
  <c r="AI26" i="32"/>
  <c r="AI28" i="32"/>
  <c r="AI27" i="32"/>
  <c r="AI24" i="32"/>
  <c r="AH26" i="32"/>
  <c r="AH28" i="32"/>
  <c r="AH29" i="32"/>
  <c r="AH27" i="32"/>
  <c r="AG24" i="32"/>
  <c r="AG29" i="32"/>
  <c r="AG19" i="32"/>
  <c r="AF26" i="32"/>
  <c r="AF24" i="32"/>
  <c r="AF28" i="32"/>
  <c r="AF27" i="32"/>
  <c r="AE24" i="32"/>
  <c r="AD28" i="32"/>
  <c r="AD19" i="32"/>
  <c r="AD29" i="32"/>
  <c r="AC28" i="32"/>
  <c r="AB29" i="32"/>
  <c r="AB24" i="32"/>
  <c r="AA30" i="32"/>
  <c r="Z29" i="32"/>
  <c r="Z24" i="32"/>
  <c r="Z28" i="32"/>
  <c r="Z27" i="32"/>
  <c r="Y24" i="32"/>
  <c r="Y25" i="32"/>
  <c r="Y27" i="32"/>
  <c r="Y26" i="32"/>
  <c r="X19" i="32"/>
  <c r="X29" i="32"/>
  <c r="X26" i="32"/>
  <c r="W29" i="32"/>
  <c r="V30" i="32"/>
  <c r="V24" i="32"/>
  <c r="V28" i="32"/>
  <c r="U25" i="32"/>
  <c r="U19" i="32"/>
  <c r="T19" i="32"/>
  <c r="T21" i="32"/>
  <c r="T27" i="32"/>
  <c r="T26" i="32"/>
  <c r="S26" i="32"/>
  <c r="S27" i="32"/>
  <c r="R29" i="32"/>
  <c r="R19" i="32"/>
  <c r="R27" i="32"/>
  <c r="Q26" i="32"/>
  <c r="Q24" i="32"/>
  <c r="Q28" i="32"/>
  <c r="O28" i="32"/>
  <c r="O24" i="32"/>
  <c r="O27" i="32"/>
  <c r="N24" i="32"/>
  <c r="N19" i="32"/>
  <c r="N30" i="32"/>
  <c r="N29" i="32"/>
  <c r="N26" i="32"/>
  <c r="N25" i="32"/>
  <c r="M30" i="32"/>
  <c r="L24" i="32"/>
  <c r="L21" i="32"/>
  <c r="L30" i="32"/>
  <c r="L29" i="32"/>
  <c r="L26" i="32"/>
  <c r="L25" i="32"/>
  <c r="K24" i="32"/>
  <c r="K29" i="32"/>
  <c r="K30" i="32"/>
  <c r="K27" i="32"/>
  <c r="J29" i="32"/>
  <c r="J28" i="32"/>
  <c r="H29" i="32"/>
  <c r="AK25" i="32"/>
  <c r="U28" i="32"/>
  <c r="M29" i="32"/>
  <c r="AK21" i="32"/>
  <c r="AG21" i="32"/>
  <c r="AF21" i="32"/>
  <c r="AE21" i="32"/>
  <c r="AC21" i="32"/>
  <c r="V21" i="32"/>
  <c r="Q21" i="32"/>
  <c r="AJ19" i="32"/>
  <c r="AI19" i="32"/>
  <c r="AH19" i="32"/>
  <c r="AF19" i="32"/>
  <c r="AB19" i="32"/>
  <c r="Z19" i="32"/>
  <c r="Y19" i="32"/>
  <c r="W19" i="32"/>
  <c r="V19" i="32"/>
  <c r="S19" i="32"/>
  <c r="Q19" i="32"/>
  <c r="P19" i="32"/>
  <c r="O19" i="32"/>
  <c r="AK24" i="32" l="1"/>
  <c r="AK12" i="32"/>
  <c r="AK23" i="32"/>
  <c r="AK28" i="32"/>
  <c r="AK26" i="32"/>
  <c r="AK27" i="32"/>
  <c r="AK19" i="32"/>
  <c r="AK30" i="32"/>
  <c r="AJ10" i="32"/>
  <c r="AJ28" i="32"/>
  <c r="AJ24" i="32"/>
  <c r="AJ26" i="32"/>
  <c r="AJ13" i="32"/>
  <c r="AJ25" i="32"/>
  <c r="AJ21" i="32"/>
  <c r="AJ30" i="32"/>
  <c r="AI29" i="32"/>
  <c r="AI9" i="32"/>
  <c r="AI21" i="32"/>
  <c r="AI23" i="32"/>
  <c r="AH24" i="32"/>
  <c r="AH25" i="32"/>
  <c r="AH9" i="32"/>
  <c r="AH21" i="32"/>
  <c r="AH7" i="32"/>
  <c r="AH23" i="32"/>
  <c r="AG26" i="32"/>
  <c r="AG27" i="32"/>
  <c r="AG25" i="32"/>
  <c r="AG28" i="32"/>
  <c r="AG12" i="32"/>
  <c r="AG23" i="32"/>
  <c r="AG30" i="32"/>
  <c r="AF29" i="32"/>
  <c r="AF9" i="32"/>
  <c r="AF25" i="32"/>
  <c r="AF7" i="32"/>
  <c r="AF23" i="32"/>
  <c r="AE13" i="32"/>
  <c r="AE25" i="32"/>
  <c r="AE26" i="32"/>
  <c r="AE23" i="32"/>
  <c r="AE27" i="32"/>
  <c r="AE28" i="32"/>
  <c r="AE29" i="32"/>
  <c r="AE30" i="32"/>
  <c r="AE19" i="32"/>
  <c r="AD27" i="32"/>
  <c r="AD24" i="32"/>
  <c r="AD25" i="32"/>
  <c r="AD10" i="32"/>
  <c r="AD26" i="32"/>
  <c r="AD30" i="32"/>
  <c r="AD21" i="32"/>
  <c r="AD23" i="32"/>
  <c r="AC12" i="32"/>
  <c r="AC44" i="32" s="1"/>
  <c r="AC26" i="32"/>
  <c r="AC24" i="32"/>
  <c r="AC23" i="32"/>
  <c r="AC27" i="32"/>
  <c r="AC25" i="32"/>
  <c r="AC10" i="32"/>
  <c r="AC13" i="32"/>
  <c r="AC29" i="32"/>
  <c r="AC19" i="32"/>
  <c r="AC30" i="32"/>
  <c r="AB28" i="32"/>
  <c r="AB25" i="32"/>
  <c r="AB27" i="32"/>
  <c r="AB26" i="32"/>
  <c r="AB9" i="32"/>
  <c r="AB21" i="32"/>
  <c r="AB23" i="32"/>
  <c r="AA9" i="32"/>
  <c r="AA26" i="32"/>
  <c r="AA29" i="32"/>
  <c r="AA13" i="32"/>
  <c r="AA45" i="32" s="1"/>
  <c r="AA24" i="32"/>
  <c r="AA27" i="32"/>
  <c r="AA11" i="32"/>
  <c r="AA28" i="32"/>
  <c r="AA25" i="32"/>
  <c r="AA21" i="32"/>
  <c r="AA19" i="32"/>
  <c r="AA23" i="32"/>
  <c r="Z26" i="32"/>
  <c r="Z25" i="32"/>
  <c r="Z21" i="32"/>
  <c r="Z37" i="32" s="1"/>
  <c r="Z23" i="32"/>
  <c r="Y30" i="32"/>
  <c r="Y28" i="32"/>
  <c r="Y29" i="32"/>
  <c r="Y21" i="32"/>
  <c r="Y23" i="32"/>
  <c r="X30" i="32"/>
  <c r="X27" i="32"/>
  <c r="X24" i="32"/>
  <c r="X13" i="32"/>
  <c r="X45" i="32" s="1"/>
  <c r="X28" i="32"/>
  <c r="X25" i="32"/>
  <c r="X21" i="32"/>
  <c r="X23" i="32"/>
  <c r="W10" i="32"/>
  <c r="W27" i="32"/>
  <c r="W12" i="32"/>
  <c r="W24" i="32"/>
  <c r="W28" i="32"/>
  <c r="W26" i="32"/>
  <c r="W9" i="32"/>
  <c r="W25" i="32"/>
  <c r="W21" i="32"/>
  <c r="W23" i="32"/>
  <c r="V25" i="32"/>
  <c r="V27" i="32"/>
  <c r="V9" i="32"/>
  <c r="V29" i="32"/>
  <c r="U8" i="32"/>
  <c r="U26" i="32"/>
  <c r="U24" i="32"/>
  <c r="U11" i="32"/>
  <c r="U29" i="32"/>
  <c r="U27" i="32"/>
  <c r="U21" i="32"/>
  <c r="U23" i="32"/>
  <c r="U30" i="32"/>
  <c r="T29" i="32"/>
  <c r="T24" i="32"/>
  <c r="T30" i="32"/>
  <c r="T25" i="32"/>
  <c r="T28" i="32"/>
  <c r="T23" i="32"/>
  <c r="S29" i="32"/>
  <c r="S28" i="32"/>
  <c r="S24" i="32"/>
  <c r="S9" i="32"/>
  <c r="S25" i="32"/>
  <c r="S21" i="32"/>
  <c r="S23" i="32"/>
  <c r="R30" i="32"/>
  <c r="R25" i="32"/>
  <c r="R24" i="32"/>
  <c r="R28" i="32"/>
  <c r="R26" i="32"/>
  <c r="R21" i="32"/>
  <c r="R23" i="32"/>
  <c r="Q27" i="32"/>
  <c r="Q13" i="32"/>
  <c r="Q29" i="32"/>
  <c r="Q9" i="32"/>
  <c r="Q25" i="32"/>
  <c r="Q7" i="32"/>
  <c r="Q23" i="32"/>
  <c r="P27" i="32"/>
  <c r="P9" i="32"/>
  <c r="P23" i="32"/>
  <c r="P12" i="32"/>
  <c r="P21" i="32"/>
  <c r="P24" i="32"/>
  <c r="P8" i="32"/>
  <c r="P25" i="32"/>
  <c r="P28" i="32"/>
  <c r="P26" i="32"/>
  <c r="P11" i="32"/>
  <c r="P29" i="32"/>
  <c r="P30" i="32"/>
  <c r="O29" i="32"/>
  <c r="O26" i="32"/>
  <c r="O21" i="32"/>
  <c r="O9" i="32"/>
  <c r="O25" i="32"/>
  <c r="O23" i="32"/>
  <c r="N28" i="32"/>
  <c r="N10" i="32"/>
  <c r="N42" i="32" s="1"/>
  <c r="N27" i="32"/>
  <c r="N7" i="32"/>
  <c r="N21" i="32"/>
  <c r="N23" i="32"/>
  <c r="M26" i="32"/>
  <c r="M19" i="32"/>
  <c r="M12" i="32"/>
  <c r="M21" i="32"/>
  <c r="M25" i="32"/>
  <c r="M27" i="32"/>
  <c r="M24" i="32"/>
  <c r="M13" i="32"/>
  <c r="M45" i="32" s="1"/>
  <c r="M23" i="32"/>
  <c r="M28" i="32"/>
  <c r="M9" i="32"/>
  <c r="M7" i="32"/>
  <c r="L28" i="32"/>
  <c r="L27" i="32"/>
  <c r="L23" i="32"/>
  <c r="K12" i="32"/>
  <c r="K25" i="32"/>
  <c r="K28" i="32"/>
  <c r="K26" i="32"/>
  <c r="K21" i="32"/>
  <c r="K23" i="32"/>
  <c r="J10" i="32"/>
  <c r="J24" i="32"/>
  <c r="J25" i="32"/>
  <c r="J12" i="32"/>
  <c r="J44" i="32" s="1"/>
  <c r="J23" i="32"/>
  <c r="J26" i="32"/>
  <c r="J30" i="32"/>
  <c r="J27" i="32"/>
  <c r="J21" i="32"/>
  <c r="I27" i="32"/>
  <c r="I26" i="32"/>
  <c r="I24" i="32"/>
  <c r="I8" i="32"/>
  <c r="I7" i="32"/>
  <c r="I30" i="32"/>
  <c r="H26" i="32"/>
  <c r="H24" i="32"/>
  <c r="H28" i="32"/>
  <c r="H11" i="32"/>
  <c r="I25" i="32"/>
  <c r="I28" i="32"/>
  <c r="I13" i="32"/>
  <c r="I29" i="32"/>
  <c r="I10" i="32"/>
  <c r="I21" i="32"/>
  <c r="I23" i="32"/>
  <c r="H27" i="32"/>
  <c r="H9" i="32"/>
  <c r="H21" i="32"/>
  <c r="H23" i="32"/>
  <c r="L19" i="32"/>
  <c r="K19" i="32"/>
  <c r="J19" i="32"/>
  <c r="I19" i="32"/>
  <c r="H19" i="32"/>
  <c r="H8" i="32"/>
  <c r="J8" i="32"/>
  <c r="K8" i="32"/>
  <c r="K40" i="32" s="1"/>
  <c r="L8" i="32"/>
  <c r="L40" i="32" s="1"/>
  <c r="N8" i="32"/>
  <c r="N40" i="32" s="1"/>
  <c r="O8" i="32"/>
  <c r="O40" i="32" s="1"/>
  <c r="Q8" i="32"/>
  <c r="R8" i="32"/>
  <c r="R40" i="32" s="1"/>
  <c r="S8" i="32"/>
  <c r="T8" i="32"/>
  <c r="T40" i="32" s="1"/>
  <c r="V8" i="32"/>
  <c r="V40" i="32" s="1"/>
  <c r="W8" i="32"/>
  <c r="X8" i="32"/>
  <c r="Y8" i="32"/>
  <c r="Y40" i="32" s="1"/>
  <c r="Z8" i="32"/>
  <c r="Z40" i="32" s="1"/>
  <c r="AA8" i="32"/>
  <c r="AA40" i="32" s="1"/>
  <c r="AB8" i="32"/>
  <c r="AB40" i="32" s="1"/>
  <c r="AC8" i="32"/>
  <c r="AD8" i="32"/>
  <c r="AD40" i="32" s="1"/>
  <c r="AE8" i="32"/>
  <c r="AE40" i="32" s="1"/>
  <c r="AF8" i="32"/>
  <c r="AF40" i="32" s="1"/>
  <c r="AG8" i="32"/>
  <c r="AG40" i="32" s="1"/>
  <c r="AH8" i="32"/>
  <c r="AI8" i="32"/>
  <c r="AJ8" i="32"/>
  <c r="AK8" i="32"/>
  <c r="AK40" i="32" s="1"/>
  <c r="I9" i="32"/>
  <c r="J9" i="32"/>
  <c r="J41" i="32" s="1"/>
  <c r="K9" i="32"/>
  <c r="L9" i="32"/>
  <c r="L41" i="32" s="1"/>
  <c r="N9" i="32"/>
  <c r="N41" i="32" s="1"/>
  <c r="R9" i="32"/>
  <c r="T9" i="32"/>
  <c r="U9" i="32"/>
  <c r="U41" i="32" s="1"/>
  <c r="X9" i="32"/>
  <c r="Y9" i="32"/>
  <c r="Y41" i="32" s="1"/>
  <c r="Z9" i="32"/>
  <c r="AC9" i="32"/>
  <c r="AC41" i="32" s="1"/>
  <c r="AD9" i="32"/>
  <c r="AE9" i="32"/>
  <c r="AG9" i="32"/>
  <c r="AG41" i="32" s="1"/>
  <c r="AK9" i="32"/>
  <c r="AK41" i="32" s="1"/>
  <c r="H10" i="32"/>
  <c r="K10" i="32"/>
  <c r="L10" i="32"/>
  <c r="L42" i="32" s="1"/>
  <c r="M10" i="32"/>
  <c r="O10" i="32"/>
  <c r="P10" i="32"/>
  <c r="Q10" i="32"/>
  <c r="Q42" i="32" s="1"/>
  <c r="R10" i="32"/>
  <c r="S10" i="32"/>
  <c r="S42" i="32" s="1"/>
  <c r="T10" i="32"/>
  <c r="T42" i="32" s="1"/>
  <c r="U10" i="32"/>
  <c r="X10" i="32"/>
  <c r="X42" i="32" s="1"/>
  <c r="Y10" i="32"/>
  <c r="Y42" i="32" s="1"/>
  <c r="Z10" i="32"/>
  <c r="AB10" i="32"/>
  <c r="AE10" i="32"/>
  <c r="AF10" i="32"/>
  <c r="AF42" i="32" s="1"/>
  <c r="AG10" i="32"/>
  <c r="AH10" i="32"/>
  <c r="AI10" i="32"/>
  <c r="AK10" i="32"/>
  <c r="I11" i="32"/>
  <c r="J11" i="32"/>
  <c r="K11" i="32"/>
  <c r="K43" i="32" s="1"/>
  <c r="L11" i="32"/>
  <c r="M11" i="32"/>
  <c r="N11" i="32"/>
  <c r="O11" i="32"/>
  <c r="O43" i="32" s="1"/>
  <c r="Q11" i="32"/>
  <c r="Q43" i="32" s="1"/>
  <c r="R11" i="32"/>
  <c r="R43" i="32" s="1"/>
  <c r="S11" i="32"/>
  <c r="S43" i="32" s="1"/>
  <c r="T11" i="32"/>
  <c r="T43" i="32" s="1"/>
  <c r="V11" i="32"/>
  <c r="W11" i="32"/>
  <c r="X11" i="32"/>
  <c r="Y11" i="32"/>
  <c r="Y43" i="32" s="1"/>
  <c r="Z11" i="32"/>
  <c r="Z43" i="32" s="1"/>
  <c r="AB11" i="32"/>
  <c r="AC11" i="32"/>
  <c r="AD11" i="32"/>
  <c r="AE11" i="32"/>
  <c r="AF11" i="32"/>
  <c r="AG11" i="32"/>
  <c r="AG43" i="32" s="1"/>
  <c r="AH11" i="32"/>
  <c r="AH43" i="32" s="1"/>
  <c r="AI11" i="32"/>
  <c r="AI43" i="32" s="1"/>
  <c r="AJ11" i="32"/>
  <c r="AJ43" i="32" s="1"/>
  <c r="AK11" i="32"/>
  <c r="H12" i="32"/>
  <c r="I12" i="32"/>
  <c r="L12" i="32"/>
  <c r="N12" i="32"/>
  <c r="N44" i="32" s="1"/>
  <c r="O12" i="32"/>
  <c r="O44" i="32" s="1"/>
  <c r="Q12" i="32"/>
  <c r="Q44" i="32" s="1"/>
  <c r="R12" i="32"/>
  <c r="S12" i="32"/>
  <c r="T12" i="32"/>
  <c r="U12" i="32"/>
  <c r="U44" i="32" s="1"/>
  <c r="V12" i="32"/>
  <c r="V44" i="32" s="1"/>
  <c r="X12" i="32"/>
  <c r="Y12" i="32"/>
  <c r="Y44" i="32" s="1"/>
  <c r="Z12" i="32"/>
  <c r="Z44" i="32" s="1"/>
  <c r="AB12" i="32"/>
  <c r="AD12" i="32"/>
  <c r="AD44" i="32" s="1"/>
  <c r="AE12" i="32"/>
  <c r="AF12" i="32"/>
  <c r="AH12" i="32"/>
  <c r="AI12" i="32"/>
  <c r="AI44" i="32" s="1"/>
  <c r="AJ12" i="32"/>
  <c r="AJ44" i="32" s="1"/>
  <c r="H13" i="32"/>
  <c r="H45" i="32" s="1"/>
  <c r="J13" i="32"/>
  <c r="J45" i="32" s="1"/>
  <c r="K13" i="32"/>
  <c r="K45" i="32" s="1"/>
  <c r="L13" i="32"/>
  <c r="L45" i="32" s="1"/>
  <c r="N13" i="32"/>
  <c r="N45" i="32" s="1"/>
  <c r="O13" i="32"/>
  <c r="P13" i="32"/>
  <c r="R13" i="32"/>
  <c r="R45" i="32" s="1"/>
  <c r="S13" i="32"/>
  <c r="T13" i="32"/>
  <c r="U13" i="32"/>
  <c r="V13" i="32"/>
  <c r="W13" i="32"/>
  <c r="W45" i="32" s="1"/>
  <c r="Y13" i="32"/>
  <c r="Z13" i="32"/>
  <c r="Z45" i="32" s="1"/>
  <c r="AB13" i="32"/>
  <c r="AB45" i="32" s="1"/>
  <c r="AD13" i="32"/>
  <c r="AD45" i="32" s="1"/>
  <c r="AF13" i="32"/>
  <c r="AF45" i="32" s="1"/>
  <c r="AG13" i="32"/>
  <c r="AG45" i="32" s="1"/>
  <c r="AH13" i="32"/>
  <c r="AI13" i="32"/>
  <c r="AI45" i="32" s="1"/>
  <c r="AK13" i="32"/>
  <c r="I14" i="32"/>
  <c r="J14" i="32"/>
  <c r="K14" i="32"/>
  <c r="K46" i="32" s="1"/>
  <c r="L14" i="32"/>
  <c r="L46" i="32" s="1"/>
  <c r="M14" i="32"/>
  <c r="M46" i="32" s="1"/>
  <c r="N14" i="32"/>
  <c r="N46" i="32" s="1"/>
  <c r="P14" i="32"/>
  <c r="R14" i="32"/>
  <c r="T14" i="32"/>
  <c r="U14" i="32"/>
  <c r="V14" i="32"/>
  <c r="V46" i="32" s="1"/>
  <c r="X14" i="32"/>
  <c r="Y14" i="32"/>
  <c r="AA14" i="32"/>
  <c r="AC14" i="32"/>
  <c r="AD14" i="32"/>
  <c r="AE14" i="32"/>
  <c r="AG14" i="32"/>
  <c r="AJ14" i="32"/>
  <c r="AK14" i="32"/>
  <c r="AK46" i="32" s="1"/>
  <c r="AK7" i="32"/>
  <c r="AI7" i="32"/>
  <c r="AE7" i="32"/>
  <c r="AC7" i="32"/>
  <c r="AB7" i="32"/>
  <c r="Z7" i="32"/>
  <c r="X7" i="32"/>
  <c r="W7" i="32"/>
  <c r="T7" i="32"/>
  <c r="S7" i="32"/>
  <c r="R7" i="32"/>
  <c r="P7" i="32"/>
  <c r="O7" i="32"/>
  <c r="L7" i="32"/>
  <c r="K7" i="32"/>
  <c r="K39" i="32" s="1"/>
  <c r="J7" i="32"/>
  <c r="H7" i="32"/>
  <c r="AK5" i="32"/>
  <c r="AK37" i="32" s="1"/>
  <c r="AJ5" i="32"/>
  <c r="AI5" i="32"/>
  <c r="AH5" i="32"/>
  <c r="AG5" i="32"/>
  <c r="AG37" i="32" s="1"/>
  <c r="AF5" i="32"/>
  <c r="AE5" i="32"/>
  <c r="AD5" i="32"/>
  <c r="AD37" i="32" s="1"/>
  <c r="AC5" i="32"/>
  <c r="AC37" i="32" s="1"/>
  <c r="AB5" i="32"/>
  <c r="AA5" i="32"/>
  <c r="AA37" i="32" s="1"/>
  <c r="Y5" i="32"/>
  <c r="X5" i="32"/>
  <c r="W5" i="32"/>
  <c r="V5" i="32"/>
  <c r="V37" i="32" s="1"/>
  <c r="U5" i="32"/>
  <c r="T5" i="32"/>
  <c r="T37" i="32" s="1"/>
  <c r="S5" i="32"/>
  <c r="S37" i="32" s="1"/>
  <c r="R5" i="32"/>
  <c r="Q5" i="32"/>
  <c r="Q37" i="32" s="1"/>
  <c r="P5" i="32"/>
  <c r="O5" i="32"/>
  <c r="N5" i="32"/>
  <c r="M5" i="32"/>
  <c r="L5" i="32"/>
  <c r="K5" i="32"/>
  <c r="J5" i="32"/>
  <c r="I5" i="32"/>
  <c r="H5" i="32"/>
  <c r="AK3" i="32"/>
  <c r="AJ3" i="32"/>
  <c r="AJ35" i="32" s="1"/>
  <c r="AI3" i="32"/>
  <c r="AI35" i="32" s="1"/>
  <c r="AH3" i="32"/>
  <c r="AH35" i="32" s="1"/>
  <c r="AG3" i="32"/>
  <c r="AG35" i="32" s="1"/>
  <c r="AF3" i="32"/>
  <c r="AF35" i="32" s="1"/>
  <c r="AE3" i="32"/>
  <c r="AD3" i="32"/>
  <c r="AD35" i="32" s="1"/>
  <c r="AC3" i="32"/>
  <c r="AC35" i="32" s="1"/>
  <c r="AB3" i="32"/>
  <c r="AB35" i="32" s="1"/>
  <c r="AA3" i="32"/>
  <c r="AA35" i="32" s="1"/>
  <c r="Z3" i="32"/>
  <c r="Z35" i="32" s="1"/>
  <c r="Y3" i="32"/>
  <c r="Y35" i="32" s="1"/>
  <c r="X3" i="32"/>
  <c r="W3" i="32"/>
  <c r="W35" i="32" s="1"/>
  <c r="V3" i="32"/>
  <c r="V35" i="32" s="1"/>
  <c r="U3" i="32"/>
  <c r="U35" i="32" s="1"/>
  <c r="T3" i="32"/>
  <c r="T35" i="32" s="1"/>
  <c r="S3" i="32"/>
  <c r="S35" i="32" s="1"/>
  <c r="R3" i="32"/>
  <c r="R35" i="32" s="1"/>
  <c r="Q3" i="32"/>
  <c r="Q35" i="32" s="1"/>
  <c r="P3" i="32"/>
  <c r="P35" i="32" s="1"/>
  <c r="O3" i="32"/>
  <c r="O35" i="32" s="1"/>
  <c r="N3" i="32"/>
  <c r="N35" i="32" s="1"/>
  <c r="M3" i="32"/>
  <c r="M35" i="32" s="1"/>
  <c r="L3" i="32"/>
  <c r="K3" i="32"/>
  <c r="K35" i="32" s="1"/>
  <c r="J3" i="32"/>
  <c r="I3" i="32"/>
  <c r="H3" i="32"/>
  <c r="H35" i="32" s="1"/>
  <c r="AK42" i="32"/>
  <c r="AK45" i="32"/>
  <c r="AA46" i="32"/>
  <c r="AH45" i="32"/>
  <c r="AH44" i="32"/>
  <c r="AF44" i="32"/>
  <c r="AF43" i="32"/>
  <c r="AI42" i="32"/>
  <c r="AH42" i="32"/>
  <c r="AI40" i="32"/>
  <c r="Q40" i="32"/>
  <c r="B218" i="85"/>
  <c r="B207" i="85"/>
  <c r="B196" i="85"/>
  <c r="B185" i="85"/>
  <c r="B174" i="85"/>
  <c r="B162" i="85"/>
  <c r="B103" i="85"/>
  <c r="B92" i="85"/>
  <c r="B81" i="85"/>
  <c r="B70" i="85"/>
  <c r="B59" i="85"/>
  <c r="B47" i="85"/>
  <c r="AC43" i="32" l="1"/>
  <c r="AH37" i="32"/>
  <c r="AJ42" i="32"/>
  <c r="AE41" i="32"/>
  <c r="AD43" i="32"/>
  <c r="Z42" i="32"/>
  <c r="Z41" i="32"/>
  <c r="Z39" i="32"/>
  <c r="Y45" i="32"/>
  <c r="X43" i="32"/>
  <c r="W37" i="32"/>
  <c r="V45" i="32"/>
  <c r="U46" i="32"/>
  <c r="U45" i="32"/>
  <c r="U43" i="32"/>
  <c r="T44" i="32"/>
  <c r="S44" i="32"/>
  <c r="S39" i="32"/>
  <c r="R46" i="32"/>
  <c r="R41" i="32"/>
  <c r="P45" i="32"/>
  <c r="M43" i="32"/>
  <c r="M37" i="32"/>
  <c r="L43" i="32"/>
  <c r="K42" i="32"/>
  <c r="K37" i="32"/>
  <c r="J37" i="32"/>
  <c r="J40" i="32"/>
  <c r="I37" i="32"/>
  <c r="AK43" i="32"/>
  <c r="AK35" i="32"/>
  <c r="AJ37" i="32"/>
  <c r="AI37" i="32"/>
  <c r="AE44" i="32"/>
  <c r="AB43" i="32"/>
  <c r="Y37" i="32"/>
  <c r="X46" i="32"/>
  <c r="W40" i="32"/>
  <c r="V41" i="32"/>
  <c r="U42" i="32"/>
  <c r="T45" i="32"/>
  <c r="S45" i="32"/>
  <c r="S40" i="32"/>
  <c r="R37" i="32"/>
  <c r="Q41" i="32"/>
  <c r="O37" i="32"/>
  <c r="N37" i="32"/>
  <c r="N43" i="32"/>
  <c r="M42" i="32"/>
  <c r="M44" i="32"/>
  <c r="M32" i="32"/>
  <c r="J46" i="32"/>
  <c r="H44" i="32"/>
  <c r="H40" i="32"/>
  <c r="AJ46" i="32"/>
  <c r="X40" i="32"/>
  <c r="K32" i="32"/>
  <c r="L32" i="32"/>
  <c r="N32" i="32"/>
  <c r="AC42" i="32"/>
  <c r="AB37" i="32"/>
  <c r="AC46" i="32"/>
  <c r="AE46" i="32"/>
  <c r="U37" i="32"/>
  <c r="AD42" i="32"/>
  <c r="P46" i="32"/>
  <c r="AE35" i="32"/>
  <c r="P32" i="32"/>
  <c r="I32" i="32"/>
  <c r="L44" i="32"/>
  <c r="T41" i="32"/>
  <c r="AD46" i="32"/>
  <c r="AH41" i="32"/>
  <c r="AE16" i="32"/>
  <c r="T46" i="32"/>
  <c r="J32" i="32"/>
  <c r="I45" i="32"/>
  <c r="AE45" i="32"/>
  <c r="M41" i="32"/>
  <c r="N39" i="32"/>
  <c r="N16" i="32"/>
  <c r="AB42" i="32"/>
  <c r="AH39" i="32"/>
  <c r="P39" i="32"/>
  <c r="P16" i="32"/>
  <c r="AC16" i="32"/>
  <c r="AE42" i="32"/>
  <c r="AI39" i="32"/>
  <c r="AC40" i="32"/>
  <c r="AB39" i="32"/>
  <c r="Q39" i="32"/>
  <c r="AE39" i="32"/>
  <c r="T16" i="32"/>
  <c r="AK39" i="32"/>
  <c r="AK16" i="32"/>
  <c r="AF39" i="32"/>
  <c r="R39" i="32"/>
  <c r="R16" i="32"/>
  <c r="J39" i="32"/>
  <c r="J16" i="32"/>
  <c r="W39" i="32"/>
  <c r="I16" i="32"/>
  <c r="P43" i="32"/>
  <c r="AB41" i="32"/>
  <c r="K16" i="32"/>
  <c r="X16" i="32"/>
  <c r="L39" i="32"/>
  <c r="L16" i="32"/>
  <c r="K41" i="32"/>
  <c r="W44" i="32"/>
  <c r="AA41" i="32"/>
  <c r="AF41" i="32"/>
  <c r="AE43" i="32"/>
  <c r="I40" i="32"/>
  <c r="O45" i="32"/>
  <c r="S41" i="32"/>
  <c r="X44" i="32"/>
  <c r="AG46" i="32"/>
  <c r="P42" i="32"/>
  <c r="P44" i="32"/>
  <c r="R44" i="32"/>
  <c r="AG44" i="32"/>
  <c r="AJ40" i="32"/>
  <c r="O42" i="32"/>
  <c r="O41" i="32"/>
  <c r="P41" i="32"/>
  <c r="U40" i="32"/>
  <c r="W41" i="32"/>
  <c r="AD41" i="32"/>
  <c r="I39" i="32"/>
  <c r="K44" i="32"/>
  <c r="Q45" i="32"/>
  <c r="AH40" i="32"/>
  <c r="H43" i="32"/>
  <c r="P40" i="32"/>
  <c r="W43" i="32"/>
  <c r="Y46" i="32"/>
  <c r="AB44" i="32"/>
  <c r="AK44" i="32"/>
  <c r="V43" i="32"/>
  <c r="AG42" i="32"/>
  <c r="I44" i="32"/>
  <c r="H42" i="32"/>
  <c r="J42" i="32"/>
  <c r="W42" i="32"/>
  <c r="AJ7" i="32"/>
  <c r="AJ9" i="32"/>
  <c r="AJ41" i="32" s="1"/>
  <c r="AJ23" i="32"/>
  <c r="AJ29" i="32"/>
  <c r="AJ45" i="32" s="1"/>
  <c r="AI25" i="32"/>
  <c r="AI30" i="32"/>
  <c r="AI14" i="32"/>
  <c r="AI16" i="32" s="1"/>
  <c r="AH30" i="32"/>
  <c r="AH14" i="32"/>
  <c r="AH16" i="32" s="1"/>
  <c r="AG7" i="32"/>
  <c r="AF30" i="32"/>
  <c r="AF14" i="32"/>
  <c r="AF16" i="32" s="1"/>
  <c r="AD7" i="32"/>
  <c r="AC45" i="32"/>
  <c r="AB14" i="32"/>
  <c r="AB16" i="32" s="1"/>
  <c r="AB30" i="32"/>
  <c r="AA43" i="32"/>
  <c r="AA12" i="32"/>
  <c r="AA44" i="32" s="1"/>
  <c r="AA7" i="32"/>
  <c r="AA10" i="32"/>
  <c r="AA42" i="32" s="1"/>
  <c r="Z30" i="32"/>
  <c r="Z14" i="32"/>
  <c r="Z16" i="32" s="1"/>
  <c r="Y7" i="32"/>
  <c r="X41" i="32"/>
  <c r="W30" i="32"/>
  <c r="W14" i="32"/>
  <c r="V23" i="32"/>
  <c r="V10" i="32"/>
  <c r="V7" i="32"/>
  <c r="V26" i="32"/>
  <c r="U7" i="32"/>
  <c r="U16" i="32" s="1"/>
  <c r="S30" i="32"/>
  <c r="S14" i="32"/>
  <c r="S16" i="32" s="1"/>
  <c r="R42" i="32"/>
  <c r="Q30" i="32"/>
  <c r="Q14" i="32"/>
  <c r="O14" i="32"/>
  <c r="O30" i="32"/>
  <c r="O32" i="32" s="1"/>
  <c r="M8" i="32"/>
  <c r="M40" i="32" s="1"/>
  <c r="L35" i="32"/>
  <c r="J35" i="32"/>
  <c r="J43" i="32"/>
  <c r="I46" i="32"/>
  <c r="I43" i="32"/>
  <c r="I42" i="32"/>
  <c r="I41" i="32"/>
  <c r="H25" i="32"/>
  <c r="H30" i="32"/>
  <c r="H14" i="32"/>
  <c r="H16" i="32" s="1"/>
  <c r="H39" i="32"/>
  <c r="T39" i="32"/>
  <c r="O39" i="32"/>
  <c r="X39" i="32"/>
  <c r="M39" i="32"/>
  <c r="AC39" i="32"/>
  <c r="AE37" i="32"/>
  <c r="H37" i="32"/>
  <c r="P37" i="32"/>
  <c r="X37" i="32"/>
  <c r="AF37" i="32"/>
  <c r="L37" i="32"/>
  <c r="X35" i="32"/>
  <c r="I35" i="32"/>
  <c r="X48" i="32" l="1"/>
  <c r="U39" i="32"/>
  <c r="U48" i="32" s="1"/>
  <c r="T48" i="32"/>
  <c r="R48" i="32"/>
  <c r="N48" i="32"/>
  <c r="L48" i="32"/>
  <c r="H32" i="32"/>
  <c r="AE48" i="32"/>
  <c r="M48" i="32"/>
  <c r="Q46" i="32"/>
  <c r="Q48" i="32" s="1"/>
  <c r="P48" i="32"/>
  <c r="AK48" i="32"/>
  <c r="Y39" i="32"/>
  <c r="Y48" i="32" s="1"/>
  <c r="Y16" i="32"/>
  <c r="AA39" i="32"/>
  <c r="AA48" i="32" s="1"/>
  <c r="AA16" i="32"/>
  <c r="O46" i="32"/>
  <c r="O48" i="32" s="1"/>
  <c r="V16" i="32"/>
  <c r="W46" i="32"/>
  <c r="W48" i="32" s="1"/>
  <c r="I48" i="32"/>
  <c r="J48" i="32"/>
  <c r="Q16" i="32"/>
  <c r="O16" i="32"/>
  <c r="AG39" i="32"/>
  <c r="AG48" i="32" s="1"/>
  <c r="AG16" i="32"/>
  <c r="S46" i="32"/>
  <c r="S48" i="32" s="1"/>
  <c r="K48" i="32"/>
  <c r="AJ16" i="32"/>
  <c r="AD39" i="32"/>
  <c r="AD48" i="32" s="1"/>
  <c r="AD16" i="32"/>
  <c r="W16" i="32"/>
  <c r="M16" i="32"/>
  <c r="AC48" i="32"/>
  <c r="AB46" i="32"/>
  <c r="AB48" i="32" s="1"/>
  <c r="AI46" i="32"/>
  <c r="AJ39" i="32"/>
  <c r="AJ48" i="32" s="1"/>
  <c r="AI41" i="32"/>
  <c r="AH46" i="32"/>
  <c r="AH48" i="32" s="1"/>
  <c r="AF46" i="32"/>
  <c r="AF48" i="32" s="1"/>
  <c r="Z46" i="32"/>
  <c r="Z48" i="32" s="1"/>
  <c r="V39" i="32"/>
  <c r="V42" i="32"/>
  <c r="H46" i="32"/>
  <c r="H41" i="32"/>
  <c r="V48" i="32" l="1"/>
  <c r="AI48" i="32"/>
  <c r="H48" i="32"/>
  <c r="K153" i="85" l="1"/>
  <c r="K154" i="85"/>
  <c r="K155" i="85"/>
  <c r="K156" i="85"/>
  <c r="K157" i="85"/>
  <c r="K152" i="85"/>
  <c r="K38" i="85"/>
  <c r="K39" i="85"/>
  <c r="K40" i="85"/>
  <c r="K41" i="85"/>
  <c r="K42" i="85"/>
  <c r="K37" i="85"/>
  <c r="Z228" i="85" l="1"/>
  <c r="Y228" i="85"/>
  <c r="X228" i="85"/>
  <c r="W228" i="85"/>
  <c r="V228" i="85"/>
  <c r="U228" i="85"/>
  <c r="T228" i="85"/>
  <c r="S228" i="85"/>
  <c r="O228" i="85"/>
  <c r="K228" i="85"/>
  <c r="Z227" i="85"/>
  <c r="Y227" i="85"/>
  <c r="X227" i="85"/>
  <c r="W227" i="85"/>
  <c r="V227" i="85"/>
  <c r="U227" i="85"/>
  <c r="T227" i="85"/>
  <c r="S227" i="85"/>
  <c r="O227" i="85"/>
  <c r="K227" i="85"/>
  <c r="Z226" i="85"/>
  <c r="Y226" i="85"/>
  <c r="X226" i="85"/>
  <c r="W226" i="85"/>
  <c r="V226" i="85"/>
  <c r="U226" i="85"/>
  <c r="T226" i="85"/>
  <c r="S226" i="85"/>
  <c r="O226" i="85"/>
  <c r="K226" i="85"/>
  <c r="Z225" i="85"/>
  <c r="Y225" i="85"/>
  <c r="X225" i="85"/>
  <c r="W225" i="85"/>
  <c r="V225" i="85"/>
  <c r="U225" i="85"/>
  <c r="T225" i="85"/>
  <c r="S225" i="85"/>
  <c r="O225" i="85"/>
  <c r="K225" i="85"/>
  <c r="Z224" i="85"/>
  <c r="Y224" i="85"/>
  <c r="X224" i="85"/>
  <c r="W224" i="85"/>
  <c r="V224" i="85"/>
  <c r="U224" i="85"/>
  <c r="T224" i="85"/>
  <c r="S224" i="85"/>
  <c r="O224" i="85"/>
  <c r="K224" i="85"/>
  <c r="Z223" i="85"/>
  <c r="Y223" i="85"/>
  <c r="X223" i="85"/>
  <c r="W223" i="85"/>
  <c r="V223" i="85"/>
  <c r="U223" i="85"/>
  <c r="T223" i="85"/>
  <c r="S223" i="85"/>
  <c r="O223" i="85"/>
  <c r="K223" i="85"/>
  <c r="Z222" i="85"/>
  <c r="Y222" i="85"/>
  <c r="X222" i="85"/>
  <c r="W222" i="85"/>
  <c r="V222" i="85"/>
  <c r="U222" i="85"/>
  <c r="T222" i="85"/>
  <c r="S222" i="85"/>
  <c r="O222" i="85"/>
  <c r="K222" i="85"/>
  <c r="Z221" i="85"/>
  <c r="Y221" i="85"/>
  <c r="X221" i="85"/>
  <c r="W221" i="85"/>
  <c r="V221" i="85"/>
  <c r="U221" i="85"/>
  <c r="T221" i="85"/>
  <c r="S221" i="85"/>
  <c r="O221" i="85"/>
  <c r="K221" i="85"/>
  <c r="Z220" i="85"/>
  <c r="Y220" i="85"/>
  <c r="X220" i="85"/>
  <c r="W220" i="85"/>
  <c r="V220" i="85"/>
  <c r="U220" i="85"/>
  <c r="T220" i="85"/>
  <c r="S220" i="85"/>
  <c r="O220" i="85"/>
  <c r="K220" i="85"/>
  <c r="Z219" i="85"/>
  <c r="Y219" i="85"/>
  <c r="X219" i="85"/>
  <c r="W219" i="85"/>
  <c r="V219" i="85"/>
  <c r="U219" i="85"/>
  <c r="T219" i="85"/>
  <c r="S219" i="85"/>
  <c r="O219" i="85"/>
  <c r="K219" i="85"/>
  <c r="Z218" i="85"/>
  <c r="Y218" i="85"/>
  <c r="U140" i="85" s="1"/>
  <c r="X218" i="85"/>
  <c r="W218" i="85"/>
  <c r="V218" i="85"/>
  <c r="U218" i="85"/>
  <c r="T218" i="85"/>
  <c r="S218" i="85"/>
  <c r="O218" i="85"/>
  <c r="K218" i="85"/>
  <c r="A218" i="85"/>
  <c r="Z217" i="85"/>
  <c r="U141" i="85" s="1"/>
  <c r="Y217" i="85"/>
  <c r="X217" i="85"/>
  <c r="W217" i="85"/>
  <c r="U138" i="85" s="1"/>
  <c r="V217" i="85"/>
  <c r="U137" i="85" s="1"/>
  <c r="U217" i="85"/>
  <c r="T217" i="85"/>
  <c r="S217" i="85"/>
  <c r="O217" i="85"/>
  <c r="K217" i="85"/>
  <c r="Z216" i="85"/>
  <c r="Y216" i="85"/>
  <c r="X216" i="85"/>
  <c r="W216" i="85"/>
  <c r="V216" i="85"/>
  <c r="U216" i="85"/>
  <c r="T216" i="85"/>
  <c r="S216" i="85"/>
  <c r="O216" i="85"/>
  <c r="K216" i="85"/>
  <c r="Z215" i="85"/>
  <c r="Y215" i="85"/>
  <c r="X215" i="85"/>
  <c r="W215" i="85"/>
  <c r="V215" i="85"/>
  <c r="U215" i="85"/>
  <c r="T215" i="85"/>
  <c r="S215" i="85"/>
  <c r="O215" i="85"/>
  <c r="K215" i="85"/>
  <c r="Z214" i="85"/>
  <c r="Y214" i="85"/>
  <c r="X214" i="85"/>
  <c r="W214" i="85"/>
  <c r="V214" i="85"/>
  <c r="U214" i="85"/>
  <c r="T214" i="85"/>
  <c r="S214" i="85"/>
  <c r="O214" i="85"/>
  <c r="K214" i="85"/>
  <c r="Z213" i="85"/>
  <c r="Y213" i="85"/>
  <c r="X213" i="85"/>
  <c r="W213" i="85"/>
  <c r="V213" i="85"/>
  <c r="U213" i="85"/>
  <c r="T213" i="85"/>
  <c r="S213" i="85"/>
  <c r="O213" i="85"/>
  <c r="K213" i="85"/>
  <c r="Z212" i="85"/>
  <c r="Y212" i="85"/>
  <c r="X212" i="85"/>
  <c r="W212" i="85"/>
  <c r="V212" i="85"/>
  <c r="U212" i="85"/>
  <c r="T212" i="85"/>
  <c r="S212" i="85"/>
  <c r="O212" i="85"/>
  <c r="K212" i="85"/>
  <c r="Z211" i="85"/>
  <c r="Y211" i="85"/>
  <c r="X211" i="85"/>
  <c r="W211" i="85"/>
  <c r="V211" i="85"/>
  <c r="U211" i="85"/>
  <c r="T211" i="85"/>
  <c r="S211" i="85"/>
  <c r="O211" i="85"/>
  <c r="K211" i="85"/>
  <c r="Z210" i="85"/>
  <c r="Y210" i="85"/>
  <c r="X210" i="85"/>
  <c r="W210" i="85"/>
  <c r="V210" i="85"/>
  <c r="U210" i="85"/>
  <c r="T210" i="85"/>
  <c r="S210" i="85"/>
  <c r="O210" i="85"/>
  <c r="K210" i="85"/>
  <c r="Z209" i="85"/>
  <c r="Y209" i="85"/>
  <c r="X209" i="85"/>
  <c r="W209" i="85"/>
  <c r="V209" i="85"/>
  <c r="U209" i="85"/>
  <c r="T209" i="85"/>
  <c r="S209" i="85"/>
  <c r="O209" i="85"/>
  <c r="K209" i="85"/>
  <c r="Z208" i="85"/>
  <c r="T141" i="85" s="1"/>
  <c r="Y208" i="85"/>
  <c r="X208" i="85"/>
  <c r="W208" i="85"/>
  <c r="V208" i="85"/>
  <c r="U208" i="85"/>
  <c r="T208" i="85"/>
  <c r="S208" i="85"/>
  <c r="O208" i="85"/>
  <c r="K208" i="85"/>
  <c r="Z207" i="85"/>
  <c r="Y207" i="85"/>
  <c r="X207" i="85"/>
  <c r="W207" i="85"/>
  <c r="V207" i="85"/>
  <c r="U207" i="85"/>
  <c r="T207" i="85"/>
  <c r="S207" i="85"/>
  <c r="O207" i="85"/>
  <c r="K207" i="85"/>
  <c r="C207" i="85"/>
  <c r="B208" i="85" s="1"/>
  <c r="C208" i="85" s="1"/>
  <c r="B209" i="85" s="1"/>
  <c r="C209" i="85" s="1"/>
  <c r="B210" i="85" s="1"/>
  <c r="C210" i="85" s="1"/>
  <c r="B211" i="85" s="1"/>
  <c r="C211" i="85" s="1"/>
  <c r="B212" i="85" s="1"/>
  <c r="C212" i="85" s="1"/>
  <c r="B213" i="85" s="1"/>
  <c r="C213" i="85" s="1"/>
  <c r="B214" i="85" s="1"/>
  <c r="C214" i="85" s="1"/>
  <c r="B215" i="85" s="1"/>
  <c r="C215" i="85" s="1"/>
  <c r="B216" i="85" s="1"/>
  <c r="C216" i="85" s="1"/>
  <c r="B217" i="85" s="1"/>
  <c r="C217" i="85" s="1"/>
  <c r="A207" i="85"/>
  <c r="Z206" i="85"/>
  <c r="Y206" i="85"/>
  <c r="X206" i="85"/>
  <c r="T139" i="85" s="1"/>
  <c r="W206" i="85"/>
  <c r="V206" i="85"/>
  <c r="U206" i="85"/>
  <c r="T206" i="85"/>
  <c r="T135" i="85" s="1"/>
  <c r="S206" i="85"/>
  <c r="O206" i="85"/>
  <c r="K206" i="85"/>
  <c r="Z205" i="85"/>
  <c r="Y205" i="85"/>
  <c r="X205" i="85"/>
  <c r="W205" i="85"/>
  <c r="V205" i="85"/>
  <c r="U205" i="85"/>
  <c r="T205" i="85"/>
  <c r="S205" i="85"/>
  <c r="O205" i="85"/>
  <c r="K205" i="85"/>
  <c r="Z204" i="85"/>
  <c r="Y204" i="85"/>
  <c r="X204" i="85"/>
  <c r="W204" i="85"/>
  <c r="V204" i="85"/>
  <c r="U204" i="85"/>
  <c r="T204" i="85"/>
  <c r="S204" i="85"/>
  <c r="O204" i="85"/>
  <c r="K204" i="85"/>
  <c r="Z203" i="85"/>
  <c r="Y203" i="85"/>
  <c r="X203" i="85"/>
  <c r="W203" i="85"/>
  <c r="V203" i="85"/>
  <c r="U203" i="85"/>
  <c r="T203" i="85"/>
  <c r="S203" i="85"/>
  <c r="O203" i="85"/>
  <c r="K203" i="85"/>
  <c r="Z202" i="85"/>
  <c r="Y202" i="85"/>
  <c r="X202" i="85"/>
  <c r="W202" i="85"/>
  <c r="V202" i="85"/>
  <c r="U202" i="85"/>
  <c r="T202" i="85"/>
  <c r="S202" i="85"/>
  <c r="O202" i="85"/>
  <c r="K202" i="85"/>
  <c r="Z201" i="85"/>
  <c r="Y201" i="85"/>
  <c r="X201" i="85"/>
  <c r="W201" i="85"/>
  <c r="V201" i="85"/>
  <c r="U201" i="85"/>
  <c r="T201" i="85"/>
  <c r="S201" i="85"/>
  <c r="O201" i="85"/>
  <c r="K201" i="85"/>
  <c r="Z200" i="85"/>
  <c r="Y200" i="85"/>
  <c r="X200" i="85"/>
  <c r="W200" i="85"/>
  <c r="V200" i="85"/>
  <c r="U200" i="85"/>
  <c r="T200" i="85"/>
  <c r="S200" i="85"/>
  <c r="O200" i="85"/>
  <c r="K200" i="85"/>
  <c r="Z199" i="85"/>
  <c r="Y199" i="85"/>
  <c r="X199" i="85"/>
  <c r="W199" i="85"/>
  <c r="U199" i="85"/>
  <c r="T199" i="85"/>
  <c r="S199" i="85"/>
  <c r="O199" i="85"/>
  <c r="K199" i="85"/>
  <c r="V199" i="85" s="1"/>
  <c r="Z198" i="85"/>
  <c r="Y198" i="85"/>
  <c r="S140" i="85" s="1"/>
  <c r="X198" i="85"/>
  <c r="W198" i="85"/>
  <c r="V198" i="85"/>
  <c r="U198" i="85"/>
  <c r="T198" i="85"/>
  <c r="S198" i="85"/>
  <c r="O198" i="85"/>
  <c r="K198" i="85"/>
  <c r="Z197" i="85"/>
  <c r="Y197" i="85"/>
  <c r="X197" i="85"/>
  <c r="W197" i="85"/>
  <c r="V197" i="85"/>
  <c r="U197" i="85"/>
  <c r="T197" i="85"/>
  <c r="S197" i="85"/>
  <c r="O197" i="85"/>
  <c r="K197" i="85"/>
  <c r="Z196" i="85"/>
  <c r="Y196" i="85"/>
  <c r="X196" i="85"/>
  <c r="W196" i="85"/>
  <c r="V196" i="85"/>
  <c r="U196" i="85"/>
  <c r="T196" i="85"/>
  <c r="S196" i="85"/>
  <c r="O196" i="85"/>
  <c r="K196" i="85"/>
  <c r="C196" i="85"/>
  <c r="B197" i="85" s="1"/>
  <c r="C197" i="85" s="1"/>
  <c r="B198" i="85" s="1"/>
  <c r="C198" i="85" s="1"/>
  <c r="B199" i="85" s="1"/>
  <c r="C199" i="85" s="1"/>
  <c r="B200" i="85" s="1"/>
  <c r="C200" i="85" s="1"/>
  <c r="B201" i="85" s="1"/>
  <c r="C201" i="85" s="1"/>
  <c r="B202" i="85" s="1"/>
  <c r="C202" i="85" s="1"/>
  <c r="B203" i="85" s="1"/>
  <c r="C203" i="85" s="1"/>
  <c r="B204" i="85" s="1"/>
  <c r="C204" i="85" s="1"/>
  <c r="B205" i="85" s="1"/>
  <c r="C205" i="85" s="1"/>
  <c r="B206" i="85" s="1"/>
  <c r="C206" i="85" s="1"/>
  <c r="A196" i="85"/>
  <c r="Z195" i="85"/>
  <c r="Y195" i="85"/>
  <c r="X195" i="85"/>
  <c r="W195" i="85"/>
  <c r="V195" i="85"/>
  <c r="U195" i="85"/>
  <c r="T195" i="85"/>
  <c r="S135" i="85" s="1"/>
  <c r="S195" i="85"/>
  <c r="O195" i="85"/>
  <c r="K195" i="85"/>
  <c r="Z194" i="85"/>
  <c r="Y194" i="85"/>
  <c r="X194" i="85"/>
  <c r="W194" i="85"/>
  <c r="V194" i="85"/>
  <c r="U194" i="85"/>
  <c r="T194" i="85"/>
  <c r="S194" i="85"/>
  <c r="O194" i="85"/>
  <c r="K194" i="85"/>
  <c r="Z193" i="85"/>
  <c r="Y193" i="85"/>
  <c r="X193" i="85"/>
  <c r="W193" i="85"/>
  <c r="V193" i="85"/>
  <c r="U193" i="85"/>
  <c r="T193" i="85"/>
  <c r="S193" i="85"/>
  <c r="O193" i="85"/>
  <c r="K193" i="85"/>
  <c r="Z192" i="85"/>
  <c r="Y192" i="85"/>
  <c r="X192" i="85"/>
  <c r="W192" i="85"/>
  <c r="V192" i="85"/>
  <c r="U192" i="85"/>
  <c r="T192" i="85"/>
  <c r="S192" i="85"/>
  <c r="O192" i="85"/>
  <c r="K192" i="85"/>
  <c r="Z191" i="85"/>
  <c r="Y191" i="85"/>
  <c r="X191" i="85"/>
  <c r="W191" i="85"/>
  <c r="V191" i="85"/>
  <c r="U191" i="85"/>
  <c r="T191" i="85"/>
  <c r="S191" i="85"/>
  <c r="O191" i="85"/>
  <c r="K191" i="85"/>
  <c r="Z190" i="85"/>
  <c r="Y190" i="85"/>
  <c r="X190" i="85"/>
  <c r="W190" i="85"/>
  <c r="V190" i="85"/>
  <c r="U190" i="85"/>
  <c r="T190" i="85"/>
  <c r="S190" i="85"/>
  <c r="O190" i="85"/>
  <c r="K190" i="85"/>
  <c r="Z189" i="85"/>
  <c r="Y189" i="85"/>
  <c r="X189" i="85"/>
  <c r="W189" i="85"/>
  <c r="V189" i="85"/>
  <c r="U189" i="85"/>
  <c r="T189" i="85"/>
  <c r="S189" i="85"/>
  <c r="O189" i="85"/>
  <c r="K189" i="85"/>
  <c r="Z188" i="85"/>
  <c r="Y188" i="85"/>
  <c r="X188" i="85"/>
  <c r="W188" i="85"/>
  <c r="V188" i="85"/>
  <c r="U188" i="85"/>
  <c r="T188" i="85"/>
  <c r="S188" i="85"/>
  <c r="O188" i="85"/>
  <c r="K188" i="85"/>
  <c r="Z187" i="85"/>
  <c r="Y187" i="85"/>
  <c r="X187" i="85"/>
  <c r="V187" i="85"/>
  <c r="U187" i="85"/>
  <c r="T187" i="85"/>
  <c r="S187" i="85"/>
  <c r="O187" i="85"/>
  <c r="K187" i="85"/>
  <c r="W187" i="85" s="1"/>
  <c r="R138" i="85" s="1"/>
  <c r="Z186" i="85"/>
  <c r="Y186" i="85"/>
  <c r="R140" i="85" s="1"/>
  <c r="X186" i="85"/>
  <c r="W186" i="85"/>
  <c r="V186" i="85"/>
  <c r="U186" i="85"/>
  <c r="T186" i="85"/>
  <c r="O186" i="85"/>
  <c r="K186" i="85"/>
  <c r="S186" i="85" s="1"/>
  <c r="Z185" i="85"/>
  <c r="Y185" i="85"/>
  <c r="X185" i="85"/>
  <c r="W185" i="85"/>
  <c r="V185" i="85"/>
  <c r="U185" i="85"/>
  <c r="T185" i="85"/>
  <c r="O185" i="85"/>
  <c r="K185" i="85"/>
  <c r="S185" i="85" s="1"/>
  <c r="C185" i="85"/>
  <c r="B186" i="85" s="1"/>
  <c r="C186" i="85" s="1"/>
  <c r="B187" i="85" s="1"/>
  <c r="C187" i="85" s="1"/>
  <c r="B188" i="85" s="1"/>
  <c r="C188" i="85" s="1"/>
  <c r="B189" i="85" s="1"/>
  <c r="C189" i="85" s="1"/>
  <c r="B190" i="85" s="1"/>
  <c r="C190" i="85" s="1"/>
  <c r="B191" i="85" s="1"/>
  <c r="C191" i="85" s="1"/>
  <c r="B192" i="85" s="1"/>
  <c r="C192" i="85" s="1"/>
  <c r="B193" i="85" s="1"/>
  <c r="C193" i="85" s="1"/>
  <c r="B194" i="85" s="1"/>
  <c r="C194" i="85" s="1"/>
  <c r="B195" i="85" s="1"/>
  <c r="C195" i="85" s="1"/>
  <c r="A185" i="85"/>
  <c r="Z184" i="85"/>
  <c r="Y184" i="85"/>
  <c r="X184" i="85"/>
  <c r="W184" i="85"/>
  <c r="V184" i="85"/>
  <c r="U184" i="85"/>
  <c r="T184" i="85"/>
  <c r="S184" i="85"/>
  <c r="O184" i="85"/>
  <c r="K184" i="85"/>
  <c r="Z183" i="85"/>
  <c r="Y183" i="85"/>
  <c r="X183" i="85"/>
  <c r="W183" i="85"/>
  <c r="V183" i="85"/>
  <c r="U183" i="85"/>
  <c r="T183" i="85"/>
  <c r="S183" i="85"/>
  <c r="O183" i="85"/>
  <c r="K183" i="85"/>
  <c r="Z182" i="85"/>
  <c r="Y182" i="85"/>
  <c r="X182" i="85"/>
  <c r="W182" i="85"/>
  <c r="V182" i="85"/>
  <c r="U182" i="85"/>
  <c r="T182" i="85"/>
  <c r="S182" i="85"/>
  <c r="O182" i="85"/>
  <c r="K182" i="85"/>
  <c r="Z181" i="85"/>
  <c r="Y181" i="85"/>
  <c r="X181" i="85"/>
  <c r="W181" i="85"/>
  <c r="V181" i="85"/>
  <c r="U181" i="85"/>
  <c r="T181" i="85"/>
  <c r="S181" i="85"/>
  <c r="O181" i="85"/>
  <c r="K181" i="85"/>
  <c r="Z180" i="85"/>
  <c r="Y180" i="85"/>
  <c r="X180" i="85"/>
  <c r="W180" i="85"/>
  <c r="V180" i="85"/>
  <c r="U180" i="85"/>
  <c r="T180" i="85"/>
  <c r="S180" i="85"/>
  <c r="O180" i="85"/>
  <c r="K180" i="85"/>
  <c r="Z179" i="85"/>
  <c r="Y179" i="85"/>
  <c r="X179" i="85"/>
  <c r="W179" i="85"/>
  <c r="V179" i="85"/>
  <c r="U179" i="85"/>
  <c r="T179" i="85"/>
  <c r="S179" i="85"/>
  <c r="O179" i="85"/>
  <c r="K179" i="85"/>
  <c r="Z178" i="85"/>
  <c r="Y178" i="85"/>
  <c r="X178" i="85"/>
  <c r="W178" i="85"/>
  <c r="V178" i="85"/>
  <c r="U178" i="85"/>
  <c r="T178" i="85"/>
  <c r="S178" i="85"/>
  <c r="O178" i="85"/>
  <c r="K178" i="85"/>
  <c r="Z177" i="85"/>
  <c r="Y177" i="85"/>
  <c r="X177" i="85"/>
  <c r="W177" i="85"/>
  <c r="U177" i="85"/>
  <c r="T177" i="85"/>
  <c r="S177" i="85"/>
  <c r="O177" i="85"/>
  <c r="K177" i="85"/>
  <c r="V177" i="85" s="1"/>
  <c r="Z176" i="85"/>
  <c r="Y176" i="85"/>
  <c r="X176" i="85"/>
  <c r="V176" i="85"/>
  <c r="T176" i="85"/>
  <c r="S176" i="85"/>
  <c r="O176" i="85"/>
  <c r="K176" i="85"/>
  <c r="W176" i="85" s="1"/>
  <c r="Z175" i="85"/>
  <c r="Y175" i="85"/>
  <c r="X175" i="85"/>
  <c r="V175" i="85"/>
  <c r="U175" i="85"/>
  <c r="T175" i="85"/>
  <c r="O175" i="85"/>
  <c r="K175" i="85"/>
  <c r="S175" i="85" s="1"/>
  <c r="Z174" i="85"/>
  <c r="Y174" i="85"/>
  <c r="X174" i="85"/>
  <c r="W174" i="85"/>
  <c r="V174" i="85"/>
  <c r="U174" i="85"/>
  <c r="T174" i="85"/>
  <c r="O174" i="85"/>
  <c r="K174" i="85"/>
  <c r="S174" i="85" s="1"/>
  <c r="C174" i="85"/>
  <c r="B175" i="85" s="1"/>
  <c r="C175" i="85" s="1"/>
  <c r="B176" i="85" s="1"/>
  <c r="C176" i="85" s="1"/>
  <c r="B177" i="85" s="1"/>
  <c r="C177" i="85" s="1"/>
  <c r="B178" i="85" s="1"/>
  <c r="C178" i="85" s="1"/>
  <c r="B179" i="85" s="1"/>
  <c r="C179" i="85" s="1"/>
  <c r="B180" i="85" s="1"/>
  <c r="C180" i="85" s="1"/>
  <c r="B181" i="85" s="1"/>
  <c r="C181" i="85" s="1"/>
  <c r="B182" i="85" s="1"/>
  <c r="C182" i="85" s="1"/>
  <c r="B183" i="85" s="1"/>
  <c r="C183" i="85" s="1"/>
  <c r="B184" i="85" s="1"/>
  <c r="C184" i="85" s="1"/>
  <c r="A174" i="85"/>
  <c r="Z173" i="85"/>
  <c r="Y173" i="85"/>
  <c r="X173" i="85"/>
  <c r="W173" i="85"/>
  <c r="V173" i="85"/>
  <c r="U173" i="85"/>
  <c r="T173" i="85"/>
  <c r="S173" i="85"/>
  <c r="O173" i="85"/>
  <c r="K173" i="85"/>
  <c r="Z172" i="85"/>
  <c r="Y172" i="85"/>
  <c r="X172" i="85"/>
  <c r="W172" i="85"/>
  <c r="V172" i="85"/>
  <c r="U172" i="85"/>
  <c r="T172" i="85"/>
  <c r="S172" i="85"/>
  <c r="O172" i="85"/>
  <c r="K172" i="85"/>
  <c r="Z171" i="85"/>
  <c r="Y171" i="85"/>
  <c r="X171" i="85"/>
  <c r="W171" i="85"/>
  <c r="V171" i="85"/>
  <c r="U171" i="85"/>
  <c r="T171" i="85"/>
  <c r="S171" i="85"/>
  <c r="O171" i="85"/>
  <c r="K171" i="85"/>
  <c r="Z170" i="85"/>
  <c r="Y170" i="85"/>
  <c r="X170" i="85"/>
  <c r="W170" i="85"/>
  <c r="V170" i="85"/>
  <c r="U170" i="85"/>
  <c r="T170" i="85"/>
  <c r="S170" i="85"/>
  <c r="O170" i="85"/>
  <c r="K170" i="85"/>
  <c r="Z169" i="85"/>
  <c r="Y169" i="85"/>
  <c r="X169" i="85"/>
  <c r="W169" i="85"/>
  <c r="V169" i="85"/>
  <c r="U169" i="85"/>
  <c r="T169" i="85"/>
  <c r="S169" i="85"/>
  <c r="O169" i="85"/>
  <c r="K169" i="85"/>
  <c r="Z168" i="85"/>
  <c r="Y168" i="85"/>
  <c r="X168" i="85"/>
  <c r="W168" i="85"/>
  <c r="V168" i="85"/>
  <c r="U168" i="85"/>
  <c r="T168" i="85"/>
  <c r="S168" i="85"/>
  <c r="O168" i="85"/>
  <c r="K168" i="85"/>
  <c r="Z167" i="85"/>
  <c r="Y167" i="85"/>
  <c r="X167" i="85"/>
  <c r="W167" i="85"/>
  <c r="V167" i="85"/>
  <c r="U167" i="85"/>
  <c r="T167" i="85"/>
  <c r="S167" i="85"/>
  <c r="O167" i="85"/>
  <c r="K167" i="85"/>
  <c r="Z166" i="85"/>
  <c r="Y166" i="85"/>
  <c r="X166" i="85"/>
  <c r="W166" i="85"/>
  <c r="V166" i="85"/>
  <c r="U166" i="85"/>
  <c r="T166" i="85"/>
  <c r="S166" i="85"/>
  <c r="O166" i="85"/>
  <c r="K166" i="85"/>
  <c r="Z165" i="85"/>
  <c r="Y165" i="85"/>
  <c r="X165" i="85"/>
  <c r="W165" i="85"/>
  <c r="V165" i="85"/>
  <c r="U165" i="85"/>
  <c r="T165" i="85"/>
  <c r="S165" i="85"/>
  <c r="O165" i="85"/>
  <c r="K165" i="85"/>
  <c r="Z164" i="85"/>
  <c r="Y164" i="85"/>
  <c r="X164" i="85"/>
  <c r="W164" i="85"/>
  <c r="V164" i="85"/>
  <c r="U164" i="85"/>
  <c r="T164" i="85"/>
  <c r="O164" i="85"/>
  <c r="K164" i="85"/>
  <c r="S164" i="85" s="1"/>
  <c r="Z163" i="85"/>
  <c r="Y163" i="85"/>
  <c r="X163" i="85"/>
  <c r="W163" i="85"/>
  <c r="V163" i="85"/>
  <c r="U163" i="85"/>
  <c r="T163" i="85"/>
  <c r="O163" i="85"/>
  <c r="K163" i="85"/>
  <c r="S163" i="85" s="1"/>
  <c r="Z162" i="85"/>
  <c r="Y162" i="85"/>
  <c r="X162" i="85"/>
  <c r="W162" i="85"/>
  <c r="V162" i="85"/>
  <c r="U162" i="85"/>
  <c r="S162" i="85"/>
  <c r="O162" i="85"/>
  <c r="K162" i="85"/>
  <c r="T162" i="85" s="1"/>
  <c r="C162" i="85"/>
  <c r="B163" i="85" s="1"/>
  <c r="C163" i="85" s="1"/>
  <c r="B164" i="85" s="1"/>
  <c r="A162" i="85"/>
  <c r="L158" i="85"/>
  <c r="K146" i="85"/>
  <c r="G146" i="85"/>
  <c r="F146" i="85"/>
  <c r="D146" i="85"/>
  <c r="A146" i="85"/>
  <c r="K144" i="85"/>
  <c r="G144" i="85" s="1"/>
  <c r="H144" i="85"/>
  <c r="F144" i="85"/>
  <c r="D144" i="85"/>
  <c r="J144" i="85" s="1"/>
  <c r="A144" i="85"/>
  <c r="K142" i="85"/>
  <c r="F142" i="85"/>
  <c r="D142" i="85"/>
  <c r="A142" i="85"/>
  <c r="S141" i="85"/>
  <c r="T140" i="85"/>
  <c r="K140" i="85"/>
  <c r="F140" i="85"/>
  <c r="D140" i="85"/>
  <c r="G140" i="85" s="1"/>
  <c r="A140" i="85"/>
  <c r="U139" i="85"/>
  <c r="T138" i="85"/>
  <c r="K138" i="85"/>
  <c r="F138" i="85"/>
  <c r="D138" i="85"/>
  <c r="A138" i="85"/>
  <c r="T136" i="85"/>
  <c r="S136" i="85"/>
  <c r="K136" i="85"/>
  <c r="F136" i="85"/>
  <c r="D136" i="85"/>
  <c r="A136" i="85"/>
  <c r="U135" i="85"/>
  <c r="U134" i="85"/>
  <c r="H146" i="85" s="1"/>
  <c r="J146" i="85" s="1"/>
  <c r="T134" i="85"/>
  <c r="Z113" i="85"/>
  <c r="Y113" i="85"/>
  <c r="X113" i="85"/>
  <c r="W113" i="85"/>
  <c r="V113" i="85"/>
  <c r="U113" i="85"/>
  <c r="T113" i="85"/>
  <c r="S113" i="85"/>
  <c r="O113" i="85"/>
  <c r="K113" i="85"/>
  <c r="Z112" i="85"/>
  <c r="Y112" i="85"/>
  <c r="X112" i="85"/>
  <c r="W112" i="85"/>
  <c r="V112" i="85"/>
  <c r="U112" i="85"/>
  <c r="T112" i="85"/>
  <c r="S112" i="85"/>
  <c r="O112" i="85"/>
  <c r="K112" i="85"/>
  <c r="Z111" i="85"/>
  <c r="Y111" i="85"/>
  <c r="X111" i="85"/>
  <c r="W111" i="85"/>
  <c r="V111" i="85"/>
  <c r="U111" i="85"/>
  <c r="T111" i="85"/>
  <c r="S111" i="85"/>
  <c r="O111" i="85"/>
  <c r="K111" i="85"/>
  <c r="Z110" i="85"/>
  <c r="Y110" i="85"/>
  <c r="X110" i="85"/>
  <c r="W110" i="85"/>
  <c r="V110" i="85"/>
  <c r="U110" i="85"/>
  <c r="T110" i="85"/>
  <c r="S110" i="85"/>
  <c r="O110" i="85"/>
  <c r="K110" i="85"/>
  <c r="Z109" i="85"/>
  <c r="Y109" i="85"/>
  <c r="X109" i="85"/>
  <c r="W109" i="85"/>
  <c r="V109" i="85"/>
  <c r="U109" i="85"/>
  <c r="T109" i="85"/>
  <c r="S109" i="85"/>
  <c r="O109" i="85"/>
  <c r="K109" i="85"/>
  <c r="Z108" i="85"/>
  <c r="Y108" i="85"/>
  <c r="X108" i="85"/>
  <c r="W108" i="85"/>
  <c r="V108" i="85"/>
  <c r="U108" i="85"/>
  <c r="T108" i="85"/>
  <c r="S108" i="85"/>
  <c r="O108" i="85"/>
  <c r="K108" i="85"/>
  <c r="Z107" i="85"/>
  <c r="Y107" i="85"/>
  <c r="X107" i="85"/>
  <c r="W107" i="85"/>
  <c r="V107" i="85"/>
  <c r="U107" i="85"/>
  <c r="T107" i="85"/>
  <c r="S107" i="85"/>
  <c r="O107" i="85"/>
  <c r="K107" i="85"/>
  <c r="Z106" i="85"/>
  <c r="Y106" i="85"/>
  <c r="X106" i="85"/>
  <c r="W106" i="85"/>
  <c r="V106" i="85"/>
  <c r="U106" i="85"/>
  <c r="T106" i="85"/>
  <c r="S106" i="85"/>
  <c r="O106" i="85"/>
  <c r="K106" i="85"/>
  <c r="Z105" i="85"/>
  <c r="Y105" i="85"/>
  <c r="X105" i="85"/>
  <c r="W105" i="85"/>
  <c r="V105" i="85"/>
  <c r="U22" i="85" s="1"/>
  <c r="U105" i="85"/>
  <c r="T105" i="85"/>
  <c r="S105" i="85"/>
  <c r="O105" i="85"/>
  <c r="K105" i="85"/>
  <c r="Z104" i="85"/>
  <c r="Y104" i="85"/>
  <c r="X104" i="85"/>
  <c r="W104" i="85"/>
  <c r="V104" i="85"/>
  <c r="U104" i="85"/>
  <c r="T104" i="85"/>
  <c r="S104" i="85"/>
  <c r="U19" i="85" s="1"/>
  <c r="O104" i="85"/>
  <c r="K104" i="85"/>
  <c r="Z103" i="85"/>
  <c r="U26" i="85" s="1"/>
  <c r="Y103" i="85"/>
  <c r="X103" i="85"/>
  <c r="W103" i="85"/>
  <c r="V103" i="85"/>
  <c r="U103" i="85"/>
  <c r="T103" i="85"/>
  <c r="S103" i="85"/>
  <c r="O103" i="85"/>
  <c r="K103" i="85"/>
  <c r="A103" i="85"/>
  <c r="Z102" i="85"/>
  <c r="Y102" i="85"/>
  <c r="X102" i="85"/>
  <c r="U24" i="85" s="1"/>
  <c r="W102" i="85"/>
  <c r="V102" i="85"/>
  <c r="U102" i="85"/>
  <c r="T102" i="85"/>
  <c r="U20" i="85" s="1"/>
  <c r="S102" i="85"/>
  <c r="O102" i="85"/>
  <c r="K102" i="85"/>
  <c r="Z101" i="85"/>
  <c r="Y101" i="85"/>
  <c r="X101" i="85"/>
  <c r="W101" i="85"/>
  <c r="V101" i="85"/>
  <c r="U101" i="85"/>
  <c r="T101" i="85"/>
  <c r="S101" i="85"/>
  <c r="O101" i="85"/>
  <c r="K101" i="85"/>
  <c r="Z100" i="85"/>
  <c r="Y100" i="85"/>
  <c r="X100" i="85"/>
  <c r="W100" i="85"/>
  <c r="V100" i="85"/>
  <c r="U100" i="85"/>
  <c r="T100" i="85"/>
  <c r="S100" i="85"/>
  <c r="O100" i="85"/>
  <c r="K100" i="85"/>
  <c r="Z99" i="85"/>
  <c r="Y99" i="85"/>
  <c r="X99" i="85"/>
  <c r="W99" i="85"/>
  <c r="V99" i="85"/>
  <c r="U99" i="85"/>
  <c r="T99" i="85"/>
  <c r="S99" i="85"/>
  <c r="O99" i="85"/>
  <c r="K99" i="85"/>
  <c r="Z98" i="85"/>
  <c r="Y98" i="85"/>
  <c r="X98" i="85"/>
  <c r="W98" i="85"/>
  <c r="V98" i="85"/>
  <c r="U98" i="85"/>
  <c r="T98" i="85"/>
  <c r="S98" i="85"/>
  <c r="O98" i="85"/>
  <c r="K98" i="85"/>
  <c r="Z97" i="85"/>
  <c r="Y97" i="85"/>
  <c r="X97" i="85"/>
  <c r="W97" i="85"/>
  <c r="V97" i="85"/>
  <c r="U97" i="85"/>
  <c r="T97" i="85"/>
  <c r="S97" i="85"/>
  <c r="O97" i="85"/>
  <c r="K97" i="85"/>
  <c r="Z96" i="85"/>
  <c r="Y96" i="85"/>
  <c r="X96" i="85"/>
  <c r="W96" i="85"/>
  <c r="V96" i="85"/>
  <c r="U96" i="85"/>
  <c r="T96" i="85"/>
  <c r="S96" i="85"/>
  <c r="O96" i="85"/>
  <c r="K96" i="85"/>
  <c r="Z95" i="85"/>
  <c r="Y95" i="85"/>
  <c r="X95" i="85"/>
  <c r="W95" i="85"/>
  <c r="V95" i="85"/>
  <c r="U95" i="85"/>
  <c r="T95" i="85"/>
  <c r="S95" i="85"/>
  <c r="O95" i="85"/>
  <c r="K95" i="85"/>
  <c r="Z94" i="85"/>
  <c r="Y94" i="85"/>
  <c r="X94" i="85"/>
  <c r="W94" i="85"/>
  <c r="V94" i="85"/>
  <c r="U94" i="85"/>
  <c r="T94" i="85"/>
  <c r="S94" i="85"/>
  <c r="O94" i="85"/>
  <c r="K94" i="85"/>
  <c r="Z93" i="85"/>
  <c r="Y93" i="85"/>
  <c r="X93" i="85"/>
  <c r="W93" i="85"/>
  <c r="V93" i="85"/>
  <c r="U93" i="85"/>
  <c r="T93" i="85"/>
  <c r="S93" i="85"/>
  <c r="O93" i="85"/>
  <c r="K93" i="85"/>
  <c r="Z92" i="85"/>
  <c r="Y92" i="85"/>
  <c r="X92" i="85"/>
  <c r="W92" i="85"/>
  <c r="V92" i="85"/>
  <c r="U92" i="85"/>
  <c r="T92" i="85"/>
  <c r="S92" i="85"/>
  <c r="O92" i="85"/>
  <c r="K92" i="85"/>
  <c r="C92" i="85"/>
  <c r="B93" i="85" s="1"/>
  <c r="C93" i="85" s="1"/>
  <c r="B94" i="85" s="1"/>
  <c r="C94" i="85" s="1"/>
  <c r="B95" i="85" s="1"/>
  <c r="C95" i="85" s="1"/>
  <c r="B96" i="85" s="1"/>
  <c r="C96" i="85" s="1"/>
  <c r="B97" i="85" s="1"/>
  <c r="C97" i="85" s="1"/>
  <c r="B98" i="85" s="1"/>
  <c r="C98" i="85" s="1"/>
  <c r="B99" i="85" s="1"/>
  <c r="C99" i="85" s="1"/>
  <c r="B100" i="85" s="1"/>
  <c r="C100" i="85" s="1"/>
  <c r="B101" i="85" s="1"/>
  <c r="C101" i="85" s="1"/>
  <c r="B102" i="85" s="1"/>
  <c r="C102" i="85" s="1"/>
  <c r="A92" i="85"/>
  <c r="Z91" i="85"/>
  <c r="Y91" i="85"/>
  <c r="T25" i="85" s="1"/>
  <c r="X91" i="85"/>
  <c r="T24" i="85" s="1"/>
  <c r="W91" i="85"/>
  <c r="V91" i="85"/>
  <c r="U91" i="85"/>
  <c r="T91" i="85"/>
  <c r="T20" i="85" s="1"/>
  <c r="S91" i="85"/>
  <c r="O91" i="85"/>
  <c r="K91" i="85"/>
  <c r="Z90" i="85"/>
  <c r="Y90" i="85"/>
  <c r="X90" i="85"/>
  <c r="W90" i="85"/>
  <c r="V90" i="85"/>
  <c r="U90" i="85"/>
  <c r="T90" i="85"/>
  <c r="S90" i="85"/>
  <c r="O90" i="85"/>
  <c r="K90" i="85"/>
  <c r="Z89" i="85"/>
  <c r="Y89" i="85"/>
  <c r="X89" i="85"/>
  <c r="W89" i="85"/>
  <c r="V89" i="85"/>
  <c r="U89" i="85"/>
  <c r="T89" i="85"/>
  <c r="S89" i="85"/>
  <c r="O89" i="85"/>
  <c r="K89" i="85"/>
  <c r="Z88" i="85"/>
  <c r="Y88" i="85"/>
  <c r="X88" i="85"/>
  <c r="W88" i="85"/>
  <c r="V88" i="85"/>
  <c r="U88" i="85"/>
  <c r="T88" i="85"/>
  <c r="S88" i="85"/>
  <c r="O88" i="85"/>
  <c r="K88" i="85"/>
  <c r="Z87" i="85"/>
  <c r="Y87" i="85"/>
  <c r="X87" i="85"/>
  <c r="W87" i="85"/>
  <c r="V87" i="85"/>
  <c r="U87" i="85"/>
  <c r="T87" i="85"/>
  <c r="S87" i="85"/>
  <c r="O87" i="85"/>
  <c r="K87" i="85"/>
  <c r="Z86" i="85"/>
  <c r="Y86" i="85"/>
  <c r="X86" i="85"/>
  <c r="W86" i="85"/>
  <c r="V86" i="85"/>
  <c r="U86" i="85"/>
  <c r="T86" i="85"/>
  <c r="S86" i="85"/>
  <c r="O86" i="85"/>
  <c r="K86" i="85"/>
  <c r="Z85" i="85"/>
  <c r="Y85" i="85"/>
  <c r="X85" i="85"/>
  <c r="W85" i="85"/>
  <c r="V85" i="85"/>
  <c r="U85" i="85"/>
  <c r="T85" i="85"/>
  <c r="S85" i="85"/>
  <c r="O85" i="85"/>
  <c r="K85" i="85"/>
  <c r="Z84" i="85"/>
  <c r="Y84" i="85"/>
  <c r="X84" i="85"/>
  <c r="W84" i="85"/>
  <c r="V84" i="85"/>
  <c r="U84" i="85"/>
  <c r="T84" i="85"/>
  <c r="S20" i="85" s="1"/>
  <c r="S84" i="85"/>
  <c r="O84" i="85"/>
  <c r="K84" i="85"/>
  <c r="Z83" i="85"/>
  <c r="Y83" i="85"/>
  <c r="X83" i="85"/>
  <c r="W83" i="85"/>
  <c r="V83" i="85"/>
  <c r="U83" i="85"/>
  <c r="T83" i="85"/>
  <c r="S83" i="85"/>
  <c r="O83" i="85"/>
  <c r="K83" i="85"/>
  <c r="Z82" i="85"/>
  <c r="Y82" i="85"/>
  <c r="X82" i="85"/>
  <c r="W82" i="85"/>
  <c r="V82" i="85"/>
  <c r="U82" i="85"/>
  <c r="T82" i="85"/>
  <c r="S82" i="85"/>
  <c r="O82" i="85"/>
  <c r="K82" i="85"/>
  <c r="Z81" i="85"/>
  <c r="Y81" i="85"/>
  <c r="S25" i="85" s="1"/>
  <c r="X81" i="85"/>
  <c r="W81" i="85"/>
  <c r="V81" i="85"/>
  <c r="U81" i="85"/>
  <c r="T81" i="85"/>
  <c r="S81" i="85"/>
  <c r="O81" i="85"/>
  <c r="K81" i="85"/>
  <c r="C81" i="85"/>
  <c r="B82" i="85" s="1"/>
  <c r="C82" i="85" s="1"/>
  <c r="B83" i="85" s="1"/>
  <c r="C83" i="85" s="1"/>
  <c r="B84" i="85" s="1"/>
  <c r="C84" i="85" s="1"/>
  <c r="B85" i="85" s="1"/>
  <c r="C85" i="85" s="1"/>
  <c r="B86" i="85" s="1"/>
  <c r="C86" i="85" s="1"/>
  <c r="B87" i="85" s="1"/>
  <c r="C87" i="85" s="1"/>
  <c r="B88" i="85" s="1"/>
  <c r="C88" i="85" s="1"/>
  <c r="B89" i="85" s="1"/>
  <c r="C89" i="85" s="1"/>
  <c r="B90" i="85" s="1"/>
  <c r="C90" i="85" s="1"/>
  <c r="B91" i="85" s="1"/>
  <c r="C91" i="85" s="1"/>
  <c r="A81" i="85"/>
  <c r="Z80" i="85"/>
  <c r="S26" i="85" s="1"/>
  <c r="Y80" i="85"/>
  <c r="X80" i="85"/>
  <c r="W80" i="85"/>
  <c r="V80" i="85"/>
  <c r="S22" i="85" s="1"/>
  <c r="U80" i="85"/>
  <c r="T80" i="85"/>
  <c r="S80" i="85"/>
  <c r="O80" i="85"/>
  <c r="K80" i="85"/>
  <c r="Z79" i="85"/>
  <c r="Y79" i="85"/>
  <c r="X79" i="85"/>
  <c r="W79" i="85"/>
  <c r="V79" i="85"/>
  <c r="U79" i="85"/>
  <c r="T79" i="85"/>
  <c r="S79" i="85"/>
  <c r="O79" i="85"/>
  <c r="K79" i="85"/>
  <c r="Z78" i="85"/>
  <c r="Y78" i="85"/>
  <c r="X78" i="85"/>
  <c r="W78" i="85"/>
  <c r="V78" i="85"/>
  <c r="U78" i="85"/>
  <c r="T78" i="85"/>
  <c r="S78" i="85"/>
  <c r="O78" i="85"/>
  <c r="K78" i="85"/>
  <c r="Z77" i="85"/>
  <c r="Y77" i="85"/>
  <c r="X77" i="85"/>
  <c r="W77" i="85"/>
  <c r="V77" i="85"/>
  <c r="U77" i="85"/>
  <c r="T77" i="85"/>
  <c r="S77" i="85"/>
  <c r="O77" i="85"/>
  <c r="K77" i="85"/>
  <c r="Z76" i="85"/>
  <c r="Y76" i="85"/>
  <c r="X76" i="85"/>
  <c r="W76" i="85"/>
  <c r="V76" i="85"/>
  <c r="U76" i="85"/>
  <c r="T76" i="85"/>
  <c r="S76" i="85"/>
  <c r="O76" i="85"/>
  <c r="K76" i="85"/>
  <c r="Z75" i="85"/>
  <c r="Y75" i="85"/>
  <c r="X75" i="85"/>
  <c r="W75" i="85"/>
  <c r="V75" i="85"/>
  <c r="U75" i="85"/>
  <c r="T75" i="85"/>
  <c r="S75" i="85"/>
  <c r="O75" i="85"/>
  <c r="K75" i="85"/>
  <c r="Z74" i="85"/>
  <c r="Y74" i="85"/>
  <c r="X74" i="85"/>
  <c r="W74" i="85"/>
  <c r="V74" i="85"/>
  <c r="T74" i="85"/>
  <c r="S74" i="85"/>
  <c r="O74" i="85"/>
  <c r="K74" i="85"/>
  <c r="U74" i="85" s="1"/>
  <c r="Z73" i="85"/>
  <c r="Y73" i="85"/>
  <c r="X73" i="85"/>
  <c r="W73" i="85"/>
  <c r="V73" i="85"/>
  <c r="T73" i="85"/>
  <c r="S73" i="85"/>
  <c r="O73" i="85"/>
  <c r="K73" i="85"/>
  <c r="U73" i="85" s="1"/>
  <c r="Z72" i="85"/>
  <c r="Y72" i="85"/>
  <c r="X72" i="85"/>
  <c r="W72" i="85"/>
  <c r="U72" i="85"/>
  <c r="T72" i="85"/>
  <c r="S72" i="85"/>
  <c r="O72" i="85"/>
  <c r="K72" i="85"/>
  <c r="V72" i="85" s="1"/>
  <c r="Z71" i="85"/>
  <c r="Y71" i="85"/>
  <c r="X71" i="85"/>
  <c r="W71" i="85"/>
  <c r="U71" i="85"/>
  <c r="T71" i="85"/>
  <c r="S71" i="85"/>
  <c r="O71" i="85"/>
  <c r="K71" i="85"/>
  <c r="V71" i="85" s="1"/>
  <c r="Z70" i="85"/>
  <c r="Y70" i="85"/>
  <c r="X70" i="85"/>
  <c r="W70" i="85"/>
  <c r="V70" i="85"/>
  <c r="T70" i="85"/>
  <c r="S70" i="85"/>
  <c r="O70" i="85"/>
  <c r="K70" i="85"/>
  <c r="U70" i="85" s="1"/>
  <c r="C70" i="85"/>
  <c r="B71" i="85" s="1"/>
  <c r="C71" i="85" s="1"/>
  <c r="B72" i="85" s="1"/>
  <c r="C72" i="85" s="1"/>
  <c r="B73" i="85" s="1"/>
  <c r="C73" i="85" s="1"/>
  <c r="B74" i="85" s="1"/>
  <c r="C74" i="85" s="1"/>
  <c r="B75" i="85" s="1"/>
  <c r="C75" i="85" s="1"/>
  <c r="B76" i="85" s="1"/>
  <c r="C76" i="85" s="1"/>
  <c r="B77" i="85" s="1"/>
  <c r="C77" i="85" s="1"/>
  <c r="B78" i="85" s="1"/>
  <c r="C78" i="85" s="1"/>
  <c r="B79" i="85" s="1"/>
  <c r="C79" i="85" s="1"/>
  <c r="B80" i="85" s="1"/>
  <c r="C80" i="85" s="1"/>
  <c r="A70" i="85"/>
  <c r="Z69" i="85"/>
  <c r="Y69" i="85"/>
  <c r="X69" i="85"/>
  <c r="W69" i="85"/>
  <c r="V69" i="85"/>
  <c r="U69" i="85"/>
  <c r="T69" i="85"/>
  <c r="S69" i="85"/>
  <c r="O69" i="85"/>
  <c r="K69" i="85"/>
  <c r="Z68" i="85"/>
  <c r="Y68" i="85"/>
  <c r="X68" i="85"/>
  <c r="W68" i="85"/>
  <c r="V68" i="85"/>
  <c r="U68" i="85"/>
  <c r="T68" i="85"/>
  <c r="S68" i="85"/>
  <c r="O68" i="85"/>
  <c r="K68" i="85"/>
  <c r="Z67" i="85"/>
  <c r="Y67" i="85"/>
  <c r="X67" i="85"/>
  <c r="W67" i="85"/>
  <c r="V67" i="85"/>
  <c r="U67" i="85"/>
  <c r="T67" i="85"/>
  <c r="S67" i="85"/>
  <c r="O67" i="85"/>
  <c r="K67" i="85"/>
  <c r="Z66" i="85"/>
  <c r="Y66" i="85"/>
  <c r="X66" i="85"/>
  <c r="W66" i="85"/>
  <c r="V66" i="85"/>
  <c r="T66" i="85"/>
  <c r="S66" i="85"/>
  <c r="O66" i="85"/>
  <c r="K66" i="85"/>
  <c r="U66" i="85" s="1"/>
  <c r="Z65" i="85"/>
  <c r="Y65" i="85"/>
  <c r="X65" i="85"/>
  <c r="W65" i="85"/>
  <c r="V65" i="85"/>
  <c r="U65" i="85"/>
  <c r="T65" i="85"/>
  <c r="S65" i="85"/>
  <c r="O65" i="85"/>
  <c r="K65" i="85"/>
  <c r="Z64" i="85"/>
  <c r="Y64" i="85"/>
  <c r="X64" i="85"/>
  <c r="W64" i="85"/>
  <c r="V64" i="85"/>
  <c r="T64" i="85"/>
  <c r="S64" i="85"/>
  <c r="O64" i="85"/>
  <c r="K64" i="85"/>
  <c r="U64" i="85" s="1"/>
  <c r="Z63" i="85"/>
  <c r="Y63" i="85"/>
  <c r="X63" i="85"/>
  <c r="W63" i="85"/>
  <c r="V63" i="85"/>
  <c r="U63" i="85"/>
  <c r="T63" i="85"/>
  <c r="O63" i="85"/>
  <c r="K63" i="85"/>
  <c r="S63" i="85" s="1"/>
  <c r="Z62" i="85"/>
  <c r="Y62" i="85"/>
  <c r="X62" i="85"/>
  <c r="W62" i="85"/>
  <c r="V62" i="85"/>
  <c r="T62" i="85"/>
  <c r="S62" i="85"/>
  <c r="O62" i="85"/>
  <c r="K62" i="85"/>
  <c r="U62" i="85" s="1"/>
  <c r="Z61" i="85"/>
  <c r="Y61" i="85"/>
  <c r="X61" i="85"/>
  <c r="W61" i="85"/>
  <c r="V61" i="85"/>
  <c r="T61" i="85"/>
  <c r="S61" i="85"/>
  <c r="O61" i="85"/>
  <c r="K61" i="85"/>
  <c r="U61" i="85" s="1"/>
  <c r="Z60" i="85"/>
  <c r="Y60" i="85"/>
  <c r="X60" i="85"/>
  <c r="W60" i="85"/>
  <c r="V60" i="85"/>
  <c r="T60" i="85"/>
  <c r="S60" i="85"/>
  <c r="O60" i="85"/>
  <c r="K60" i="85"/>
  <c r="U60" i="85" s="1"/>
  <c r="Z59" i="85"/>
  <c r="Y59" i="85"/>
  <c r="X59" i="85"/>
  <c r="W59" i="85"/>
  <c r="V59" i="85"/>
  <c r="U59" i="85"/>
  <c r="T59" i="85"/>
  <c r="O59" i="85"/>
  <c r="K59" i="85"/>
  <c r="S59" i="85" s="1"/>
  <c r="C59" i="85"/>
  <c r="B60" i="85" s="1"/>
  <c r="C60" i="85" s="1"/>
  <c r="B61" i="85" s="1"/>
  <c r="C61" i="85" s="1"/>
  <c r="B62" i="85" s="1"/>
  <c r="C62" i="85" s="1"/>
  <c r="B63" i="85" s="1"/>
  <c r="C63" i="85" s="1"/>
  <c r="B64" i="85" s="1"/>
  <c r="C64" i="85" s="1"/>
  <c r="B65" i="85" s="1"/>
  <c r="C65" i="85" s="1"/>
  <c r="B66" i="85" s="1"/>
  <c r="C66" i="85" s="1"/>
  <c r="B67" i="85" s="1"/>
  <c r="C67" i="85" s="1"/>
  <c r="B68" i="85" s="1"/>
  <c r="C68" i="85" s="1"/>
  <c r="B69" i="85" s="1"/>
  <c r="C69" i="85" s="1"/>
  <c r="A59" i="85"/>
  <c r="Z58" i="85"/>
  <c r="Y58" i="85"/>
  <c r="X58" i="85"/>
  <c r="W58" i="85"/>
  <c r="V58" i="85"/>
  <c r="U58" i="85"/>
  <c r="T58" i="85"/>
  <c r="S58" i="85"/>
  <c r="O58" i="85"/>
  <c r="K58" i="85"/>
  <c r="Z57" i="85"/>
  <c r="Y57" i="85"/>
  <c r="X57" i="85"/>
  <c r="W57" i="85"/>
  <c r="V57" i="85"/>
  <c r="U57" i="85"/>
  <c r="T57" i="85"/>
  <c r="S57" i="85"/>
  <c r="O57" i="85"/>
  <c r="K57" i="85"/>
  <c r="Z56" i="85"/>
  <c r="Y56" i="85"/>
  <c r="X56" i="85"/>
  <c r="W56" i="85"/>
  <c r="V56" i="85"/>
  <c r="U56" i="85"/>
  <c r="T56" i="85"/>
  <c r="S56" i="85"/>
  <c r="O56" i="85"/>
  <c r="K56" i="85"/>
  <c r="Z55" i="85"/>
  <c r="Y55" i="85"/>
  <c r="X55" i="85"/>
  <c r="W55" i="85"/>
  <c r="V55" i="85"/>
  <c r="U55" i="85"/>
  <c r="T55" i="85"/>
  <c r="S55" i="85"/>
  <c r="O55" i="85"/>
  <c r="K55" i="85"/>
  <c r="Z54" i="85"/>
  <c r="Y54" i="85"/>
  <c r="X54" i="85"/>
  <c r="W54" i="85"/>
  <c r="V54" i="85"/>
  <c r="U54" i="85"/>
  <c r="T54" i="85"/>
  <c r="S54" i="85"/>
  <c r="O54" i="85"/>
  <c r="K54" i="85"/>
  <c r="Z53" i="85"/>
  <c r="Y53" i="85"/>
  <c r="X53" i="85"/>
  <c r="W53" i="85"/>
  <c r="V53" i="85"/>
  <c r="U53" i="85"/>
  <c r="T53" i="85"/>
  <c r="S53" i="85"/>
  <c r="O53" i="85"/>
  <c r="K53" i="85"/>
  <c r="Z52" i="85"/>
  <c r="Y52" i="85"/>
  <c r="X52" i="85"/>
  <c r="W52" i="85"/>
  <c r="V52" i="85"/>
  <c r="U52" i="85"/>
  <c r="T52" i="85"/>
  <c r="O52" i="85"/>
  <c r="K52" i="85"/>
  <c r="S52" i="85" s="1"/>
  <c r="Z51" i="85"/>
  <c r="Y51" i="85"/>
  <c r="X51" i="85"/>
  <c r="W51" i="85"/>
  <c r="V51" i="85"/>
  <c r="T51" i="85"/>
  <c r="S51" i="85"/>
  <c r="O51" i="85"/>
  <c r="K51" i="85"/>
  <c r="U51" i="85" s="1"/>
  <c r="Z50" i="85"/>
  <c r="Y50" i="85"/>
  <c r="X50" i="85"/>
  <c r="W50" i="85"/>
  <c r="U50" i="85"/>
  <c r="T50" i="85"/>
  <c r="O50" i="85"/>
  <c r="K50" i="85"/>
  <c r="V50" i="85" s="1"/>
  <c r="Z49" i="85"/>
  <c r="Y49" i="85"/>
  <c r="X49" i="85"/>
  <c r="W49" i="85"/>
  <c r="V49" i="85"/>
  <c r="T49" i="85"/>
  <c r="S49" i="85"/>
  <c r="O49" i="85"/>
  <c r="K49" i="85"/>
  <c r="U49" i="85" s="1"/>
  <c r="Z48" i="85"/>
  <c r="Y48" i="85"/>
  <c r="X48" i="85"/>
  <c r="W48" i="85"/>
  <c r="V48" i="85"/>
  <c r="T48" i="85"/>
  <c r="O48" i="85"/>
  <c r="K48" i="85"/>
  <c r="U48" i="85" s="1"/>
  <c r="Z47" i="85"/>
  <c r="Y47" i="85"/>
  <c r="X47" i="85"/>
  <c r="W47" i="85"/>
  <c r="V47" i="85"/>
  <c r="U47" i="85"/>
  <c r="T47" i="85"/>
  <c r="O47" i="85"/>
  <c r="K47" i="85"/>
  <c r="S47" i="85" s="1"/>
  <c r="C47" i="85"/>
  <c r="B48" i="85" s="1"/>
  <c r="C48" i="85" s="1"/>
  <c r="B49" i="85" s="1"/>
  <c r="A47" i="85"/>
  <c r="L43" i="85"/>
  <c r="K31" i="85"/>
  <c r="F31" i="85"/>
  <c r="D31" i="85"/>
  <c r="A31" i="85"/>
  <c r="K29" i="85"/>
  <c r="L29" i="85" s="1"/>
  <c r="G29" i="85"/>
  <c r="F29" i="85"/>
  <c r="D29" i="85"/>
  <c r="A29" i="85"/>
  <c r="K27" i="85"/>
  <c r="G27" i="85"/>
  <c r="F27" i="85"/>
  <c r="D27" i="85"/>
  <c r="A27" i="85"/>
  <c r="T26" i="85"/>
  <c r="U25" i="85"/>
  <c r="K25" i="85"/>
  <c r="G25" i="85" s="1"/>
  <c r="F25" i="85"/>
  <c r="D25" i="85"/>
  <c r="A25" i="85"/>
  <c r="U23" i="85"/>
  <c r="S23" i="85"/>
  <c r="K23" i="85"/>
  <c r="F23" i="85"/>
  <c r="D23" i="85"/>
  <c r="A23" i="85"/>
  <c r="T22" i="85"/>
  <c r="U21" i="85"/>
  <c r="T21" i="85"/>
  <c r="S21" i="85"/>
  <c r="K21" i="85"/>
  <c r="F21" i="85"/>
  <c r="G4" i="32" s="1"/>
  <c r="D21" i="85"/>
  <c r="G5" i="32" s="1"/>
  <c r="A21" i="85"/>
  <c r="S19" i="85"/>
  <c r="U176" i="85" l="1"/>
  <c r="Q136" i="85" s="1"/>
  <c r="Q135" i="85"/>
  <c r="G21" i="32"/>
  <c r="F21" i="32" s="1"/>
  <c r="W175" i="85"/>
  <c r="Q138" i="85" s="1"/>
  <c r="Q139" i="85"/>
  <c r="P136" i="85"/>
  <c r="P140" i="85"/>
  <c r="P138" i="85"/>
  <c r="G19" i="32"/>
  <c r="F19" i="32" s="1"/>
  <c r="K149" i="85"/>
  <c r="R26" i="85"/>
  <c r="R24" i="85"/>
  <c r="R19" i="85"/>
  <c r="H25" i="85" s="1"/>
  <c r="J25" i="85" s="1"/>
  <c r="R23" i="85"/>
  <c r="R22" i="85"/>
  <c r="R20" i="85"/>
  <c r="Q25" i="85"/>
  <c r="Q19" i="85"/>
  <c r="S50" i="85"/>
  <c r="P25" i="85"/>
  <c r="S48" i="85"/>
  <c r="P26" i="85"/>
  <c r="G21" i="85"/>
  <c r="G3" i="32"/>
  <c r="K34" i="85"/>
  <c r="F5" i="32"/>
  <c r="G37" i="32"/>
  <c r="F37" i="32" s="1"/>
  <c r="G20" i="32"/>
  <c r="F20" i="32" s="1"/>
  <c r="F4" i="32"/>
  <c r="S137" i="85"/>
  <c r="S134" i="85"/>
  <c r="H142" i="85" s="1"/>
  <c r="J142" i="85" s="1"/>
  <c r="L142" i="85" s="1"/>
  <c r="S139" i="85"/>
  <c r="R141" i="85"/>
  <c r="R139" i="85"/>
  <c r="R136" i="85"/>
  <c r="R137" i="85"/>
  <c r="Q137" i="85"/>
  <c r="Q141" i="85"/>
  <c r="Y229" i="85"/>
  <c r="S229" i="85"/>
  <c r="Z229" i="85"/>
  <c r="P134" i="85"/>
  <c r="L144" i="85"/>
  <c r="L145" i="85"/>
  <c r="K158" i="85"/>
  <c r="G142" i="85"/>
  <c r="Q23" i="85"/>
  <c r="Q24" i="85"/>
  <c r="Q21" i="85"/>
  <c r="Q20" i="85"/>
  <c r="P21" i="85"/>
  <c r="U114" i="85"/>
  <c r="P19" i="85"/>
  <c r="P22" i="85"/>
  <c r="Z114" i="85"/>
  <c r="K43" i="85"/>
  <c r="C49" i="85"/>
  <c r="B50" i="85" s="1"/>
  <c r="C50" i="85" s="1"/>
  <c r="B51" i="85" s="1"/>
  <c r="C51" i="85" s="1"/>
  <c r="B52" i="85" s="1"/>
  <c r="C52" i="85" s="1"/>
  <c r="B53" i="85" s="1"/>
  <c r="C53" i="85" s="1"/>
  <c r="B54" i="85" s="1"/>
  <c r="C54" i="85" s="1"/>
  <c r="B55" i="85" s="1"/>
  <c r="C55" i="85" s="1"/>
  <c r="B56" i="85" s="1"/>
  <c r="C56" i="85" s="1"/>
  <c r="B57" i="85" s="1"/>
  <c r="C57" i="85" s="1"/>
  <c r="B58" i="85" s="1"/>
  <c r="C58" i="85" s="1"/>
  <c r="C103" i="85"/>
  <c r="B104" i="85" s="1"/>
  <c r="C104" i="85" s="1"/>
  <c r="B105" i="85" s="1"/>
  <c r="C105" i="85" s="1"/>
  <c r="B106" i="85" s="1"/>
  <c r="C106" i="85" s="1"/>
  <c r="B107" i="85" s="1"/>
  <c r="C107" i="85" s="1"/>
  <c r="B108" i="85" s="1"/>
  <c r="C108" i="85" s="1"/>
  <c r="B109" i="85" s="1"/>
  <c r="C109" i="85" s="1"/>
  <c r="B110" i="85" s="1"/>
  <c r="C110" i="85" s="1"/>
  <c r="B111" i="85" s="1"/>
  <c r="C111" i="85" s="1"/>
  <c r="B112" i="85" s="1"/>
  <c r="C112" i="85" s="1"/>
  <c r="B113" i="85" s="1"/>
  <c r="C113" i="85" s="1"/>
  <c r="G23" i="85"/>
  <c r="Q26" i="85"/>
  <c r="J31" i="85"/>
  <c r="L32" i="85" s="1"/>
  <c r="S114" i="85"/>
  <c r="R21" i="85"/>
  <c r="T23" i="85"/>
  <c r="T114" i="85"/>
  <c r="P20" i="85"/>
  <c r="V229" i="85"/>
  <c r="P137" i="85"/>
  <c r="U229" i="85"/>
  <c r="G31" i="85"/>
  <c r="U27" i="85"/>
  <c r="H31" i="85"/>
  <c r="L31" i="85"/>
  <c r="Q22" i="85"/>
  <c r="G138" i="85"/>
  <c r="L147" i="85"/>
  <c r="X229" i="85"/>
  <c r="R134" i="85"/>
  <c r="S138" i="85"/>
  <c r="I27" i="85"/>
  <c r="P23" i="85"/>
  <c r="R25" i="85"/>
  <c r="S24" i="85"/>
  <c r="T19" i="85"/>
  <c r="V114" i="85"/>
  <c r="C218" i="85"/>
  <c r="B219" i="85" s="1"/>
  <c r="C219" i="85" s="1"/>
  <c r="B220" i="85" s="1"/>
  <c r="C220" i="85" s="1"/>
  <c r="B221" i="85" s="1"/>
  <c r="C221" i="85" s="1"/>
  <c r="B222" i="85" s="1"/>
  <c r="C222" i="85" s="1"/>
  <c r="B223" i="85" s="1"/>
  <c r="C223" i="85" s="1"/>
  <c r="B224" i="85" s="1"/>
  <c r="C224" i="85" s="1"/>
  <c r="B225" i="85" s="1"/>
  <c r="C225" i="85" s="1"/>
  <c r="B226" i="85" s="1"/>
  <c r="C226" i="85" s="1"/>
  <c r="B227" i="85" s="1"/>
  <c r="C227" i="85" s="1"/>
  <c r="B228" i="85" s="1"/>
  <c r="C228" i="85" s="1"/>
  <c r="C164" i="85"/>
  <c r="B165" i="85" s="1"/>
  <c r="C165" i="85" s="1"/>
  <c r="B166" i="85" s="1"/>
  <c r="C166" i="85" s="1"/>
  <c r="B167" i="85" s="1"/>
  <c r="C167" i="85" s="1"/>
  <c r="B168" i="85" s="1"/>
  <c r="C168" i="85" s="1"/>
  <c r="B169" i="85" s="1"/>
  <c r="C169" i="85" s="1"/>
  <c r="B170" i="85" s="1"/>
  <c r="C170" i="85" s="1"/>
  <c r="B171" i="85" s="1"/>
  <c r="C171" i="85" s="1"/>
  <c r="B172" i="85" s="1"/>
  <c r="C172" i="85" s="1"/>
  <c r="B173" i="85" s="1"/>
  <c r="C173" i="85" s="1"/>
  <c r="U136" i="85"/>
  <c r="U142" i="85" s="1"/>
  <c r="I146" i="85" s="1"/>
  <c r="X114" i="85"/>
  <c r="G136" i="85"/>
  <c r="T229" i="85"/>
  <c r="P135" i="85"/>
  <c r="P141" i="85"/>
  <c r="Q140" i="85"/>
  <c r="R135" i="85"/>
  <c r="S27" i="85"/>
  <c r="L28" i="85"/>
  <c r="Y114" i="85"/>
  <c r="Q134" i="85"/>
  <c r="T137" i="85"/>
  <c r="T142" i="85" s="1"/>
  <c r="I144" i="85" s="1"/>
  <c r="W114" i="85"/>
  <c r="P24" i="85"/>
  <c r="H27" i="85"/>
  <c r="J27" i="85" s="1"/>
  <c r="L27" i="85"/>
  <c r="I31" i="85"/>
  <c r="L146" i="85"/>
  <c r="H3" i="85"/>
  <c r="P139" i="85"/>
  <c r="V135" i="85" l="1"/>
  <c r="G24" i="32" s="1"/>
  <c r="F24" i="32" s="1"/>
  <c r="W229" i="85"/>
  <c r="V137" i="85"/>
  <c r="G26" i="32" s="1"/>
  <c r="F26" i="32" s="1"/>
  <c r="V138" i="85"/>
  <c r="G27" i="32" s="1"/>
  <c r="F27" i="32" s="1"/>
  <c r="V134" i="85"/>
  <c r="G23" i="32" s="1"/>
  <c r="F23" i="32" s="1"/>
  <c r="V140" i="85"/>
  <c r="G29" i="32" s="1"/>
  <c r="F29" i="32" s="1"/>
  <c r="V136" i="85"/>
  <c r="G25" i="32" s="1"/>
  <c r="F25" i="32" s="1"/>
  <c r="H136" i="85"/>
  <c r="J136" i="85" s="1"/>
  <c r="V141" i="85"/>
  <c r="G30" i="32" s="1"/>
  <c r="F30" i="32" s="1"/>
  <c r="P142" i="85"/>
  <c r="I136" i="85" s="1"/>
  <c r="V139" i="85"/>
  <c r="G28" i="32" s="1"/>
  <c r="F28" i="32" s="1"/>
  <c r="L26" i="85"/>
  <c r="L25" i="85"/>
  <c r="R27" i="85"/>
  <c r="I25" i="85" s="1"/>
  <c r="V24" i="85"/>
  <c r="G12" i="32" s="1"/>
  <c r="F12" i="32" s="1"/>
  <c r="H23" i="85"/>
  <c r="J23" i="85" s="1"/>
  <c r="L24" i="85" s="1"/>
  <c r="V23" i="85"/>
  <c r="G11" i="32" s="1"/>
  <c r="F11" i="32" s="1"/>
  <c r="V25" i="85"/>
  <c r="G13" i="32" s="1"/>
  <c r="V22" i="85"/>
  <c r="G10" i="32" s="1"/>
  <c r="F10" i="32" s="1"/>
  <c r="V26" i="85"/>
  <c r="G14" i="32" s="1"/>
  <c r="V20" i="85"/>
  <c r="G8" i="32" s="1"/>
  <c r="F8" i="32" s="1"/>
  <c r="V21" i="85"/>
  <c r="G9" i="32" s="1"/>
  <c r="H21" i="85"/>
  <c r="J21" i="85" s="1"/>
  <c r="L22" i="85" s="1"/>
  <c r="V19" i="85"/>
  <c r="G7" i="32" s="1"/>
  <c r="G35" i="32"/>
  <c r="F35" i="32" s="1"/>
  <c r="F3" i="32"/>
  <c r="G36" i="32"/>
  <c r="F36" i="32" s="1"/>
  <c r="E51" i="32" s="1"/>
  <c r="S142" i="85"/>
  <c r="I142" i="85" s="1"/>
  <c r="Q27" i="85"/>
  <c r="I23" i="85" s="1"/>
  <c r="P27" i="85"/>
  <c r="I21" i="85" s="1"/>
  <c r="L137" i="85"/>
  <c r="L136" i="85"/>
  <c r="Q142" i="85"/>
  <c r="I138" i="85" s="1"/>
  <c r="H138" i="85"/>
  <c r="J138" i="85" s="1"/>
  <c r="L143" i="85"/>
  <c r="R142" i="85"/>
  <c r="I140" i="85" s="1"/>
  <c r="H140" i="85"/>
  <c r="J140" i="85" s="1"/>
  <c r="H29" i="85"/>
  <c r="J29" i="85" s="1"/>
  <c r="L30" i="85" s="1"/>
  <c r="T27" i="85"/>
  <c r="I29" i="85" s="1"/>
  <c r="G41" i="32" l="1"/>
  <c r="F41" i="32" s="1"/>
  <c r="E54" i="32" s="1"/>
  <c r="G45" i="32"/>
  <c r="F45" i="32" s="1"/>
  <c r="E58" i="32" s="1"/>
  <c r="J149" i="85"/>
  <c r="L148" i="85" s="1"/>
  <c r="G46" i="32"/>
  <c r="F46" i="32" s="1"/>
  <c r="E59" i="32" s="1"/>
  <c r="G42" i="32"/>
  <c r="F42" i="32" s="1"/>
  <c r="E55" i="32" s="1"/>
  <c r="G44" i="32"/>
  <c r="F44" i="32" s="1"/>
  <c r="G43" i="32"/>
  <c r="F43" i="32" s="1"/>
  <c r="E56" i="32" s="1"/>
  <c r="F14" i="32"/>
  <c r="G40" i="32"/>
  <c r="F40" i="32" s="1"/>
  <c r="E53" i="32" s="1"/>
  <c r="L23" i="85"/>
  <c r="F13" i="32"/>
  <c r="F9" i="32"/>
  <c r="J34" i="85"/>
  <c r="L33" i="85" s="1"/>
  <c r="L21" i="85"/>
  <c r="G39" i="32"/>
  <c r="F7" i="32"/>
  <c r="X31" i="32"/>
  <c r="AF31" i="32"/>
  <c r="U31" i="32"/>
  <c r="W31" i="32"/>
  <c r="Q31" i="32"/>
  <c r="Y31" i="32"/>
  <c r="AG31" i="32"/>
  <c r="AC31" i="32"/>
  <c r="R31" i="32"/>
  <c r="Z31" i="32"/>
  <c r="AH31" i="32"/>
  <c r="AK31" i="32"/>
  <c r="AE31" i="32"/>
  <c r="S31" i="32"/>
  <c r="AA31" i="32"/>
  <c r="AI31" i="32"/>
  <c r="T31" i="32"/>
  <c r="AB31" i="32"/>
  <c r="AJ31" i="32"/>
  <c r="V31" i="32"/>
  <c r="AD31" i="32"/>
  <c r="G31" i="32"/>
  <c r="G15" i="32"/>
  <c r="G3" i="85"/>
  <c r="L138" i="85"/>
  <c r="L139" i="85"/>
  <c r="V27" i="85"/>
  <c r="L141" i="85"/>
  <c r="L140" i="85"/>
  <c r="V142" i="85"/>
  <c r="E57" i="32" l="1"/>
  <c r="G48" i="32"/>
  <c r="F39" i="32"/>
  <c r="V47" i="32"/>
  <c r="V32" i="32"/>
  <c r="X47" i="32"/>
  <c r="X32" i="32"/>
  <c r="AI47" i="32"/>
  <c r="AI32" i="32"/>
  <c r="AA47" i="32"/>
  <c r="AA32" i="32"/>
  <c r="AG47" i="32"/>
  <c r="AG32" i="32"/>
  <c r="F31" i="32"/>
  <c r="F32" i="32" s="1"/>
  <c r="G32" i="32"/>
  <c r="S47" i="32"/>
  <c r="S32" i="32"/>
  <c r="Y47" i="32"/>
  <c r="Y32" i="32"/>
  <c r="T47" i="32"/>
  <c r="T32" i="32"/>
  <c r="R47" i="32"/>
  <c r="R32" i="32"/>
  <c r="AC47" i="32"/>
  <c r="AC32" i="32"/>
  <c r="AD47" i="32"/>
  <c r="AD32" i="32"/>
  <c r="AE47" i="32"/>
  <c r="AE32" i="32"/>
  <c r="Q47" i="32"/>
  <c r="Q32" i="32"/>
  <c r="AK47" i="32"/>
  <c r="AK32" i="32"/>
  <c r="W47" i="32"/>
  <c r="W32" i="32"/>
  <c r="AJ47" i="32"/>
  <c r="AJ32" i="32"/>
  <c r="AH47" i="32"/>
  <c r="AH32" i="32"/>
  <c r="U47" i="32"/>
  <c r="U32" i="32"/>
  <c r="AB47" i="32"/>
  <c r="AB32" i="32"/>
  <c r="Z47" i="32"/>
  <c r="Z32" i="32"/>
  <c r="AF47" i="32"/>
  <c r="AF32" i="32"/>
  <c r="G47" i="32"/>
  <c r="F15" i="32"/>
  <c r="F16" i="32" s="1"/>
  <c r="G16" i="32"/>
  <c r="E52" i="32" l="1"/>
  <c r="F48" i="32"/>
  <c r="F47" i="32"/>
  <c r="E60" i="32" s="1"/>
  <c r="E61" i="32" s="1"/>
</calcChain>
</file>

<file path=xl/sharedStrings.xml><?xml version="1.0" encoding="utf-8"?>
<sst xmlns="http://schemas.openxmlformats.org/spreadsheetml/2006/main" count="6889" uniqueCount="488">
  <si>
    <t>Корректирующие мероприятия</t>
  </si>
  <si>
    <t>Автомат</t>
  </si>
  <si>
    <t>Сроки</t>
  </si>
  <si>
    <t>Статус выполнения</t>
  </si>
  <si>
    <t>Ответственный</t>
  </si>
  <si>
    <t>Вид простоя</t>
  </si>
  <si>
    <t>Описание простоя, причины</t>
  </si>
  <si>
    <t>Мастер</t>
  </si>
  <si>
    <t>Должность</t>
  </si>
  <si>
    <t>Рабочее место оператора</t>
  </si>
  <si>
    <t>Сменный отчет выпуска продукции</t>
  </si>
  <si>
    <t>Наименование продукции, формат</t>
  </si>
  <si>
    <t>Период простоя</t>
  </si>
  <si>
    <t>Начало</t>
  </si>
  <si>
    <t>Конец</t>
  </si>
  <si>
    <t>ИТОГО</t>
  </si>
  <si>
    <t>ФИО оператора</t>
  </si>
  <si>
    <t>ПЛАНОВЫЕ</t>
  </si>
  <si>
    <t>ПРОИЗВОДСТВЕННЫЕ</t>
  </si>
  <si>
    <t>ТЕХНИЧЕСКИЕ</t>
  </si>
  <si>
    <t>ТЕХНОЛОГИЧЕСКИЕ</t>
  </si>
  <si>
    <t>СЫРЬЕВЫЕ</t>
  </si>
  <si>
    <t>ОБЩЕЗАВОДСКИЕ</t>
  </si>
  <si>
    <t>[мин]</t>
  </si>
  <si>
    <t>Время работы смены</t>
  </si>
  <si>
    <t xml:space="preserve">ПЛАНОВЫЕ </t>
  </si>
  <si>
    <t>ПРОСТОИ</t>
  </si>
  <si>
    <t>ЛАБОРАТОРНЫЕ</t>
  </si>
  <si>
    <t>Поля для заполнения</t>
  </si>
  <si>
    <t>ФИКСИРОВАННЫЕ ПОЛЯ, НЕ ЗАПОЛНЯТЬ</t>
  </si>
  <si>
    <t>ПОЛЯ ДЛЯ ЗАПОЛНЕНИЯ МАСТЕРОМ</t>
  </si>
  <si>
    <t>[шт./час]</t>
  </si>
  <si>
    <t>[шт./смену]</t>
  </si>
  <si>
    <t>ИТОГОВЫЙ РЕЗУЛЬТАТ РАБОТЫ СМЕНЫ (ВЫЧИСЛЯЕТСЯ АВТОМАТИЧЕСКИ)</t>
  </si>
  <si>
    <t>ФИО ответственного</t>
  </si>
  <si>
    <t>Фактическая производительность за смену</t>
  </si>
  <si>
    <t>НАИМЕНОВАНИЕ И КОЛИЧЕСТВО ПРОИЗВЕДЕННОЙ ПРОДУКЦИИ (ЗАПОЛНЯЕТСЯ МАСТЕРОМ)</t>
  </si>
  <si>
    <t>ПРОСТОИ (ВЫЧИСЛЯЕТСЯ АВТОМАТИЧЕСКИ)</t>
  </si>
  <si>
    <t>Время (мин)</t>
  </si>
  <si>
    <t>ЛОГИСТИЧЕСКИЕ</t>
  </si>
  <si>
    <t>%</t>
  </si>
  <si>
    <t>Вид Простоя</t>
  </si>
  <si>
    <t>Длительность, час</t>
  </si>
  <si>
    <t>Итого</t>
  </si>
  <si>
    <t>Этикетировочный автомат</t>
  </si>
  <si>
    <t>Розлив, укупор</t>
  </si>
  <si>
    <t>Контролер</t>
  </si>
  <si>
    <t>паспортная скорость</t>
  </si>
  <si>
    <t>Выполнение сменного задания %, невыполнение -, перевыполнение +</t>
  </si>
  <si>
    <t>Расчетная плановая производительность с учетом вычитаемых простоев</t>
  </si>
  <si>
    <t>Эффективность от паспортной скорости %</t>
  </si>
  <si>
    <t>Время начала производства</t>
  </si>
  <si>
    <t>Время окончания производства</t>
  </si>
  <si>
    <t>Плановая производительность</t>
  </si>
  <si>
    <t>Время смены</t>
  </si>
  <si>
    <t xml:space="preserve">Приведенное продуктивное время </t>
  </si>
  <si>
    <t>Средний коэффициент по смене</t>
  </si>
  <si>
    <t>Условные простои (Необоснованные потери), мин</t>
  </si>
  <si>
    <t>Объем производства, шт</t>
  </si>
  <si>
    <t>Время, час</t>
  </si>
  <si>
    <t>Смена "Д" день с 08:00 по 20:00</t>
  </si>
  <si>
    <t>Сутки план/факт</t>
  </si>
  <si>
    <t>Смена "Н" ночь с 20:00 по 08:00</t>
  </si>
  <si>
    <t>Начальник смены</t>
  </si>
  <si>
    <t>Вычитаемые простои (плановые, общезаводские)</t>
  </si>
  <si>
    <t>Депаллетайзер</t>
  </si>
  <si>
    <t>Наладчик оборудования</t>
  </si>
  <si>
    <t>Термоупаковщик</t>
  </si>
  <si>
    <t>Смена</t>
  </si>
  <si>
    <t>Показатель</t>
  </si>
  <si>
    <t>Ед. изм.</t>
  </si>
  <si>
    <t>ДЕНЬ</t>
  </si>
  <si>
    <t>Факт выпуска</t>
  </si>
  <si>
    <t>шт</t>
  </si>
  <si>
    <t>Факт время</t>
  </si>
  <si>
    <t>мин</t>
  </si>
  <si>
    <t>НОЧЬ</t>
  </si>
  <si>
    <t>СУТКИ</t>
  </si>
  <si>
    <t>Выпуск по счетчику</t>
  </si>
  <si>
    <t>ИТОГО ПРОИЗВЕДЕНО ПРОДУКЦИИ</t>
  </si>
  <si>
    <t>Сдано на склад гп</t>
  </si>
  <si>
    <t>Итого план</t>
  </si>
  <si>
    <t>Итого факт</t>
  </si>
  <si>
    <t>НАИМЕНОВАНИЕ НАПИТКА</t>
  </si>
  <si>
    <t>Продуктивное время</t>
  </si>
  <si>
    <t>УСЛОВНЫЕ</t>
  </si>
  <si>
    <t>Показатели  эффективности [%]</t>
  </si>
  <si>
    <t>Коэффициент  использования линии</t>
  </si>
  <si>
    <t>Сумма внеплановых простоев</t>
  </si>
  <si>
    <t>Линия №5</t>
  </si>
  <si>
    <t>Линия розлива № 5 - Сиропы 0,25л. - 1,0 л.</t>
  </si>
  <si>
    <t>Тряничкин</t>
  </si>
  <si>
    <t>Шалимова</t>
  </si>
  <si>
    <t>Саргесян</t>
  </si>
  <si>
    <t>федоров</t>
  </si>
  <si>
    <t>Беликов</t>
  </si>
  <si>
    <t>Пенькова</t>
  </si>
  <si>
    <t>желтый банан</t>
  </si>
  <si>
    <t>этикетка</t>
  </si>
  <si>
    <t>плановые</t>
  </si>
  <si>
    <t>пленка</t>
  </si>
  <si>
    <t>дозатор</t>
  </si>
  <si>
    <t>технические</t>
  </si>
  <si>
    <t>замена пружины на дозаторе №14</t>
  </si>
  <si>
    <t>сип 1</t>
  </si>
  <si>
    <t>розлив</t>
  </si>
  <si>
    <t>настройка датчика</t>
  </si>
  <si>
    <t>кленовый</t>
  </si>
  <si>
    <t>подача продукта</t>
  </si>
  <si>
    <t>двигатель</t>
  </si>
  <si>
    <t>двигатель м16 не запускался</t>
  </si>
  <si>
    <t>ремонт дозаторов №1 и №3</t>
  </si>
  <si>
    <t>сип1</t>
  </si>
  <si>
    <t>шоколад</t>
  </si>
  <si>
    <t>пак</t>
  </si>
  <si>
    <t>падает бутылка,бой.</t>
  </si>
  <si>
    <t>лаборатория</t>
  </si>
  <si>
    <t>технологические</t>
  </si>
  <si>
    <t xml:space="preserve">лаборатория </t>
  </si>
  <si>
    <t>брикс</t>
  </si>
  <si>
    <t>м16</t>
  </si>
  <si>
    <t>Танирбергенов</t>
  </si>
  <si>
    <t>Киреев</t>
  </si>
  <si>
    <t>Цыганков</t>
  </si>
  <si>
    <t>Никишова</t>
  </si>
  <si>
    <t>Булавинцова</t>
  </si>
  <si>
    <t>Кулябина</t>
  </si>
  <si>
    <t>Сидиков</t>
  </si>
  <si>
    <t>сироп шоколад Баринофф 1,0</t>
  </si>
  <si>
    <t>сироп лесные ягоды 1,0</t>
  </si>
  <si>
    <t>настройка укупор</t>
  </si>
  <si>
    <t>замена ролика</t>
  </si>
  <si>
    <t>вытеснение</t>
  </si>
  <si>
    <t>сип 2</t>
  </si>
  <si>
    <t>подача продукт</t>
  </si>
  <si>
    <t>лабораторные</t>
  </si>
  <si>
    <t>настройка блок розлив</t>
  </si>
  <si>
    <t>течь дозатор</t>
  </si>
  <si>
    <t>понижение скорость</t>
  </si>
  <si>
    <t>пенится продукт</t>
  </si>
  <si>
    <t>лесные ягоды</t>
  </si>
  <si>
    <t>миндаль</t>
  </si>
  <si>
    <t xml:space="preserve">этикетка </t>
  </si>
  <si>
    <t xml:space="preserve">пленка </t>
  </si>
  <si>
    <t>бой бутылки</t>
  </si>
  <si>
    <t>ремонт дозаторов</t>
  </si>
  <si>
    <t>манго</t>
  </si>
  <si>
    <t>Куликов</t>
  </si>
  <si>
    <t>сироп манго Баринофф 1,0</t>
  </si>
  <si>
    <t>сироп корица Баринофф 1,0</t>
  </si>
  <si>
    <t>сироп жареный миндаль Баринофф 1,0</t>
  </si>
  <si>
    <t>пенится продукт скорость розлив 1300 Б/Ч</t>
  </si>
  <si>
    <t xml:space="preserve">сбилось звезда </t>
  </si>
  <si>
    <t>насос не работает на варке</t>
  </si>
  <si>
    <t>в розливе маленький брикс</t>
  </si>
  <si>
    <t>производственные</t>
  </si>
  <si>
    <t xml:space="preserve">пенится продукт </t>
  </si>
  <si>
    <t>промывка накопительная бак, после добавления пеногасителя-образование пены не прекратилось</t>
  </si>
  <si>
    <t>после добавления пеногасителя-образование пены не прекратилось</t>
  </si>
  <si>
    <t xml:space="preserve">настройка розлив </t>
  </si>
  <si>
    <t>регулировка №14 дозатор</t>
  </si>
  <si>
    <t xml:space="preserve">подача продукт </t>
  </si>
  <si>
    <t>лаборатолрные</t>
  </si>
  <si>
    <t>регулировка №12 дозатор</t>
  </si>
  <si>
    <t>настройка упаковщика</t>
  </si>
  <si>
    <t>обрыв лента на выходе упаковщика</t>
  </si>
  <si>
    <t xml:space="preserve">смена пленка </t>
  </si>
  <si>
    <t>смена этикетка</t>
  </si>
  <si>
    <t>Ахмедов</t>
  </si>
  <si>
    <t>Лисицкая</t>
  </si>
  <si>
    <t>Колосова</t>
  </si>
  <si>
    <t>Волкова</t>
  </si>
  <si>
    <t>Бологова</t>
  </si>
  <si>
    <t>Чекулаев</t>
  </si>
  <si>
    <t>Сергеев</t>
  </si>
  <si>
    <t>Лугов</t>
  </si>
  <si>
    <t>Айриш крим Баринофф</t>
  </si>
  <si>
    <t>Белый шоколад Баринофф</t>
  </si>
  <si>
    <t>Голубой кюрасао Баринофф</t>
  </si>
  <si>
    <t>Жаренный миндаль Баринофф</t>
  </si>
  <si>
    <t>СИП 2</t>
  </si>
  <si>
    <t>Запуск продукта</t>
  </si>
  <si>
    <t>Настройка укупора</t>
  </si>
  <si>
    <t>Вытеснение</t>
  </si>
  <si>
    <t>Сип 1</t>
  </si>
  <si>
    <t>С мойкой фильтра</t>
  </si>
  <si>
    <t>(общее) С периодическими остановками, режет колп. №2,6,4</t>
  </si>
  <si>
    <t>СИП 1</t>
  </si>
  <si>
    <t>сырьевые</t>
  </si>
  <si>
    <t>шалимова</t>
  </si>
  <si>
    <t>Кучерова</t>
  </si>
  <si>
    <t>голубой кюросао</t>
  </si>
  <si>
    <t>амаретто</t>
  </si>
  <si>
    <t>укупор</t>
  </si>
  <si>
    <t>техничкие</t>
  </si>
  <si>
    <t>не закрывает крышку</t>
  </si>
  <si>
    <t>не подает колпачок</t>
  </si>
  <si>
    <t>падает бутылка</t>
  </si>
  <si>
    <t>карамель</t>
  </si>
  <si>
    <t>трансопортер</t>
  </si>
  <si>
    <t>вывернуло ленту</t>
  </si>
  <si>
    <t>Карамель Баринофф</t>
  </si>
  <si>
    <t>Ваниль Баринофф</t>
  </si>
  <si>
    <t xml:space="preserve">Регулировка звезды </t>
  </si>
  <si>
    <t>Обрыв ленты</t>
  </si>
  <si>
    <t>Настройка блока розлива</t>
  </si>
  <si>
    <t>Залип вакуумный насос</t>
  </si>
  <si>
    <t>Настройка столика №22</t>
  </si>
  <si>
    <t>Пленка</t>
  </si>
  <si>
    <t>Ваниль</t>
  </si>
  <si>
    <t>звезда</t>
  </si>
  <si>
    <t xml:space="preserve">регулировка звезды </t>
  </si>
  <si>
    <t>сол.карамель</t>
  </si>
  <si>
    <t>бьет бутылку</t>
  </si>
  <si>
    <t>сип2</t>
  </si>
  <si>
    <t>черная смородина</t>
  </si>
  <si>
    <t>Касьяненко</t>
  </si>
  <si>
    <t>Рахимзода</t>
  </si>
  <si>
    <t>сироп черная смородина 1,0</t>
  </si>
  <si>
    <t xml:space="preserve">настройка звезда </t>
  </si>
  <si>
    <t>сбился звезда</t>
  </si>
  <si>
    <t>слетела звезда</t>
  </si>
  <si>
    <t>бой тары (общее)</t>
  </si>
  <si>
    <t>бой в розливе уборка стекла</t>
  </si>
  <si>
    <t>настройка дозаторов</t>
  </si>
  <si>
    <t>во время настройка дозаторов пенился  продукт</t>
  </si>
  <si>
    <t>остоновка розлив</t>
  </si>
  <si>
    <t>нет воздуха ремонт компрессор</t>
  </si>
  <si>
    <t>бой стекла на упаковшике уборка стекла</t>
  </si>
  <si>
    <t>режет колпачок</t>
  </si>
  <si>
    <t>настройка столики</t>
  </si>
  <si>
    <t>ремонт столик №4</t>
  </si>
  <si>
    <t>сироп дыня 1,0</t>
  </si>
  <si>
    <t xml:space="preserve">Тряничкин </t>
  </si>
  <si>
    <t>Мурыкина</t>
  </si>
  <si>
    <t>Дьяконова</t>
  </si>
  <si>
    <t>Конова</t>
  </si>
  <si>
    <t>мята</t>
  </si>
  <si>
    <t>вода</t>
  </si>
  <si>
    <t>давление воды ниже необходимого уровня</t>
  </si>
  <si>
    <t>течь дозаторов №4 №20</t>
  </si>
  <si>
    <t>дыня</t>
  </si>
  <si>
    <t>Тнирбергенов</t>
  </si>
  <si>
    <t>сироп мята 1,0</t>
  </si>
  <si>
    <t>нет воды на заводе</t>
  </si>
  <si>
    <t>сип 3</t>
  </si>
  <si>
    <t>Малина</t>
  </si>
  <si>
    <t>настройка столика розлива</t>
  </si>
  <si>
    <t xml:space="preserve">бой бутылки на ленте </t>
  </si>
  <si>
    <t>Шефов</t>
  </si>
  <si>
    <t>Семина</t>
  </si>
  <si>
    <t>Саргсян</t>
  </si>
  <si>
    <t>Тоффи Баринофф</t>
  </si>
  <si>
    <t>Апельсин Баринофф</t>
  </si>
  <si>
    <t>Вишня Баринофф</t>
  </si>
  <si>
    <t>Ремонт столика</t>
  </si>
  <si>
    <t>Нет воды</t>
  </si>
  <si>
    <t>общезаводские</t>
  </si>
  <si>
    <t>Сергеева</t>
  </si>
  <si>
    <t>Манго Риоба</t>
  </si>
  <si>
    <t>Сахарный тростник Риоба</t>
  </si>
  <si>
    <t>Миндаль Риоба</t>
  </si>
  <si>
    <t>Режет №2,3,6</t>
  </si>
  <si>
    <t>Кучеров</t>
  </si>
  <si>
    <t>Савушкина</t>
  </si>
  <si>
    <t>Аванесян</t>
  </si>
  <si>
    <t>Лесной орех</t>
  </si>
  <si>
    <t>переборка некачественной бутылки</t>
  </si>
  <si>
    <t>филимонова</t>
  </si>
  <si>
    <t>конова</t>
  </si>
  <si>
    <t>омыватель</t>
  </si>
  <si>
    <t>течь дозатора номер 5, ремонт столиков 17 и 21</t>
  </si>
  <si>
    <t>Карпухина</t>
  </si>
  <si>
    <t>замена пружиа столика №14</t>
  </si>
  <si>
    <t>двойная перестил,закреплен скобы</t>
  </si>
  <si>
    <t>подача бутылки ручная (общее)</t>
  </si>
  <si>
    <t>сироп клубника Риоба 1,0</t>
  </si>
  <si>
    <t xml:space="preserve">сироп соленый карамель 1,0 Баринофф </t>
  </si>
  <si>
    <t>сироп карамель 1,0 Баринофф</t>
  </si>
  <si>
    <t>Филимонова</t>
  </si>
  <si>
    <t>клубника</t>
  </si>
  <si>
    <t>малина</t>
  </si>
  <si>
    <t>стаканы 14,24,5. дозатор 3.</t>
  </si>
  <si>
    <t>мойка фильтра</t>
  </si>
  <si>
    <t>Танаирбергенов</t>
  </si>
  <si>
    <t>ОЛЕГ</t>
  </si>
  <si>
    <t>нет</t>
  </si>
  <si>
    <t>сироп тоффи 0,25</t>
  </si>
  <si>
    <t>сироп малина 1,0</t>
  </si>
  <si>
    <t>сип 2 переналадка на 0,25</t>
  </si>
  <si>
    <t xml:space="preserve">настройка упаковщика </t>
  </si>
  <si>
    <t>после переналадка на 0,25</t>
  </si>
  <si>
    <t>Тоффи, 0.25</t>
  </si>
  <si>
    <t>Шоколад, 0.25</t>
  </si>
  <si>
    <t>настройка упаковщика (общие)</t>
  </si>
  <si>
    <t>настройки после переналадки</t>
  </si>
  <si>
    <t>настройка блока розлива</t>
  </si>
  <si>
    <t>регулировка входной звезды</t>
  </si>
  <si>
    <t>вытесненте</t>
  </si>
  <si>
    <t>проверка продукта лабораторией</t>
  </si>
  <si>
    <t>с 18:20- ручная сборка лотка</t>
  </si>
  <si>
    <t>Шоколад</t>
  </si>
  <si>
    <t>Макадамия</t>
  </si>
  <si>
    <t>Фисташка</t>
  </si>
  <si>
    <t>регулировка узлов</t>
  </si>
  <si>
    <t>не сбрасывается ошибка (помпа)</t>
  </si>
  <si>
    <t>падение бутылки на упаковщике (общие)</t>
  </si>
  <si>
    <t>уборка стекла. Протирка ленты от сиропа</t>
  </si>
  <si>
    <t>Кленовый</t>
  </si>
  <si>
    <t>Амаретто</t>
  </si>
  <si>
    <t>настройка укупора (общие)</t>
  </si>
  <si>
    <t>режет колпачок, регулировка</t>
  </si>
  <si>
    <t>большое количество пены в накопительной емкости</t>
  </si>
  <si>
    <t>Айриш крим</t>
  </si>
  <si>
    <t>лаборатрорные</t>
  </si>
  <si>
    <t>настройка укупора</t>
  </si>
  <si>
    <t>режет колпачек, регулировка</t>
  </si>
  <si>
    <t>Шестаева</t>
  </si>
  <si>
    <t>сироп ваниль 0,25</t>
  </si>
  <si>
    <t>сироп карамель 0,25</t>
  </si>
  <si>
    <t>ремонт дозатор</t>
  </si>
  <si>
    <t xml:space="preserve">дозатор №5 течь продукт </t>
  </si>
  <si>
    <t>ремонт №16 течь продукт</t>
  </si>
  <si>
    <t>плаовые</t>
  </si>
  <si>
    <t xml:space="preserve">не работает насос на варке </t>
  </si>
  <si>
    <t>регулировка укупор</t>
  </si>
  <si>
    <t>режет колпачок ( новая постановка бутылки)</t>
  </si>
  <si>
    <t>№5 укупор режет колпачок</t>
  </si>
  <si>
    <t>Борча</t>
  </si>
  <si>
    <t>Карамель 0,25</t>
  </si>
  <si>
    <t>красный апельсин 0,25</t>
  </si>
  <si>
    <t>лесной орех 0,25</t>
  </si>
  <si>
    <t>ремонт дозатора 12</t>
  </si>
  <si>
    <t>Бабажанов</t>
  </si>
  <si>
    <t>сироп лесной орех 0,25</t>
  </si>
  <si>
    <t>соленая карамель0,25</t>
  </si>
  <si>
    <t>ремонт укупор</t>
  </si>
  <si>
    <t>бьет бутылку замена головку №5</t>
  </si>
  <si>
    <t xml:space="preserve">промывка фильтра </t>
  </si>
  <si>
    <t>расстояние</t>
  </si>
  <si>
    <t>настройка этикетка (общее)</t>
  </si>
  <si>
    <t>настройка упаковщика (общее)</t>
  </si>
  <si>
    <t>падение бутылка в паке (уборка стекла )</t>
  </si>
  <si>
    <t>Соленная карамель</t>
  </si>
  <si>
    <t>не поднимается стакан №2,№24</t>
  </si>
  <si>
    <t>ожидание купажа</t>
  </si>
  <si>
    <t>Мохито</t>
  </si>
  <si>
    <t>Королькевич</t>
  </si>
  <si>
    <t>Миндаль</t>
  </si>
  <si>
    <t>Кокос</t>
  </si>
  <si>
    <t>ремонт столиков №21и №23</t>
  </si>
  <si>
    <t>Кокос Баринофф 0,25</t>
  </si>
  <si>
    <t>Гренадин Баринофф 0,25</t>
  </si>
  <si>
    <t>Малина Баринофф 0,25</t>
  </si>
  <si>
    <t>Настройка этикетировщика</t>
  </si>
  <si>
    <t>Настройка датчика наличия бутылки, растояние</t>
  </si>
  <si>
    <t>Попкорн Баринофф 0,25</t>
  </si>
  <si>
    <t>Ром</t>
  </si>
  <si>
    <t>Карамель</t>
  </si>
  <si>
    <t>падение бутылки. Регулировка направляющих</t>
  </si>
  <si>
    <t>ремонт столика 24</t>
  </si>
  <si>
    <t>застрял колпачок</t>
  </si>
  <si>
    <t>Попкорн</t>
  </si>
  <si>
    <t>Сол. Карамель</t>
  </si>
  <si>
    <t>низкий брикс</t>
  </si>
  <si>
    <t>Бейлиз Баринофф 0,25</t>
  </si>
  <si>
    <t>Соленая карамель Риоба 0,25</t>
  </si>
  <si>
    <t>Бейлиз Баринофф 1,0</t>
  </si>
  <si>
    <t>Настройка упаковщика</t>
  </si>
  <si>
    <t>СИП 2 с переналадкой</t>
  </si>
  <si>
    <t>Слив продукта в котел</t>
  </si>
  <si>
    <t>Упал брикс в котле, слив продукта. Переход на другой котел</t>
  </si>
  <si>
    <t>Обломило болт трея, погнуло собачку</t>
  </si>
  <si>
    <t>тряничкин</t>
  </si>
  <si>
    <t>бейлиз</t>
  </si>
  <si>
    <t>айриш крим</t>
  </si>
  <si>
    <t>1 наладчик на смене, растояние между этикеткой, нахлест.</t>
  </si>
  <si>
    <t>настройка укупорной головки №2</t>
  </si>
  <si>
    <t>настройка укупора (из 45 бутылок прокручивается крышка у 21)</t>
  </si>
  <si>
    <t>Мурлыкина</t>
  </si>
  <si>
    <t>белый шоколад</t>
  </si>
  <si>
    <t>баблгам</t>
  </si>
  <si>
    <t>регулировка столика</t>
  </si>
  <si>
    <t>№21</t>
  </si>
  <si>
    <t>не работает насос на варке</t>
  </si>
  <si>
    <t>лаоратория</t>
  </si>
  <si>
    <t>земляника</t>
  </si>
  <si>
    <t>лаборатория повторно маленкий брикс в розливе</t>
  </si>
  <si>
    <t>смена пленка</t>
  </si>
  <si>
    <t>дьяконова</t>
  </si>
  <si>
    <t>ежевика</t>
  </si>
  <si>
    <t>имбирный пряник</t>
  </si>
  <si>
    <t>имбирь</t>
  </si>
  <si>
    <t>клиновый</t>
  </si>
  <si>
    <t>настройка этикетки</t>
  </si>
  <si>
    <t>шестаева</t>
  </si>
  <si>
    <t>сироп кленовый</t>
  </si>
  <si>
    <t>сироп шоколад</t>
  </si>
  <si>
    <t>сироп шоколадное печенье</t>
  </si>
  <si>
    <t xml:space="preserve">сироп кокос </t>
  </si>
  <si>
    <t>ремонт столики</t>
  </si>
  <si>
    <t>заклинил №19</t>
  </si>
  <si>
    <t>Косьяненко</t>
  </si>
  <si>
    <t>Кокос Баринофф</t>
  </si>
  <si>
    <t>Макадамия Баринофф</t>
  </si>
  <si>
    <t>Лесной орех Баринофф</t>
  </si>
  <si>
    <t>Не работает обратка</t>
  </si>
  <si>
    <t>Не работает насос на варке</t>
  </si>
  <si>
    <t>Регулировка дозатора №21 (недолив)</t>
  </si>
  <si>
    <t>Желтый банан Баринофф</t>
  </si>
  <si>
    <t>Подача продукта</t>
  </si>
  <si>
    <t>Амаретто Баринофф</t>
  </si>
  <si>
    <t>Голубой Кюрасао Баринофф</t>
  </si>
  <si>
    <t>Груша Баринофф</t>
  </si>
  <si>
    <t>Кедровый орех Баринофф</t>
  </si>
  <si>
    <t>Жареная карамель Баринофф</t>
  </si>
  <si>
    <t>Жареный фундук Баринофф</t>
  </si>
  <si>
    <t>Лимон Баринофф</t>
  </si>
  <si>
    <t>Красный апельсин Баринофф</t>
  </si>
  <si>
    <t>Упаковка</t>
  </si>
  <si>
    <t>Обмотка</t>
  </si>
  <si>
    <t>Нет тары</t>
  </si>
  <si>
    <t>Савушкин</t>
  </si>
  <si>
    <t>Торебоев А.</t>
  </si>
  <si>
    <t>Ручная оклейка стикеров</t>
  </si>
  <si>
    <t>Нурумбетова</t>
  </si>
  <si>
    <t>Облепиха Баринофф</t>
  </si>
  <si>
    <t>Капрамель Баринофф</t>
  </si>
  <si>
    <t>смена этикетки (общие)</t>
  </si>
  <si>
    <t>смена пленки (общие)</t>
  </si>
  <si>
    <t>Оператор Депалитайзера</t>
  </si>
  <si>
    <t>Оператор - наладчик</t>
  </si>
  <si>
    <t xml:space="preserve"> Этикетка</t>
  </si>
  <si>
    <t>Подсобник сборка</t>
  </si>
  <si>
    <t>Подсобник  обмотка</t>
  </si>
  <si>
    <t>Оператор наладчик ( упаковка)</t>
  </si>
  <si>
    <t>Косяненко</t>
  </si>
  <si>
    <t>Мирза</t>
  </si>
  <si>
    <t>Алланазаров</t>
  </si>
  <si>
    <t>Халилова</t>
  </si>
  <si>
    <t>Нуриддинов</t>
  </si>
  <si>
    <t>Мамадалиев</t>
  </si>
  <si>
    <t>ремонт этикеровщика</t>
  </si>
  <si>
    <t>соленая карамель</t>
  </si>
  <si>
    <t>замена столики</t>
  </si>
  <si>
    <t>ремонт столиков</t>
  </si>
  <si>
    <t>№21,№12</t>
  </si>
  <si>
    <t>№13</t>
  </si>
  <si>
    <t>не готов купажа</t>
  </si>
  <si>
    <t xml:space="preserve">ремонт столики </t>
  </si>
  <si>
    <t>ремонт столики(общее)</t>
  </si>
  <si>
    <t>беликов</t>
  </si>
  <si>
    <t>соленная карамель</t>
  </si>
  <si>
    <t>фисташка</t>
  </si>
  <si>
    <t>сьезжает дата</t>
  </si>
  <si>
    <t>замена пружин на стаканах</t>
  </si>
  <si>
    <t>Тилепов</t>
  </si>
  <si>
    <t>Нуритдинов</t>
  </si>
  <si>
    <t>Мамодалиев</t>
  </si>
  <si>
    <t>Подсобник-оклейка стикеров</t>
  </si>
  <si>
    <t>Черная смородина</t>
  </si>
  <si>
    <t>Вишня</t>
  </si>
  <si>
    <t>Оператор Депаллетайзера</t>
  </si>
  <si>
    <t>Беляев</t>
  </si>
  <si>
    <t>Лянге</t>
  </si>
  <si>
    <t>Наладчик</t>
  </si>
  <si>
    <t>Вишня Риоба</t>
  </si>
  <si>
    <t xml:space="preserve">Голубой кюрасао Риоба </t>
  </si>
  <si>
    <t>Карамель Риоба</t>
  </si>
  <si>
    <t>Настройка растояния</t>
  </si>
  <si>
    <t>Застревание колпачка</t>
  </si>
  <si>
    <t>Кленовый Риоба</t>
  </si>
  <si>
    <t>Гренадин Риоба</t>
  </si>
  <si>
    <t>Настройка омывателя</t>
  </si>
  <si>
    <t>Не работает омыватель в автомате</t>
  </si>
  <si>
    <t xml:space="preserve">Савушкин </t>
  </si>
  <si>
    <t xml:space="preserve">Гренадин </t>
  </si>
  <si>
    <t>регулировка</t>
  </si>
  <si>
    <t>заминался лоток до клеевой станции, регулеровка</t>
  </si>
  <si>
    <t>Не шел цвет, доводили купаж</t>
  </si>
  <si>
    <t>Торебаев Н.</t>
  </si>
  <si>
    <t>Пердебаева</t>
  </si>
  <si>
    <t xml:space="preserve">Лянге </t>
  </si>
  <si>
    <t>Танирбергенов Д.</t>
  </si>
  <si>
    <t>Стикера</t>
  </si>
  <si>
    <t>Сработка ручного короба</t>
  </si>
  <si>
    <t>Есболганов</t>
  </si>
  <si>
    <t>Есенов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</si>
</sst>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h:mm;@"/>
    <numFmt numFmtId="166" formatCode="0.0%"/>
  </numFmts>
  <fonts count="42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Arial Cyr"/>
      <charset val="204"/>
    </font>
    <font>
      <sz val="11"/>
      <name val="Arial Cyr"/>
      <charset val="204"/>
    </font>
    <font>
      <b/>
      <sz val="11"/>
      <name val="Arial Cyr"/>
      <charset val="204"/>
    </font>
    <font>
      <sz val="11"/>
      <name val="Arial CE"/>
      <family val="2"/>
      <charset val="238"/>
    </font>
    <font>
      <b/>
      <sz val="10"/>
      <name val="Arial CE"/>
      <charset val="204"/>
    </font>
    <font>
      <sz val="14"/>
      <name val="Arial CE"/>
      <family val="2"/>
      <charset val="238"/>
    </font>
    <font>
      <u/>
      <sz val="12"/>
      <name val="Arial Cyr"/>
      <charset val="204"/>
    </font>
    <font>
      <sz val="14"/>
      <name val="Arial Cyr"/>
      <charset val="204"/>
    </font>
    <font>
      <b/>
      <sz val="12"/>
      <name val="Arial Cyr"/>
      <charset val="204"/>
    </font>
    <font>
      <sz val="10"/>
      <color indexed="10"/>
      <name val="Arial Cyr"/>
      <charset val="204"/>
    </font>
    <font>
      <sz val="12"/>
      <color indexed="10"/>
      <name val="Arial Cyr"/>
      <charset val="204"/>
    </font>
    <font>
      <sz val="14"/>
      <color indexed="10"/>
      <name val="Arial Cyr"/>
      <charset val="204"/>
    </font>
    <font>
      <sz val="11"/>
      <color indexed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sz val="11"/>
      <color rgb="FF9C65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indexed="1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1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2"/>
      <color rgb="FF7030A0"/>
      <name val="Times New Roman"/>
      <family val="1"/>
      <charset val="204"/>
    </font>
    <font>
      <sz val="10"/>
      <name val="Times New Roman"/>
      <family val="1"/>
      <charset val="204"/>
    </font>
    <font>
      <i/>
      <sz val="10"/>
      <color rgb="FF7030A0"/>
      <name val="Times New Roman"/>
      <family val="1"/>
      <charset val="204"/>
    </font>
    <font>
      <b/>
      <sz val="12"/>
      <color rgb="FF7030A0"/>
      <name val="Times New Roman"/>
      <family val="1"/>
      <charset val="204"/>
    </font>
    <font>
      <b/>
      <sz val="12"/>
      <color rgb="FFFF0000"/>
      <name val="Times New Roman"/>
      <family val="1"/>
      <charset val="204"/>
    </font>
  </fonts>
  <fills count="3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1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medium">
        <color indexed="64"/>
      </left>
      <right style="dashed">
        <color auto="1"/>
      </right>
      <top style="medium">
        <color indexed="64"/>
      </top>
      <bottom style="medium">
        <color indexed="64"/>
      </bottom>
      <diagonal/>
    </border>
    <border>
      <left style="dashed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ashed">
        <color auto="1"/>
      </right>
      <top style="medium">
        <color indexed="64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ashed">
        <color auto="1"/>
      </bottom>
      <diagonal/>
    </border>
    <border>
      <left style="medium">
        <color indexed="64"/>
      </left>
      <right style="dashed">
        <color auto="1"/>
      </right>
      <top style="medium">
        <color indexed="64"/>
      </top>
      <bottom style="thin">
        <color indexed="64"/>
      </bottom>
      <diagonal/>
    </border>
    <border>
      <left style="dashed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ashed">
        <color auto="1"/>
      </right>
      <top style="medium">
        <color indexed="64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 style="medium">
        <color indexed="64"/>
      </top>
      <bottom style="thin">
        <color indexed="64"/>
      </bottom>
      <diagonal/>
    </border>
    <border>
      <left/>
      <right style="dashed">
        <color auto="1"/>
      </right>
      <top/>
      <bottom style="thin">
        <color indexed="64"/>
      </bottom>
      <diagonal/>
    </border>
    <border>
      <left style="medium">
        <color indexed="64"/>
      </left>
      <right/>
      <top style="dashed">
        <color auto="1"/>
      </top>
      <bottom style="dashed">
        <color auto="1"/>
      </bottom>
      <diagonal/>
    </border>
    <border>
      <left style="medium">
        <color indexed="64"/>
      </left>
      <right style="dashed">
        <color auto="1"/>
      </right>
      <top style="thin">
        <color indexed="64"/>
      </top>
      <bottom style="thin">
        <color indexed="64"/>
      </bottom>
      <diagonal/>
    </border>
    <border>
      <left style="dashed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auto="1"/>
      </right>
      <top style="thin">
        <color indexed="64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auto="1"/>
      </right>
      <top/>
      <bottom/>
      <diagonal/>
    </border>
    <border>
      <left style="dashed">
        <color auto="1"/>
      </left>
      <right style="medium">
        <color indexed="64"/>
      </right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/>
      <right style="medium">
        <color indexed="64"/>
      </right>
      <top/>
      <bottom style="dashed">
        <color auto="1"/>
      </bottom>
      <diagonal/>
    </border>
    <border>
      <left style="medium">
        <color indexed="64"/>
      </left>
      <right style="medium">
        <color indexed="64"/>
      </right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medium">
        <color indexed="64"/>
      </right>
      <top/>
      <bottom style="dashed">
        <color auto="1"/>
      </bottom>
      <diagonal/>
    </border>
    <border>
      <left style="medium">
        <color indexed="64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/>
      <right style="medium">
        <color indexed="64"/>
      </right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/>
      <right style="medium">
        <color indexed="64"/>
      </right>
      <top style="dashed">
        <color auto="1"/>
      </top>
      <bottom/>
      <diagonal/>
    </border>
    <border>
      <left style="medium">
        <color indexed="64"/>
      </left>
      <right style="medium">
        <color indexed="64"/>
      </right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medium">
        <color indexed="64"/>
      </right>
      <top style="dashed">
        <color auto="1"/>
      </top>
      <bottom/>
      <diagonal/>
    </border>
    <border>
      <left style="medium">
        <color indexed="64"/>
      </left>
      <right/>
      <top style="dashed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ashed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22" borderId="0" applyNumberFormat="0" applyBorder="0" applyAlignment="0" applyProtection="0"/>
    <xf numFmtId="0" fontId="17" fillId="9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18" fillId="6" borderId="58" applyNumberFormat="0" applyAlignment="0" applyProtection="0"/>
    <xf numFmtId="0" fontId="19" fillId="29" borderId="59" applyNumberFormat="0" applyAlignment="0" applyProtection="0"/>
    <xf numFmtId="0" fontId="20" fillId="29" borderId="58" applyNumberFormat="0" applyAlignment="0" applyProtection="0"/>
    <xf numFmtId="0" fontId="21" fillId="0" borderId="60" applyNumberFormat="0" applyFill="0" applyAlignment="0" applyProtection="0"/>
    <xf numFmtId="0" fontId="22" fillId="0" borderId="61" applyNumberFormat="0" applyFill="0" applyAlignment="0" applyProtection="0"/>
    <xf numFmtId="0" fontId="23" fillId="0" borderId="62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63" applyNumberFormat="0" applyFill="0" applyAlignment="0" applyProtection="0"/>
    <xf numFmtId="0" fontId="25" fillId="30" borderId="64" applyNumberFormat="0" applyAlignment="0" applyProtection="0"/>
    <xf numFmtId="0" fontId="26" fillId="0" borderId="0" applyNumberFormat="0" applyFill="0" applyBorder="0" applyAlignment="0" applyProtection="0"/>
    <xf numFmtId="0" fontId="27" fillId="31" borderId="0" applyNumberFormat="0" applyBorder="0" applyAlignment="0" applyProtection="0"/>
    <xf numFmtId="0" fontId="16" fillId="0" borderId="0"/>
    <xf numFmtId="0" fontId="28" fillId="32" borderId="0" applyNumberFormat="0" applyBorder="0" applyAlignment="0" applyProtection="0"/>
    <xf numFmtId="0" fontId="29" fillId="0" borderId="0" applyNumberFormat="0" applyFill="0" applyBorder="0" applyAlignment="0" applyProtection="0"/>
    <xf numFmtId="0" fontId="2" fillId="10" borderId="65" applyNumberFormat="0" applyFont="0" applyAlignment="0" applyProtection="0"/>
    <xf numFmtId="0" fontId="30" fillId="0" borderId="66" applyNumberFormat="0" applyFill="0" applyAlignment="0" applyProtection="0"/>
    <xf numFmtId="0" fontId="31" fillId="0" borderId="0" applyNumberFormat="0" applyFill="0" applyBorder="0" applyAlignment="0" applyProtection="0"/>
    <xf numFmtId="0" fontId="32" fillId="33" borderId="0" applyNumberFormat="0" applyBorder="0" applyAlignment="0" applyProtection="0"/>
  </cellStyleXfs>
  <cellXfs count="470">
    <xf numFmtId="0" fontId="0" fillId="0" borderId="0" xfId="0"/>
    <xf numFmtId="0" fontId="8" fillId="0" borderId="9" xfId="0" applyFont="1" applyBorder="1" applyAlignment="1" applyProtection="1">
      <alignment vertical="center" wrapText="1"/>
      <protection locked="0"/>
    </xf>
    <xf numFmtId="0" fontId="7" fillId="11" borderId="9" xfId="0" applyFont="1" applyFill="1" applyBorder="1" applyAlignment="1" applyProtection="1">
      <alignment horizontal="center" vertical="center" wrapText="1"/>
      <protection locked="0"/>
    </xf>
    <xf numFmtId="165" fontId="6" fillId="11" borderId="9" xfId="0" applyNumberFormat="1" applyFont="1" applyFill="1" applyBorder="1" applyAlignment="1" applyProtection="1">
      <alignment horizontal="center" vertical="center" wrapText="1"/>
      <protection locked="0"/>
    </xf>
    <xf numFmtId="0" fontId="6" fillId="11" borderId="14" xfId="0" applyFont="1" applyFill="1" applyBorder="1" applyAlignment="1" applyProtection="1">
      <alignment horizontal="center" vertical="center" wrapText="1"/>
      <protection locked="0"/>
    </xf>
    <xf numFmtId="0" fontId="8" fillId="0" borderId="7" xfId="0" applyFont="1" applyBorder="1" applyAlignment="1" applyProtection="1">
      <alignment vertical="center" wrapText="1"/>
      <protection locked="0"/>
    </xf>
    <xf numFmtId="0" fontId="7" fillId="11" borderId="7" xfId="0" applyFont="1" applyFill="1" applyBorder="1" applyAlignment="1" applyProtection="1">
      <alignment horizontal="center" vertical="center" wrapText="1"/>
      <protection locked="0"/>
    </xf>
    <xf numFmtId="165" fontId="6" fillId="11" borderId="7" xfId="0" applyNumberFormat="1" applyFont="1" applyFill="1" applyBorder="1" applyAlignment="1" applyProtection="1">
      <alignment horizontal="center" vertical="center" wrapText="1"/>
      <protection locked="0"/>
    </xf>
    <xf numFmtId="0" fontId="6" fillId="11" borderId="17" xfId="0" applyFont="1" applyFill="1" applyBorder="1" applyAlignment="1" applyProtection="1">
      <alignment horizontal="center" vertical="center" wrapText="1"/>
      <protection locked="0"/>
    </xf>
    <xf numFmtId="0" fontId="6" fillId="11" borderId="6" xfId="0" applyFont="1" applyFill="1" applyBorder="1" applyAlignment="1" applyProtection="1">
      <alignment horizontal="center" vertical="center" wrapText="1"/>
      <protection locked="0"/>
    </xf>
    <xf numFmtId="0" fontId="8" fillId="0" borderId="18" xfId="0" applyFont="1" applyBorder="1" applyAlignment="1" applyProtection="1">
      <alignment vertical="center" wrapText="1"/>
      <protection locked="0"/>
    </xf>
    <xf numFmtId="0" fontId="6" fillId="11" borderId="19" xfId="0" applyFont="1" applyFill="1" applyBorder="1" applyAlignment="1" applyProtection="1">
      <alignment horizontal="center" vertical="center" wrapText="1"/>
      <protection locked="0"/>
    </xf>
    <xf numFmtId="0" fontId="7" fillId="11" borderId="20" xfId="0" applyFont="1" applyFill="1" applyBorder="1" applyAlignment="1" applyProtection="1">
      <alignment horizontal="center" vertical="center" wrapText="1"/>
      <protection locked="0"/>
    </xf>
    <xf numFmtId="165" fontId="6" fillId="11" borderId="20" xfId="0" applyNumberFormat="1" applyFont="1" applyFill="1" applyBorder="1" applyAlignment="1" applyProtection="1">
      <alignment horizontal="center" vertical="center" wrapText="1"/>
      <protection locked="0"/>
    </xf>
    <xf numFmtId="0" fontId="6" fillId="11" borderId="21" xfId="0" applyFont="1" applyFill="1" applyBorder="1" applyAlignment="1" applyProtection="1">
      <alignment horizontal="center" vertical="center" wrapText="1"/>
      <protection locked="0"/>
    </xf>
    <xf numFmtId="0" fontId="8" fillId="0" borderId="20" xfId="0" applyFont="1" applyBorder="1" applyAlignment="1" applyProtection="1">
      <alignment vertical="center" wrapText="1"/>
      <protection locked="0"/>
    </xf>
    <xf numFmtId="0" fontId="3" fillId="13" borderId="22" xfId="0" applyFont="1" applyFill="1" applyBorder="1" applyAlignment="1">
      <alignment horizontal="center"/>
    </xf>
    <xf numFmtId="3" fontId="3" fillId="13" borderId="7" xfId="0" applyNumberFormat="1" applyFont="1" applyFill="1" applyBorder="1" applyAlignment="1">
      <alignment horizontal="center" vertical="center"/>
    </xf>
    <xf numFmtId="2" fontId="0" fillId="13" borderId="7" xfId="0" applyNumberFormat="1" applyFill="1" applyBorder="1" applyAlignment="1">
      <alignment vertical="center"/>
    </xf>
    <xf numFmtId="2" fontId="1" fillId="13" borderId="7" xfId="0" applyNumberFormat="1" applyFont="1" applyFill="1" applyBorder="1"/>
    <xf numFmtId="0" fontId="0" fillId="13" borderId="24" xfId="0" applyFill="1" applyBorder="1" applyAlignment="1">
      <alignment vertical="center" wrapText="1"/>
    </xf>
    <xf numFmtId="0" fontId="0" fillId="13" borderId="25" xfId="0" applyFill="1" applyBorder="1" applyAlignment="1">
      <alignment vertical="center" wrapText="1"/>
    </xf>
    <xf numFmtId="0" fontId="0" fillId="13" borderId="26" xfId="0" applyFill="1" applyBorder="1" applyAlignment="1">
      <alignment vertical="center" wrapText="1"/>
    </xf>
    <xf numFmtId="20" fontId="8" fillId="13" borderId="9" xfId="0" applyNumberFormat="1" applyFont="1" applyFill="1" applyBorder="1" applyAlignment="1">
      <alignment vertical="center" wrapText="1"/>
    </xf>
    <xf numFmtId="20" fontId="8" fillId="13" borderId="7" xfId="0" applyNumberFormat="1" applyFont="1" applyFill="1" applyBorder="1" applyAlignment="1">
      <alignment vertical="center" wrapText="1"/>
    </xf>
    <xf numFmtId="20" fontId="8" fillId="13" borderId="20" xfId="0" applyNumberFormat="1" applyFont="1" applyFill="1" applyBorder="1" applyAlignment="1">
      <alignment vertical="center" wrapText="1"/>
    </xf>
    <xf numFmtId="20" fontId="8" fillId="13" borderId="30" xfId="0" applyNumberFormat="1" applyFont="1" applyFill="1" applyBorder="1" applyAlignment="1">
      <alignment vertical="center" wrapText="1"/>
    </xf>
    <xf numFmtId="0" fontId="1" fillId="13" borderId="31" xfId="0" applyFont="1" applyFill="1" applyBorder="1" applyAlignment="1">
      <alignment horizontal="center" wrapText="1"/>
    </xf>
    <xf numFmtId="0" fontId="1" fillId="13" borderId="32" xfId="0" applyFont="1" applyFill="1" applyBorder="1" applyAlignment="1">
      <alignment horizontal="center" wrapText="1"/>
    </xf>
    <xf numFmtId="0" fontId="4" fillId="13" borderId="9" xfId="0" applyFont="1" applyFill="1" applyBorder="1" applyAlignment="1">
      <alignment horizontal="center" vertical="center"/>
    </xf>
    <xf numFmtId="0" fontId="4" fillId="13" borderId="7" xfId="0" applyFont="1" applyFill="1" applyBorder="1" applyAlignment="1">
      <alignment horizontal="center" vertical="center"/>
    </xf>
    <xf numFmtId="0" fontId="4" fillId="13" borderId="20" xfId="0" applyFont="1" applyFill="1" applyBorder="1" applyAlignment="1">
      <alignment horizontal="center" vertical="center"/>
    </xf>
    <xf numFmtId="0" fontId="1" fillId="34" borderId="33" xfId="0" applyFont="1" applyFill="1" applyBorder="1" applyAlignment="1">
      <alignment horizontal="center" vertical="center" wrapText="1"/>
    </xf>
    <xf numFmtId="2" fontId="0" fillId="34" borderId="1" xfId="0" applyNumberFormat="1" applyFill="1" applyBorder="1" applyAlignment="1">
      <alignment horizontal="center"/>
    </xf>
    <xf numFmtId="2" fontId="1" fillId="34" borderId="29" xfId="0" applyNumberFormat="1" applyFont="1" applyFill="1" applyBorder="1" applyAlignment="1">
      <alignment horizontal="center" vertical="center"/>
    </xf>
    <xf numFmtId="0" fontId="6" fillId="11" borderId="40" xfId="0" applyFont="1" applyFill="1" applyBorder="1" applyAlignment="1" applyProtection="1">
      <alignment horizontal="center" vertical="center" wrapText="1"/>
      <protection locked="0"/>
    </xf>
    <xf numFmtId="0" fontId="6" fillId="11" borderId="7" xfId="0" applyFont="1" applyFill="1" applyBorder="1" applyAlignment="1" applyProtection="1">
      <alignment horizontal="center" vertical="center" wrapText="1"/>
      <protection locked="0"/>
    </xf>
    <xf numFmtId="14" fontId="11" fillId="13" borderId="41" xfId="0" applyNumberFormat="1" applyFont="1" applyFill="1" applyBorder="1"/>
    <xf numFmtId="1" fontId="11" fillId="13" borderId="41" xfId="0" applyNumberFormat="1" applyFont="1" applyFill="1" applyBorder="1" applyAlignment="1">
      <alignment horizontal="center" vertical="center"/>
    </xf>
    <xf numFmtId="0" fontId="6" fillId="11" borderId="37" xfId="0" applyFont="1" applyFill="1" applyBorder="1" applyAlignment="1" applyProtection="1">
      <alignment horizontal="center" vertical="center" wrapText="1"/>
      <protection locked="0"/>
    </xf>
    <xf numFmtId="0" fontId="33" fillId="0" borderId="0" xfId="0" applyFont="1"/>
    <xf numFmtId="0" fontId="34" fillId="0" borderId="46" xfId="0" applyFont="1" applyBorder="1"/>
    <xf numFmtId="0" fontId="33" fillId="0" borderId="14" xfId="0" applyFont="1" applyBorder="1"/>
    <xf numFmtId="3" fontId="33" fillId="0" borderId="74" xfId="0" applyNumberFormat="1" applyFont="1" applyBorder="1"/>
    <xf numFmtId="3" fontId="33" fillId="0" borderId="75" xfId="0" applyNumberFormat="1" applyFont="1" applyBorder="1"/>
    <xf numFmtId="3" fontId="33" fillId="0" borderId="73" xfId="0" applyNumberFormat="1" applyFont="1" applyBorder="1"/>
    <xf numFmtId="0" fontId="33" fillId="0" borderId="15" xfId="0" applyFont="1" applyBorder="1"/>
    <xf numFmtId="3" fontId="33" fillId="0" borderId="80" xfId="0" applyNumberFormat="1" applyFont="1" applyBorder="1"/>
    <xf numFmtId="3" fontId="33" fillId="0" borderId="81" xfId="0" applyNumberFormat="1" applyFont="1" applyBorder="1"/>
    <xf numFmtId="3" fontId="33" fillId="0" borderId="79" xfId="0" applyNumberFormat="1" applyFont="1" applyBorder="1"/>
    <xf numFmtId="0" fontId="35" fillId="0" borderId="86" xfId="0" applyFont="1" applyBorder="1"/>
    <xf numFmtId="3" fontId="35" fillId="0" borderId="88" xfId="0" applyNumberFormat="1" applyFont="1" applyBorder="1"/>
    <xf numFmtId="3" fontId="35" fillId="0" borderId="89" xfId="0" applyNumberFormat="1" applyFont="1" applyBorder="1"/>
    <xf numFmtId="3" fontId="35" fillId="0" borderId="90" xfId="0" applyNumberFormat="1" applyFont="1" applyBorder="1"/>
    <xf numFmtId="0" fontId="35" fillId="0" borderId="92" xfId="0" applyFont="1" applyBorder="1"/>
    <xf numFmtId="3" fontId="35" fillId="0" borderId="93" xfId="0" applyNumberFormat="1" applyFont="1" applyBorder="1"/>
    <xf numFmtId="3" fontId="35" fillId="0" borderId="94" xfId="0" applyNumberFormat="1" applyFont="1" applyBorder="1"/>
    <xf numFmtId="3" fontId="35" fillId="0" borderId="95" xfId="0" applyNumberFormat="1" applyFont="1" applyBorder="1"/>
    <xf numFmtId="0" fontId="35" fillId="0" borderId="96" xfId="0" applyFont="1" applyBorder="1"/>
    <xf numFmtId="3" fontId="35" fillId="0" borderId="98" xfId="0" applyNumberFormat="1" applyFont="1" applyBorder="1"/>
    <xf numFmtId="3" fontId="35" fillId="0" borderId="99" xfId="0" applyNumberFormat="1" applyFont="1" applyBorder="1"/>
    <xf numFmtId="3" fontId="35" fillId="0" borderId="100" xfId="0" applyNumberFormat="1" applyFont="1" applyBorder="1"/>
    <xf numFmtId="0" fontId="12" fillId="11" borderId="13" xfId="0" applyFont="1" applyFill="1" applyBorder="1" applyAlignment="1" applyProtection="1">
      <alignment horizontal="center"/>
      <protection locked="0"/>
    </xf>
    <xf numFmtId="0" fontId="12" fillId="11" borderId="14" xfId="0" applyFont="1" applyFill="1" applyBorder="1" applyAlignment="1">
      <alignment horizontal="center"/>
    </xf>
    <xf numFmtId="0" fontId="12" fillId="11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13" borderId="34" xfId="0" applyFill="1" applyBorder="1" applyAlignment="1">
      <alignment horizontal="center" vertical="center"/>
    </xf>
    <xf numFmtId="0" fontId="0" fillId="13" borderId="36" xfId="0" applyFill="1" applyBorder="1" applyAlignment="1">
      <alignment horizontal="center" vertical="center"/>
    </xf>
    <xf numFmtId="0" fontId="4" fillId="13" borderId="12" xfId="0" applyFont="1" applyFill="1" applyBorder="1" applyAlignment="1">
      <alignment horizontal="left"/>
    </xf>
    <xf numFmtId="0" fontId="4" fillId="13" borderId="11" xfId="0" applyFont="1" applyFill="1" applyBorder="1" applyAlignment="1">
      <alignment horizontal="left"/>
    </xf>
    <xf numFmtId="0" fontId="4" fillId="13" borderId="15" xfId="0" applyFont="1" applyFill="1" applyBorder="1" applyAlignment="1">
      <alignment horizontal="left"/>
    </xf>
    <xf numFmtId="0" fontId="0" fillId="13" borderId="35" xfId="0" applyFill="1" applyBorder="1" applyAlignment="1">
      <alignment horizontal="center" vertical="center"/>
    </xf>
    <xf numFmtId="0" fontId="1" fillId="13" borderId="7" xfId="0" applyFont="1" applyFill="1" applyBorder="1" applyAlignment="1">
      <alignment horizontal="left"/>
    </xf>
    <xf numFmtId="0" fontId="1" fillId="13" borderId="7" xfId="0" applyFont="1" applyFill="1" applyBorder="1" applyAlignment="1">
      <alignment horizontal="left" vertical="center"/>
    </xf>
    <xf numFmtId="0" fontId="6" fillId="11" borderId="3" xfId="0" applyFont="1" applyFill="1" applyBorder="1" applyAlignment="1" applyProtection="1">
      <alignment horizontal="center" vertical="center" wrapText="1"/>
      <protection locked="0"/>
    </xf>
    <xf numFmtId="0" fontId="6" fillId="11" borderId="39" xfId="0" applyFont="1" applyFill="1" applyBorder="1" applyAlignment="1" applyProtection="1">
      <alignment horizontal="center" vertical="center" wrapText="1"/>
      <protection locked="0"/>
    </xf>
    <xf numFmtId="0" fontId="6" fillId="11" borderId="38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13" borderId="7" xfId="0" applyFont="1" applyFill="1" applyBorder="1" applyAlignment="1">
      <alignment horizontal="center" vertical="center"/>
    </xf>
    <xf numFmtId="0" fontId="4" fillId="13" borderId="42" xfId="0" applyFont="1" applyFill="1" applyBorder="1" applyAlignment="1">
      <alignment horizontal="center" vertical="center"/>
    </xf>
    <xf numFmtId="0" fontId="14" fillId="35" borderId="29" xfId="0" applyFont="1" applyFill="1" applyBorder="1" applyAlignment="1" applyProtection="1">
      <alignment horizontal="center" vertical="center"/>
      <protection locked="0"/>
    </xf>
    <xf numFmtId="0" fontId="4" fillId="13" borderId="43" xfId="0" applyFont="1" applyFill="1" applyBorder="1" applyAlignment="1">
      <alignment horizontal="center" vertical="center"/>
    </xf>
    <xf numFmtId="0" fontId="4" fillId="13" borderId="14" xfId="0" applyFont="1" applyFill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13" borderId="104" xfId="0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0" fillId="13" borderId="17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13" borderId="21" xfId="0" applyFill="1" applyBorder="1" applyAlignment="1">
      <alignment horizontal="center" vertical="center"/>
    </xf>
    <xf numFmtId="0" fontId="4" fillId="13" borderId="106" xfId="0" applyFont="1" applyFill="1" applyBorder="1" applyAlignment="1">
      <alignment horizontal="left"/>
    </xf>
    <xf numFmtId="0" fontId="4" fillId="13" borderId="107" xfId="0" applyFont="1" applyFill="1" applyBorder="1" applyAlignment="1">
      <alignment horizontal="left"/>
    </xf>
    <xf numFmtId="0" fontId="4" fillId="13" borderId="27" xfId="0" applyFont="1" applyFill="1" applyBorder="1" applyAlignment="1">
      <alignment horizontal="left"/>
    </xf>
    <xf numFmtId="0" fontId="4" fillId="13" borderId="28" xfId="0" applyFont="1" applyFill="1" applyBorder="1" applyAlignment="1">
      <alignment horizontal="left"/>
    </xf>
    <xf numFmtId="0" fontId="15" fillId="11" borderId="28" xfId="0" applyFont="1" applyFill="1" applyBorder="1" applyAlignment="1" applyProtection="1">
      <alignment horizontal="center"/>
      <protection locked="0"/>
    </xf>
    <xf numFmtId="0" fontId="15" fillId="11" borderId="21" xfId="0" applyFont="1" applyFill="1" applyBorder="1" applyAlignment="1" applyProtection="1">
      <alignment horizontal="center"/>
      <protection locked="0"/>
    </xf>
    <xf numFmtId="0" fontId="0" fillId="0" borderId="0" xfId="0" applyAlignment="1">
      <alignment vertical="center"/>
    </xf>
    <xf numFmtId="0" fontId="3" fillId="13" borderId="26" xfId="0" applyFont="1" applyFill="1" applyBorder="1" applyAlignment="1">
      <alignment horizontal="center"/>
    </xf>
    <xf numFmtId="166" fontId="3" fillId="13" borderId="15" xfId="0" applyNumberFormat="1" applyFont="1" applyFill="1" applyBorder="1" applyAlignment="1">
      <alignment horizontal="center" vertical="center"/>
    </xf>
    <xf numFmtId="3" fontId="3" fillId="13" borderId="15" xfId="0" applyNumberFormat="1" applyFont="1" applyFill="1" applyBorder="1" applyAlignment="1">
      <alignment horizontal="center" vertical="center"/>
    </xf>
    <xf numFmtId="166" fontId="3" fillId="13" borderId="17" xfId="0" applyNumberFormat="1" applyFont="1" applyFill="1" applyBorder="1" applyAlignment="1">
      <alignment horizontal="center" vertical="center"/>
    </xf>
    <xf numFmtId="3" fontId="3" fillId="13" borderId="107" xfId="0" applyNumberFormat="1" applyFont="1" applyFill="1" applyBorder="1" applyAlignment="1">
      <alignment horizontal="center" vertical="center"/>
    </xf>
    <xf numFmtId="0" fontId="0" fillId="11" borderId="0" xfId="0" applyFill="1"/>
    <xf numFmtId="0" fontId="0" fillId="11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13" fillId="11" borderId="14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0" fillId="0" borderId="16" xfId="0" applyBorder="1"/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0" fillId="13" borderId="55" xfId="0" applyFill="1" applyBorder="1" applyAlignment="1">
      <alignment vertical="center" wrapText="1"/>
    </xf>
    <xf numFmtId="0" fontId="1" fillId="13" borderId="33" xfId="0" applyFont="1" applyFill="1" applyBorder="1" applyAlignment="1">
      <alignment horizontal="center" vertical="center"/>
    </xf>
    <xf numFmtId="0" fontId="0" fillId="13" borderId="16" xfId="0" applyFill="1" applyBorder="1" applyAlignment="1">
      <alignment vertical="center" wrapText="1"/>
    </xf>
    <xf numFmtId="0" fontId="0" fillId="13" borderId="0" xfId="0" applyFill="1" applyBorder="1" applyAlignment="1">
      <alignment vertical="center" wrapText="1"/>
    </xf>
    <xf numFmtId="0" fontId="12" fillId="11" borderId="13" xfId="0" applyFont="1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1" borderId="56" xfId="0" applyFill="1" applyBorder="1" applyAlignment="1">
      <alignment horizontal="center"/>
    </xf>
    <xf numFmtId="0" fontId="0" fillId="11" borderId="43" xfId="0" applyFill="1" applyBorder="1" applyAlignment="1">
      <alignment horizontal="center"/>
    </xf>
    <xf numFmtId="3" fontId="3" fillId="13" borderId="9" xfId="0" applyNumberFormat="1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center"/>
    </xf>
    <xf numFmtId="0" fontId="12" fillId="11" borderId="22" xfId="0" applyFont="1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102" xfId="0" applyFill="1" applyBorder="1" applyAlignment="1">
      <alignment horizontal="center"/>
    </xf>
    <xf numFmtId="0" fontId="0" fillId="11" borderId="108" xfId="0" applyFill="1" applyBorder="1" applyAlignment="1">
      <alignment horizontal="center"/>
    </xf>
    <xf numFmtId="3" fontId="3" fillId="13" borderId="20" xfId="0" applyNumberFormat="1" applyFont="1" applyFill="1" applyBorder="1" applyAlignment="1">
      <alignment horizontal="center" vertical="center"/>
    </xf>
    <xf numFmtId="0" fontId="12" fillId="11" borderId="107" xfId="0" applyFont="1" applyFill="1" applyBorder="1" applyAlignment="1">
      <alignment horizontal="center"/>
    </xf>
    <xf numFmtId="0" fontId="0" fillId="11" borderId="49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13" fillId="11" borderId="10" xfId="0" applyFont="1" applyFill="1" applyBorder="1" applyAlignment="1">
      <alignment horizontal="center"/>
    </xf>
    <xf numFmtId="0" fontId="12" fillId="11" borderId="8" xfId="0" applyFont="1" applyFill="1" applyBorder="1" applyAlignment="1">
      <alignment horizontal="center"/>
    </xf>
    <xf numFmtId="0" fontId="0" fillId="11" borderId="20" xfId="0" applyFill="1" applyBorder="1" applyAlignment="1">
      <alignment horizontal="center"/>
    </xf>
    <xf numFmtId="0" fontId="12" fillId="11" borderId="103" xfId="0" applyFont="1" applyFill="1" applyBorder="1" applyAlignment="1">
      <alignment horizontal="center"/>
    </xf>
    <xf numFmtId="0" fontId="1" fillId="13" borderId="44" xfId="0" applyFont="1" applyFill="1" applyBorder="1" applyAlignment="1">
      <alignment horizontal="center" vertical="center"/>
    </xf>
    <xf numFmtId="1" fontId="1" fillId="13" borderId="7" xfId="0" applyNumberFormat="1" applyFont="1" applyFill="1" applyBorder="1" applyAlignment="1">
      <alignment horizontal="center" vertical="center"/>
    </xf>
    <xf numFmtId="0" fontId="34" fillId="36" borderId="41" xfId="0" applyFont="1" applyFill="1" applyBorder="1"/>
    <xf numFmtId="0" fontId="34" fillId="36" borderId="46" xfId="0" applyFont="1" applyFill="1" applyBorder="1"/>
    <xf numFmtId="0" fontId="34" fillId="36" borderId="29" xfId="0" applyFont="1" applyFill="1" applyBorder="1"/>
    <xf numFmtId="0" fontId="34" fillId="36" borderId="69" xfId="0" applyFont="1" applyFill="1" applyBorder="1"/>
    <xf numFmtId="0" fontId="34" fillId="36" borderId="70" xfId="0" applyFont="1" applyFill="1" applyBorder="1"/>
    <xf numFmtId="0" fontId="34" fillId="36" borderId="68" xfId="0" applyFont="1" applyFill="1" applyBorder="1"/>
    <xf numFmtId="3" fontId="37" fillId="0" borderId="13" xfId="0" applyNumberFormat="1" applyFont="1" applyBorder="1" applyAlignment="1">
      <alignment horizontal="center" vertical="center"/>
    </xf>
    <xf numFmtId="3" fontId="37" fillId="0" borderId="4" xfId="0" applyNumberFormat="1" applyFont="1" applyBorder="1" applyAlignment="1">
      <alignment horizontal="center" vertical="center"/>
    </xf>
    <xf numFmtId="0" fontId="33" fillId="36" borderId="82" xfId="0" applyFont="1" applyFill="1" applyBorder="1" applyAlignment="1">
      <alignment horizontal="left"/>
    </xf>
    <xf numFmtId="0" fontId="33" fillId="36" borderId="83" xfId="0" applyFont="1" applyFill="1" applyBorder="1" applyAlignment="1">
      <alignment horizontal="left"/>
    </xf>
    <xf numFmtId="0" fontId="38" fillId="36" borderId="86" xfId="0" applyFont="1" applyFill="1" applyBorder="1"/>
    <xf numFmtId="3" fontId="39" fillId="0" borderId="87" xfId="0" applyNumberFormat="1" applyFont="1" applyBorder="1" applyAlignment="1">
      <alignment horizontal="center" vertical="center"/>
    </xf>
    <xf numFmtId="0" fontId="38" fillId="36" borderId="92" xfId="0" applyFont="1" applyFill="1" applyBorder="1" applyAlignment="1">
      <alignment horizontal="left"/>
    </xf>
    <xf numFmtId="3" fontId="39" fillId="0" borderId="91" xfId="0" applyNumberFormat="1" applyFont="1" applyBorder="1" applyAlignment="1">
      <alignment horizontal="center" vertical="center"/>
    </xf>
    <xf numFmtId="0" fontId="38" fillId="36" borderId="92" xfId="0" applyFont="1" applyFill="1" applyBorder="1" applyAlignment="1">
      <alignment horizontal="left" vertical="center"/>
    </xf>
    <xf numFmtId="0" fontId="38" fillId="36" borderId="96" xfId="0" applyFont="1" applyFill="1" applyBorder="1" applyAlignment="1">
      <alignment vertical="center"/>
    </xf>
    <xf numFmtId="3" fontId="39" fillId="0" borderId="97" xfId="0" applyNumberFormat="1" applyFont="1" applyBorder="1" applyAlignment="1">
      <alignment horizontal="center" vertical="center"/>
    </xf>
    <xf numFmtId="3" fontId="40" fillId="0" borderId="29" xfId="0" applyNumberFormat="1" applyFont="1" applyBorder="1" applyAlignment="1">
      <alignment horizontal="center" vertical="center"/>
    </xf>
    <xf numFmtId="3" fontId="34" fillId="0" borderId="69" xfId="0" applyNumberFormat="1" applyFont="1" applyBorder="1"/>
    <xf numFmtId="3" fontId="34" fillId="0" borderId="70" xfId="0" applyNumberFormat="1" applyFont="1" applyBorder="1"/>
    <xf numFmtId="3" fontId="34" fillId="0" borderId="68" xfId="0" applyNumberFormat="1" applyFont="1" applyBorder="1"/>
    <xf numFmtId="0" fontId="33" fillId="36" borderId="55" xfId="0" applyFont="1" applyFill="1" applyBorder="1"/>
    <xf numFmtId="3" fontId="37" fillId="36" borderId="54" xfId="0" applyNumberFormat="1" applyFont="1" applyFill="1" applyBorder="1" applyAlignment="1">
      <alignment horizontal="center" vertical="center"/>
    </xf>
    <xf numFmtId="3" fontId="33" fillId="36" borderId="84" xfId="0" applyNumberFormat="1" applyFont="1" applyFill="1" applyBorder="1"/>
    <xf numFmtId="3" fontId="33" fillId="36" borderId="85" xfId="0" applyNumberFormat="1" applyFont="1" applyFill="1" applyBorder="1"/>
    <xf numFmtId="3" fontId="33" fillId="36" borderId="83" xfId="0" applyNumberFormat="1" applyFont="1" applyFill="1" applyBorder="1"/>
    <xf numFmtId="0" fontId="33" fillId="37" borderId="15" xfId="0" applyFont="1" applyFill="1" applyBorder="1"/>
    <xf numFmtId="3" fontId="37" fillId="37" borderId="4" xfId="0" applyNumberFormat="1" applyFont="1" applyFill="1" applyBorder="1" applyAlignment="1">
      <alignment horizontal="center" vertical="center"/>
    </xf>
    <xf numFmtId="3" fontId="33" fillId="37" borderId="80" xfId="0" applyNumberFormat="1" applyFont="1" applyFill="1" applyBorder="1"/>
    <xf numFmtId="0" fontId="6" fillId="11" borderId="38" xfId="0" applyFont="1" applyFill="1" applyBorder="1" applyAlignment="1" applyProtection="1">
      <alignment horizontal="center" vertical="center" wrapText="1"/>
      <protection locked="0"/>
    </xf>
    <xf numFmtId="0" fontId="6" fillId="11" borderId="3" xfId="0" applyFont="1" applyFill="1" applyBorder="1" applyAlignment="1" applyProtection="1">
      <alignment horizontal="center" vertical="center" wrapText="1"/>
      <protection locked="0"/>
    </xf>
    <xf numFmtId="0" fontId="6" fillId="11" borderId="39" xfId="0" applyFont="1" applyFill="1" applyBorder="1" applyAlignment="1" applyProtection="1">
      <alignment horizontal="center" vertical="center" wrapText="1"/>
      <protection locked="0"/>
    </xf>
    <xf numFmtId="0" fontId="1" fillId="13" borderId="7" xfId="0" applyFont="1" applyFill="1" applyBorder="1" applyAlignment="1">
      <alignment horizontal="left" vertical="center"/>
    </xf>
    <xf numFmtId="0" fontId="1" fillId="13" borderId="7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13" borderId="34" xfId="0" applyFill="1" applyBorder="1" applyAlignment="1">
      <alignment horizontal="center" vertical="center"/>
    </xf>
    <xf numFmtId="0" fontId="0" fillId="13" borderId="35" xfId="0" applyFill="1" applyBorder="1" applyAlignment="1">
      <alignment horizontal="center" vertical="center"/>
    </xf>
    <xf numFmtId="0" fontId="0" fillId="13" borderId="36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13" borderId="12" xfId="0" applyFont="1" applyFill="1" applyBorder="1" applyAlignment="1">
      <alignment horizontal="left"/>
    </xf>
    <xf numFmtId="0" fontId="4" fillId="13" borderId="11" xfId="0" applyFont="1" applyFill="1" applyBorder="1" applyAlignment="1">
      <alignment horizontal="left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3" fontId="37" fillId="0" borderId="1" xfId="0" applyNumberFormat="1" applyFont="1" applyBorder="1" applyAlignment="1">
      <alignment horizontal="center" vertical="center"/>
    </xf>
    <xf numFmtId="3" fontId="33" fillId="0" borderId="76" xfId="0" applyNumberFormat="1" applyFont="1" applyBorder="1"/>
    <xf numFmtId="0" fontId="33" fillId="0" borderId="0" xfId="0" applyFont="1" applyAlignment="1">
      <alignment horizontal="center" vertical="center"/>
    </xf>
    <xf numFmtId="0" fontId="33" fillId="0" borderId="7" xfId="0" applyFont="1" applyBorder="1"/>
    <xf numFmtId="0" fontId="34" fillId="0" borderId="0" xfId="0" applyFont="1" applyBorder="1"/>
    <xf numFmtId="3" fontId="40" fillId="0" borderId="0" xfId="0" applyNumberFormat="1" applyFont="1" applyBorder="1" applyAlignment="1">
      <alignment horizontal="center" vertical="center"/>
    </xf>
    <xf numFmtId="3" fontId="34" fillId="0" borderId="0" xfId="0" applyNumberFormat="1" applyFont="1" applyBorder="1"/>
    <xf numFmtId="0" fontId="33" fillId="0" borderId="0" xfId="0" applyFont="1" applyAlignment="1" applyProtection="1">
      <alignment vertical="center"/>
      <protection hidden="1"/>
    </xf>
    <xf numFmtId="0" fontId="4" fillId="13" borderId="12" xfId="0" applyFont="1" applyFill="1" applyBorder="1" applyAlignment="1">
      <alignment horizontal="left"/>
    </xf>
    <xf numFmtId="0" fontId="4" fillId="13" borderId="12" xfId="0" applyFont="1" applyFill="1" applyBorder="1" applyAlignment="1">
      <alignment horizontal="left"/>
    </xf>
    <xf numFmtId="0" fontId="4" fillId="13" borderId="12" xfId="0" applyFont="1" applyFill="1" applyBorder="1" applyAlignment="1">
      <alignment horizontal="left"/>
    </xf>
    <xf numFmtId="0" fontId="4" fillId="13" borderId="12" xfId="0" applyFont="1" applyFill="1" applyBorder="1" applyAlignment="1">
      <alignment horizontal="left"/>
    </xf>
    <xf numFmtId="20" fontId="4" fillId="0" borderId="0" xfId="0" applyNumberFormat="1" applyFont="1" applyAlignment="1">
      <alignment wrapTex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13" borderId="34" xfId="0" applyFill="1" applyBorder="1" applyAlignment="1">
      <alignment horizontal="center" vertical="center"/>
    </xf>
    <xf numFmtId="0" fontId="0" fillId="13" borderId="36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4" fillId="13" borderId="12" xfId="0" applyFont="1" applyFill="1" applyBorder="1" applyAlignment="1">
      <alignment horizontal="left"/>
    </xf>
    <xf numFmtId="0" fontId="4" fillId="13" borderId="11" xfId="0" applyFont="1" applyFill="1" applyBorder="1" applyAlignment="1">
      <alignment horizontal="left"/>
    </xf>
    <xf numFmtId="0" fontId="0" fillId="13" borderId="35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13" borderId="7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left"/>
    </xf>
    <xf numFmtId="0" fontId="1" fillId="13" borderId="7" xfId="0" applyFont="1" applyFill="1" applyBorder="1" applyAlignment="1">
      <alignment horizontal="left" vertical="center"/>
    </xf>
    <xf numFmtId="0" fontId="6" fillId="11" borderId="3" xfId="0" applyFont="1" applyFill="1" applyBorder="1" applyAlignment="1" applyProtection="1">
      <alignment horizontal="center" vertical="center" wrapText="1"/>
      <protection locked="0"/>
    </xf>
    <xf numFmtId="0" fontId="6" fillId="11" borderId="39" xfId="0" applyFont="1" applyFill="1" applyBorder="1" applyAlignment="1" applyProtection="1">
      <alignment horizontal="center" vertical="center" wrapText="1"/>
      <protection locked="0"/>
    </xf>
    <xf numFmtId="0" fontId="6" fillId="11" borderId="38" xfId="0" applyFont="1" applyFill="1" applyBorder="1" applyAlignment="1" applyProtection="1">
      <alignment horizontal="center" vertical="center" wrapText="1"/>
      <protection locked="0"/>
    </xf>
    <xf numFmtId="0" fontId="4" fillId="13" borderId="12" xfId="0" applyFont="1" applyFill="1" applyBorder="1" applyAlignment="1">
      <alignment horizontal="left"/>
    </xf>
    <xf numFmtId="0" fontId="4" fillId="13" borderId="15" xfId="0" applyFont="1" applyFill="1" applyBorder="1" applyAlignment="1">
      <alignment horizontal="left"/>
    </xf>
    <xf numFmtId="0" fontId="4" fillId="13" borderId="106" xfId="0" applyFont="1" applyFill="1" applyBorder="1" applyAlignment="1">
      <alignment horizontal="left"/>
    </xf>
    <xf numFmtId="0" fontId="4" fillId="13" borderId="107" xfId="0" applyFont="1" applyFill="1" applyBorder="1" applyAlignment="1">
      <alignment horizontal="left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13" borderId="34" xfId="0" applyFill="1" applyBorder="1" applyAlignment="1">
      <alignment horizontal="center" vertical="center"/>
    </xf>
    <xf numFmtId="0" fontId="0" fillId="13" borderId="36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13" borderId="35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13" borderId="7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left"/>
    </xf>
    <xf numFmtId="0" fontId="1" fillId="13" borderId="7" xfId="0" applyFont="1" applyFill="1" applyBorder="1" applyAlignment="1">
      <alignment horizontal="left" vertical="center"/>
    </xf>
    <xf numFmtId="0" fontId="6" fillId="11" borderId="3" xfId="0" applyFont="1" applyFill="1" applyBorder="1" applyAlignment="1" applyProtection="1">
      <alignment horizontal="center" vertical="center" wrapText="1"/>
      <protection locked="0"/>
    </xf>
    <xf numFmtId="0" fontId="6" fillId="11" borderId="39" xfId="0" applyFont="1" applyFill="1" applyBorder="1" applyAlignment="1" applyProtection="1">
      <alignment horizontal="center" vertical="center" wrapText="1"/>
      <protection locked="0"/>
    </xf>
    <xf numFmtId="0" fontId="6" fillId="11" borderId="38" xfId="0" applyFont="1" applyFill="1" applyBorder="1" applyAlignment="1" applyProtection="1">
      <alignment horizontal="center" vertical="center" wrapText="1"/>
      <protection locked="0"/>
    </xf>
    <xf numFmtId="0" fontId="6" fillId="11" borderId="6" xfId="0" applyFont="1" applyFill="1" applyBorder="1" applyAlignment="1" applyProtection="1">
      <alignment horizontal="center" vertical="center" wrapText="1"/>
      <protection locked="0"/>
    </xf>
    <xf numFmtId="0" fontId="6" fillId="11" borderId="19" xfId="0" applyFont="1" applyFill="1" applyBorder="1" applyAlignment="1" applyProtection="1">
      <alignment horizontal="center" vertical="center" wrapText="1"/>
      <protection locked="0"/>
    </xf>
    <xf numFmtId="0" fontId="38" fillId="37" borderId="44" xfId="0" applyFont="1" applyFill="1" applyBorder="1" applyAlignment="1">
      <alignment horizontal="center"/>
    </xf>
    <xf numFmtId="0" fontId="38" fillId="37" borderId="6" xfId="0" applyFont="1" applyFill="1" applyBorder="1" applyAlignment="1">
      <alignment horizontal="center"/>
    </xf>
    <xf numFmtId="2" fontId="41" fillId="0" borderId="7" xfId="0" applyNumberFormat="1" applyFont="1" applyBorder="1" applyAlignment="1" applyProtection="1">
      <alignment horizontal="center" wrapText="1"/>
      <protection hidden="1"/>
    </xf>
    <xf numFmtId="0" fontId="33" fillId="36" borderId="78" xfId="0" applyFont="1" applyFill="1" applyBorder="1" applyAlignment="1">
      <alignment horizontal="left"/>
    </xf>
    <xf numFmtId="0" fontId="33" fillId="36" borderId="79" xfId="0" applyFont="1" applyFill="1" applyBorder="1" applyAlignment="1">
      <alignment horizontal="left"/>
    </xf>
    <xf numFmtId="0" fontId="34" fillId="36" borderId="7" xfId="0" applyFont="1" applyFill="1" applyBorder="1" applyAlignment="1">
      <alignment horizontal="center" vertical="center" textRotation="90"/>
    </xf>
    <xf numFmtId="2" fontId="34" fillId="3" borderId="44" xfId="0" applyNumberFormat="1" applyFont="1" applyFill="1" applyBorder="1" applyAlignment="1" applyProtection="1">
      <alignment horizontal="center" vertical="center" wrapText="1"/>
      <protection hidden="1"/>
    </xf>
    <xf numFmtId="2" fontId="34" fillId="3" borderId="6" xfId="0" applyNumberFormat="1" applyFont="1" applyFill="1" applyBorder="1" applyAlignment="1" applyProtection="1">
      <alignment horizontal="center" vertical="center" wrapText="1"/>
      <protection hidden="1"/>
    </xf>
    <xf numFmtId="0" fontId="33" fillId="0" borderId="35" xfId="0" applyFont="1" applyBorder="1" applyAlignment="1" applyProtection="1">
      <alignment horizontal="center" vertical="center"/>
      <protection hidden="1"/>
    </xf>
    <xf numFmtId="0" fontId="33" fillId="0" borderId="17" xfId="0" applyFont="1" applyBorder="1" applyAlignment="1" applyProtection="1">
      <alignment horizontal="center" vertical="center"/>
      <protection hidden="1"/>
    </xf>
    <xf numFmtId="0" fontId="34" fillId="36" borderId="67" xfId="0" applyFont="1" applyFill="1" applyBorder="1" applyAlignment="1">
      <alignment horizontal="center"/>
    </xf>
    <xf numFmtId="0" fontId="34" fillId="36" borderId="68" xfId="0" applyFont="1" applyFill="1" applyBorder="1" applyAlignment="1">
      <alignment horizontal="center"/>
    </xf>
    <xf numFmtId="0" fontId="33" fillId="36" borderId="12" xfId="0" applyFont="1" applyFill="1" applyBorder="1" applyAlignment="1">
      <alignment horizontal="left"/>
    </xf>
    <xf numFmtId="0" fontId="33" fillId="36" borderId="15" xfId="0" applyFont="1" applyFill="1" applyBorder="1" applyAlignment="1">
      <alignment horizontal="left"/>
    </xf>
    <xf numFmtId="0" fontId="36" fillId="0" borderId="28" xfId="0" applyFont="1" applyBorder="1" applyAlignment="1">
      <alignment horizontal="center"/>
    </xf>
    <xf numFmtId="0" fontId="34" fillId="36" borderId="71" xfId="0" applyFont="1" applyFill="1" applyBorder="1" applyAlignment="1">
      <alignment horizontal="center" vertical="center" textRotation="90"/>
    </xf>
    <xf numFmtId="0" fontId="34" fillId="36" borderId="77" xfId="0" applyFont="1" applyFill="1" applyBorder="1" applyAlignment="1">
      <alignment horizontal="center" vertical="center" textRotation="90"/>
    </xf>
    <xf numFmtId="0" fontId="34" fillId="36" borderId="109" xfId="0" applyFont="1" applyFill="1" applyBorder="1" applyAlignment="1">
      <alignment horizontal="center" vertical="center" textRotation="90"/>
    </xf>
    <xf numFmtId="0" fontId="34" fillId="36" borderId="101" xfId="0" applyFont="1" applyFill="1" applyBorder="1" applyAlignment="1">
      <alignment horizontal="center" vertical="center" textRotation="90"/>
    </xf>
    <xf numFmtId="0" fontId="33" fillId="36" borderId="72" xfId="0" applyFont="1" applyFill="1" applyBorder="1" applyAlignment="1">
      <alignment horizontal="left"/>
    </xf>
    <xf numFmtId="0" fontId="33" fillId="36" borderId="73" xfId="0" applyFont="1" applyFill="1" applyBorder="1" applyAlignment="1">
      <alignment horizontal="left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13" borderId="41" xfId="0" applyFont="1" applyFill="1" applyBorder="1" applyAlignment="1">
      <alignment horizontal="left"/>
    </xf>
    <xf numFmtId="0" fontId="4" fillId="13" borderId="45" xfId="0" applyFont="1" applyFill="1" applyBorder="1" applyAlignment="1">
      <alignment horizontal="left"/>
    </xf>
    <xf numFmtId="0" fontId="4" fillId="13" borderId="46" xfId="0" applyFont="1" applyFill="1" applyBorder="1" applyAlignment="1">
      <alignment horizontal="left"/>
    </xf>
    <xf numFmtId="0" fontId="5" fillId="13" borderId="42" xfId="0" applyFont="1" applyFill="1" applyBorder="1" applyAlignment="1">
      <alignment horizontal="left"/>
    </xf>
    <xf numFmtId="0" fontId="5" fillId="13" borderId="43" xfId="0" applyFont="1" applyFill="1" applyBorder="1" applyAlignment="1">
      <alignment horizontal="left"/>
    </xf>
    <xf numFmtId="0" fontId="5" fillId="13" borderId="14" xfId="0" applyFont="1" applyFill="1" applyBorder="1" applyAlignment="1">
      <alignment horizontal="left"/>
    </xf>
    <xf numFmtId="0" fontId="5" fillId="13" borderId="45" xfId="0" applyFont="1" applyFill="1" applyBorder="1" applyAlignment="1">
      <alignment horizontal="center"/>
    </xf>
    <xf numFmtId="0" fontId="5" fillId="13" borderId="46" xfId="0" applyFont="1" applyFill="1" applyBorder="1" applyAlignment="1">
      <alignment horizontal="center"/>
    </xf>
    <xf numFmtId="0" fontId="5" fillId="13" borderId="47" xfId="0" applyFont="1" applyFill="1" applyBorder="1" applyAlignment="1">
      <alignment horizontal="center"/>
    </xf>
    <xf numFmtId="0" fontId="5" fillId="13" borderId="48" xfId="0" applyFont="1" applyFill="1" applyBorder="1" applyAlignment="1">
      <alignment horizontal="center"/>
    </xf>
    <xf numFmtId="0" fontId="1" fillId="13" borderId="42" xfId="0" applyFont="1" applyFill="1" applyBorder="1" applyAlignment="1">
      <alignment horizontal="center"/>
    </xf>
    <xf numFmtId="0" fontId="1" fillId="13" borderId="43" xfId="0" applyFont="1" applyFill="1" applyBorder="1" applyAlignment="1">
      <alignment horizontal="center"/>
    </xf>
    <xf numFmtId="0" fontId="1" fillId="13" borderId="14" xfId="0" applyFont="1" applyFill="1" applyBorder="1" applyAlignment="1">
      <alignment horizontal="center"/>
    </xf>
    <xf numFmtId="0" fontId="4" fillId="13" borderId="5" xfId="0" applyFont="1" applyFill="1" applyBorder="1" applyAlignment="1">
      <alignment horizontal="left"/>
    </xf>
    <xf numFmtId="0" fontId="4" fillId="13" borderId="7" xfId="0" applyFont="1" applyFill="1" applyBorder="1" applyAlignment="1">
      <alignment horizontal="left"/>
    </xf>
    <xf numFmtId="0" fontId="4" fillId="13" borderId="44" xfId="0" applyFont="1" applyFill="1" applyBorder="1" applyAlignment="1">
      <alignment horizontal="left"/>
    </xf>
    <xf numFmtId="0" fontId="15" fillId="11" borderId="12" xfId="0" applyFont="1" applyFill="1" applyBorder="1" applyAlignment="1" applyProtection="1">
      <alignment horizontal="center"/>
      <protection locked="0"/>
    </xf>
    <xf numFmtId="0" fontId="15" fillId="11" borderId="11" xfId="0" applyFont="1" applyFill="1" applyBorder="1" applyAlignment="1" applyProtection="1">
      <alignment horizontal="center"/>
      <protection locked="0"/>
    </xf>
    <xf numFmtId="0" fontId="15" fillId="11" borderId="15" xfId="0" applyFont="1" applyFill="1" applyBorder="1" applyAlignment="1" applyProtection="1">
      <alignment horizontal="center"/>
      <protection locked="0"/>
    </xf>
    <xf numFmtId="0" fontId="0" fillId="12" borderId="31" xfId="0" applyFill="1" applyBorder="1" applyAlignment="1">
      <alignment horizontal="center"/>
    </xf>
    <xf numFmtId="0" fontId="0" fillId="12" borderId="105" xfId="0" applyFill="1" applyBorder="1" applyAlignment="1">
      <alignment horizontal="center"/>
    </xf>
    <xf numFmtId="0" fontId="0" fillId="13" borderId="50" xfId="0" applyFill="1" applyBorder="1" applyAlignment="1">
      <alignment horizontal="center" vertical="center"/>
    </xf>
    <xf numFmtId="0" fontId="0" fillId="13" borderId="34" xfId="0" applyFill="1" applyBorder="1" applyAlignment="1">
      <alignment horizontal="center" vertical="center"/>
    </xf>
    <xf numFmtId="0" fontId="0" fillId="13" borderId="36" xfId="0" applyFill="1" applyBorder="1" applyAlignment="1">
      <alignment horizontal="center" vertical="center"/>
    </xf>
    <xf numFmtId="0" fontId="0" fillId="13" borderId="53" xfId="0" applyFill="1" applyBorder="1" applyAlignment="1">
      <alignment horizontal="center" vertical="center"/>
    </xf>
    <xf numFmtId="0" fontId="0" fillId="13" borderId="28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15" fillId="11" borderId="5" xfId="0" applyFont="1" applyFill="1" applyBorder="1" applyAlignment="1" applyProtection="1">
      <alignment horizontal="center"/>
      <protection locked="0"/>
    </xf>
    <xf numFmtId="0" fontId="15" fillId="11" borderId="7" xfId="0" applyFont="1" applyFill="1" applyBorder="1" applyAlignment="1" applyProtection="1">
      <alignment horizontal="center"/>
      <protection locked="0"/>
    </xf>
    <xf numFmtId="0" fontId="15" fillId="11" borderId="8" xfId="0" applyFont="1" applyFill="1" applyBorder="1" applyAlignment="1" applyProtection="1">
      <alignment horizontal="center"/>
      <protection locked="0"/>
    </xf>
    <xf numFmtId="0" fontId="4" fillId="13" borderId="12" xfId="0" applyFont="1" applyFill="1" applyBorder="1" applyAlignment="1">
      <alignment horizontal="left"/>
    </xf>
    <xf numFmtId="0" fontId="4" fillId="13" borderId="11" xfId="0" applyFont="1" applyFill="1" applyBorder="1" applyAlignment="1">
      <alignment horizontal="left"/>
    </xf>
    <xf numFmtId="0" fontId="15" fillId="11" borderId="42" xfId="0" applyFont="1" applyFill="1" applyBorder="1" applyAlignment="1" applyProtection="1">
      <alignment horizontal="center"/>
      <protection locked="0"/>
    </xf>
    <xf numFmtId="0" fontId="15" fillId="11" borderId="43" xfId="0" applyFont="1" applyFill="1" applyBorder="1" applyAlignment="1" applyProtection="1">
      <alignment horizontal="center"/>
      <protection locked="0"/>
    </xf>
    <xf numFmtId="0" fontId="15" fillId="11" borderId="14" xfId="0" applyFont="1" applyFill="1" applyBorder="1" applyAlignment="1" applyProtection="1">
      <alignment horizontal="center"/>
      <protection locked="0"/>
    </xf>
    <xf numFmtId="0" fontId="4" fillId="13" borderId="42" xfId="0" applyFont="1" applyFill="1" applyBorder="1" applyAlignment="1">
      <alignment horizontal="left"/>
    </xf>
    <xf numFmtId="0" fontId="4" fillId="13" borderId="14" xfId="0" applyFont="1" applyFill="1" applyBorder="1" applyAlignment="1">
      <alignment horizontal="left"/>
    </xf>
    <xf numFmtId="0" fontId="0" fillId="13" borderId="31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3" borderId="51" xfId="0" applyFill="1" applyBorder="1" applyAlignment="1">
      <alignment horizontal="center" vertical="center"/>
    </xf>
    <xf numFmtId="0" fontId="0" fillId="13" borderId="35" xfId="0" applyFill="1" applyBorder="1" applyAlignment="1">
      <alignment horizontal="center" vertical="center"/>
    </xf>
    <xf numFmtId="0" fontId="3" fillId="13" borderId="23" xfId="0" applyFont="1" applyFill="1" applyBorder="1" applyAlignment="1">
      <alignment horizontal="center" vertical="center" wrapText="1"/>
    </xf>
    <xf numFmtId="0" fontId="3" fillId="13" borderId="54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4" fillId="13" borderId="102" xfId="0" applyFont="1" applyFill="1" applyBorder="1" applyAlignment="1">
      <alignment horizontal="left"/>
    </xf>
    <xf numFmtId="0" fontId="4" fillId="13" borderId="20" xfId="0" applyFont="1" applyFill="1" applyBorder="1" applyAlignment="1">
      <alignment horizontal="left"/>
    </xf>
    <xf numFmtId="0" fontId="4" fillId="13" borderId="30" xfId="0" applyFont="1" applyFill="1" applyBorder="1" applyAlignment="1">
      <alignment horizontal="left"/>
    </xf>
    <xf numFmtId="0" fontId="15" fillId="11" borderId="102" xfId="0" applyFont="1" applyFill="1" applyBorder="1" applyAlignment="1" applyProtection="1">
      <alignment horizontal="center"/>
      <protection locked="0"/>
    </xf>
    <xf numFmtId="0" fontId="15" fillId="11" borderId="20" xfId="0" applyFont="1" applyFill="1" applyBorder="1" applyAlignment="1" applyProtection="1">
      <alignment horizontal="center"/>
      <protection locked="0"/>
    </xf>
    <xf numFmtId="0" fontId="15" fillId="11" borderId="103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13" borderId="41" xfId="0" applyFont="1" applyFill="1" applyBorder="1" applyAlignment="1">
      <alignment horizontal="center"/>
    </xf>
    <xf numFmtId="0" fontId="1" fillId="13" borderId="45" xfId="0" applyFont="1" applyFill="1" applyBorder="1" applyAlignment="1">
      <alignment horizontal="center"/>
    </xf>
    <xf numFmtId="0" fontId="1" fillId="13" borderId="46" xfId="0" applyFont="1" applyFill="1" applyBorder="1" applyAlignment="1">
      <alignment horizontal="center"/>
    </xf>
    <xf numFmtId="0" fontId="0" fillId="13" borderId="44" xfId="0" applyFill="1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3" fillId="13" borderId="33" xfId="0" applyFont="1" applyFill="1" applyBorder="1" applyAlignment="1">
      <alignment horizontal="center" vertical="center" wrapText="1"/>
    </xf>
    <xf numFmtId="20" fontId="13" fillId="11" borderId="23" xfId="0" applyNumberFormat="1" applyFont="1" applyFill="1" applyBorder="1" applyAlignment="1" applyProtection="1">
      <alignment horizontal="center" vertical="center" wrapText="1"/>
      <protection locked="0"/>
    </xf>
    <xf numFmtId="20" fontId="13" fillId="11" borderId="33" xfId="0" applyNumberFormat="1" applyFont="1" applyFill="1" applyBorder="1" applyAlignment="1" applyProtection="1">
      <alignment horizontal="center" vertical="center" wrapText="1"/>
      <protection locked="0"/>
    </xf>
    <xf numFmtId="1" fontId="3" fillId="13" borderId="23" xfId="0" applyNumberFormat="1" applyFont="1" applyFill="1" applyBorder="1" applyAlignment="1">
      <alignment horizontal="center" vertical="center"/>
    </xf>
    <xf numFmtId="1" fontId="3" fillId="13" borderId="33" xfId="0" applyNumberFormat="1" applyFont="1" applyFill="1" applyBorder="1" applyAlignment="1">
      <alignment horizontal="center" vertical="center"/>
    </xf>
    <xf numFmtId="0" fontId="13" fillId="11" borderId="23" xfId="0" applyFont="1" applyFill="1" applyBorder="1" applyAlignment="1" applyProtection="1">
      <alignment horizontal="center" vertical="center"/>
      <protection locked="0"/>
    </xf>
    <xf numFmtId="0" fontId="13" fillId="11" borderId="33" xfId="0" applyFont="1" applyFill="1" applyBorder="1" applyAlignment="1" applyProtection="1">
      <alignment horizontal="center" vertical="center"/>
      <protection locked="0"/>
    </xf>
    <xf numFmtId="0" fontId="1" fillId="13" borderId="7" xfId="0" applyFont="1" applyFill="1" applyBorder="1" applyAlignment="1">
      <alignment horizontal="center" vertical="center"/>
    </xf>
    <xf numFmtId="0" fontId="1" fillId="13" borderId="50" xfId="0" applyFont="1" applyFill="1" applyBorder="1" applyAlignment="1">
      <alignment horizontal="center" vertical="center"/>
    </xf>
    <xf numFmtId="0" fontId="1" fillId="13" borderId="34" xfId="0" applyFont="1" applyFill="1" applyBorder="1" applyAlignment="1">
      <alignment horizontal="center" vertical="center"/>
    </xf>
    <xf numFmtId="0" fontId="1" fillId="13" borderId="36" xfId="0" applyFont="1" applyFill="1" applyBorder="1" applyAlignment="1">
      <alignment horizontal="center" vertical="center"/>
    </xf>
    <xf numFmtId="0" fontId="1" fillId="13" borderId="52" xfId="0" applyFont="1" applyFill="1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13" borderId="37" xfId="0" applyFont="1" applyFill="1" applyBorder="1" applyAlignment="1">
      <alignment horizontal="center" vertical="center"/>
    </xf>
    <xf numFmtId="0" fontId="1" fillId="13" borderId="51" xfId="0" applyFont="1" applyFill="1" applyBorder="1" applyAlignment="1">
      <alignment horizontal="center" vertical="center"/>
    </xf>
    <xf numFmtId="0" fontId="1" fillId="13" borderId="35" xfId="0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left"/>
    </xf>
    <xf numFmtId="164" fontId="3" fillId="13" borderId="23" xfId="0" applyNumberFormat="1" applyFont="1" applyFill="1" applyBorder="1" applyAlignment="1">
      <alignment horizontal="center" vertical="center"/>
    </xf>
    <xf numFmtId="164" fontId="3" fillId="13" borderId="33" xfId="0" applyNumberFormat="1" applyFont="1" applyFill="1" applyBorder="1" applyAlignment="1">
      <alignment horizontal="center" vertical="center"/>
    </xf>
    <xf numFmtId="0" fontId="3" fillId="13" borderId="26" xfId="0" applyFont="1" applyFill="1" applyBorder="1" applyAlignment="1">
      <alignment horizontal="center" vertical="center" wrapText="1"/>
    </xf>
    <xf numFmtId="0" fontId="3" fillId="13" borderId="55" xfId="0" applyFont="1" applyFill="1" applyBorder="1" applyAlignment="1">
      <alignment horizontal="center" vertical="center" wrapText="1"/>
    </xf>
    <xf numFmtId="164" fontId="10" fillId="13" borderId="23" xfId="0" applyNumberFormat="1" applyFont="1" applyFill="1" applyBorder="1" applyAlignment="1">
      <alignment horizontal="center" vertical="center"/>
    </xf>
    <xf numFmtId="164" fontId="10" fillId="13" borderId="33" xfId="0" applyNumberFormat="1" applyFont="1" applyFill="1" applyBorder="1" applyAlignment="1">
      <alignment horizontal="center" vertical="center"/>
    </xf>
    <xf numFmtId="0" fontId="3" fillId="13" borderId="23" xfId="0" applyFont="1" applyFill="1" applyBorder="1" applyAlignment="1">
      <alignment horizontal="center" vertical="center"/>
    </xf>
    <xf numFmtId="0" fontId="3" fillId="13" borderId="33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left" vertical="center"/>
    </xf>
    <xf numFmtId="164" fontId="3" fillId="13" borderId="54" xfId="0" applyNumberFormat="1" applyFont="1" applyFill="1" applyBorder="1" applyAlignment="1">
      <alignment horizontal="center" vertical="center"/>
    </xf>
    <xf numFmtId="164" fontId="10" fillId="13" borderId="54" xfId="0" applyNumberFormat="1" applyFont="1" applyFill="1" applyBorder="1" applyAlignment="1">
      <alignment horizontal="center" vertical="center"/>
    </xf>
    <xf numFmtId="1" fontId="3" fillId="13" borderId="54" xfId="0" applyNumberFormat="1" applyFont="1" applyFill="1" applyBorder="1" applyAlignment="1">
      <alignment horizontal="center" vertical="center"/>
    </xf>
    <xf numFmtId="0" fontId="1" fillId="13" borderId="7" xfId="0" applyFont="1" applyFill="1" applyBorder="1"/>
    <xf numFmtId="20" fontId="13" fillId="11" borderId="54" xfId="0" applyNumberFormat="1" applyFont="1" applyFill="1" applyBorder="1" applyAlignment="1" applyProtection="1">
      <alignment horizontal="center" vertical="center" wrapText="1"/>
      <protection locked="0"/>
    </xf>
    <xf numFmtId="0" fontId="13" fillId="11" borderId="54" xfId="0" applyFont="1" applyFill="1" applyBorder="1" applyAlignment="1" applyProtection="1">
      <alignment horizontal="center" vertical="center"/>
      <protection locked="0"/>
    </xf>
    <xf numFmtId="0" fontId="1" fillId="13" borderId="25" xfId="0" applyFont="1" applyFill="1" applyBorder="1" applyAlignment="1">
      <alignment horizontal="center" vertical="center"/>
    </xf>
    <xf numFmtId="0" fontId="1" fillId="13" borderId="40" xfId="0" applyFont="1" applyFill="1" applyBorder="1" applyAlignment="1">
      <alignment horizontal="center" vertical="center"/>
    </xf>
    <xf numFmtId="0" fontId="1" fillId="13" borderId="28" xfId="0" applyFont="1" applyFill="1" applyBorder="1" applyAlignment="1">
      <alignment horizontal="center" vertical="center"/>
    </xf>
    <xf numFmtId="0" fontId="1" fillId="13" borderId="39" xfId="0" applyFont="1" applyFill="1" applyBorder="1" applyAlignment="1">
      <alignment horizontal="center" vertical="center"/>
    </xf>
    <xf numFmtId="166" fontId="11" fillId="13" borderId="4" xfId="0" applyNumberFormat="1" applyFont="1" applyFill="1" applyBorder="1" applyAlignment="1">
      <alignment horizontal="center" vertical="center"/>
    </xf>
    <xf numFmtId="166" fontId="11" fillId="13" borderId="22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12" fillId="11" borderId="56" xfId="0" applyFont="1" applyFill="1" applyBorder="1" applyAlignment="1" applyProtection="1">
      <alignment horizontal="center"/>
      <protection locked="0"/>
    </xf>
    <xf numFmtId="0" fontId="12" fillId="11" borderId="9" xfId="0" applyFont="1" applyFill="1" applyBorder="1" applyAlignment="1" applyProtection="1">
      <alignment horizontal="center"/>
      <protection locked="0"/>
    </xf>
    <xf numFmtId="0" fontId="12" fillId="11" borderId="10" xfId="0" applyFont="1" applyFill="1" applyBorder="1" applyAlignment="1" applyProtection="1">
      <alignment horizontal="center"/>
      <protection locked="0"/>
    </xf>
    <xf numFmtId="0" fontId="12" fillId="11" borderId="41" xfId="0" applyFont="1" applyFill="1" applyBorder="1" applyAlignment="1" applyProtection="1">
      <alignment horizontal="center"/>
      <protection locked="0"/>
    </xf>
    <xf numFmtId="0" fontId="12" fillId="11" borderId="45" xfId="0" applyFont="1" applyFill="1" applyBorder="1" applyAlignment="1" applyProtection="1">
      <alignment horizontal="center"/>
      <protection locked="0"/>
    </xf>
    <xf numFmtId="0" fontId="12" fillId="11" borderId="46" xfId="0" applyFont="1" applyFill="1" applyBorder="1" applyAlignment="1" applyProtection="1">
      <alignment horizontal="center"/>
      <protection locked="0"/>
    </xf>
    <xf numFmtId="0" fontId="3" fillId="13" borderId="24" xfId="0" applyFont="1" applyFill="1" applyBorder="1" applyAlignment="1">
      <alignment horizontal="center" vertical="center" wrapText="1"/>
    </xf>
    <xf numFmtId="0" fontId="3" fillId="13" borderId="25" xfId="0" applyFont="1" applyFill="1" applyBorder="1" applyAlignment="1">
      <alignment horizontal="center" vertical="center" wrapText="1"/>
    </xf>
    <xf numFmtId="0" fontId="3" fillId="13" borderId="16" xfId="0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0" fontId="0" fillId="13" borderId="23" xfId="0" applyFill="1" applyBorder="1" applyAlignment="1">
      <alignment horizontal="center" vertical="center" wrapText="1"/>
    </xf>
    <xf numFmtId="0" fontId="0" fillId="13" borderId="54" xfId="0" applyFill="1" applyBorder="1" applyAlignment="1">
      <alignment horizontal="center" vertical="center" wrapText="1"/>
    </xf>
    <xf numFmtId="0" fontId="12" fillId="11" borderId="42" xfId="0" applyFont="1" applyFill="1" applyBorder="1" applyAlignment="1" applyProtection="1">
      <alignment horizontal="center"/>
      <protection locked="0"/>
    </xf>
    <xf numFmtId="0" fontId="12" fillId="11" borderId="43" xfId="0" applyFont="1" applyFill="1" applyBorder="1" applyAlignment="1" applyProtection="1">
      <alignment horizontal="center"/>
      <protection locked="0"/>
    </xf>
    <xf numFmtId="0" fontId="12" fillId="11" borderId="14" xfId="0" applyFont="1" applyFill="1" applyBorder="1" applyAlignment="1" applyProtection="1">
      <alignment horizontal="center"/>
      <protection locked="0"/>
    </xf>
    <xf numFmtId="0" fontId="1" fillId="13" borderId="27" xfId="0" applyFont="1" applyFill="1" applyBorder="1" applyAlignment="1">
      <alignment horizontal="right"/>
    </xf>
    <xf numFmtId="0" fontId="1" fillId="13" borderId="28" xfId="0" applyFont="1" applyFill="1" applyBorder="1" applyAlignment="1">
      <alignment horizontal="right"/>
    </xf>
    <xf numFmtId="0" fontId="1" fillId="13" borderId="45" xfId="0" applyFont="1" applyFill="1" applyBorder="1" applyAlignment="1">
      <alignment horizontal="right"/>
    </xf>
    <xf numFmtId="0" fontId="1" fillId="13" borderId="21" xfId="0" applyFont="1" applyFill="1" applyBorder="1" applyAlignment="1">
      <alignment horizontal="right"/>
    </xf>
    <xf numFmtId="0" fontId="1" fillId="13" borderId="24" xfId="0" applyFont="1" applyFill="1" applyBorder="1" applyAlignment="1">
      <alignment horizontal="center" vertical="center" wrapText="1"/>
    </xf>
    <xf numFmtId="0" fontId="1" fillId="13" borderId="27" xfId="0" applyFont="1" applyFill="1" applyBorder="1" applyAlignment="1">
      <alignment horizontal="center" vertical="center" wrapText="1"/>
    </xf>
    <xf numFmtId="0" fontId="1" fillId="13" borderId="26" xfId="0" applyFont="1" applyFill="1" applyBorder="1" applyAlignment="1">
      <alignment horizontal="center" vertical="center" wrapText="1"/>
    </xf>
    <xf numFmtId="0" fontId="1" fillId="13" borderId="21" xfId="0" applyFont="1" applyFill="1" applyBorder="1" applyAlignment="1">
      <alignment horizontal="center" vertical="center" wrapText="1"/>
    </xf>
    <xf numFmtId="0" fontId="1" fillId="13" borderId="23" xfId="0" applyFont="1" applyFill="1" applyBorder="1" applyAlignment="1">
      <alignment horizontal="center" vertical="center" wrapText="1"/>
    </xf>
    <xf numFmtId="0" fontId="1" fillId="13" borderId="33" xfId="0" applyFont="1" applyFill="1" applyBorder="1" applyAlignment="1">
      <alignment horizontal="center" vertical="center" wrapText="1"/>
    </xf>
    <xf numFmtId="0" fontId="1" fillId="13" borderId="55" xfId="0" applyFont="1" applyFill="1" applyBorder="1" applyAlignment="1">
      <alignment horizontal="center" vertical="center" wrapText="1"/>
    </xf>
    <xf numFmtId="0" fontId="1" fillId="13" borderId="25" xfId="0" applyFont="1" applyFill="1" applyBorder="1" applyAlignment="1">
      <alignment horizontal="center" vertical="center" wrapText="1"/>
    </xf>
    <xf numFmtId="0" fontId="1" fillId="13" borderId="40" xfId="0" applyFont="1" applyFill="1" applyBorder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3" borderId="37" xfId="0" applyFont="1" applyFill="1" applyBorder="1" applyAlignment="1">
      <alignment horizontal="center" vertical="center" wrapText="1"/>
    </xf>
    <xf numFmtId="0" fontId="1" fillId="13" borderId="54" xfId="0" applyFont="1" applyFill="1" applyBorder="1" applyAlignment="1">
      <alignment horizontal="center" vertical="center" wrapText="1"/>
    </xf>
    <xf numFmtId="0" fontId="1" fillId="13" borderId="42" xfId="0" applyFont="1" applyFill="1" applyBorder="1" applyAlignment="1">
      <alignment horizontal="center" wrapText="1"/>
    </xf>
    <xf numFmtId="0" fontId="1" fillId="13" borderId="14" xfId="0" applyFont="1" applyFill="1" applyBorder="1" applyAlignment="1">
      <alignment horizontal="center" wrapText="1"/>
    </xf>
    <xf numFmtId="0" fontId="1" fillId="13" borderId="41" xfId="0" applyFont="1" applyFill="1" applyBorder="1" applyAlignment="1">
      <alignment horizontal="center" vertical="center" wrapText="1"/>
    </xf>
    <xf numFmtId="0" fontId="1" fillId="13" borderId="45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6" fillId="11" borderId="44" xfId="0" applyFont="1" applyFill="1" applyBorder="1" applyAlignment="1" applyProtection="1">
      <alignment horizontal="left" vertical="top" wrapText="1"/>
      <protection locked="0"/>
    </xf>
    <xf numFmtId="0" fontId="6" fillId="11" borderId="6" xfId="0" applyFont="1" applyFill="1" applyBorder="1" applyAlignment="1" applyProtection="1">
      <alignment horizontal="left" vertical="top" wrapText="1"/>
      <protection locked="0"/>
    </xf>
    <xf numFmtId="0" fontId="6" fillId="11" borderId="51" xfId="0" applyFont="1" applyFill="1" applyBorder="1" applyAlignment="1" applyProtection="1">
      <alignment horizontal="center" vertical="center" wrapText="1"/>
      <protection locked="0"/>
    </xf>
    <xf numFmtId="0" fontId="6" fillId="11" borderId="35" xfId="0" applyFont="1" applyFill="1" applyBorder="1" applyAlignment="1" applyProtection="1">
      <alignment horizontal="center" vertical="center" wrapText="1"/>
      <protection locked="0"/>
    </xf>
    <xf numFmtId="0" fontId="6" fillId="11" borderId="3" xfId="0" applyFont="1" applyFill="1" applyBorder="1" applyAlignment="1" applyProtection="1">
      <alignment horizontal="center" vertical="center" wrapText="1"/>
      <protection locked="0"/>
    </xf>
    <xf numFmtId="0" fontId="6" fillId="11" borderId="7" xfId="0" applyFont="1" applyFill="1" applyBorder="1" applyAlignment="1" applyProtection="1">
      <alignment horizontal="left" vertical="top" wrapText="1"/>
      <protection locked="0"/>
    </xf>
    <xf numFmtId="0" fontId="1" fillId="13" borderId="28" xfId="0" applyFont="1" applyFill="1" applyBorder="1" applyAlignment="1">
      <alignment horizontal="center" vertical="center" wrapText="1"/>
    </xf>
    <xf numFmtId="0" fontId="1" fillId="13" borderId="39" xfId="0" applyFont="1" applyFill="1" applyBorder="1" applyAlignment="1">
      <alignment horizontal="center" vertical="center" wrapText="1"/>
    </xf>
    <xf numFmtId="0" fontId="6" fillId="11" borderId="20" xfId="0" applyFont="1" applyFill="1" applyBorder="1" applyAlignment="1" applyProtection="1">
      <alignment horizontal="left" vertical="top" wrapText="1"/>
      <protection locked="0"/>
    </xf>
    <xf numFmtId="0" fontId="6" fillId="11" borderId="53" xfId="0" applyFont="1" applyFill="1" applyBorder="1" applyAlignment="1" applyProtection="1">
      <alignment horizontal="center" vertical="center" wrapText="1"/>
      <protection locked="0"/>
    </xf>
    <xf numFmtId="0" fontId="6" fillId="11" borderId="28" xfId="0" applyFont="1" applyFill="1" applyBorder="1" applyAlignment="1" applyProtection="1">
      <alignment horizontal="center" vertical="center" wrapText="1"/>
      <protection locked="0"/>
    </xf>
    <xf numFmtId="0" fontId="6" fillId="11" borderId="39" xfId="0" applyFont="1" applyFill="1" applyBorder="1" applyAlignment="1" applyProtection="1">
      <alignment horizontal="center" vertical="center" wrapText="1"/>
      <protection locked="0"/>
    </xf>
    <xf numFmtId="0" fontId="8" fillId="13" borderId="24" xfId="0" applyFont="1" applyFill="1" applyBorder="1" applyAlignment="1">
      <alignment horizontal="center" vertical="center" wrapText="1"/>
    </xf>
    <xf numFmtId="0" fontId="8" fillId="13" borderId="16" xfId="0" applyFont="1" applyFill="1" applyBorder="1" applyAlignment="1">
      <alignment horizontal="center" vertical="center" wrapText="1"/>
    </xf>
    <xf numFmtId="0" fontId="8" fillId="13" borderId="27" xfId="0" applyFont="1" applyFill="1" applyBorder="1" applyAlignment="1">
      <alignment horizontal="center" vertical="center" wrapText="1"/>
    </xf>
    <xf numFmtId="0" fontId="6" fillId="11" borderId="57" xfId="0" applyFont="1" applyFill="1" applyBorder="1" applyAlignment="1" applyProtection="1">
      <alignment horizontal="left" vertical="top" wrapText="1"/>
      <protection locked="0"/>
    </xf>
    <xf numFmtId="0" fontId="6" fillId="11" borderId="38" xfId="0" applyFont="1" applyFill="1" applyBorder="1" applyAlignment="1" applyProtection="1">
      <alignment horizontal="left" vertical="top" wrapText="1"/>
      <protection locked="0"/>
    </xf>
    <xf numFmtId="0" fontId="6" fillId="11" borderId="57" xfId="0" applyFont="1" applyFill="1" applyBorder="1" applyAlignment="1" applyProtection="1">
      <alignment horizontal="center" vertical="center" wrapText="1"/>
      <protection locked="0"/>
    </xf>
    <xf numFmtId="0" fontId="6" fillId="11" borderId="43" xfId="0" applyFont="1" applyFill="1" applyBorder="1" applyAlignment="1" applyProtection="1">
      <alignment horizontal="center" vertical="center" wrapText="1"/>
      <protection locked="0"/>
    </xf>
    <xf numFmtId="0" fontId="6" fillId="11" borderId="38" xfId="0" applyFont="1" applyFill="1" applyBorder="1" applyAlignment="1" applyProtection="1">
      <alignment horizontal="center" vertical="center" wrapText="1"/>
      <protection locked="0"/>
    </xf>
    <xf numFmtId="14" fontId="11" fillId="13" borderId="41" xfId="0" applyNumberFormat="1" applyFont="1" applyFill="1" applyBorder="1" applyAlignment="1">
      <alignment horizontal="center"/>
    </xf>
    <xf numFmtId="14" fontId="11" fillId="13" borderId="45" xfId="0" applyNumberFormat="1" applyFont="1" applyFill="1" applyBorder="1" applyAlignment="1">
      <alignment horizontal="center"/>
    </xf>
    <xf numFmtId="14" fontId="11" fillId="13" borderId="46" xfId="0" applyNumberFormat="1" applyFont="1" applyFill="1" applyBorder="1" applyAlignment="1">
      <alignment horizontal="center"/>
    </xf>
    <xf numFmtId="0" fontId="0" fillId="13" borderId="33" xfId="0" applyFill="1" applyBorder="1" applyAlignment="1">
      <alignment horizontal="center" vertical="center" wrapText="1"/>
    </xf>
    <xf numFmtId="0" fontId="5" fillId="13" borderId="41" xfId="0" applyFont="1" applyFill="1" applyBorder="1" applyAlignment="1">
      <alignment horizontal="center"/>
    </xf>
    <xf numFmtId="0" fontId="4" fillId="13" borderId="15" xfId="0" applyFont="1" applyFill="1" applyBorder="1" applyAlignment="1">
      <alignment horizontal="left"/>
    </xf>
    <xf numFmtId="0" fontId="4" fillId="13" borderId="106" xfId="0" applyFont="1" applyFill="1" applyBorder="1" applyAlignment="1">
      <alignment horizontal="left"/>
    </xf>
    <xf numFmtId="0" fontId="4" fillId="13" borderId="108" xfId="0" applyFont="1" applyFill="1" applyBorder="1" applyAlignment="1">
      <alignment horizontal="left"/>
    </xf>
    <xf numFmtId="0" fontId="4" fillId="13" borderId="107" xfId="0" applyFont="1" applyFill="1" applyBorder="1" applyAlignment="1">
      <alignment horizontal="left"/>
    </xf>
    <xf numFmtId="0" fontId="15" fillId="11" borderId="106" xfId="0" applyFont="1" applyFill="1" applyBorder="1" applyAlignment="1" applyProtection="1">
      <alignment horizontal="center"/>
      <protection locked="0"/>
    </xf>
    <xf numFmtId="0" fontId="15" fillId="11" borderId="108" xfId="0" applyFont="1" applyFill="1" applyBorder="1" applyAlignment="1" applyProtection="1">
      <alignment horizontal="center"/>
      <protection locked="0"/>
    </xf>
    <xf numFmtId="0" fontId="15" fillId="11" borderId="107" xfId="0" applyFont="1" applyFill="1" applyBorder="1" applyAlignment="1" applyProtection="1">
      <alignment horizontal="center"/>
      <protection locked="0"/>
    </xf>
    <xf numFmtId="0" fontId="0" fillId="0" borderId="25" xfId="0" applyBorder="1" applyAlignment="1">
      <alignment horizontal="left"/>
    </xf>
    <xf numFmtId="0" fontId="0" fillId="0" borderId="25" xfId="0" applyBorder="1" applyAlignment="1">
      <alignment horizontal="center"/>
    </xf>
    <xf numFmtId="0" fontId="1" fillId="13" borderId="0" xfId="0" applyFont="1" applyFill="1" applyBorder="1" applyAlignment="1">
      <alignment horizontal="center" vertical="center"/>
    </xf>
    <xf numFmtId="0" fontId="1" fillId="13" borderId="18" xfId="0" applyFont="1" applyFill="1" applyBorder="1" applyAlignment="1">
      <alignment horizontal="center" vertical="center"/>
    </xf>
    <xf numFmtId="0" fontId="1" fillId="13" borderId="113" xfId="0" applyFont="1" applyFill="1" applyBorder="1" applyAlignment="1">
      <alignment horizontal="center" vertical="center"/>
    </xf>
    <xf numFmtId="0" fontId="1" fillId="13" borderId="111" xfId="0" applyFont="1" applyFill="1" applyBorder="1" applyAlignment="1">
      <alignment horizontal="center" vertical="center"/>
    </xf>
    <xf numFmtId="0" fontId="1" fillId="13" borderId="44" xfId="0" applyFont="1" applyFill="1" applyBorder="1" applyAlignment="1">
      <alignment horizontal="left"/>
    </xf>
    <xf numFmtId="0" fontId="1" fillId="13" borderId="6" xfId="0" applyFont="1" applyFill="1" applyBorder="1" applyAlignment="1">
      <alignment horizontal="left"/>
    </xf>
    <xf numFmtId="0" fontId="1" fillId="13" borderId="44" xfId="0" applyFont="1" applyFill="1" applyBorder="1" applyAlignment="1">
      <alignment horizontal="left" vertical="center"/>
    </xf>
    <xf numFmtId="0" fontId="1" fillId="13" borderId="6" xfId="0" applyFont="1" applyFill="1" applyBorder="1" applyAlignment="1">
      <alignment horizontal="left" vertical="center"/>
    </xf>
    <xf numFmtId="0" fontId="1" fillId="13" borderId="44" xfId="0" applyFont="1" applyFill="1" applyBorder="1"/>
    <xf numFmtId="0" fontId="1" fillId="13" borderId="6" xfId="0" applyFont="1" applyFill="1" applyBorder="1"/>
    <xf numFmtId="166" fontId="11" fillId="13" borderId="23" xfId="0" applyNumberFormat="1" applyFont="1" applyFill="1" applyBorder="1" applyAlignment="1">
      <alignment horizontal="center" vertical="center"/>
    </xf>
    <xf numFmtId="166" fontId="11" fillId="13" borderId="33" xfId="0" applyNumberFormat="1" applyFont="1" applyFill="1" applyBorder="1" applyAlignment="1">
      <alignment horizontal="center" vertical="center"/>
    </xf>
    <xf numFmtId="0" fontId="3" fillId="13" borderId="27" xfId="0" applyFont="1" applyFill="1" applyBorder="1" applyAlignment="1">
      <alignment horizontal="center" vertical="center" wrapText="1"/>
    </xf>
    <xf numFmtId="0" fontId="3" fillId="13" borderId="28" xfId="0" applyFont="1" applyFill="1" applyBorder="1" applyAlignment="1">
      <alignment horizontal="center" vertical="center" wrapText="1"/>
    </xf>
    <xf numFmtId="0" fontId="3" fillId="13" borderId="21" xfId="0" applyFont="1" applyFill="1" applyBorder="1" applyAlignment="1">
      <alignment horizontal="center" vertical="center" wrapText="1"/>
    </xf>
    <xf numFmtId="0" fontId="6" fillId="11" borderId="44" xfId="0" applyFont="1" applyFill="1" applyBorder="1" applyAlignment="1" applyProtection="1">
      <alignment horizontal="center" vertical="center" wrapText="1"/>
      <protection locked="0"/>
    </xf>
    <xf numFmtId="0" fontId="6" fillId="11" borderId="11" xfId="0" applyFont="1" applyFill="1" applyBorder="1" applyAlignment="1" applyProtection="1">
      <alignment horizontal="center" vertical="center" wrapText="1"/>
      <protection locked="0"/>
    </xf>
    <xf numFmtId="0" fontId="6" fillId="11" borderId="6" xfId="0" applyFont="1" applyFill="1" applyBorder="1" applyAlignment="1" applyProtection="1">
      <alignment horizontal="center" vertical="center" wrapText="1"/>
      <protection locked="0"/>
    </xf>
    <xf numFmtId="0" fontId="6" fillId="11" borderId="30" xfId="0" applyFont="1" applyFill="1" applyBorder="1" applyAlignment="1" applyProtection="1">
      <alignment horizontal="left" vertical="top" wrapText="1"/>
      <protection locked="0"/>
    </xf>
    <xf numFmtId="0" fontId="6" fillId="11" borderId="19" xfId="0" applyFont="1" applyFill="1" applyBorder="1" applyAlignment="1" applyProtection="1">
      <alignment horizontal="left" vertical="top" wrapText="1"/>
      <protection locked="0"/>
    </xf>
    <xf numFmtId="0" fontId="6" fillId="11" borderId="30" xfId="0" applyFont="1" applyFill="1" applyBorder="1" applyAlignment="1" applyProtection="1">
      <alignment horizontal="center" vertical="center" wrapText="1"/>
      <protection locked="0"/>
    </xf>
    <xf numFmtId="0" fontId="6" fillId="11" borderId="108" xfId="0" applyFont="1" applyFill="1" applyBorder="1" applyAlignment="1" applyProtection="1">
      <alignment horizontal="center" vertical="center" wrapText="1"/>
      <protection locked="0"/>
    </xf>
    <xf numFmtId="0" fontId="6" fillId="11" borderId="19" xfId="0" applyFont="1" applyFill="1" applyBorder="1" applyAlignment="1" applyProtection="1">
      <alignment horizontal="center" vertical="center" wrapText="1"/>
      <protection locked="0"/>
    </xf>
    <xf numFmtId="0" fontId="8" fillId="13" borderId="112" xfId="0" applyFont="1" applyFill="1" applyBorder="1" applyAlignment="1">
      <alignment horizontal="center" vertical="center" wrapText="1"/>
    </xf>
    <xf numFmtId="0" fontId="8" fillId="13" borderId="110" xfId="0" applyFont="1" applyFill="1" applyBorder="1" applyAlignment="1">
      <alignment horizontal="center" vertical="center" wrapText="1"/>
    </xf>
    <xf numFmtId="0" fontId="8" fillId="13" borderId="105" xfId="0" applyFont="1" applyFill="1" applyBorder="1" applyAlignment="1">
      <alignment horizontal="center" vertical="center" wrapText="1"/>
    </xf>
    <xf numFmtId="0" fontId="4" fillId="13" borderId="7" xfId="0" applyFont="1" applyFill="1" applyBorder="1" applyAlignment="1">
      <alignment horizontal="left" vertical="center"/>
    </xf>
    <xf numFmtId="0" fontId="4" fillId="13" borderId="6" xfId="0" applyFont="1" applyFill="1" applyBorder="1" applyAlignment="1">
      <alignment horizontal="left"/>
    </xf>
    <xf numFmtId="0" fontId="4" fillId="13" borderId="44" xfId="0" applyFont="1" applyFill="1" applyBorder="1" applyAlignment="1">
      <alignment horizontal="center"/>
    </xf>
    <xf numFmtId="0" fontId="4" fillId="13" borderId="11" xfId="0" applyFont="1" applyFill="1" applyBorder="1" applyAlignment="1">
      <alignment horizontal="center"/>
    </xf>
    <xf numFmtId="0" fontId="4" fillId="13" borderId="6" xfId="0" applyFont="1" applyFill="1" applyBorder="1" applyAlignment="1">
      <alignment horizontal="center"/>
    </xf>
    <xf numFmtId="0" fontId="15" fillId="11" borderId="44" xfId="0" applyFont="1" applyFill="1" applyBorder="1" applyAlignment="1" applyProtection="1">
      <alignment horizontal="center"/>
      <protection locked="0"/>
    </xf>
    <xf numFmtId="0" fontId="15" fillId="11" borderId="6" xfId="0" applyFont="1" applyFill="1" applyBorder="1" applyAlignment="1" applyProtection="1">
      <alignment horizontal="center"/>
      <protection locked="0"/>
    </xf>
    <xf numFmtId="0" fontId="4" fillId="13" borderId="7" xfId="0" applyFont="1" applyFill="1" applyBorder="1" applyAlignment="1">
      <alignment horizontal="center" vertical="center"/>
    </xf>
    <xf numFmtId="0" fontId="15" fillId="11" borderId="7" xfId="0" applyFont="1" applyFill="1" applyBorder="1" applyAlignment="1" applyProtection="1">
      <alignment horizontal="center" vertical="center"/>
      <protection locked="0"/>
    </xf>
    <xf numFmtId="0" fontId="15" fillId="11" borderId="44" xfId="0" applyFont="1" applyFill="1" applyBorder="1" applyAlignment="1" applyProtection="1">
      <alignment horizontal="center" vertical="center"/>
      <protection locked="0"/>
    </xf>
    <xf numFmtId="0" fontId="15" fillId="11" borderId="6" xfId="0" applyFont="1" applyFill="1" applyBorder="1" applyAlignment="1" applyProtection="1">
      <alignment horizontal="center" vertical="center"/>
      <protection locked="0"/>
    </xf>
    <xf numFmtId="0" fontId="4" fillId="13" borderId="44" xfId="0" applyFont="1" applyFill="1" applyBorder="1" applyAlignment="1">
      <alignment horizontal="center" vertical="center"/>
    </xf>
    <xf numFmtId="0" fontId="4" fillId="13" borderId="6" xfId="0" applyFont="1" applyFill="1" applyBorder="1" applyAlignment="1">
      <alignment horizontal="center" vertical="center"/>
    </xf>
    <xf numFmtId="0" fontId="4" fillId="13" borderId="12" xfId="0" applyFont="1" applyFill="1" applyBorder="1" applyAlignment="1">
      <alignment horizontal="center" vertical="center"/>
    </xf>
    <xf numFmtId="0" fontId="4" fillId="13" borderId="11" xfId="0" applyFont="1" applyFill="1" applyBorder="1" applyAlignment="1">
      <alignment horizontal="center" vertical="center"/>
    </xf>
    <xf numFmtId="0" fontId="5" fillId="13" borderId="7" xfId="0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center" vertical="center"/>
    </xf>
  </cellXfs>
  <cellStyles count="43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Обычный 2" xfId="36" xr:uid="{00000000-0005-0000-0000-000024000000}"/>
    <cellStyle name="Плохой" xfId="37" builtinId="27" customBuiltin="1"/>
    <cellStyle name="Пояснение" xfId="38" builtinId="53" customBuiltin="1"/>
    <cellStyle name="Примечание" xfId="39" builtinId="10" customBuiltin="1"/>
    <cellStyle name="Связанная ячейка" xfId="40" builtinId="24" customBuiltin="1"/>
    <cellStyle name="Текст предупреждения" xfId="41" builtinId="11" customBuiltin="1"/>
    <cellStyle name="Хороший" xfId="42" builtinId="26" customBuiltin="1"/>
  </cellStyles>
  <dxfs count="1262"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ss\&#1052;&#1077;&#1088;&#1082;&#1091;&#1088;&#1080;&#1081;\&#1051;&#1080;&#1089;&#1090;%20Microsoft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B1:AK61"/>
  <sheetViews>
    <sheetView showGridLines="0" zoomScale="75" zoomScaleNormal="75" workbookViewId="0">
      <selection activeCell="B2" sqref="B2"/>
    </sheetView>
  </sheetViews>
  <sheetFormatPr defaultColWidth="9.140625" defaultRowHeight="15.75"/>
  <cols>
    <col min="1" max="1" width="2.7109375" style="40" customWidth="1"/>
    <col min="2" max="2" width="9.28515625" style="40" bestFit="1" customWidth="1"/>
    <col min="3" max="3" width="10.7109375" style="40" bestFit="1" customWidth="1"/>
    <col min="4" max="4" width="25.5703125" style="40" bestFit="1" customWidth="1"/>
    <col min="5" max="5" width="9.28515625" style="40" bestFit="1" customWidth="1"/>
    <col min="6" max="6" width="13.85546875" style="40" customWidth="1"/>
    <col min="7" max="37" width="8.85546875" style="40" customWidth="1"/>
    <col min="38" max="16384" width="9.140625" style="40"/>
  </cols>
  <sheetData>
    <row r="1" spans="2:37" ht="19.5" thickBot="1">
      <c r="B1" s="250" t="s">
        <v>89</v>
      </c>
      <c r="C1" s="250"/>
      <c r="D1" s="250"/>
    </row>
    <row r="2" spans="2:37" ht="16.5" thickBot="1">
      <c r="B2" s="142" t="s">
        <v>68</v>
      </c>
      <c r="C2" s="246" t="s">
        <v>69</v>
      </c>
      <c r="D2" s="247"/>
      <c r="E2" s="143" t="s">
        <v>70</v>
      </c>
      <c r="F2" s="144" t="s">
        <v>15</v>
      </c>
      <c r="G2" s="145">
        <v>1</v>
      </c>
      <c r="H2" s="146">
        <v>2</v>
      </c>
      <c r="I2" s="146">
        <v>3</v>
      </c>
      <c r="J2" s="146">
        <v>4</v>
      </c>
      <c r="K2" s="146">
        <v>5</v>
      </c>
      <c r="L2" s="146">
        <v>6</v>
      </c>
      <c r="M2" s="146">
        <v>7</v>
      </c>
      <c r="N2" s="146">
        <v>8</v>
      </c>
      <c r="O2" s="146">
        <v>9</v>
      </c>
      <c r="P2" s="146">
        <v>10</v>
      </c>
      <c r="Q2" s="146">
        <v>11</v>
      </c>
      <c r="R2" s="146">
        <v>12</v>
      </c>
      <c r="S2" s="146">
        <v>13</v>
      </c>
      <c r="T2" s="146">
        <v>14</v>
      </c>
      <c r="U2" s="146">
        <v>15</v>
      </c>
      <c r="V2" s="146">
        <v>16</v>
      </c>
      <c r="W2" s="146">
        <v>17</v>
      </c>
      <c r="X2" s="146">
        <v>18</v>
      </c>
      <c r="Y2" s="146">
        <v>19</v>
      </c>
      <c r="Z2" s="146">
        <v>20</v>
      </c>
      <c r="AA2" s="146">
        <v>21</v>
      </c>
      <c r="AB2" s="146">
        <v>22</v>
      </c>
      <c r="AC2" s="146">
        <v>23</v>
      </c>
      <c r="AD2" s="146">
        <v>24</v>
      </c>
      <c r="AE2" s="146">
        <v>25</v>
      </c>
      <c r="AF2" s="146">
        <v>26</v>
      </c>
      <c r="AG2" s="146">
        <v>27</v>
      </c>
      <c r="AH2" s="146">
        <v>28</v>
      </c>
      <c r="AI2" s="146">
        <v>29</v>
      </c>
      <c r="AJ2" s="146">
        <v>30</v>
      </c>
      <c r="AK2" s="147">
        <v>31</v>
      </c>
    </row>
    <row r="3" spans="2:37" ht="16.5" thickBot="1">
      <c r="B3" s="251" t="s">
        <v>71</v>
      </c>
      <c r="C3" s="255" t="s">
        <v>72</v>
      </c>
      <c r="D3" s="256"/>
      <c r="E3" s="42" t="s">
        <v>73</v>
      </c>
      <c r="F3" s="148" t="e">
        <f>SUM(G3:AK3)</f>
        <v>#REF!</v>
      </c>
      <c r="G3" s="47">
        <f>SUM('1'!$K$21:$K$32)</f>
        <v>14306</v>
      </c>
      <c r="H3" s="47">
        <f>SUM('2'!$K$21:$K$32)</f>
        <v>10951</v>
      </c>
      <c r="I3" s="47">
        <f>SUM('3'!$K$21:$K$32)</f>
        <v>15389</v>
      </c>
      <c r="J3" s="47">
        <f>SUM('4'!$K$21:$K$32)</f>
        <v>15186</v>
      </c>
      <c r="K3" s="47">
        <f>SUM('5'!$K$21:$K$32)</f>
        <v>9103</v>
      </c>
      <c r="L3" s="47">
        <f>SUM('6'!$K$21:$K$32)</f>
        <v>2185</v>
      </c>
      <c r="M3" s="47">
        <f>SUM('7'!$K$21:$K$32)</f>
        <v>15347</v>
      </c>
      <c r="N3" s="47">
        <f>SUM('8'!$K$21:$K$32)</f>
        <v>6200</v>
      </c>
      <c r="O3" s="47">
        <f>SUM('9'!$K$21:$K$32)</f>
        <v>6557</v>
      </c>
      <c r="P3" s="47">
        <f>SUM('10'!$K$21:$K$32)</f>
        <v>14025</v>
      </c>
      <c r="Q3" s="47">
        <f>SUM('11'!$K$21:$K$32)</f>
        <v>22864</v>
      </c>
      <c r="R3" s="47">
        <f>SUM('12'!$K$21:$K$32)</f>
        <v>25939</v>
      </c>
      <c r="S3" s="47">
        <f>SUM('13'!$K$21:$K$32)</f>
        <v>22622</v>
      </c>
      <c r="T3" s="47">
        <f>SUM('14'!$K$21:$K$32)</f>
        <v>23637</v>
      </c>
      <c r="U3" s="47">
        <f>SUM('15'!$K$21:$K$32)</f>
        <v>16800</v>
      </c>
      <c r="V3" s="47">
        <f>SUM('16'!$K$21:$K$32)</f>
        <v>17586</v>
      </c>
      <c r="W3" s="47">
        <f>SUM('17'!$K$21:$K$32)</f>
        <v>7007</v>
      </c>
      <c r="X3" s="47">
        <f>SUM('18'!$K$21:$K$32)</f>
        <v>11943</v>
      </c>
      <c r="Y3" s="47">
        <f>SUM('19'!$K$21:$K$32)</f>
        <v>16733</v>
      </c>
      <c r="Z3" s="47">
        <f>SUM('20'!$K$21:$K$32)</f>
        <v>14437</v>
      </c>
      <c r="AA3" s="47">
        <f>SUM('21'!$K$21:$K$32)</f>
        <v>0</v>
      </c>
      <c r="AB3" s="47" t="e">
        <f>SUM(#REF!)</f>
        <v>#REF!</v>
      </c>
      <c r="AC3" s="47" t="e">
        <f>SUM(#REF!)</f>
        <v>#REF!</v>
      </c>
      <c r="AD3" s="47" t="e">
        <f>SUM(#REF!)</f>
        <v>#REF!</v>
      </c>
      <c r="AE3" s="47" t="e">
        <f>SUM(#REF!)</f>
        <v>#REF!</v>
      </c>
      <c r="AF3" s="47" t="e">
        <f>SUM(#REF!)</f>
        <v>#REF!</v>
      </c>
      <c r="AG3" s="47" t="e">
        <f>SUM(#REF!)</f>
        <v>#REF!</v>
      </c>
      <c r="AH3" s="47" t="e">
        <f>SUM(#REF!)</f>
        <v>#REF!</v>
      </c>
      <c r="AI3" s="47" t="e">
        <f>SUM(#REF!)</f>
        <v>#REF!</v>
      </c>
      <c r="AJ3" s="47" t="e">
        <f>SUM(#REF!)</f>
        <v>#REF!</v>
      </c>
      <c r="AK3" s="47" t="e">
        <f>SUM(#REF!)</f>
        <v>#REF!</v>
      </c>
    </row>
    <row r="4" spans="2:37" ht="19.149999999999999" customHeight="1">
      <c r="B4" s="251"/>
      <c r="C4" s="248" t="s">
        <v>84</v>
      </c>
      <c r="D4" s="249"/>
      <c r="E4" s="46" t="s">
        <v>75</v>
      </c>
      <c r="F4" s="148" t="e">
        <f>SUM(G4:AK4)</f>
        <v>#REF!</v>
      </c>
      <c r="G4" s="47">
        <f>SUM('1'!$F$21:$F$32)</f>
        <v>429.17999999999995</v>
      </c>
      <c r="H4" s="47">
        <f>SUM('2'!$F$21:$F$32)</f>
        <v>345.82105263157894</v>
      </c>
      <c r="I4" s="47">
        <f>SUM('3'!$F$21:$F$32)</f>
        <v>461.67000000000007</v>
      </c>
      <c r="J4" s="47">
        <f>SUM('4'!$F$21:$F$32)</f>
        <v>455.58000000000004</v>
      </c>
      <c r="K4" s="47">
        <f>SUM('5'!$F$21:$F$32)</f>
        <v>273.09000000000003</v>
      </c>
      <c r="L4" s="47">
        <f>SUM('6'!$F$21:$F$32)</f>
        <v>65.55</v>
      </c>
      <c r="M4" s="47">
        <f>SUM('7'!$F$21:$F$32)</f>
        <v>460.41</v>
      </c>
      <c r="N4" s="47">
        <f>SUM('8'!$F$21:$F$32)</f>
        <v>186</v>
      </c>
      <c r="O4" s="47">
        <f>SUM('9'!$F$21:$F$32)</f>
        <v>196.71</v>
      </c>
      <c r="P4" s="47">
        <f>SUM('10'!$F$21:$F$32)</f>
        <v>420.75</v>
      </c>
      <c r="Q4" s="47">
        <f>SUM('11'!$F$21:$F$32)</f>
        <v>685.92000000000007</v>
      </c>
      <c r="R4" s="47">
        <f>SUM('12'!$F$21:$F$32)</f>
        <v>778.17</v>
      </c>
      <c r="S4" s="47">
        <f>SUM('13'!$F$21:$F$32)</f>
        <v>484.75714285714287</v>
      </c>
      <c r="T4" s="47">
        <f>SUM('14'!$F$21:$F$32)</f>
        <v>709.11</v>
      </c>
      <c r="U4" s="47">
        <f>SUM('15'!$F$21:$F$32)</f>
        <v>360</v>
      </c>
      <c r="V4" s="47">
        <f>SUM('16'!$F$21:$F$32)</f>
        <v>376.84285714285716</v>
      </c>
      <c r="W4" s="47">
        <f>SUM('17'!$F$21:$F$32)</f>
        <v>210.21</v>
      </c>
      <c r="X4" s="47">
        <f>SUM('18'!$F$21:$F$32)</f>
        <v>350.22</v>
      </c>
      <c r="Y4" s="47">
        <f>SUM('19'!$F$21:$F$32)</f>
        <v>501.99</v>
      </c>
      <c r="Z4" s="47">
        <f>SUM('20'!$F$21:$F$32)</f>
        <v>433.11</v>
      </c>
      <c r="AA4" s="47">
        <f>SUM('21'!$F$21:$F$32)</f>
        <v>0</v>
      </c>
      <c r="AB4" s="47" t="e">
        <f>SUM(#REF!)</f>
        <v>#REF!</v>
      </c>
      <c r="AC4" s="47" t="e">
        <f>SUM(#REF!)</f>
        <v>#REF!</v>
      </c>
      <c r="AD4" s="47" t="e">
        <f>SUM(#REF!)</f>
        <v>#REF!</v>
      </c>
      <c r="AE4" s="47" t="e">
        <f>SUM(#REF!)</f>
        <v>#REF!</v>
      </c>
      <c r="AF4" s="47" t="e">
        <f>SUM(#REF!)</f>
        <v>#REF!</v>
      </c>
      <c r="AG4" s="47" t="e">
        <f>SUM(#REF!)</f>
        <v>#REF!</v>
      </c>
      <c r="AH4" s="47" t="e">
        <f>SUM(#REF!)</f>
        <v>#REF!</v>
      </c>
      <c r="AI4" s="47" t="e">
        <f>SUM(#REF!)</f>
        <v>#REF!</v>
      </c>
      <c r="AJ4" s="47" t="e">
        <f>SUM(#REF!)</f>
        <v>#REF!</v>
      </c>
      <c r="AK4" s="47" t="e">
        <f>SUM(#REF!)</f>
        <v>#REF!</v>
      </c>
    </row>
    <row r="5" spans="2:37">
      <c r="B5" s="252"/>
      <c r="C5" s="239" t="s">
        <v>74</v>
      </c>
      <c r="D5" s="240"/>
      <c r="E5" s="46" t="s">
        <v>75</v>
      </c>
      <c r="F5" s="149" t="e">
        <f t="shared" ref="F5:F15" si="0">SUM(G5:AK5)</f>
        <v>#REF!</v>
      </c>
      <c r="G5" s="47">
        <f>SUM('1'!$D$21:$D$32)</f>
        <v>720.00000000000011</v>
      </c>
      <c r="H5" s="47">
        <f>SUM('2'!$D$21:$D$32)</f>
        <v>720</v>
      </c>
      <c r="I5" s="47">
        <f>SUM('3'!$D$21:$D$32)</f>
        <v>720</v>
      </c>
      <c r="J5" s="47">
        <f>SUM('4'!$D$21:$D$32)</f>
        <v>720.00000000000011</v>
      </c>
      <c r="K5" s="47">
        <f>SUM('5'!$D$21:$D$32)</f>
        <v>720.00000000000011</v>
      </c>
      <c r="L5" s="47">
        <f>SUM('6'!$D$21:$D$32)</f>
        <v>720</v>
      </c>
      <c r="M5" s="47">
        <f>SUM('7'!$D$21:$D$32)</f>
        <v>720</v>
      </c>
      <c r="N5" s="47">
        <f>SUM('8'!$D$21:$D$32)</f>
        <v>358.99999999999994</v>
      </c>
      <c r="O5" s="47">
        <f>SUM('9'!$D$21:$D$32)</f>
        <v>330.00000000000011</v>
      </c>
      <c r="P5" s="47">
        <f>SUM('10'!$D$21:$D$32)</f>
        <v>720.00000000000011</v>
      </c>
      <c r="Q5" s="47">
        <f>SUM('11'!$D$21:$D$32)</f>
        <v>720</v>
      </c>
      <c r="R5" s="47">
        <f>SUM('12'!$D$21:$D$32)</f>
        <v>720.00000000000011</v>
      </c>
      <c r="S5" s="47">
        <f>SUM('13'!$D$21:$D$32)</f>
        <v>720.00000000000011</v>
      </c>
      <c r="T5" s="47">
        <f>SUM('14'!$D$21:$D$32)</f>
        <v>720</v>
      </c>
      <c r="U5" s="47">
        <f>SUM('15'!$D$21:$D$32)</f>
        <v>720</v>
      </c>
      <c r="V5" s="47">
        <f>SUM('16'!$D$21:$D$32)</f>
        <v>720</v>
      </c>
      <c r="W5" s="47">
        <f>SUM('17'!$D$21:$D$32)</f>
        <v>720.00000000000023</v>
      </c>
      <c r="X5" s="47">
        <f>SUM('18'!$D$21:$D$32)</f>
        <v>720.00000000000011</v>
      </c>
      <c r="Y5" s="47">
        <f>SUM('19'!$D$21:$D$32)</f>
        <v>720.00000000000011</v>
      </c>
      <c r="Z5" s="47">
        <f>SUM('20'!$D$21:$D$32)</f>
        <v>720.00000000000011</v>
      </c>
      <c r="AA5" s="47">
        <f>SUM('21'!$D$21:$D$32)</f>
        <v>0</v>
      </c>
      <c r="AB5" s="47" t="e">
        <f>SUM(#REF!)</f>
        <v>#REF!</v>
      </c>
      <c r="AC5" s="47" t="e">
        <f>SUM(#REF!)</f>
        <v>#REF!</v>
      </c>
      <c r="AD5" s="47" t="e">
        <f>SUM(#REF!)</f>
        <v>#REF!</v>
      </c>
      <c r="AE5" s="47" t="e">
        <f>SUM(#REF!)</f>
        <v>#REF!</v>
      </c>
      <c r="AF5" s="47" t="e">
        <f>SUM(#REF!)</f>
        <v>#REF!</v>
      </c>
      <c r="AG5" s="47" t="e">
        <f>SUM(#REF!)</f>
        <v>#REF!</v>
      </c>
      <c r="AH5" s="47" t="e">
        <f>SUM(#REF!)</f>
        <v>#REF!</v>
      </c>
      <c r="AI5" s="47" t="e">
        <f>SUM(#REF!)</f>
        <v>#REF!</v>
      </c>
      <c r="AJ5" s="47" t="e">
        <f>SUM(#REF!)</f>
        <v>#REF!</v>
      </c>
      <c r="AK5" s="47" t="e">
        <f>SUM(#REF!)</f>
        <v>#REF!</v>
      </c>
    </row>
    <row r="6" spans="2:37" ht="5.25" customHeight="1">
      <c r="B6" s="252"/>
      <c r="C6" s="150"/>
      <c r="D6" s="151"/>
      <c r="E6" s="163"/>
      <c r="F6" s="164"/>
      <c r="G6" s="165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6"/>
      <c r="AB6" s="166"/>
      <c r="AC6" s="166"/>
      <c r="AD6" s="166"/>
      <c r="AE6" s="166"/>
      <c r="AF6" s="166"/>
      <c r="AG6" s="166"/>
      <c r="AH6" s="166"/>
      <c r="AI6" s="166"/>
      <c r="AJ6" s="166"/>
      <c r="AK6" s="167"/>
    </row>
    <row r="7" spans="2:37" ht="12.75" customHeight="1">
      <c r="B7" s="252"/>
      <c r="C7" s="241" t="s">
        <v>26</v>
      </c>
      <c r="D7" s="152" t="s">
        <v>17</v>
      </c>
      <c r="E7" s="50" t="s">
        <v>75</v>
      </c>
      <c r="F7" s="153" t="e">
        <f t="shared" si="0"/>
        <v>#REF!</v>
      </c>
      <c r="G7" s="51">
        <f>'1'!$V19</f>
        <v>113</v>
      </c>
      <c r="H7" s="51">
        <f>'2'!$V19</f>
        <v>230.00000000000006</v>
      </c>
      <c r="I7" s="51">
        <f>'3'!$V19</f>
        <v>254.00000000000023</v>
      </c>
      <c r="J7" s="51">
        <f>'4'!$V19</f>
        <v>148.99999999999994</v>
      </c>
      <c r="K7" s="51">
        <f>'5'!$V19</f>
        <v>117.99999999999999</v>
      </c>
      <c r="L7" s="51">
        <f>'6'!$V19</f>
        <v>222.00000000000017</v>
      </c>
      <c r="M7" s="51">
        <f>'7'!$V19</f>
        <v>174.00000000000003</v>
      </c>
      <c r="N7" s="51">
        <f>'8'!$V19</f>
        <v>64.000000000000014</v>
      </c>
      <c r="O7" s="51">
        <f>'9'!$V19</f>
        <v>37.000000000000028</v>
      </c>
      <c r="P7" s="51">
        <f>'10'!$V19</f>
        <v>100.00000000000021</v>
      </c>
      <c r="Q7" s="51">
        <f>'11'!$V19</f>
        <v>71.000000000000057</v>
      </c>
      <c r="R7" s="51">
        <f>'12'!$V19</f>
        <v>164.99999999999972</v>
      </c>
      <c r="S7" s="51">
        <f>'13'!$V19</f>
        <v>49.999999999999901</v>
      </c>
      <c r="T7" s="51">
        <f>'14'!$V19</f>
        <v>75.000000000000057</v>
      </c>
      <c r="U7" s="51">
        <f>'15'!$V19</f>
        <v>108.99999999999994</v>
      </c>
      <c r="V7" s="51">
        <f>'16'!$V19</f>
        <v>253.00000000000037</v>
      </c>
      <c r="W7" s="51">
        <f>'17'!$V19</f>
        <v>125.00000000000018</v>
      </c>
      <c r="X7" s="51">
        <f>'18'!$V19</f>
        <v>329.99999999999994</v>
      </c>
      <c r="Y7" s="51">
        <f>'19'!$V19</f>
        <v>292.99999999999989</v>
      </c>
      <c r="Z7" s="51">
        <f>'20'!$V19</f>
        <v>398.00000000000011</v>
      </c>
      <c r="AA7" s="51">
        <f>'21'!$V19</f>
        <v>0</v>
      </c>
      <c r="AB7" s="51" t="e">
        <f>#REF!</f>
        <v>#REF!</v>
      </c>
      <c r="AC7" s="51" t="e">
        <f>#REF!</f>
        <v>#REF!</v>
      </c>
      <c r="AD7" s="51" t="e">
        <f>#REF!</f>
        <v>#REF!</v>
      </c>
      <c r="AE7" s="51" t="e">
        <f>#REF!</f>
        <v>#REF!</v>
      </c>
      <c r="AF7" s="51" t="e">
        <f>#REF!</f>
        <v>#REF!</v>
      </c>
      <c r="AG7" s="51" t="e">
        <f>#REF!</f>
        <v>#REF!</v>
      </c>
      <c r="AH7" s="51" t="e">
        <f>#REF!</f>
        <v>#REF!</v>
      </c>
      <c r="AI7" s="51" t="e">
        <f>#REF!</f>
        <v>#REF!</v>
      </c>
      <c r="AJ7" s="51" t="e">
        <f>#REF!</f>
        <v>#REF!</v>
      </c>
      <c r="AK7" s="51" t="e">
        <f>#REF!</f>
        <v>#REF!</v>
      </c>
    </row>
    <row r="8" spans="2:37">
      <c r="B8" s="252"/>
      <c r="C8" s="241"/>
      <c r="D8" s="154" t="s">
        <v>18</v>
      </c>
      <c r="E8" s="54" t="s">
        <v>75</v>
      </c>
      <c r="F8" s="155" t="e">
        <f t="shared" si="0"/>
        <v>#REF!</v>
      </c>
      <c r="G8" s="51">
        <f>'1'!$V20</f>
        <v>0</v>
      </c>
      <c r="H8" s="51">
        <f>'2'!$V20</f>
        <v>0</v>
      </c>
      <c r="I8" s="51">
        <f>'3'!$V20</f>
        <v>0</v>
      </c>
      <c r="J8" s="51">
        <f>'4'!$V20</f>
        <v>0</v>
      </c>
      <c r="K8" s="51">
        <f>'5'!$V20</f>
        <v>61.000000000000099</v>
      </c>
      <c r="L8" s="51">
        <f>'6'!$V20</f>
        <v>0</v>
      </c>
      <c r="M8" s="51">
        <f>'7'!$V20</f>
        <v>0</v>
      </c>
      <c r="N8" s="51">
        <f>'8'!$V20</f>
        <v>0</v>
      </c>
      <c r="O8" s="51">
        <f>'9'!$V20</f>
        <v>0</v>
      </c>
      <c r="P8" s="51">
        <f>'10'!$V20</f>
        <v>0</v>
      </c>
      <c r="Q8" s="51">
        <f>'11'!$V20</f>
        <v>0</v>
      </c>
      <c r="R8" s="51">
        <f>'12'!$V20</f>
        <v>0</v>
      </c>
      <c r="S8" s="51">
        <f>'13'!$V20</f>
        <v>0</v>
      </c>
      <c r="T8" s="51">
        <f>'14'!$V20</f>
        <v>0</v>
      </c>
      <c r="U8" s="51">
        <f>'15'!$V20</f>
        <v>0</v>
      </c>
      <c r="V8" s="51">
        <f>'16'!$V20</f>
        <v>0</v>
      </c>
      <c r="W8" s="51">
        <f>'17'!$V20</f>
        <v>0</v>
      </c>
      <c r="X8" s="51">
        <f>'18'!$V20</f>
        <v>0</v>
      </c>
      <c r="Y8" s="51">
        <f>'19'!$V20</f>
        <v>0</v>
      </c>
      <c r="Z8" s="51">
        <f>'20'!$V20</f>
        <v>0</v>
      </c>
      <c r="AA8" s="51">
        <f>'21'!$V20</f>
        <v>0</v>
      </c>
      <c r="AB8" s="51" t="e">
        <f>#REF!</f>
        <v>#REF!</v>
      </c>
      <c r="AC8" s="51" t="e">
        <f>#REF!</f>
        <v>#REF!</v>
      </c>
      <c r="AD8" s="51" t="e">
        <f>#REF!</f>
        <v>#REF!</v>
      </c>
      <c r="AE8" s="51" t="e">
        <f>#REF!</f>
        <v>#REF!</v>
      </c>
      <c r="AF8" s="51" t="e">
        <f>#REF!</f>
        <v>#REF!</v>
      </c>
      <c r="AG8" s="51" t="e">
        <f>#REF!</f>
        <v>#REF!</v>
      </c>
      <c r="AH8" s="51" t="e">
        <f>#REF!</f>
        <v>#REF!</v>
      </c>
      <c r="AI8" s="51" t="e">
        <f>#REF!</f>
        <v>#REF!</v>
      </c>
      <c r="AJ8" s="51" t="e">
        <f>#REF!</f>
        <v>#REF!</v>
      </c>
      <c r="AK8" s="51" t="e">
        <f>#REF!</f>
        <v>#REF!</v>
      </c>
    </row>
    <row r="9" spans="2:37">
      <c r="B9" s="252"/>
      <c r="C9" s="241"/>
      <c r="D9" s="154" t="s">
        <v>19</v>
      </c>
      <c r="E9" s="54" t="s">
        <v>75</v>
      </c>
      <c r="F9" s="155" t="e">
        <f t="shared" si="0"/>
        <v>#REF!</v>
      </c>
      <c r="G9" s="51">
        <f>'1'!$V21</f>
        <v>120.99999999999997</v>
      </c>
      <c r="H9" s="51">
        <f>'2'!$V21</f>
        <v>130.00000000000003</v>
      </c>
      <c r="I9" s="51">
        <f>'3'!$V21</f>
        <v>3.9999999999999858</v>
      </c>
      <c r="J9" s="51">
        <f>'4'!$V21</f>
        <v>131.00000000000034</v>
      </c>
      <c r="K9" s="51">
        <f>'5'!$V21</f>
        <v>343</v>
      </c>
      <c r="L9" s="51">
        <f>'6'!$V21</f>
        <v>501.00000000000011</v>
      </c>
      <c r="M9" s="51">
        <f>'7'!$V21</f>
        <v>12.999999999999954</v>
      </c>
      <c r="N9" s="51">
        <f>'8'!$V21</f>
        <v>0</v>
      </c>
      <c r="O9" s="51">
        <f>'9'!$V21</f>
        <v>110.00000000000009</v>
      </c>
      <c r="P9" s="51">
        <f>'10'!$V21</f>
        <v>219.99999999999986</v>
      </c>
      <c r="Q9" s="51">
        <f>'11'!$V21</f>
        <v>71.000000000000071</v>
      </c>
      <c r="R9" s="51">
        <f>'12'!$V21</f>
        <v>56.000000000000114</v>
      </c>
      <c r="S9" s="51">
        <f>'13'!$V21</f>
        <v>210.99999999999989</v>
      </c>
      <c r="T9" s="51">
        <f>'14'!$V21</f>
        <v>132.00000000000009</v>
      </c>
      <c r="U9" s="51">
        <f>'15'!$V21</f>
        <v>228</v>
      </c>
      <c r="V9" s="51">
        <f>'16'!$V21</f>
        <v>33.999999999999879</v>
      </c>
      <c r="W9" s="51">
        <f>'17'!$V21</f>
        <v>370</v>
      </c>
      <c r="X9" s="51">
        <f>'18'!$V21</f>
        <v>15.000000000000027</v>
      </c>
      <c r="Y9" s="51">
        <f>'19'!$V21</f>
        <v>14.999999999999947</v>
      </c>
      <c r="Z9" s="51">
        <f>'20'!$V21</f>
        <v>7.9999999999999716</v>
      </c>
      <c r="AA9" s="51">
        <f>'21'!$V21</f>
        <v>0</v>
      </c>
      <c r="AB9" s="51" t="e">
        <f>#REF!</f>
        <v>#REF!</v>
      </c>
      <c r="AC9" s="51" t="e">
        <f>#REF!</f>
        <v>#REF!</v>
      </c>
      <c r="AD9" s="51" t="e">
        <f>#REF!</f>
        <v>#REF!</v>
      </c>
      <c r="AE9" s="51" t="e">
        <f>#REF!</f>
        <v>#REF!</v>
      </c>
      <c r="AF9" s="51" t="e">
        <f>#REF!</f>
        <v>#REF!</v>
      </c>
      <c r="AG9" s="51" t="e">
        <f>#REF!</f>
        <v>#REF!</v>
      </c>
      <c r="AH9" s="51" t="e">
        <f>#REF!</f>
        <v>#REF!</v>
      </c>
      <c r="AI9" s="51" t="e">
        <f>#REF!</f>
        <v>#REF!</v>
      </c>
      <c r="AJ9" s="51" t="e">
        <f>#REF!</f>
        <v>#REF!</v>
      </c>
      <c r="AK9" s="51" t="e">
        <f>#REF!</f>
        <v>#REF!</v>
      </c>
    </row>
    <row r="10" spans="2:37">
      <c r="B10" s="252"/>
      <c r="C10" s="241"/>
      <c r="D10" s="154" t="s">
        <v>20</v>
      </c>
      <c r="E10" s="54" t="s">
        <v>75</v>
      </c>
      <c r="F10" s="155" t="e">
        <f t="shared" si="0"/>
        <v>#REF!</v>
      </c>
      <c r="G10" s="51">
        <f>'1'!$V22</f>
        <v>10.000000000000124</v>
      </c>
      <c r="H10" s="51">
        <f>'2'!$V22</f>
        <v>0</v>
      </c>
      <c r="I10" s="51">
        <f>'3'!$V22</f>
        <v>0</v>
      </c>
      <c r="J10" s="51">
        <f>'4'!$V22</f>
        <v>0</v>
      </c>
      <c r="K10" s="51">
        <f>'5'!$V22</f>
        <v>0</v>
      </c>
      <c r="L10" s="51">
        <f>'6'!$V22</f>
        <v>0</v>
      </c>
      <c r="M10" s="51">
        <f>'7'!$V22</f>
        <v>0</v>
      </c>
      <c r="N10" s="51">
        <f>'8'!$V22</f>
        <v>0</v>
      </c>
      <c r="O10" s="51">
        <f>'9'!$V22</f>
        <v>0</v>
      </c>
      <c r="P10" s="51">
        <f>'10'!$V22</f>
        <v>0</v>
      </c>
      <c r="Q10" s="51">
        <f>'11'!$V22</f>
        <v>0</v>
      </c>
      <c r="R10" s="51">
        <f>'12'!$V22</f>
        <v>0</v>
      </c>
      <c r="S10" s="51">
        <f>'13'!$V22</f>
        <v>0</v>
      </c>
      <c r="T10" s="51">
        <f>'14'!$V22</f>
        <v>0</v>
      </c>
      <c r="U10" s="51">
        <f>'15'!$V22</f>
        <v>0</v>
      </c>
      <c r="V10" s="51">
        <f>'16'!$V22</f>
        <v>0</v>
      </c>
      <c r="W10" s="51">
        <f>'17'!$V22</f>
        <v>0</v>
      </c>
      <c r="X10" s="51">
        <f>'18'!$V22</f>
        <v>0</v>
      </c>
      <c r="Y10" s="51">
        <f>'19'!$V22</f>
        <v>0</v>
      </c>
      <c r="Z10" s="51">
        <f>'20'!$V22</f>
        <v>0</v>
      </c>
      <c r="AA10" s="51">
        <f>'21'!$V22</f>
        <v>0</v>
      </c>
      <c r="AB10" s="51" t="e">
        <f>#REF!</f>
        <v>#REF!</v>
      </c>
      <c r="AC10" s="51" t="e">
        <f>#REF!</f>
        <v>#REF!</v>
      </c>
      <c r="AD10" s="51" t="e">
        <f>#REF!</f>
        <v>#REF!</v>
      </c>
      <c r="AE10" s="51" t="e">
        <f>#REF!</f>
        <v>#REF!</v>
      </c>
      <c r="AF10" s="51" t="e">
        <f>#REF!</f>
        <v>#REF!</v>
      </c>
      <c r="AG10" s="51" t="e">
        <f>#REF!</f>
        <v>#REF!</v>
      </c>
      <c r="AH10" s="51" t="e">
        <f>#REF!</f>
        <v>#REF!</v>
      </c>
      <c r="AI10" s="51" t="e">
        <f>#REF!</f>
        <v>#REF!</v>
      </c>
      <c r="AJ10" s="51" t="e">
        <f>#REF!</f>
        <v>#REF!</v>
      </c>
      <c r="AK10" s="51" t="e">
        <f>#REF!</f>
        <v>#REF!</v>
      </c>
    </row>
    <row r="11" spans="2:37">
      <c r="B11" s="252"/>
      <c r="C11" s="241"/>
      <c r="D11" s="154" t="s">
        <v>27</v>
      </c>
      <c r="E11" s="54" t="s">
        <v>75</v>
      </c>
      <c r="F11" s="155" t="e">
        <f t="shared" si="0"/>
        <v>#REF!</v>
      </c>
      <c r="G11" s="51">
        <f>'1'!$V23</f>
        <v>0</v>
      </c>
      <c r="H11" s="51">
        <f>'2'!$V23</f>
        <v>0</v>
      </c>
      <c r="I11" s="51">
        <f>'3'!$V23</f>
        <v>0</v>
      </c>
      <c r="J11" s="51">
        <f>'4'!$V23</f>
        <v>0</v>
      </c>
      <c r="K11" s="51">
        <f>'5'!$V23</f>
        <v>9.9999999999999645</v>
      </c>
      <c r="L11" s="51">
        <f>'6'!$V23</f>
        <v>0</v>
      </c>
      <c r="M11" s="51">
        <f>'7'!$V23</f>
        <v>0</v>
      </c>
      <c r="N11" s="51">
        <f>'8'!$V23</f>
        <v>0</v>
      </c>
      <c r="O11" s="51">
        <f>'9'!$V23</f>
        <v>0</v>
      </c>
      <c r="P11" s="51">
        <f>'10'!$V23</f>
        <v>0</v>
      </c>
      <c r="Q11" s="51">
        <f>'11'!$V23</f>
        <v>10.000000000000124</v>
      </c>
      <c r="R11" s="51">
        <f>'12'!$V23</f>
        <v>6.0000000000001386</v>
      </c>
      <c r="S11" s="51">
        <f>'13'!$V23</f>
        <v>0</v>
      </c>
      <c r="T11" s="51">
        <f>'14'!$V23</f>
        <v>9.9999999999999645</v>
      </c>
      <c r="U11" s="51">
        <f>'15'!$V23</f>
        <v>15.000000000000107</v>
      </c>
      <c r="V11" s="51">
        <f>'16'!$V23</f>
        <v>43.999999999999922</v>
      </c>
      <c r="W11" s="51">
        <f>'17'!$V23</f>
        <v>0</v>
      </c>
      <c r="X11" s="51">
        <f>'18'!$V23</f>
        <v>0</v>
      </c>
      <c r="Y11" s="51">
        <f>'19'!$V23</f>
        <v>0</v>
      </c>
      <c r="Z11" s="51">
        <f>'20'!$V23</f>
        <v>0</v>
      </c>
      <c r="AA11" s="51">
        <f>'21'!$V23</f>
        <v>0</v>
      </c>
      <c r="AB11" s="51" t="e">
        <f>#REF!</f>
        <v>#REF!</v>
      </c>
      <c r="AC11" s="51" t="e">
        <f>#REF!</f>
        <v>#REF!</v>
      </c>
      <c r="AD11" s="51" t="e">
        <f>#REF!</f>
        <v>#REF!</v>
      </c>
      <c r="AE11" s="51" t="e">
        <f>#REF!</f>
        <v>#REF!</v>
      </c>
      <c r="AF11" s="51" t="e">
        <f>#REF!</f>
        <v>#REF!</v>
      </c>
      <c r="AG11" s="51" t="e">
        <f>#REF!</f>
        <v>#REF!</v>
      </c>
      <c r="AH11" s="51" t="e">
        <f>#REF!</f>
        <v>#REF!</v>
      </c>
      <c r="AI11" s="51" t="e">
        <f>#REF!</f>
        <v>#REF!</v>
      </c>
      <c r="AJ11" s="51" t="e">
        <f>#REF!</f>
        <v>#REF!</v>
      </c>
      <c r="AK11" s="51" t="e">
        <f>#REF!</f>
        <v>#REF!</v>
      </c>
    </row>
    <row r="12" spans="2:37">
      <c r="B12" s="252"/>
      <c r="C12" s="241"/>
      <c r="D12" s="156" t="s">
        <v>21</v>
      </c>
      <c r="E12" s="54" t="s">
        <v>75</v>
      </c>
      <c r="F12" s="155" t="e">
        <f t="shared" si="0"/>
        <v>#REF!</v>
      </c>
      <c r="G12" s="51">
        <f>'1'!$V24</f>
        <v>0</v>
      </c>
      <c r="H12" s="51">
        <f>'2'!$V24</f>
        <v>0</v>
      </c>
      <c r="I12" s="51">
        <f>'3'!$V24</f>
        <v>104.99999999999994</v>
      </c>
      <c r="J12" s="51">
        <f>'4'!$V24</f>
        <v>0</v>
      </c>
      <c r="K12" s="51">
        <f>'5'!$V24</f>
        <v>0</v>
      </c>
      <c r="L12" s="51">
        <f>'6'!$V24</f>
        <v>0</v>
      </c>
      <c r="M12" s="51">
        <f>'7'!$V24</f>
        <v>0</v>
      </c>
      <c r="N12" s="51">
        <f>'8'!$V24</f>
        <v>0</v>
      </c>
      <c r="O12" s="51">
        <f>'9'!$V24</f>
        <v>0</v>
      </c>
      <c r="P12" s="51">
        <f>'10'!$V24</f>
        <v>0</v>
      </c>
      <c r="Q12" s="51">
        <f>'11'!$V24</f>
        <v>0</v>
      </c>
      <c r="R12" s="51">
        <f>'12'!$V24</f>
        <v>0</v>
      </c>
      <c r="S12" s="51">
        <f>'13'!$V24</f>
        <v>0</v>
      </c>
      <c r="T12" s="51">
        <f>'14'!$V24</f>
        <v>0</v>
      </c>
      <c r="U12" s="51">
        <f>'15'!$V24</f>
        <v>0</v>
      </c>
      <c r="V12" s="51">
        <f>'16'!$V24</f>
        <v>0</v>
      </c>
      <c r="W12" s="51">
        <f>'17'!$V24</f>
        <v>0</v>
      </c>
      <c r="X12" s="51">
        <f>'18'!$V24</f>
        <v>0</v>
      </c>
      <c r="Y12" s="51">
        <f>'19'!$V24</f>
        <v>0</v>
      </c>
      <c r="Z12" s="51">
        <f>'20'!$V24</f>
        <v>5.9999999999999787</v>
      </c>
      <c r="AA12" s="51">
        <f>'21'!$V24</f>
        <v>0</v>
      </c>
      <c r="AB12" s="51" t="e">
        <f>#REF!</f>
        <v>#REF!</v>
      </c>
      <c r="AC12" s="51" t="e">
        <f>#REF!</f>
        <v>#REF!</v>
      </c>
      <c r="AD12" s="51" t="e">
        <f>#REF!</f>
        <v>#REF!</v>
      </c>
      <c r="AE12" s="51" t="e">
        <f>#REF!</f>
        <v>#REF!</v>
      </c>
      <c r="AF12" s="51" t="e">
        <f>#REF!</f>
        <v>#REF!</v>
      </c>
      <c r="AG12" s="51" t="e">
        <f>#REF!</f>
        <v>#REF!</v>
      </c>
      <c r="AH12" s="51" t="e">
        <f>#REF!</f>
        <v>#REF!</v>
      </c>
      <c r="AI12" s="51" t="e">
        <f>#REF!</f>
        <v>#REF!</v>
      </c>
      <c r="AJ12" s="51" t="e">
        <f>#REF!</f>
        <v>#REF!</v>
      </c>
      <c r="AK12" s="51" t="e">
        <f>#REF!</f>
        <v>#REF!</v>
      </c>
    </row>
    <row r="13" spans="2:37">
      <c r="B13" s="252"/>
      <c r="C13" s="241"/>
      <c r="D13" s="156" t="s">
        <v>39</v>
      </c>
      <c r="E13" s="54" t="s">
        <v>75</v>
      </c>
      <c r="F13" s="155" t="e">
        <f t="shared" si="0"/>
        <v>#REF!</v>
      </c>
      <c r="G13" s="51">
        <f>'1'!$V25</f>
        <v>0</v>
      </c>
      <c r="H13" s="51">
        <f>'2'!$V25</f>
        <v>0</v>
      </c>
      <c r="I13" s="51">
        <f>'3'!$V25</f>
        <v>0</v>
      </c>
      <c r="J13" s="51">
        <f>'4'!$V25</f>
        <v>0</v>
      </c>
      <c r="K13" s="51">
        <f>'5'!$V25</f>
        <v>0</v>
      </c>
      <c r="L13" s="51">
        <f>'6'!$V25</f>
        <v>0</v>
      </c>
      <c r="M13" s="51">
        <f>'7'!$V25</f>
        <v>0</v>
      </c>
      <c r="N13" s="51">
        <f>'8'!$V25</f>
        <v>0</v>
      </c>
      <c r="O13" s="51">
        <f>'9'!$V25</f>
        <v>0</v>
      </c>
      <c r="P13" s="51">
        <f>'10'!$V25</f>
        <v>0</v>
      </c>
      <c r="Q13" s="51">
        <f>'11'!$V25</f>
        <v>0</v>
      </c>
      <c r="R13" s="51">
        <f>'12'!$V25</f>
        <v>0</v>
      </c>
      <c r="S13" s="51">
        <f>'13'!$V25</f>
        <v>0</v>
      </c>
      <c r="T13" s="51">
        <f>'14'!$V25</f>
        <v>0</v>
      </c>
      <c r="U13" s="51">
        <f>'15'!$V25</f>
        <v>0</v>
      </c>
      <c r="V13" s="51">
        <f>'16'!$V25</f>
        <v>0</v>
      </c>
      <c r="W13" s="51">
        <f>'17'!$V25</f>
        <v>0</v>
      </c>
      <c r="X13" s="51">
        <f>'18'!$V25</f>
        <v>0</v>
      </c>
      <c r="Y13" s="51">
        <f>'19'!$V25</f>
        <v>0</v>
      </c>
      <c r="Z13" s="51">
        <f>'20'!$V25</f>
        <v>0</v>
      </c>
      <c r="AA13" s="51">
        <f>'21'!$V25</f>
        <v>0</v>
      </c>
      <c r="AB13" s="51" t="e">
        <f>#REF!</f>
        <v>#REF!</v>
      </c>
      <c r="AC13" s="51" t="e">
        <f>#REF!</f>
        <v>#REF!</v>
      </c>
      <c r="AD13" s="51" t="e">
        <f>#REF!</f>
        <v>#REF!</v>
      </c>
      <c r="AE13" s="51" t="e">
        <f>#REF!</f>
        <v>#REF!</v>
      </c>
      <c r="AF13" s="51" t="e">
        <f>#REF!</f>
        <v>#REF!</v>
      </c>
      <c r="AG13" s="51" t="e">
        <f>#REF!</f>
        <v>#REF!</v>
      </c>
      <c r="AH13" s="51" t="e">
        <f>#REF!</f>
        <v>#REF!</v>
      </c>
      <c r="AI13" s="51" t="e">
        <f>#REF!</f>
        <v>#REF!</v>
      </c>
      <c r="AJ13" s="51" t="e">
        <f>#REF!</f>
        <v>#REF!</v>
      </c>
      <c r="AK13" s="51" t="e">
        <f>#REF!</f>
        <v>#REF!</v>
      </c>
    </row>
    <row r="14" spans="2:37">
      <c r="B14" s="252"/>
      <c r="C14" s="241"/>
      <c r="D14" s="157" t="s">
        <v>22</v>
      </c>
      <c r="E14" s="58" t="s">
        <v>75</v>
      </c>
      <c r="F14" s="158" t="e">
        <f t="shared" si="0"/>
        <v>#REF!</v>
      </c>
      <c r="G14" s="51">
        <f>'1'!$V26</f>
        <v>0</v>
      </c>
      <c r="H14" s="51">
        <f>'2'!$V26</f>
        <v>0</v>
      </c>
      <c r="I14" s="51">
        <f>'3'!$V26</f>
        <v>0</v>
      </c>
      <c r="J14" s="51">
        <f>'4'!$V26</f>
        <v>0</v>
      </c>
      <c r="K14" s="51">
        <f>'5'!$V26</f>
        <v>0</v>
      </c>
      <c r="L14" s="51">
        <f>'6'!$V26</f>
        <v>0</v>
      </c>
      <c r="M14" s="51">
        <f>'7'!$V26</f>
        <v>165.00000000000006</v>
      </c>
      <c r="N14" s="51">
        <f>'8'!$V26</f>
        <v>119.99999999999997</v>
      </c>
      <c r="O14" s="51">
        <f>'9'!$V26</f>
        <v>0</v>
      </c>
      <c r="P14" s="51">
        <f>'10'!$V26</f>
        <v>0</v>
      </c>
      <c r="Q14" s="51">
        <f>'11'!$V26</f>
        <v>0</v>
      </c>
      <c r="R14" s="51">
        <f>'12'!$V26</f>
        <v>0</v>
      </c>
      <c r="S14" s="51">
        <f>'13'!$V26</f>
        <v>0</v>
      </c>
      <c r="T14" s="51">
        <f>'14'!$V26</f>
        <v>0</v>
      </c>
      <c r="U14" s="51">
        <f>'15'!$V26</f>
        <v>0</v>
      </c>
      <c r="V14" s="51">
        <f>'16'!$V26</f>
        <v>0</v>
      </c>
      <c r="W14" s="51">
        <f>'17'!$V26</f>
        <v>0</v>
      </c>
      <c r="X14" s="51">
        <f>'18'!$V26</f>
        <v>0</v>
      </c>
      <c r="Y14" s="51">
        <f>'19'!$V26</f>
        <v>0</v>
      </c>
      <c r="Z14" s="51">
        <f>'20'!$V26</f>
        <v>0</v>
      </c>
      <c r="AA14" s="51">
        <f>'21'!$V26</f>
        <v>0</v>
      </c>
      <c r="AB14" s="51" t="e">
        <f>#REF!</f>
        <v>#REF!</v>
      </c>
      <c r="AC14" s="51" t="e">
        <f>#REF!</f>
        <v>#REF!</v>
      </c>
      <c r="AD14" s="51" t="e">
        <f>#REF!</f>
        <v>#REF!</v>
      </c>
      <c r="AE14" s="51" t="e">
        <f>#REF!</f>
        <v>#REF!</v>
      </c>
      <c r="AF14" s="51" t="e">
        <f>#REF!</f>
        <v>#REF!</v>
      </c>
      <c r="AG14" s="51" t="e">
        <f>#REF!</f>
        <v>#REF!</v>
      </c>
      <c r="AH14" s="51" t="e">
        <f>#REF!</f>
        <v>#REF!</v>
      </c>
      <c r="AI14" s="51" t="e">
        <f>#REF!</f>
        <v>#REF!</v>
      </c>
      <c r="AJ14" s="51" t="e">
        <f>#REF!</f>
        <v>#REF!</v>
      </c>
      <c r="AK14" s="51" t="e">
        <f>#REF!</f>
        <v>#REF!</v>
      </c>
    </row>
    <row r="15" spans="2:37" ht="16.5" thickBot="1">
      <c r="B15" s="253"/>
      <c r="C15" s="241"/>
      <c r="D15" s="157" t="s">
        <v>85</v>
      </c>
      <c r="E15" s="58" t="s">
        <v>75</v>
      </c>
      <c r="F15" s="158" t="e">
        <f t="shared" si="0"/>
        <v>#REF!</v>
      </c>
      <c r="G15" s="47">
        <f>SUM('1'!$I$21:$I$32)</f>
        <v>46.820000000000036</v>
      </c>
      <c r="H15" s="47">
        <f>SUM('2'!$I$21:$I$32)</f>
        <v>14.178947368420914</v>
      </c>
      <c r="I15" s="47">
        <f>SUM('3'!$I$21:$I$32)</f>
        <v>-104.67000000000016</v>
      </c>
      <c r="J15" s="47">
        <f>SUM('4'!$I$21:$I$32)</f>
        <v>-15.580000000000162</v>
      </c>
      <c r="K15" s="47">
        <f>SUM('5'!$I$21:$I$32)</f>
        <v>-85.089999999999918</v>
      </c>
      <c r="L15" s="47">
        <f>SUM('6'!$I$21:$I$32)</f>
        <v>-68.550000000000182</v>
      </c>
      <c r="M15" s="47">
        <f>SUM('7'!$I$21:$I$32)</f>
        <v>-92.41</v>
      </c>
      <c r="N15" s="47">
        <f>SUM('8'!$I$21:$I$32)</f>
        <v>-11.000000000000057</v>
      </c>
      <c r="O15" s="47">
        <f>SUM('9'!$I$21:$I$32)</f>
        <v>-13.710000000000008</v>
      </c>
      <c r="P15" s="47">
        <f>SUM('10'!$I$21:$I$32)</f>
        <v>-20.750000000000004</v>
      </c>
      <c r="Q15" s="47">
        <f>SUM('11'!$I$21:$I$32)</f>
        <v>-117.92000000000027</v>
      </c>
      <c r="R15" s="47">
        <f>SUM('12'!$I$21:$I$32)</f>
        <v>-285.16999999999985</v>
      </c>
      <c r="S15" s="47">
        <f>SUM('13'!$I$21:$I$32)</f>
        <v>-25.757142857142554</v>
      </c>
      <c r="T15" s="47">
        <f>SUM('14'!$I$21:$I$32)</f>
        <v>-206.11000000000007</v>
      </c>
      <c r="U15" s="47">
        <f>SUM('15'!$I$21:$I$32)</f>
        <v>7.9999999999999929</v>
      </c>
      <c r="V15" s="47">
        <f>SUM('16'!$I$21:$I$32)</f>
        <v>12.157142857142702</v>
      </c>
      <c r="W15" s="47">
        <f>SUM('17'!$I$21:$I$32)</f>
        <v>14.789999999999935</v>
      </c>
      <c r="X15" s="47">
        <f>SUM('18'!$I$21:$I$32)</f>
        <v>24.780000000000086</v>
      </c>
      <c r="Y15" s="47">
        <f>SUM('19'!$I$21:$I$32)</f>
        <v>-89.989999999999768</v>
      </c>
      <c r="Z15" s="47">
        <f>SUM('20'!$I$21:$I$32)</f>
        <v>-125.10999999999997</v>
      </c>
      <c r="AA15" s="47">
        <f>SUM('21'!$I$21:$I$32)</f>
        <v>0</v>
      </c>
      <c r="AB15" s="47" t="e">
        <f>SUM(#REF!)</f>
        <v>#REF!</v>
      </c>
      <c r="AC15" s="47" t="e">
        <f>SUM(#REF!)</f>
        <v>#REF!</v>
      </c>
      <c r="AD15" s="47" t="e">
        <f>SUM(#REF!)</f>
        <v>#REF!</v>
      </c>
      <c r="AE15" s="47" t="e">
        <f>SUM(#REF!)</f>
        <v>#REF!</v>
      </c>
      <c r="AF15" s="47" t="e">
        <f>SUM(#REF!)</f>
        <v>#REF!</v>
      </c>
      <c r="AG15" s="47" t="e">
        <f>SUM(#REF!)</f>
        <v>#REF!</v>
      </c>
      <c r="AH15" s="47" t="e">
        <f>SUM(#REF!)</f>
        <v>#REF!</v>
      </c>
      <c r="AI15" s="47" t="e">
        <f>SUM(#REF!)</f>
        <v>#REF!</v>
      </c>
      <c r="AJ15" s="47" t="e">
        <f>SUM(#REF!)</f>
        <v>#REF!</v>
      </c>
      <c r="AK15" s="47" t="e">
        <f>SUM(#REF!)</f>
        <v>#REF!</v>
      </c>
    </row>
    <row r="16" spans="2:37" ht="16.5" thickBot="1">
      <c r="B16" s="254"/>
      <c r="C16" s="241"/>
      <c r="D16" s="143" t="s">
        <v>15</v>
      </c>
      <c r="E16" s="41" t="s">
        <v>75</v>
      </c>
      <c r="F16" s="159" t="e">
        <f>SUM(F7:F15)</f>
        <v>#REF!</v>
      </c>
      <c r="G16" s="160">
        <f>SUM(G7:G15)</f>
        <v>290.82000000000011</v>
      </c>
      <c r="H16" s="160">
        <f t="shared" ref="H16:AK16" si="1">SUM(H7:H15)</f>
        <v>374.17894736842101</v>
      </c>
      <c r="I16" s="160">
        <f t="shared" si="1"/>
        <v>258.33000000000004</v>
      </c>
      <c r="J16" s="160">
        <f t="shared" si="1"/>
        <v>264.42000000000013</v>
      </c>
      <c r="K16" s="160">
        <f t="shared" si="1"/>
        <v>446.9100000000002</v>
      </c>
      <c r="L16" s="160">
        <f t="shared" si="1"/>
        <v>654.45000000000005</v>
      </c>
      <c r="M16" s="160">
        <f t="shared" si="1"/>
        <v>259.59000000000003</v>
      </c>
      <c r="N16" s="160">
        <f t="shared" si="1"/>
        <v>172.99999999999994</v>
      </c>
      <c r="O16" s="160">
        <f t="shared" si="1"/>
        <v>133.29000000000011</v>
      </c>
      <c r="P16" s="160">
        <f t="shared" si="1"/>
        <v>299.25000000000006</v>
      </c>
      <c r="Q16" s="160">
        <f t="shared" si="1"/>
        <v>34.079999999999956</v>
      </c>
      <c r="R16" s="160">
        <f t="shared" si="1"/>
        <v>-58.169999999999874</v>
      </c>
      <c r="S16" s="160">
        <f t="shared" si="1"/>
        <v>235.24285714285722</v>
      </c>
      <c r="T16" s="160">
        <f t="shared" si="1"/>
        <v>10.890000000000043</v>
      </c>
      <c r="U16" s="160">
        <f t="shared" si="1"/>
        <v>360.00000000000006</v>
      </c>
      <c r="V16" s="160">
        <f t="shared" si="1"/>
        <v>343.15714285714284</v>
      </c>
      <c r="W16" s="160">
        <f t="shared" si="1"/>
        <v>509.79000000000008</v>
      </c>
      <c r="X16" s="160">
        <f t="shared" si="1"/>
        <v>369.78000000000003</v>
      </c>
      <c r="Y16" s="160">
        <f t="shared" si="1"/>
        <v>218.01000000000005</v>
      </c>
      <c r="Z16" s="160">
        <f t="shared" si="1"/>
        <v>286.89000000000016</v>
      </c>
      <c r="AA16" s="160">
        <f t="shared" si="1"/>
        <v>0</v>
      </c>
      <c r="AB16" s="160" t="e">
        <f t="shared" si="1"/>
        <v>#REF!</v>
      </c>
      <c r="AC16" s="160" t="e">
        <f t="shared" si="1"/>
        <v>#REF!</v>
      </c>
      <c r="AD16" s="160" t="e">
        <f t="shared" si="1"/>
        <v>#REF!</v>
      </c>
      <c r="AE16" s="160" t="e">
        <f t="shared" si="1"/>
        <v>#REF!</v>
      </c>
      <c r="AF16" s="160" t="e">
        <f t="shared" si="1"/>
        <v>#REF!</v>
      </c>
      <c r="AG16" s="160" t="e">
        <f t="shared" si="1"/>
        <v>#REF!</v>
      </c>
      <c r="AH16" s="160" t="e">
        <f t="shared" si="1"/>
        <v>#REF!</v>
      </c>
      <c r="AI16" s="160" t="e">
        <f t="shared" si="1"/>
        <v>#REF!</v>
      </c>
      <c r="AJ16" s="160" t="e">
        <f t="shared" si="1"/>
        <v>#REF!</v>
      </c>
      <c r="AK16" s="160" t="e">
        <f t="shared" si="1"/>
        <v>#REF!</v>
      </c>
    </row>
    <row r="17" spans="2:37" ht="16.5" thickBot="1"/>
    <row r="18" spans="2:37" ht="16.5" thickBot="1">
      <c r="B18" s="142" t="s">
        <v>68</v>
      </c>
      <c r="C18" s="246" t="s">
        <v>69</v>
      </c>
      <c r="D18" s="247"/>
      <c r="E18" s="143" t="s">
        <v>70</v>
      </c>
      <c r="F18" s="144" t="s">
        <v>15</v>
      </c>
      <c r="G18" s="145">
        <v>1</v>
      </c>
      <c r="H18" s="146">
        <v>2</v>
      </c>
      <c r="I18" s="146">
        <v>3</v>
      </c>
      <c r="J18" s="146">
        <v>4</v>
      </c>
      <c r="K18" s="146">
        <v>5</v>
      </c>
      <c r="L18" s="146">
        <v>6</v>
      </c>
      <c r="M18" s="146">
        <v>7</v>
      </c>
      <c r="N18" s="146">
        <v>8</v>
      </c>
      <c r="O18" s="146">
        <v>9</v>
      </c>
      <c r="P18" s="146">
        <v>10</v>
      </c>
      <c r="Q18" s="146">
        <v>11</v>
      </c>
      <c r="R18" s="146">
        <v>12</v>
      </c>
      <c r="S18" s="146">
        <v>13</v>
      </c>
      <c r="T18" s="146">
        <v>14</v>
      </c>
      <c r="U18" s="146">
        <v>15</v>
      </c>
      <c r="V18" s="146">
        <v>16</v>
      </c>
      <c r="W18" s="146">
        <v>17</v>
      </c>
      <c r="X18" s="146">
        <v>18</v>
      </c>
      <c r="Y18" s="146">
        <v>19</v>
      </c>
      <c r="Z18" s="146">
        <v>20</v>
      </c>
      <c r="AA18" s="146">
        <v>21</v>
      </c>
      <c r="AB18" s="146">
        <v>22</v>
      </c>
      <c r="AC18" s="146">
        <v>23</v>
      </c>
      <c r="AD18" s="146">
        <v>24</v>
      </c>
      <c r="AE18" s="146">
        <v>25</v>
      </c>
      <c r="AF18" s="146">
        <v>26</v>
      </c>
      <c r="AG18" s="146">
        <v>27</v>
      </c>
      <c r="AH18" s="146">
        <v>28</v>
      </c>
      <c r="AI18" s="146">
        <v>29</v>
      </c>
      <c r="AJ18" s="146">
        <v>30</v>
      </c>
      <c r="AK18" s="147">
        <v>31</v>
      </c>
    </row>
    <row r="19" spans="2:37" ht="15.6" customHeight="1">
      <c r="B19" s="251" t="s">
        <v>76</v>
      </c>
      <c r="C19" s="255" t="s">
        <v>72</v>
      </c>
      <c r="D19" s="256"/>
      <c r="E19" s="42" t="s">
        <v>73</v>
      </c>
      <c r="F19" s="148" t="e">
        <f>SUM(G19:AK19)</f>
        <v>#REF!</v>
      </c>
      <c r="G19" s="47">
        <f>SUM('1'!$K$136:$K$147)</f>
        <v>15230</v>
      </c>
      <c r="H19" s="47">
        <f>SUM('2'!$K$136:$K$147)</f>
        <v>14755</v>
      </c>
      <c r="I19" s="47">
        <f>SUM('3'!$K$136:$K$147)</f>
        <v>13059</v>
      </c>
      <c r="J19" s="47">
        <f>SUM('4'!$K$136:$K$147)</f>
        <v>17720</v>
      </c>
      <c r="K19" s="47">
        <f>SUM('5'!$K$136:$K$147)</f>
        <v>2304</v>
      </c>
      <c r="L19" s="47">
        <f>SUM('6'!$K$136:$K$147)</f>
        <v>8030</v>
      </c>
      <c r="M19" s="47">
        <f>SUM('7'!$K$136:$K$147)</f>
        <v>14347</v>
      </c>
      <c r="N19" s="47">
        <f>SUM('8'!$K$136:$K$147)</f>
        <v>0</v>
      </c>
      <c r="O19" s="47">
        <f>SUM('9'!$K$136:$K$147)</f>
        <v>18402</v>
      </c>
      <c r="P19" s="47">
        <f>SUM('10'!$K$136:$K$147)</f>
        <v>4571</v>
      </c>
      <c r="Q19" s="47">
        <f>SUM('11'!$K$136:$K$147)</f>
        <v>19628</v>
      </c>
      <c r="R19" s="47">
        <f>SUM('12'!$K$136:$K$147)</f>
        <v>23646</v>
      </c>
      <c r="S19" s="47">
        <f>SUM('13'!$K$136:$K$147)</f>
        <v>18957</v>
      </c>
      <c r="T19" s="47">
        <f>SUM('14'!$K$136:$K$147)</f>
        <v>16980</v>
      </c>
      <c r="U19" s="47">
        <f>SUM('15'!$K$136:$K$147)</f>
        <v>18975</v>
      </c>
      <c r="V19" s="47">
        <f>SUM('16'!$K$136:$K$147)</f>
        <v>13226</v>
      </c>
      <c r="W19" s="47">
        <f>SUM('17'!$K$136:$K$147)</f>
        <v>13621</v>
      </c>
      <c r="X19" s="47">
        <f>SUM('18'!$K$136:$K$147)</f>
        <v>19633</v>
      </c>
      <c r="Y19" s="47">
        <f>SUM('19'!$K$136:$K$147)</f>
        <v>14887</v>
      </c>
      <c r="Z19" s="47">
        <f>SUM('20'!$K$136:$K$147)</f>
        <v>18572</v>
      </c>
      <c r="AA19" s="47">
        <f>SUM('21'!$K$136:$K$147)</f>
        <v>0</v>
      </c>
      <c r="AB19" s="47" t="e">
        <f>SUM(#REF!)</f>
        <v>#REF!</v>
      </c>
      <c r="AC19" s="47" t="e">
        <f>SUM(#REF!)</f>
        <v>#REF!</v>
      </c>
      <c r="AD19" s="47" t="e">
        <f>SUM(#REF!)</f>
        <v>#REF!</v>
      </c>
      <c r="AE19" s="47" t="e">
        <f>SUM(#REF!)</f>
        <v>#REF!</v>
      </c>
      <c r="AF19" s="47" t="e">
        <f>SUM(#REF!)</f>
        <v>#REF!</v>
      </c>
      <c r="AG19" s="47" t="e">
        <f>SUM(#REF!)</f>
        <v>#REF!</v>
      </c>
      <c r="AH19" s="47" t="e">
        <f>SUM(#REF!)</f>
        <v>#REF!</v>
      </c>
      <c r="AI19" s="47" t="e">
        <f>SUM(#REF!)</f>
        <v>#REF!</v>
      </c>
      <c r="AJ19" s="47" t="e">
        <f>SUM(#REF!)</f>
        <v>#REF!</v>
      </c>
      <c r="AK19" s="47" t="e">
        <f>SUM(#REF!)</f>
        <v>#REF!</v>
      </c>
    </row>
    <row r="20" spans="2:37" ht="18" customHeight="1">
      <c r="B20" s="251"/>
      <c r="C20" s="248" t="s">
        <v>84</v>
      </c>
      <c r="D20" s="249"/>
      <c r="E20" s="46" t="s">
        <v>75</v>
      </c>
      <c r="F20" s="187" t="e">
        <f>SUM(G20:AK20)</f>
        <v>#REF!</v>
      </c>
      <c r="G20" s="47">
        <f>SUM('1'!$F$136:$F$147)</f>
        <v>456.9</v>
      </c>
      <c r="H20" s="47">
        <f>SUM('2'!$F$136:$F$147)</f>
        <v>442.65</v>
      </c>
      <c r="I20" s="47">
        <f>SUM('3'!$F$136:$F$147)</f>
        <v>391.77</v>
      </c>
      <c r="J20" s="47">
        <f>SUM('4'!$F$136:$F$147)</f>
        <v>483.27272727272731</v>
      </c>
      <c r="K20" s="47">
        <f>SUM('5'!$F$136:$F$147)</f>
        <v>69.11999999999999</v>
      </c>
      <c r="L20" s="47">
        <f>SUM('6'!$F$136:$F$147)</f>
        <v>240.89999999999998</v>
      </c>
      <c r="M20" s="47">
        <f>SUM('7'!$F$136:$F$147)</f>
        <v>430.41</v>
      </c>
      <c r="N20" s="47">
        <f>SUM('8'!$F$136:$F$147)</f>
        <v>0</v>
      </c>
      <c r="O20" s="47">
        <f>SUM('9'!$F$136:$F$147)</f>
        <v>552.06000000000006</v>
      </c>
      <c r="P20" s="47">
        <f>SUM('10'!$F$136:$F$147)</f>
        <v>137.13</v>
      </c>
      <c r="Q20" s="47">
        <f>SUM('11'!$F$136:$F$147)</f>
        <v>588.84</v>
      </c>
      <c r="R20" s="47">
        <f>SUM('12'!$F$136:$F$147)</f>
        <v>709.38</v>
      </c>
      <c r="S20" s="47">
        <f>SUM('13'!$F$136:$F$147)</f>
        <v>568.71</v>
      </c>
      <c r="T20" s="47">
        <f>SUM('14'!$F$136:$F$147)</f>
        <v>363.85714285714283</v>
      </c>
      <c r="U20" s="47">
        <f>SUM('15'!$F$136:$F$147)</f>
        <v>569.25</v>
      </c>
      <c r="V20" s="47">
        <f>SUM('16'!$F$136:$F$147)</f>
        <v>396.78000000000003</v>
      </c>
      <c r="W20" s="47">
        <f>SUM('17'!$F$136:$F$147)</f>
        <v>408.63</v>
      </c>
      <c r="X20" s="47">
        <f>SUM('18'!$F$136:$F$147)</f>
        <v>588.99</v>
      </c>
      <c r="Y20" s="47">
        <f>SUM('19'!$F$136:$F$147)</f>
        <v>446.61</v>
      </c>
      <c r="Z20" s="47">
        <f>SUM('20'!$F$136:$F$147)</f>
        <v>557.16000000000008</v>
      </c>
      <c r="AA20" s="47">
        <f>SUM('21'!$F$136:$F$147)</f>
        <v>0</v>
      </c>
      <c r="AB20" s="47" t="e">
        <f>SUM(#REF!)</f>
        <v>#REF!</v>
      </c>
      <c r="AC20" s="47" t="e">
        <f>SUM(#REF!)</f>
        <v>#REF!</v>
      </c>
      <c r="AD20" s="47" t="e">
        <f>SUM(#REF!)</f>
        <v>#REF!</v>
      </c>
      <c r="AE20" s="47" t="e">
        <f>SUM(#REF!)</f>
        <v>#REF!</v>
      </c>
      <c r="AF20" s="47" t="e">
        <f>SUM(#REF!)</f>
        <v>#REF!</v>
      </c>
      <c r="AG20" s="47" t="e">
        <f>SUM(#REF!)</f>
        <v>#REF!</v>
      </c>
      <c r="AH20" s="47" t="e">
        <f>SUM(#REF!)</f>
        <v>#REF!</v>
      </c>
      <c r="AI20" s="47" t="e">
        <f>SUM(#REF!)</f>
        <v>#REF!</v>
      </c>
      <c r="AJ20" s="47" t="e">
        <f>SUM(#REF!)</f>
        <v>#REF!</v>
      </c>
      <c r="AK20" s="47" t="e">
        <f>SUM(#REF!)</f>
        <v>#REF!</v>
      </c>
    </row>
    <row r="21" spans="2:37">
      <c r="B21" s="252"/>
      <c r="C21" s="239" t="s">
        <v>74</v>
      </c>
      <c r="D21" s="240"/>
      <c r="E21" s="168" t="s">
        <v>75</v>
      </c>
      <c r="F21" s="169" t="e">
        <f t="shared" ref="F21" si="2">SUM(G21:AK21)</f>
        <v>#REF!</v>
      </c>
      <c r="G21" s="170">
        <f>SUM('1'!$D$136:$D$147)</f>
        <v>720</v>
      </c>
      <c r="H21" s="170">
        <f>SUM('2'!$D$136:$D$147)</f>
        <v>720</v>
      </c>
      <c r="I21" s="170">
        <f>SUM('3'!$D$136:$D$147)</f>
        <v>720</v>
      </c>
      <c r="J21" s="170">
        <f>SUM('4'!$D$136:$D$147)</f>
        <v>720</v>
      </c>
      <c r="K21" s="170">
        <f>SUM('5'!$D$136:$D$147)</f>
        <v>720</v>
      </c>
      <c r="L21" s="170">
        <f>SUM('6'!$D$136:$D$147)</f>
        <v>720</v>
      </c>
      <c r="M21" s="170">
        <f>SUM('7'!$D$136:$D$147)</f>
        <v>720</v>
      </c>
      <c r="N21" s="170">
        <f>SUM('8'!$D$136:$D$147)</f>
        <v>0</v>
      </c>
      <c r="O21" s="170">
        <f>SUM('9'!$D$136:$D$147)</f>
        <v>720</v>
      </c>
      <c r="P21" s="170">
        <f>SUM('10'!$D$136:$D$147)</f>
        <v>719.99999999999989</v>
      </c>
      <c r="Q21" s="170">
        <f>SUM('11'!$D$136:$D$147)</f>
        <v>719.99999999999989</v>
      </c>
      <c r="R21" s="170">
        <f>SUM('12'!$D$136:$D$147)</f>
        <v>720</v>
      </c>
      <c r="S21" s="170">
        <f>SUM('13'!$D$136:$D$147)</f>
        <v>719.99999999999989</v>
      </c>
      <c r="T21" s="170">
        <f>SUM('14'!$D$136:$D$147)</f>
        <v>719.99999999999989</v>
      </c>
      <c r="U21" s="170">
        <f>SUM('15'!$D$136:$D$147)</f>
        <v>719.99999999999989</v>
      </c>
      <c r="V21" s="170">
        <f>SUM('16'!$D$136:$D$147)</f>
        <v>720</v>
      </c>
      <c r="W21" s="170">
        <f>SUM('17'!$D$136:$D$147)</f>
        <v>719.99999999999989</v>
      </c>
      <c r="X21" s="170">
        <f>SUM('18'!$D$136:$D$147)</f>
        <v>720</v>
      </c>
      <c r="Y21" s="170">
        <f>SUM('19'!$D$136:$D$147)</f>
        <v>720</v>
      </c>
      <c r="Z21" s="170">
        <f>SUM('20'!$D$136:$D$147)</f>
        <v>720</v>
      </c>
      <c r="AA21" s="170">
        <f>SUM('21'!$D$136:$D$147)</f>
        <v>0</v>
      </c>
      <c r="AB21" s="170" t="e">
        <f>SUM(#REF!)</f>
        <v>#REF!</v>
      </c>
      <c r="AC21" s="170" t="e">
        <f>SUM(#REF!)</f>
        <v>#REF!</v>
      </c>
      <c r="AD21" s="170" t="e">
        <f>SUM(#REF!)</f>
        <v>#REF!</v>
      </c>
      <c r="AE21" s="170" t="e">
        <f>SUM(#REF!)</f>
        <v>#REF!</v>
      </c>
      <c r="AF21" s="170" t="e">
        <f>SUM(#REF!)</f>
        <v>#REF!</v>
      </c>
      <c r="AG21" s="170" t="e">
        <f>SUM(#REF!)</f>
        <v>#REF!</v>
      </c>
      <c r="AH21" s="170" t="e">
        <f>SUM(#REF!)</f>
        <v>#REF!</v>
      </c>
      <c r="AI21" s="170" t="e">
        <f>SUM(#REF!)</f>
        <v>#REF!</v>
      </c>
      <c r="AJ21" s="170" t="e">
        <f>SUM(#REF!)</f>
        <v>#REF!</v>
      </c>
      <c r="AK21" s="170" t="e">
        <f>SUM(#REF!)</f>
        <v>#REF!</v>
      </c>
    </row>
    <row r="22" spans="2:37" ht="4.5" customHeight="1">
      <c r="B22" s="252"/>
      <c r="C22" s="150"/>
      <c r="D22" s="151"/>
      <c r="E22" s="163"/>
      <c r="F22" s="164"/>
      <c r="G22" s="165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  <c r="AG22" s="166"/>
      <c r="AH22" s="166"/>
      <c r="AI22" s="166"/>
      <c r="AJ22" s="166"/>
      <c r="AK22" s="167"/>
    </row>
    <row r="23" spans="2:37" ht="15.6" customHeight="1">
      <c r="B23" s="252"/>
      <c r="C23" s="241" t="s">
        <v>26</v>
      </c>
      <c r="D23" s="152" t="s">
        <v>17</v>
      </c>
      <c r="E23" s="50" t="s">
        <v>75</v>
      </c>
      <c r="F23" s="153" t="e">
        <f t="shared" ref="F23:F30" si="3">SUM(G23:AK23)</f>
        <v>#REF!</v>
      </c>
      <c r="G23" s="51">
        <f>'1'!$V134</f>
        <v>107</v>
      </c>
      <c r="H23" s="51">
        <f>'2'!$V134</f>
        <v>124.00000000000009</v>
      </c>
      <c r="I23" s="51">
        <f>'3'!$V134</f>
        <v>179.9999999999998</v>
      </c>
      <c r="J23" s="51">
        <f>'4'!$V134</f>
        <v>189.99999999999991</v>
      </c>
      <c r="K23" s="51">
        <f>'5'!$V134</f>
        <v>19.999999999999929</v>
      </c>
      <c r="L23" s="51">
        <f>'6'!$V134</f>
        <v>174.99999999999994</v>
      </c>
      <c r="M23" s="51">
        <f>'7'!$V134</f>
        <v>314</v>
      </c>
      <c r="N23" s="51">
        <f>'8'!$V134</f>
        <v>0</v>
      </c>
      <c r="O23" s="51">
        <f>'9'!$V134</f>
        <v>212.99999999999969</v>
      </c>
      <c r="P23" s="51">
        <f>'10'!$V134</f>
        <v>325</v>
      </c>
      <c r="Q23" s="51">
        <f>'11'!$V134</f>
        <v>176.99999999999997</v>
      </c>
      <c r="R23" s="51">
        <f>'12'!$V134</f>
        <v>167.9999999999998</v>
      </c>
      <c r="S23" s="51">
        <f>'13'!$V134</f>
        <v>290</v>
      </c>
      <c r="T23" s="51">
        <f>'14'!$V134</f>
        <v>119.00000000000006</v>
      </c>
      <c r="U23" s="51">
        <f>'15'!$V134</f>
        <v>293.99999999999994</v>
      </c>
      <c r="V23" s="51">
        <f>'16'!$V134</f>
        <v>373.99999999999983</v>
      </c>
      <c r="W23" s="51">
        <f>'17'!$V134</f>
        <v>265</v>
      </c>
      <c r="X23" s="51">
        <f>'18'!$V134</f>
        <v>263.00000000000028</v>
      </c>
      <c r="Y23" s="51">
        <f>'19'!$V134</f>
        <v>303.00000000000028</v>
      </c>
      <c r="Z23" s="51">
        <f>'20'!$V134</f>
        <v>253.99999999999989</v>
      </c>
      <c r="AA23" s="51">
        <f>'21'!$V134</f>
        <v>0</v>
      </c>
      <c r="AB23" s="51" t="e">
        <f>#REF!</f>
        <v>#REF!</v>
      </c>
      <c r="AC23" s="51" t="e">
        <f>#REF!</f>
        <v>#REF!</v>
      </c>
      <c r="AD23" s="51" t="e">
        <f>#REF!</f>
        <v>#REF!</v>
      </c>
      <c r="AE23" s="51" t="e">
        <f>#REF!</f>
        <v>#REF!</v>
      </c>
      <c r="AF23" s="51" t="e">
        <f>#REF!</f>
        <v>#REF!</v>
      </c>
      <c r="AG23" s="51" t="e">
        <f>#REF!</f>
        <v>#REF!</v>
      </c>
      <c r="AH23" s="51" t="e">
        <f>#REF!</f>
        <v>#REF!</v>
      </c>
      <c r="AI23" s="51" t="e">
        <f>#REF!</f>
        <v>#REF!</v>
      </c>
      <c r="AJ23" s="51" t="e">
        <f>#REF!</f>
        <v>#REF!</v>
      </c>
      <c r="AK23" s="51" t="e">
        <f>#REF!</f>
        <v>#REF!</v>
      </c>
    </row>
    <row r="24" spans="2:37">
      <c r="B24" s="252"/>
      <c r="C24" s="241"/>
      <c r="D24" s="154" t="s">
        <v>18</v>
      </c>
      <c r="E24" s="54" t="s">
        <v>75</v>
      </c>
      <c r="F24" s="155" t="e">
        <f t="shared" si="3"/>
        <v>#REF!</v>
      </c>
      <c r="G24" s="51">
        <f>'1'!$V135</f>
        <v>0</v>
      </c>
      <c r="H24" s="51">
        <f>'2'!$V135</f>
        <v>30.000000000000053</v>
      </c>
      <c r="I24" s="51">
        <f>'3'!$V135</f>
        <v>0</v>
      </c>
      <c r="J24" s="51">
        <f>'4'!$V135</f>
        <v>0</v>
      </c>
      <c r="K24" s="51">
        <f>'5'!$V135</f>
        <v>0</v>
      </c>
      <c r="L24" s="51">
        <f>'6'!$V135</f>
        <v>0</v>
      </c>
      <c r="M24" s="51">
        <f>'7'!$V135</f>
        <v>0</v>
      </c>
      <c r="N24" s="51">
        <f>'8'!$V135</f>
        <v>0</v>
      </c>
      <c r="O24" s="51">
        <f>'9'!$V135</f>
        <v>0</v>
      </c>
      <c r="P24" s="51">
        <f>'10'!$V135</f>
        <v>0</v>
      </c>
      <c r="Q24" s="51">
        <f>'11'!$V135</f>
        <v>16.999999999999979</v>
      </c>
      <c r="R24" s="51">
        <f>'12'!$V135</f>
        <v>0</v>
      </c>
      <c r="S24" s="51">
        <f>'13'!$V135</f>
        <v>0</v>
      </c>
      <c r="T24" s="51">
        <f>'14'!$V135</f>
        <v>0</v>
      </c>
      <c r="U24" s="51">
        <f>'15'!$V135</f>
        <v>0</v>
      </c>
      <c r="V24" s="51">
        <f>'16'!$V135</f>
        <v>0</v>
      </c>
      <c r="W24" s="51">
        <f>'17'!$V135</f>
        <v>52.999999999999993</v>
      </c>
      <c r="X24" s="51">
        <f>'18'!$V135</f>
        <v>0</v>
      </c>
      <c r="Y24" s="51">
        <f>'19'!$V135</f>
        <v>0</v>
      </c>
      <c r="Z24" s="51">
        <f>'20'!$V135</f>
        <v>0</v>
      </c>
      <c r="AA24" s="51">
        <f>'21'!$V135</f>
        <v>0</v>
      </c>
      <c r="AB24" s="51" t="e">
        <f>#REF!</f>
        <v>#REF!</v>
      </c>
      <c r="AC24" s="51" t="e">
        <f>#REF!</f>
        <v>#REF!</v>
      </c>
      <c r="AD24" s="51" t="e">
        <f>#REF!</f>
        <v>#REF!</v>
      </c>
      <c r="AE24" s="51" t="e">
        <f>#REF!</f>
        <v>#REF!</v>
      </c>
      <c r="AF24" s="51" t="e">
        <f>#REF!</f>
        <v>#REF!</v>
      </c>
      <c r="AG24" s="51" t="e">
        <f>#REF!</f>
        <v>#REF!</v>
      </c>
      <c r="AH24" s="51" t="e">
        <f>#REF!</f>
        <v>#REF!</v>
      </c>
      <c r="AI24" s="51" t="e">
        <f>#REF!</f>
        <v>#REF!</v>
      </c>
      <c r="AJ24" s="51" t="e">
        <f>#REF!</f>
        <v>#REF!</v>
      </c>
      <c r="AK24" s="51" t="e">
        <f>#REF!</f>
        <v>#REF!</v>
      </c>
    </row>
    <row r="25" spans="2:37">
      <c r="B25" s="252"/>
      <c r="C25" s="241"/>
      <c r="D25" s="154" t="s">
        <v>19</v>
      </c>
      <c r="E25" s="54" t="s">
        <v>75</v>
      </c>
      <c r="F25" s="155" t="e">
        <f t="shared" si="3"/>
        <v>#REF!</v>
      </c>
      <c r="G25" s="51">
        <f>'1'!$V136</f>
        <v>101.00000000000009</v>
      </c>
      <c r="H25" s="51">
        <f>'2'!$V136</f>
        <v>77</v>
      </c>
      <c r="I25" s="51">
        <f>'3'!$V136</f>
        <v>120</v>
      </c>
      <c r="J25" s="51">
        <f>'4'!$V136</f>
        <v>54.999999999999964</v>
      </c>
      <c r="K25" s="51">
        <f>'5'!$V136</f>
        <v>599.99999999999989</v>
      </c>
      <c r="L25" s="51">
        <f>'6'!$V136</f>
        <v>265</v>
      </c>
      <c r="M25" s="51">
        <f>'7'!$V136</f>
        <v>27.000000000000064</v>
      </c>
      <c r="N25" s="51">
        <f>'8'!$V136</f>
        <v>0</v>
      </c>
      <c r="O25" s="51">
        <f>'9'!$V136</f>
        <v>10.999999999999961</v>
      </c>
      <c r="P25" s="51">
        <f>'10'!$V136</f>
        <v>231.99999999999997</v>
      </c>
      <c r="Q25" s="51">
        <f>'11'!$V136</f>
        <v>63.999999999999879</v>
      </c>
      <c r="R25" s="51">
        <f>'12'!$V136</f>
        <v>37.000000000000028</v>
      </c>
      <c r="S25" s="51">
        <f>'13'!$V136</f>
        <v>9.999999999999984</v>
      </c>
      <c r="T25" s="51">
        <f>'14'!$V136</f>
        <v>129.99999999999986</v>
      </c>
      <c r="U25" s="51">
        <f>'15'!$V136</f>
        <v>25.000000000000071</v>
      </c>
      <c r="V25" s="51">
        <f>'16'!$V136</f>
        <v>29.999999999999893</v>
      </c>
      <c r="W25" s="51">
        <f>'17'!$V136</f>
        <v>54.999999999999879</v>
      </c>
      <c r="X25" s="51">
        <f>'18'!$V136</f>
        <v>11.999999999999957</v>
      </c>
      <c r="Y25" s="51">
        <f>'19'!$V136</f>
        <v>0</v>
      </c>
      <c r="Z25" s="51">
        <f>'20'!$V136</f>
        <v>0</v>
      </c>
      <c r="AA25" s="51">
        <f>'21'!$V136</f>
        <v>0</v>
      </c>
      <c r="AB25" s="51" t="e">
        <f>#REF!</f>
        <v>#REF!</v>
      </c>
      <c r="AC25" s="51" t="e">
        <f>#REF!</f>
        <v>#REF!</v>
      </c>
      <c r="AD25" s="51" t="e">
        <f>#REF!</f>
        <v>#REF!</v>
      </c>
      <c r="AE25" s="51" t="e">
        <f>#REF!</f>
        <v>#REF!</v>
      </c>
      <c r="AF25" s="51" t="e">
        <f>#REF!</f>
        <v>#REF!</v>
      </c>
      <c r="AG25" s="51" t="e">
        <f>#REF!</f>
        <v>#REF!</v>
      </c>
      <c r="AH25" s="51" t="e">
        <f>#REF!</f>
        <v>#REF!</v>
      </c>
      <c r="AI25" s="51" t="e">
        <f>#REF!</f>
        <v>#REF!</v>
      </c>
      <c r="AJ25" s="51" t="e">
        <f>#REF!</f>
        <v>#REF!</v>
      </c>
      <c r="AK25" s="51" t="e">
        <f>#REF!</f>
        <v>#REF!</v>
      </c>
    </row>
    <row r="26" spans="2:37">
      <c r="B26" s="252"/>
      <c r="C26" s="241"/>
      <c r="D26" s="154" t="s">
        <v>20</v>
      </c>
      <c r="E26" s="54" t="s">
        <v>75</v>
      </c>
      <c r="F26" s="155" t="e">
        <f t="shared" si="3"/>
        <v>#REF!</v>
      </c>
      <c r="G26" s="51">
        <f>'1'!$V137</f>
        <v>48.999999999999986</v>
      </c>
      <c r="H26" s="51">
        <f>'2'!$V137</f>
        <v>32.00000000000027</v>
      </c>
      <c r="I26" s="51">
        <f>'3'!$V137</f>
        <v>0</v>
      </c>
      <c r="J26" s="51">
        <f>'4'!$V137</f>
        <v>0</v>
      </c>
      <c r="K26" s="51">
        <f>'5'!$V137</f>
        <v>0</v>
      </c>
      <c r="L26" s="51">
        <f>'6'!$V137</f>
        <v>0</v>
      </c>
      <c r="M26" s="51">
        <f>'7'!$V137</f>
        <v>0</v>
      </c>
      <c r="N26" s="51">
        <f>'8'!$V137</f>
        <v>0</v>
      </c>
      <c r="O26" s="51">
        <f>'9'!$V137</f>
        <v>0</v>
      </c>
      <c r="P26" s="51">
        <f>'10'!$V137</f>
        <v>0</v>
      </c>
      <c r="Q26" s="51">
        <f>'11'!$V137</f>
        <v>0</v>
      </c>
      <c r="R26" s="51">
        <f>'12'!$V137</f>
        <v>0</v>
      </c>
      <c r="S26" s="51">
        <f>'13'!$V137</f>
        <v>0</v>
      </c>
      <c r="T26" s="51">
        <f>'14'!$V137</f>
        <v>92.000000000000028</v>
      </c>
      <c r="U26" s="51">
        <f>'15'!$V137</f>
        <v>0</v>
      </c>
      <c r="V26" s="51">
        <f>'16'!$V137</f>
        <v>54.999999999999964</v>
      </c>
      <c r="W26" s="51">
        <f>'17'!$V137</f>
        <v>0</v>
      </c>
      <c r="X26" s="51">
        <f>'18'!$V137</f>
        <v>0</v>
      </c>
      <c r="Y26" s="51">
        <f>'19'!$V137</f>
        <v>0</v>
      </c>
      <c r="Z26" s="51">
        <f>'20'!$V137</f>
        <v>0</v>
      </c>
      <c r="AA26" s="51">
        <f>'21'!$V137</f>
        <v>0</v>
      </c>
      <c r="AB26" s="51" t="e">
        <f>#REF!</f>
        <v>#REF!</v>
      </c>
      <c r="AC26" s="51" t="e">
        <f>#REF!</f>
        <v>#REF!</v>
      </c>
      <c r="AD26" s="51" t="e">
        <f>#REF!</f>
        <v>#REF!</v>
      </c>
      <c r="AE26" s="51" t="e">
        <f>#REF!</f>
        <v>#REF!</v>
      </c>
      <c r="AF26" s="51" t="e">
        <f>#REF!</f>
        <v>#REF!</v>
      </c>
      <c r="AG26" s="51" t="e">
        <f>#REF!</f>
        <v>#REF!</v>
      </c>
      <c r="AH26" s="51" t="e">
        <f>#REF!</f>
        <v>#REF!</v>
      </c>
      <c r="AI26" s="51" t="e">
        <f>#REF!</f>
        <v>#REF!</v>
      </c>
      <c r="AJ26" s="51" t="e">
        <f>#REF!</f>
        <v>#REF!</v>
      </c>
      <c r="AK26" s="51" t="e">
        <f>#REF!</f>
        <v>#REF!</v>
      </c>
    </row>
    <row r="27" spans="2:37">
      <c r="B27" s="252"/>
      <c r="C27" s="241"/>
      <c r="D27" s="154" t="s">
        <v>27</v>
      </c>
      <c r="E27" s="54" t="s">
        <v>75</v>
      </c>
      <c r="F27" s="155" t="e">
        <f t="shared" si="3"/>
        <v>#REF!</v>
      </c>
      <c r="G27" s="51">
        <f>'1'!$V138</f>
        <v>6.9999999999999947</v>
      </c>
      <c r="H27" s="51">
        <f>'2'!$V138</f>
        <v>10.000000000000124</v>
      </c>
      <c r="I27" s="51">
        <f>'3'!$V138</f>
        <v>0</v>
      </c>
      <c r="J27" s="51">
        <f>'4'!$V138</f>
        <v>0</v>
      </c>
      <c r="K27" s="51">
        <f>'5'!$V138</f>
        <v>0</v>
      </c>
      <c r="L27" s="51">
        <f>'6'!$V138</f>
        <v>0</v>
      </c>
      <c r="M27" s="51">
        <f>'7'!$V138</f>
        <v>0</v>
      </c>
      <c r="N27" s="51">
        <f>'8'!$V138</f>
        <v>0</v>
      </c>
      <c r="O27" s="51">
        <f>'9'!$V138</f>
        <v>20.000000000000171</v>
      </c>
      <c r="P27" s="51">
        <f>'10'!$V138</f>
        <v>9.999999999999984</v>
      </c>
      <c r="Q27" s="51">
        <f>'11'!$V138</f>
        <v>0</v>
      </c>
      <c r="R27" s="51">
        <f>'12'!$V138</f>
        <v>0</v>
      </c>
      <c r="S27" s="51">
        <f>'13'!$V138</f>
        <v>0</v>
      </c>
      <c r="T27" s="51">
        <f>'14'!$V138</f>
        <v>0</v>
      </c>
      <c r="U27" s="51">
        <f>'15'!$V138</f>
        <v>0</v>
      </c>
      <c r="V27" s="51">
        <f>'16'!$V138</f>
        <v>0</v>
      </c>
      <c r="W27" s="51">
        <f>'17'!$V138</f>
        <v>30.00000000000005</v>
      </c>
      <c r="X27" s="51">
        <f>'18'!$V138</f>
        <v>0</v>
      </c>
      <c r="Y27" s="51">
        <f>'19'!$V138</f>
        <v>34.999999999999986</v>
      </c>
      <c r="Z27" s="51">
        <f>'20'!$V138</f>
        <v>12.999999999999954</v>
      </c>
      <c r="AA27" s="51">
        <f>'21'!$V138</f>
        <v>0</v>
      </c>
      <c r="AB27" s="51" t="e">
        <f>#REF!</f>
        <v>#REF!</v>
      </c>
      <c r="AC27" s="51" t="e">
        <f>#REF!</f>
        <v>#REF!</v>
      </c>
      <c r="AD27" s="51" t="e">
        <f>#REF!</f>
        <v>#REF!</v>
      </c>
      <c r="AE27" s="51" t="e">
        <f>#REF!</f>
        <v>#REF!</v>
      </c>
      <c r="AF27" s="51" t="e">
        <f>#REF!</f>
        <v>#REF!</v>
      </c>
      <c r="AG27" s="51" t="e">
        <f>#REF!</f>
        <v>#REF!</v>
      </c>
      <c r="AH27" s="51" t="e">
        <f>#REF!</f>
        <v>#REF!</v>
      </c>
      <c r="AI27" s="51" t="e">
        <f>#REF!</f>
        <v>#REF!</v>
      </c>
      <c r="AJ27" s="51" t="e">
        <f>#REF!</f>
        <v>#REF!</v>
      </c>
      <c r="AK27" s="51" t="e">
        <f>#REF!</f>
        <v>#REF!</v>
      </c>
    </row>
    <row r="28" spans="2:37">
      <c r="B28" s="252"/>
      <c r="C28" s="241"/>
      <c r="D28" s="156" t="s">
        <v>21</v>
      </c>
      <c r="E28" s="54" t="s">
        <v>75</v>
      </c>
      <c r="F28" s="155" t="e">
        <f t="shared" si="3"/>
        <v>#REF!</v>
      </c>
      <c r="G28" s="51">
        <f>'1'!$V139</f>
        <v>0</v>
      </c>
      <c r="H28" s="51">
        <f>'2'!$V139</f>
        <v>0</v>
      </c>
      <c r="I28" s="51">
        <f>'3'!$V139</f>
        <v>0</v>
      </c>
      <c r="J28" s="51">
        <f>'4'!$V139</f>
        <v>0</v>
      </c>
      <c r="K28" s="51">
        <f>'5'!$V139</f>
        <v>0</v>
      </c>
      <c r="L28" s="51">
        <f>'6'!$V139</f>
        <v>0</v>
      </c>
      <c r="M28" s="51">
        <f>'7'!$V139</f>
        <v>0</v>
      </c>
      <c r="N28" s="51">
        <f>'8'!$V139</f>
        <v>0</v>
      </c>
      <c r="O28" s="51">
        <f>'9'!$V139</f>
        <v>0</v>
      </c>
      <c r="P28" s="51">
        <f>'10'!$V139</f>
        <v>0</v>
      </c>
      <c r="Q28" s="51">
        <f>'11'!$V139</f>
        <v>0</v>
      </c>
      <c r="R28" s="51">
        <f>'12'!$V139</f>
        <v>0</v>
      </c>
      <c r="S28" s="51">
        <f>'13'!$V139</f>
        <v>0</v>
      </c>
      <c r="T28" s="51">
        <f>'14'!$V139</f>
        <v>0</v>
      </c>
      <c r="U28" s="51">
        <f>'15'!$V139</f>
        <v>0</v>
      </c>
      <c r="V28" s="51">
        <f>'16'!$V139</f>
        <v>0</v>
      </c>
      <c r="W28" s="51">
        <f>'17'!$V139</f>
        <v>0</v>
      </c>
      <c r="X28" s="51">
        <f>'18'!$V139</f>
        <v>0</v>
      </c>
      <c r="Y28" s="51">
        <f>'19'!$V139</f>
        <v>0</v>
      </c>
      <c r="Z28" s="51">
        <f>'20'!$V139</f>
        <v>0</v>
      </c>
      <c r="AA28" s="51">
        <f>'21'!$V139</f>
        <v>0</v>
      </c>
      <c r="AB28" s="51" t="e">
        <f>#REF!</f>
        <v>#REF!</v>
      </c>
      <c r="AC28" s="51" t="e">
        <f>#REF!</f>
        <v>#REF!</v>
      </c>
      <c r="AD28" s="51" t="e">
        <f>#REF!</f>
        <v>#REF!</v>
      </c>
      <c r="AE28" s="51" t="e">
        <f>#REF!</f>
        <v>#REF!</v>
      </c>
      <c r="AF28" s="51" t="e">
        <f>#REF!</f>
        <v>#REF!</v>
      </c>
      <c r="AG28" s="51" t="e">
        <f>#REF!</f>
        <v>#REF!</v>
      </c>
      <c r="AH28" s="51" t="e">
        <f>#REF!</f>
        <v>#REF!</v>
      </c>
      <c r="AI28" s="51" t="e">
        <f>#REF!</f>
        <v>#REF!</v>
      </c>
      <c r="AJ28" s="51" t="e">
        <f>#REF!</f>
        <v>#REF!</v>
      </c>
      <c r="AK28" s="51" t="e">
        <f>#REF!</f>
        <v>#REF!</v>
      </c>
    </row>
    <row r="29" spans="2:37">
      <c r="B29" s="252"/>
      <c r="C29" s="241"/>
      <c r="D29" s="156" t="s">
        <v>39</v>
      </c>
      <c r="E29" s="54" t="s">
        <v>75</v>
      </c>
      <c r="F29" s="155" t="e">
        <f t="shared" si="3"/>
        <v>#REF!</v>
      </c>
      <c r="G29" s="51">
        <f>'1'!$V140</f>
        <v>0</v>
      </c>
      <c r="H29" s="51">
        <f>'2'!$V140</f>
        <v>0</v>
      </c>
      <c r="I29" s="51">
        <f>'3'!$V140</f>
        <v>0</v>
      </c>
      <c r="J29" s="51">
        <f>'4'!$V140</f>
        <v>0</v>
      </c>
      <c r="K29" s="51">
        <f>'5'!$V140</f>
        <v>0</v>
      </c>
      <c r="L29" s="51">
        <f>'6'!$V140</f>
        <v>0</v>
      </c>
      <c r="M29" s="51">
        <f>'7'!$V140</f>
        <v>0</v>
      </c>
      <c r="N29" s="51">
        <f>'8'!$V140</f>
        <v>0</v>
      </c>
      <c r="O29" s="51">
        <f>'9'!$V140</f>
        <v>0</v>
      </c>
      <c r="P29" s="51">
        <f>'10'!$V140</f>
        <v>0</v>
      </c>
      <c r="Q29" s="51">
        <f>'11'!$V140</f>
        <v>0</v>
      </c>
      <c r="R29" s="51">
        <f>'12'!$V140</f>
        <v>0</v>
      </c>
      <c r="S29" s="51">
        <f>'13'!$V140</f>
        <v>0</v>
      </c>
      <c r="T29" s="51">
        <f>'14'!$V140</f>
        <v>0</v>
      </c>
      <c r="U29" s="51">
        <f>'15'!$V140</f>
        <v>0</v>
      </c>
      <c r="V29" s="51">
        <f>'16'!$V140</f>
        <v>0</v>
      </c>
      <c r="W29" s="51">
        <f>'17'!$V140</f>
        <v>0</v>
      </c>
      <c r="X29" s="51">
        <f>'18'!$V140</f>
        <v>0</v>
      </c>
      <c r="Y29" s="51">
        <f>'19'!$V140</f>
        <v>0</v>
      </c>
      <c r="Z29" s="51">
        <f>'20'!$V140</f>
        <v>0</v>
      </c>
      <c r="AA29" s="51">
        <f>'21'!$V140</f>
        <v>0</v>
      </c>
      <c r="AB29" s="51" t="e">
        <f>#REF!</f>
        <v>#REF!</v>
      </c>
      <c r="AC29" s="51" t="e">
        <f>#REF!</f>
        <v>#REF!</v>
      </c>
      <c r="AD29" s="51" t="e">
        <f>#REF!</f>
        <v>#REF!</v>
      </c>
      <c r="AE29" s="51" t="e">
        <f>#REF!</f>
        <v>#REF!</v>
      </c>
      <c r="AF29" s="51" t="e">
        <f>#REF!</f>
        <v>#REF!</v>
      </c>
      <c r="AG29" s="51" t="e">
        <f>#REF!</f>
        <v>#REF!</v>
      </c>
      <c r="AH29" s="51" t="e">
        <f>#REF!</f>
        <v>#REF!</v>
      </c>
      <c r="AI29" s="51" t="e">
        <f>#REF!</f>
        <v>#REF!</v>
      </c>
      <c r="AJ29" s="51" t="e">
        <f>#REF!</f>
        <v>#REF!</v>
      </c>
      <c r="AK29" s="51" t="e">
        <f>#REF!</f>
        <v>#REF!</v>
      </c>
    </row>
    <row r="30" spans="2:37">
      <c r="B30" s="252"/>
      <c r="C30" s="241"/>
      <c r="D30" s="157" t="s">
        <v>22</v>
      </c>
      <c r="E30" s="58" t="s">
        <v>75</v>
      </c>
      <c r="F30" s="158" t="e">
        <f t="shared" si="3"/>
        <v>#REF!</v>
      </c>
      <c r="G30" s="51">
        <f>'1'!$V141</f>
        <v>0</v>
      </c>
      <c r="H30" s="51">
        <f>'2'!$V141</f>
        <v>0</v>
      </c>
      <c r="I30" s="51">
        <f>'3'!$V141</f>
        <v>0</v>
      </c>
      <c r="J30" s="51">
        <f>'4'!$V141</f>
        <v>0</v>
      </c>
      <c r="K30" s="51">
        <f>'5'!$V141</f>
        <v>0</v>
      </c>
      <c r="L30" s="51">
        <f>'6'!$V141</f>
        <v>0</v>
      </c>
      <c r="M30" s="51">
        <f>'7'!$V141</f>
        <v>30.99999999999989</v>
      </c>
      <c r="N30" s="51">
        <f>'8'!$V141</f>
        <v>0</v>
      </c>
      <c r="O30" s="51">
        <f>'9'!$V141</f>
        <v>30.000000000000213</v>
      </c>
      <c r="P30" s="51">
        <f>'10'!$V141</f>
        <v>0</v>
      </c>
      <c r="Q30" s="51">
        <f>'11'!$V141</f>
        <v>0</v>
      </c>
      <c r="R30" s="51">
        <f>'12'!$V141</f>
        <v>0</v>
      </c>
      <c r="S30" s="51">
        <f>'13'!$V141</f>
        <v>0</v>
      </c>
      <c r="T30" s="51">
        <f>'14'!$V141</f>
        <v>0</v>
      </c>
      <c r="U30" s="51">
        <f>'15'!$V141</f>
        <v>0</v>
      </c>
      <c r="V30" s="51">
        <f>'16'!$V141</f>
        <v>0</v>
      </c>
      <c r="W30" s="51">
        <f>'17'!$V141</f>
        <v>0</v>
      </c>
      <c r="X30" s="51">
        <f>'18'!$V141</f>
        <v>0</v>
      </c>
      <c r="Y30" s="51">
        <f>'19'!$V141</f>
        <v>0</v>
      </c>
      <c r="Z30" s="51">
        <f>'20'!$V141</f>
        <v>0</v>
      </c>
      <c r="AA30" s="51">
        <f>'21'!$V141</f>
        <v>0</v>
      </c>
      <c r="AB30" s="51" t="e">
        <f>#REF!</f>
        <v>#REF!</v>
      </c>
      <c r="AC30" s="51" t="e">
        <f>#REF!</f>
        <v>#REF!</v>
      </c>
      <c r="AD30" s="51" t="e">
        <f>#REF!</f>
        <v>#REF!</v>
      </c>
      <c r="AE30" s="51" t="e">
        <f>#REF!</f>
        <v>#REF!</v>
      </c>
      <c r="AF30" s="51" t="e">
        <f>#REF!</f>
        <v>#REF!</v>
      </c>
      <c r="AG30" s="51" t="e">
        <f>#REF!</f>
        <v>#REF!</v>
      </c>
      <c r="AH30" s="51" t="e">
        <f>#REF!</f>
        <v>#REF!</v>
      </c>
      <c r="AI30" s="51" t="e">
        <f>#REF!</f>
        <v>#REF!</v>
      </c>
      <c r="AJ30" s="51" t="e">
        <f>#REF!</f>
        <v>#REF!</v>
      </c>
      <c r="AK30" s="51" t="e">
        <f>#REF!</f>
        <v>#REF!</v>
      </c>
    </row>
    <row r="31" spans="2:37" ht="16.5" thickBot="1">
      <c r="B31" s="253"/>
      <c r="C31" s="241"/>
      <c r="D31" s="157" t="s">
        <v>85</v>
      </c>
      <c r="E31" s="58" t="s">
        <v>75</v>
      </c>
      <c r="F31" s="158">
        <f t="shared" ref="F31" si="4">SUM(G31:AK31)</f>
        <v>-98.112727272730382</v>
      </c>
      <c r="G31" s="47">
        <f>SUM('1'!$I$136:$I$147)</f>
        <v>-0.90000000000013358</v>
      </c>
      <c r="H31" s="47">
        <f>SUM('2'!$I$136:$I$147)</f>
        <v>4.3499999999994117</v>
      </c>
      <c r="I31" s="47">
        <f>SUM('3'!$I$136:$I$147)</f>
        <v>28.230000000000089</v>
      </c>
      <c r="J31" s="47">
        <f>SUM('4'!$I$136:$I$147)</f>
        <v>-8.2727272727272734</v>
      </c>
      <c r="K31" s="47">
        <f>SUM('5'!$I$136:$I$147)</f>
        <v>30.880000000000223</v>
      </c>
      <c r="L31" s="47">
        <f>SUM('6'!$I$136:$I$147)</f>
        <v>39.10000000000008</v>
      </c>
      <c r="M31" s="47">
        <f>SUM('7'!$I$136:$I$147)</f>
        <v>-82.409999999999954</v>
      </c>
      <c r="N31" s="47">
        <f>SUM('8'!$I$136:$I$147)</f>
        <v>0</v>
      </c>
      <c r="O31" s="47">
        <f>SUM('9'!$I$136:$I$147)</f>
        <v>-106.05999999999997</v>
      </c>
      <c r="P31" s="47">
        <f>SUM('10'!$I$136:$I$147)</f>
        <v>15.869999999999948</v>
      </c>
      <c r="Q31" s="47">
        <f>SUM('1'!$I$136:$I$147)</f>
        <v>-0.90000000000013358</v>
      </c>
      <c r="R31" s="47">
        <f>SUM('1'!$I$136:$I$147)</f>
        <v>-0.90000000000013358</v>
      </c>
      <c r="S31" s="47">
        <f>SUM('1'!$I$136:$I$147)</f>
        <v>-0.90000000000013358</v>
      </c>
      <c r="T31" s="47">
        <f>SUM('1'!$I$136:$I$147)</f>
        <v>-0.90000000000013358</v>
      </c>
      <c r="U31" s="47">
        <f>SUM('1'!$I$136:$I$147)</f>
        <v>-0.90000000000013358</v>
      </c>
      <c r="V31" s="47">
        <f>SUM('1'!$I$136:$I$147)</f>
        <v>-0.90000000000013358</v>
      </c>
      <c r="W31" s="47">
        <f>SUM('1'!$I$136:$I$147)</f>
        <v>-0.90000000000013358</v>
      </c>
      <c r="X31" s="47">
        <f>SUM('1'!$I$136:$I$147)</f>
        <v>-0.90000000000013358</v>
      </c>
      <c r="Y31" s="47">
        <f>SUM('1'!$I$136:$I$147)</f>
        <v>-0.90000000000013358</v>
      </c>
      <c r="Z31" s="47">
        <f>SUM('1'!$I$136:$I$147)</f>
        <v>-0.90000000000013358</v>
      </c>
      <c r="AA31" s="47">
        <f>SUM('1'!$I$136:$I$147)</f>
        <v>-0.90000000000013358</v>
      </c>
      <c r="AB31" s="47">
        <f>SUM('1'!$I$136:$I$147)</f>
        <v>-0.90000000000013358</v>
      </c>
      <c r="AC31" s="47">
        <f>SUM('1'!$I$136:$I$147)</f>
        <v>-0.90000000000013358</v>
      </c>
      <c r="AD31" s="47">
        <f>SUM('1'!$I$136:$I$147)</f>
        <v>-0.90000000000013358</v>
      </c>
      <c r="AE31" s="47">
        <f>SUM('1'!$I$136:$I$147)</f>
        <v>-0.90000000000013358</v>
      </c>
      <c r="AF31" s="47">
        <f>SUM('1'!$I$136:$I$147)</f>
        <v>-0.90000000000013358</v>
      </c>
      <c r="AG31" s="47">
        <f>SUM('1'!$I$136:$I$147)</f>
        <v>-0.90000000000013358</v>
      </c>
      <c r="AH31" s="47">
        <f>SUM('1'!$I$136:$I$147)</f>
        <v>-0.90000000000013358</v>
      </c>
      <c r="AI31" s="47">
        <f>SUM('1'!$I$136:$I$147)</f>
        <v>-0.90000000000013358</v>
      </c>
      <c r="AJ31" s="47">
        <f>SUM('1'!$I$136:$I$147)</f>
        <v>-0.90000000000013358</v>
      </c>
      <c r="AK31" s="47">
        <f>SUM('1'!$I$136:$I$147)</f>
        <v>-0.90000000000013358</v>
      </c>
    </row>
    <row r="32" spans="2:37" ht="16.5" thickBot="1">
      <c r="B32" s="254"/>
      <c r="C32" s="241"/>
      <c r="D32" s="143" t="s">
        <v>15</v>
      </c>
      <c r="E32" s="41" t="s">
        <v>75</v>
      </c>
      <c r="F32" s="159" t="e">
        <f>SUM(F23:F31)</f>
        <v>#REF!</v>
      </c>
      <c r="G32" s="160">
        <f>SUM(G23:G31)</f>
        <v>263.09999999999991</v>
      </c>
      <c r="H32" s="160">
        <f t="shared" ref="H32:AK32" si="5">SUM(H23:H31)</f>
        <v>277.34999999999991</v>
      </c>
      <c r="I32" s="160">
        <f t="shared" si="5"/>
        <v>328.22999999999985</v>
      </c>
      <c r="J32" s="160">
        <f t="shared" si="5"/>
        <v>236.72727272727261</v>
      </c>
      <c r="K32" s="160">
        <f t="shared" si="5"/>
        <v>650.88</v>
      </c>
      <c r="L32" s="160">
        <f t="shared" si="5"/>
        <v>479.1</v>
      </c>
      <c r="M32" s="160">
        <f t="shared" si="5"/>
        <v>289.58999999999997</v>
      </c>
      <c r="N32" s="160">
        <f t="shared" si="5"/>
        <v>0</v>
      </c>
      <c r="O32" s="160">
        <f t="shared" si="5"/>
        <v>167.94000000000008</v>
      </c>
      <c r="P32" s="160">
        <f t="shared" si="5"/>
        <v>582.86999999999989</v>
      </c>
      <c r="Q32" s="160">
        <f t="shared" si="5"/>
        <v>257.09999999999968</v>
      </c>
      <c r="R32" s="160">
        <f t="shared" si="5"/>
        <v>204.09999999999968</v>
      </c>
      <c r="S32" s="160">
        <f t="shared" si="5"/>
        <v>299.09999999999985</v>
      </c>
      <c r="T32" s="160">
        <f t="shared" si="5"/>
        <v>340.0999999999998</v>
      </c>
      <c r="U32" s="160">
        <f t="shared" si="5"/>
        <v>318.09999999999985</v>
      </c>
      <c r="V32" s="160">
        <f t="shared" si="5"/>
        <v>458.09999999999951</v>
      </c>
      <c r="W32" s="160">
        <f t="shared" si="5"/>
        <v>402.0999999999998</v>
      </c>
      <c r="X32" s="160">
        <f t="shared" si="5"/>
        <v>274.10000000000008</v>
      </c>
      <c r="Y32" s="160">
        <f t="shared" si="5"/>
        <v>337.10000000000014</v>
      </c>
      <c r="Z32" s="160">
        <f t="shared" si="5"/>
        <v>266.09999999999968</v>
      </c>
      <c r="AA32" s="160">
        <f t="shared" si="5"/>
        <v>-0.90000000000013358</v>
      </c>
      <c r="AB32" s="160" t="e">
        <f t="shared" si="5"/>
        <v>#REF!</v>
      </c>
      <c r="AC32" s="160" t="e">
        <f t="shared" si="5"/>
        <v>#REF!</v>
      </c>
      <c r="AD32" s="160" t="e">
        <f t="shared" si="5"/>
        <v>#REF!</v>
      </c>
      <c r="AE32" s="160" t="e">
        <f t="shared" si="5"/>
        <v>#REF!</v>
      </c>
      <c r="AF32" s="160" t="e">
        <f t="shared" si="5"/>
        <v>#REF!</v>
      </c>
      <c r="AG32" s="160" t="e">
        <f t="shared" si="5"/>
        <v>#REF!</v>
      </c>
      <c r="AH32" s="160" t="e">
        <f t="shared" si="5"/>
        <v>#REF!</v>
      </c>
      <c r="AI32" s="160" t="e">
        <f t="shared" si="5"/>
        <v>#REF!</v>
      </c>
      <c r="AJ32" s="160" t="e">
        <f t="shared" si="5"/>
        <v>#REF!</v>
      </c>
      <c r="AK32" s="160" t="e">
        <f t="shared" si="5"/>
        <v>#REF!</v>
      </c>
    </row>
    <row r="33" spans="2:37" ht="16.5" thickBot="1"/>
    <row r="34" spans="2:37" ht="16.5" thickBot="1">
      <c r="B34" s="142" t="s">
        <v>68</v>
      </c>
      <c r="C34" s="246" t="s">
        <v>69</v>
      </c>
      <c r="D34" s="247"/>
      <c r="E34" s="143" t="s">
        <v>70</v>
      </c>
      <c r="F34" s="144" t="s">
        <v>15</v>
      </c>
      <c r="G34" s="145">
        <v>1</v>
      </c>
      <c r="H34" s="146">
        <v>2</v>
      </c>
      <c r="I34" s="146">
        <v>3</v>
      </c>
      <c r="J34" s="146">
        <v>4</v>
      </c>
      <c r="K34" s="146">
        <v>5</v>
      </c>
      <c r="L34" s="146">
        <v>6</v>
      </c>
      <c r="M34" s="146">
        <v>7</v>
      </c>
      <c r="N34" s="146">
        <v>8</v>
      </c>
      <c r="O34" s="146">
        <v>9</v>
      </c>
      <c r="P34" s="146">
        <v>10</v>
      </c>
      <c r="Q34" s="146">
        <v>11</v>
      </c>
      <c r="R34" s="146">
        <v>12</v>
      </c>
      <c r="S34" s="146">
        <v>13</v>
      </c>
      <c r="T34" s="146">
        <v>14</v>
      </c>
      <c r="U34" s="146">
        <v>15</v>
      </c>
      <c r="V34" s="146">
        <v>16</v>
      </c>
      <c r="W34" s="146">
        <v>17</v>
      </c>
      <c r="X34" s="146">
        <v>18</v>
      </c>
      <c r="Y34" s="146">
        <v>19</v>
      </c>
      <c r="Z34" s="146">
        <v>20</v>
      </c>
      <c r="AA34" s="146">
        <v>21</v>
      </c>
      <c r="AB34" s="146">
        <v>22</v>
      </c>
      <c r="AC34" s="146">
        <v>23</v>
      </c>
      <c r="AD34" s="146">
        <v>24</v>
      </c>
      <c r="AE34" s="146">
        <v>25</v>
      </c>
      <c r="AF34" s="146">
        <v>26</v>
      </c>
      <c r="AG34" s="146">
        <v>27</v>
      </c>
      <c r="AH34" s="146">
        <v>28</v>
      </c>
      <c r="AI34" s="146">
        <v>29</v>
      </c>
      <c r="AJ34" s="146">
        <v>30</v>
      </c>
      <c r="AK34" s="147">
        <v>31</v>
      </c>
    </row>
    <row r="35" spans="2:37" ht="15.6" customHeight="1">
      <c r="B35" s="251" t="s">
        <v>77</v>
      </c>
      <c r="C35" s="255" t="s">
        <v>72</v>
      </c>
      <c r="D35" s="256"/>
      <c r="E35" s="42" t="s">
        <v>73</v>
      </c>
      <c r="F35" s="148" t="e">
        <f>SUM(G35:AK35)</f>
        <v>#REF!</v>
      </c>
      <c r="G35" s="43">
        <f>G3+G19</f>
        <v>29536</v>
      </c>
      <c r="H35" s="44">
        <f t="shared" ref="H35:AK35" si="6">H3+H19</f>
        <v>25706</v>
      </c>
      <c r="I35" s="44">
        <f t="shared" si="6"/>
        <v>28448</v>
      </c>
      <c r="J35" s="44">
        <f t="shared" si="6"/>
        <v>32906</v>
      </c>
      <c r="K35" s="44">
        <f t="shared" si="6"/>
        <v>11407</v>
      </c>
      <c r="L35" s="44">
        <f t="shared" si="6"/>
        <v>10215</v>
      </c>
      <c r="M35" s="44">
        <f t="shared" si="6"/>
        <v>29694</v>
      </c>
      <c r="N35" s="44">
        <f t="shared" si="6"/>
        <v>6200</v>
      </c>
      <c r="O35" s="44">
        <f t="shared" si="6"/>
        <v>24959</v>
      </c>
      <c r="P35" s="44">
        <f t="shared" si="6"/>
        <v>18596</v>
      </c>
      <c r="Q35" s="44">
        <f t="shared" si="6"/>
        <v>42492</v>
      </c>
      <c r="R35" s="44">
        <f t="shared" si="6"/>
        <v>49585</v>
      </c>
      <c r="S35" s="44">
        <f t="shared" si="6"/>
        <v>41579</v>
      </c>
      <c r="T35" s="44">
        <f t="shared" si="6"/>
        <v>40617</v>
      </c>
      <c r="U35" s="44">
        <f t="shared" si="6"/>
        <v>35775</v>
      </c>
      <c r="V35" s="44">
        <f t="shared" si="6"/>
        <v>30812</v>
      </c>
      <c r="W35" s="44">
        <f t="shared" si="6"/>
        <v>20628</v>
      </c>
      <c r="X35" s="44">
        <f t="shared" si="6"/>
        <v>31576</v>
      </c>
      <c r="Y35" s="44">
        <f t="shared" si="6"/>
        <v>31620</v>
      </c>
      <c r="Z35" s="44">
        <f t="shared" si="6"/>
        <v>33009</v>
      </c>
      <c r="AA35" s="44">
        <f t="shared" si="6"/>
        <v>0</v>
      </c>
      <c r="AB35" s="44" t="e">
        <f t="shared" si="6"/>
        <v>#REF!</v>
      </c>
      <c r="AC35" s="44" t="e">
        <f t="shared" si="6"/>
        <v>#REF!</v>
      </c>
      <c r="AD35" s="44" t="e">
        <f t="shared" si="6"/>
        <v>#REF!</v>
      </c>
      <c r="AE35" s="44" t="e">
        <f t="shared" si="6"/>
        <v>#REF!</v>
      </c>
      <c r="AF35" s="44" t="e">
        <f t="shared" si="6"/>
        <v>#REF!</v>
      </c>
      <c r="AG35" s="44" t="e">
        <f t="shared" si="6"/>
        <v>#REF!</v>
      </c>
      <c r="AH35" s="44" t="e">
        <f t="shared" si="6"/>
        <v>#REF!</v>
      </c>
      <c r="AI35" s="44" t="e">
        <f t="shared" si="6"/>
        <v>#REF!</v>
      </c>
      <c r="AJ35" s="44" t="e">
        <f t="shared" si="6"/>
        <v>#REF!</v>
      </c>
      <c r="AK35" s="45" t="e">
        <f t="shared" si="6"/>
        <v>#REF!</v>
      </c>
    </row>
    <row r="36" spans="2:37" ht="16.899999999999999" customHeight="1">
      <c r="B36" s="251"/>
      <c r="C36" s="248" t="s">
        <v>84</v>
      </c>
      <c r="D36" s="249"/>
      <c r="E36" s="46" t="s">
        <v>75</v>
      </c>
      <c r="F36" s="187" t="e">
        <f>SUM(G36:AK36)</f>
        <v>#REF!</v>
      </c>
      <c r="G36" s="188">
        <f>G4+G20</f>
        <v>886.07999999999993</v>
      </c>
      <c r="H36" s="188">
        <f t="shared" ref="H36:AK36" si="7">H4+H20</f>
        <v>788.47105263157891</v>
      </c>
      <c r="I36" s="188">
        <f t="shared" si="7"/>
        <v>853.44</v>
      </c>
      <c r="J36" s="188">
        <f t="shared" si="7"/>
        <v>938.85272727272741</v>
      </c>
      <c r="K36" s="188">
        <f t="shared" si="7"/>
        <v>342.21000000000004</v>
      </c>
      <c r="L36" s="188">
        <f t="shared" si="7"/>
        <v>306.45</v>
      </c>
      <c r="M36" s="188">
        <f t="shared" si="7"/>
        <v>890.82</v>
      </c>
      <c r="N36" s="188">
        <f t="shared" si="7"/>
        <v>186</v>
      </c>
      <c r="O36" s="188">
        <f t="shared" si="7"/>
        <v>748.7700000000001</v>
      </c>
      <c r="P36" s="188">
        <f t="shared" si="7"/>
        <v>557.88</v>
      </c>
      <c r="Q36" s="188">
        <f t="shared" si="7"/>
        <v>1274.7600000000002</v>
      </c>
      <c r="R36" s="188">
        <f t="shared" si="7"/>
        <v>1487.55</v>
      </c>
      <c r="S36" s="188">
        <f t="shared" si="7"/>
        <v>1053.4671428571428</v>
      </c>
      <c r="T36" s="188">
        <f t="shared" si="7"/>
        <v>1072.9671428571428</v>
      </c>
      <c r="U36" s="188">
        <f t="shared" si="7"/>
        <v>929.25</v>
      </c>
      <c r="V36" s="188">
        <f t="shared" si="7"/>
        <v>773.62285714285713</v>
      </c>
      <c r="W36" s="188">
        <f t="shared" si="7"/>
        <v>618.84</v>
      </c>
      <c r="X36" s="188">
        <f t="shared" si="7"/>
        <v>939.21</v>
      </c>
      <c r="Y36" s="188">
        <f t="shared" si="7"/>
        <v>948.6</v>
      </c>
      <c r="Z36" s="188">
        <f t="shared" si="7"/>
        <v>990.2700000000001</v>
      </c>
      <c r="AA36" s="188">
        <f t="shared" si="7"/>
        <v>0</v>
      </c>
      <c r="AB36" s="188" t="e">
        <f t="shared" si="7"/>
        <v>#REF!</v>
      </c>
      <c r="AC36" s="188" t="e">
        <f t="shared" si="7"/>
        <v>#REF!</v>
      </c>
      <c r="AD36" s="188" t="e">
        <f t="shared" si="7"/>
        <v>#REF!</v>
      </c>
      <c r="AE36" s="188" t="e">
        <f t="shared" si="7"/>
        <v>#REF!</v>
      </c>
      <c r="AF36" s="188" t="e">
        <f t="shared" si="7"/>
        <v>#REF!</v>
      </c>
      <c r="AG36" s="188" t="e">
        <f t="shared" si="7"/>
        <v>#REF!</v>
      </c>
      <c r="AH36" s="188" t="e">
        <f t="shared" si="7"/>
        <v>#REF!</v>
      </c>
      <c r="AI36" s="188" t="e">
        <f t="shared" si="7"/>
        <v>#REF!</v>
      </c>
      <c r="AJ36" s="188" t="e">
        <f t="shared" si="7"/>
        <v>#REF!</v>
      </c>
      <c r="AK36" s="188" t="e">
        <f t="shared" si="7"/>
        <v>#REF!</v>
      </c>
    </row>
    <row r="37" spans="2:37">
      <c r="B37" s="252"/>
      <c r="C37" s="239" t="s">
        <v>74</v>
      </c>
      <c r="D37" s="240"/>
      <c r="E37" s="46" t="s">
        <v>75</v>
      </c>
      <c r="F37" s="149" t="e">
        <f t="shared" ref="F37" si="8">SUM(G37:AK37)</f>
        <v>#REF!</v>
      </c>
      <c r="G37" s="47">
        <f t="shared" ref="G37:AK37" si="9">G5+G21</f>
        <v>1440</v>
      </c>
      <c r="H37" s="48">
        <f t="shared" si="9"/>
        <v>1440</v>
      </c>
      <c r="I37" s="48">
        <f t="shared" si="9"/>
        <v>1440</v>
      </c>
      <c r="J37" s="48">
        <f t="shared" si="9"/>
        <v>1440</v>
      </c>
      <c r="K37" s="48">
        <f t="shared" si="9"/>
        <v>1440</v>
      </c>
      <c r="L37" s="48">
        <f t="shared" si="9"/>
        <v>1440</v>
      </c>
      <c r="M37" s="48">
        <f t="shared" si="9"/>
        <v>1440</v>
      </c>
      <c r="N37" s="48">
        <f t="shared" si="9"/>
        <v>358.99999999999994</v>
      </c>
      <c r="O37" s="48">
        <f t="shared" si="9"/>
        <v>1050</v>
      </c>
      <c r="P37" s="48">
        <f t="shared" si="9"/>
        <v>1440</v>
      </c>
      <c r="Q37" s="48">
        <f t="shared" si="9"/>
        <v>1440</v>
      </c>
      <c r="R37" s="48">
        <f t="shared" si="9"/>
        <v>1440</v>
      </c>
      <c r="S37" s="48">
        <f t="shared" si="9"/>
        <v>1440</v>
      </c>
      <c r="T37" s="48">
        <f t="shared" si="9"/>
        <v>1440</v>
      </c>
      <c r="U37" s="48">
        <f t="shared" si="9"/>
        <v>1440</v>
      </c>
      <c r="V37" s="48">
        <f t="shared" si="9"/>
        <v>1440</v>
      </c>
      <c r="W37" s="48">
        <f t="shared" si="9"/>
        <v>1440</v>
      </c>
      <c r="X37" s="48">
        <f t="shared" si="9"/>
        <v>1440</v>
      </c>
      <c r="Y37" s="48">
        <f t="shared" si="9"/>
        <v>1440</v>
      </c>
      <c r="Z37" s="48">
        <f t="shared" si="9"/>
        <v>1440</v>
      </c>
      <c r="AA37" s="48">
        <f t="shared" si="9"/>
        <v>0</v>
      </c>
      <c r="AB37" s="48" t="e">
        <f t="shared" si="9"/>
        <v>#REF!</v>
      </c>
      <c r="AC37" s="48" t="e">
        <f t="shared" si="9"/>
        <v>#REF!</v>
      </c>
      <c r="AD37" s="48" t="e">
        <f t="shared" si="9"/>
        <v>#REF!</v>
      </c>
      <c r="AE37" s="48" t="e">
        <f t="shared" si="9"/>
        <v>#REF!</v>
      </c>
      <c r="AF37" s="48" t="e">
        <f t="shared" si="9"/>
        <v>#REF!</v>
      </c>
      <c r="AG37" s="48" t="e">
        <f t="shared" si="9"/>
        <v>#REF!</v>
      </c>
      <c r="AH37" s="48" t="e">
        <f t="shared" si="9"/>
        <v>#REF!</v>
      </c>
      <c r="AI37" s="48" t="e">
        <f t="shared" si="9"/>
        <v>#REF!</v>
      </c>
      <c r="AJ37" s="48" t="e">
        <f t="shared" si="9"/>
        <v>#REF!</v>
      </c>
      <c r="AK37" s="49" t="e">
        <f t="shared" si="9"/>
        <v>#REF!</v>
      </c>
    </row>
    <row r="38" spans="2:37" ht="4.5" customHeight="1">
      <c r="B38" s="252"/>
      <c r="C38" s="150"/>
      <c r="D38" s="151"/>
      <c r="E38" s="163"/>
      <c r="F38" s="164"/>
      <c r="G38" s="165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  <c r="AB38" s="166"/>
      <c r="AC38" s="166"/>
      <c r="AD38" s="166"/>
      <c r="AE38" s="166"/>
      <c r="AF38" s="166"/>
      <c r="AG38" s="166"/>
      <c r="AH38" s="166"/>
      <c r="AI38" s="166"/>
      <c r="AJ38" s="166"/>
      <c r="AK38" s="167"/>
    </row>
    <row r="39" spans="2:37" ht="15.6" customHeight="1">
      <c r="B39" s="252"/>
      <c r="C39" s="241" t="s">
        <v>26</v>
      </c>
      <c r="D39" s="152" t="s">
        <v>17</v>
      </c>
      <c r="E39" s="50" t="s">
        <v>75</v>
      </c>
      <c r="F39" s="153" t="e">
        <f t="shared" ref="F39:F47" si="10">SUM(G39:AK39)</f>
        <v>#REF!</v>
      </c>
      <c r="G39" s="51">
        <f t="shared" ref="G39:AK39" si="11">G7+G23</f>
        <v>220</v>
      </c>
      <c r="H39" s="52">
        <f t="shared" si="11"/>
        <v>354.00000000000011</v>
      </c>
      <c r="I39" s="52">
        <f t="shared" si="11"/>
        <v>434</v>
      </c>
      <c r="J39" s="52">
        <f t="shared" si="11"/>
        <v>338.99999999999989</v>
      </c>
      <c r="K39" s="52">
        <f t="shared" si="11"/>
        <v>137.99999999999991</v>
      </c>
      <c r="L39" s="52">
        <f t="shared" si="11"/>
        <v>397.00000000000011</v>
      </c>
      <c r="M39" s="52">
        <f t="shared" si="11"/>
        <v>488</v>
      </c>
      <c r="N39" s="52">
        <f t="shared" si="11"/>
        <v>64.000000000000014</v>
      </c>
      <c r="O39" s="52">
        <f t="shared" si="11"/>
        <v>249.99999999999972</v>
      </c>
      <c r="P39" s="52">
        <f t="shared" si="11"/>
        <v>425.00000000000023</v>
      </c>
      <c r="Q39" s="52">
        <f t="shared" si="11"/>
        <v>248.00000000000003</v>
      </c>
      <c r="R39" s="52">
        <f t="shared" si="11"/>
        <v>332.99999999999955</v>
      </c>
      <c r="S39" s="52">
        <f t="shared" si="11"/>
        <v>339.99999999999989</v>
      </c>
      <c r="T39" s="52">
        <f t="shared" si="11"/>
        <v>194.00000000000011</v>
      </c>
      <c r="U39" s="52">
        <f t="shared" si="11"/>
        <v>402.99999999999989</v>
      </c>
      <c r="V39" s="52">
        <f t="shared" si="11"/>
        <v>627.00000000000023</v>
      </c>
      <c r="W39" s="52">
        <f t="shared" si="11"/>
        <v>390.00000000000017</v>
      </c>
      <c r="X39" s="52">
        <f t="shared" si="11"/>
        <v>593.00000000000023</v>
      </c>
      <c r="Y39" s="52">
        <f t="shared" si="11"/>
        <v>596.00000000000023</v>
      </c>
      <c r="Z39" s="52">
        <f t="shared" si="11"/>
        <v>652</v>
      </c>
      <c r="AA39" s="52">
        <f t="shared" si="11"/>
        <v>0</v>
      </c>
      <c r="AB39" s="52" t="e">
        <f t="shared" si="11"/>
        <v>#REF!</v>
      </c>
      <c r="AC39" s="52" t="e">
        <f t="shared" si="11"/>
        <v>#REF!</v>
      </c>
      <c r="AD39" s="52" t="e">
        <f t="shared" si="11"/>
        <v>#REF!</v>
      </c>
      <c r="AE39" s="52" t="e">
        <f t="shared" si="11"/>
        <v>#REF!</v>
      </c>
      <c r="AF39" s="52" t="e">
        <f t="shared" si="11"/>
        <v>#REF!</v>
      </c>
      <c r="AG39" s="52" t="e">
        <f t="shared" si="11"/>
        <v>#REF!</v>
      </c>
      <c r="AH39" s="52" t="e">
        <f t="shared" si="11"/>
        <v>#REF!</v>
      </c>
      <c r="AI39" s="52" t="e">
        <f t="shared" si="11"/>
        <v>#REF!</v>
      </c>
      <c r="AJ39" s="52" t="e">
        <f t="shared" si="11"/>
        <v>#REF!</v>
      </c>
      <c r="AK39" s="53" t="e">
        <f t="shared" si="11"/>
        <v>#REF!</v>
      </c>
    </row>
    <row r="40" spans="2:37">
      <c r="B40" s="252"/>
      <c r="C40" s="241"/>
      <c r="D40" s="154" t="s">
        <v>18</v>
      </c>
      <c r="E40" s="54" t="s">
        <v>75</v>
      </c>
      <c r="F40" s="155" t="e">
        <f t="shared" si="10"/>
        <v>#REF!</v>
      </c>
      <c r="G40" s="55">
        <f t="shared" ref="G40:AK40" si="12">G8+G24</f>
        <v>0</v>
      </c>
      <c r="H40" s="56">
        <f t="shared" si="12"/>
        <v>30.000000000000053</v>
      </c>
      <c r="I40" s="56">
        <f t="shared" si="12"/>
        <v>0</v>
      </c>
      <c r="J40" s="56">
        <f t="shared" si="12"/>
        <v>0</v>
      </c>
      <c r="K40" s="56">
        <f t="shared" si="12"/>
        <v>61.000000000000099</v>
      </c>
      <c r="L40" s="56">
        <f t="shared" si="12"/>
        <v>0</v>
      </c>
      <c r="M40" s="56">
        <f t="shared" si="12"/>
        <v>0</v>
      </c>
      <c r="N40" s="56">
        <f t="shared" si="12"/>
        <v>0</v>
      </c>
      <c r="O40" s="56">
        <f t="shared" si="12"/>
        <v>0</v>
      </c>
      <c r="P40" s="56">
        <f t="shared" si="12"/>
        <v>0</v>
      </c>
      <c r="Q40" s="56">
        <f t="shared" si="12"/>
        <v>16.999999999999979</v>
      </c>
      <c r="R40" s="56">
        <f t="shared" si="12"/>
        <v>0</v>
      </c>
      <c r="S40" s="56">
        <f t="shared" si="12"/>
        <v>0</v>
      </c>
      <c r="T40" s="56">
        <f t="shared" si="12"/>
        <v>0</v>
      </c>
      <c r="U40" s="56">
        <f t="shared" si="12"/>
        <v>0</v>
      </c>
      <c r="V40" s="56">
        <f t="shared" si="12"/>
        <v>0</v>
      </c>
      <c r="W40" s="56">
        <f t="shared" si="12"/>
        <v>52.999999999999993</v>
      </c>
      <c r="X40" s="56">
        <f t="shared" si="12"/>
        <v>0</v>
      </c>
      <c r="Y40" s="56">
        <f t="shared" si="12"/>
        <v>0</v>
      </c>
      <c r="Z40" s="56">
        <f t="shared" si="12"/>
        <v>0</v>
      </c>
      <c r="AA40" s="56">
        <f t="shared" si="12"/>
        <v>0</v>
      </c>
      <c r="AB40" s="56" t="e">
        <f t="shared" si="12"/>
        <v>#REF!</v>
      </c>
      <c r="AC40" s="56" t="e">
        <f t="shared" si="12"/>
        <v>#REF!</v>
      </c>
      <c r="AD40" s="56" t="e">
        <f t="shared" si="12"/>
        <v>#REF!</v>
      </c>
      <c r="AE40" s="56" t="e">
        <f t="shared" si="12"/>
        <v>#REF!</v>
      </c>
      <c r="AF40" s="56" t="e">
        <f t="shared" si="12"/>
        <v>#REF!</v>
      </c>
      <c r="AG40" s="56" t="e">
        <f t="shared" si="12"/>
        <v>#REF!</v>
      </c>
      <c r="AH40" s="56" t="e">
        <f t="shared" si="12"/>
        <v>#REF!</v>
      </c>
      <c r="AI40" s="56" t="e">
        <f t="shared" si="12"/>
        <v>#REF!</v>
      </c>
      <c r="AJ40" s="56" t="e">
        <f t="shared" si="12"/>
        <v>#REF!</v>
      </c>
      <c r="AK40" s="57" t="e">
        <f t="shared" si="12"/>
        <v>#REF!</v>
      </c>
    </row>
    <row r="41" spans="2:37">
      <c r="B41" s="252"/>
      <c r="C41" s="241"/>
      <c r="D41" s="154" t="s">
        <v>19</v>
      </c>
      <c r="E41" s="54" t="s">
        <v>75</v>
      </c>
      <c r="F41" s="155" t="e">
        <f t="shared" si="10"/>
        <v>#REF!</v>
      </c>
      <c r="G41" s="55">
        <f t="shared" ref="G41:AK41" si="13">G9+G25</f>
        <v>222.00000000000006</v>
      </c>
      <c r="H41" s="56">
        <f t="shared" si="13"/>
        <v>207.00000000000003</v>
      </c>
      <c r="I41" s="56">
        <f t="shared" si="13"/>
        <v>123.99999999999999</v>
      </c>
      <c r="J41" s="56">
        <f t="shared" si="13"/>
        <v>186.00000000000031</v>
      </c>
      <c r="K41" s="56">
        <f t="shared" si="13"/>
        <v>942.99999999999989</v>
      </c>
      <c r="L41" s="56">
        <f t="shared" si="13"/>
        <v>766.00000000000011</v>
      </c>
      <c r="M41" s="56">
        <f t="shared" si="13"/>
        <v>40.000000000000014</v>
      </c>
      <c r="N41" s="56">
        <f t="shared" si="13"/>
        <v>0</v>
      </c>
      <c r="O41" s="56">
        <f t="shared" si="13"/>
        <v>121.00000000000004</v>
      </c>
      <c r="P41" s="56">
        <f t="shared" si="13"/>
        <v>451.99999999999983</v>
      </c>
      <c r="Q41" s="56">
        <f t="shared" si="13"/>
        <v>134.99999999999994</v>
      </c>
      <c r="R41" s="56">
        <f t="shared" si="13"/>
        <v>93.000000000000142</v>
      </c>
      <c r="S41" s="56">
        <f t="shared" si="13"/>
        <v>220.99999999999986</v>
      </c>
      <c r="T41" s="56">
        <f t="shared" si="13"/>
        <v>261.99999999999994</v>
      </c>
      <c r="U41" s="56">
        <f t="shared" si="13"/>
        <v>253.00000000000006</v>
      </c>
      <c r="V41" s="56">
        <f t="shared" si="13"/>
        <v>63.999999999999773</v>
      </c>
      <c r="W41" s="56">
        <f t="shared" si="13"/>
        <v>424.99999999999989</v>
      </c>
      <c r="X41" s="56">
        <f t="shared" si="13"/>
        <v>26.999999999999986</v>
      </c>
      <c r="Y41" s="56">
        <f t="shared" si="13"/>
        <v>14.999999999999947</v>
      </c>
      <c r="Z41" s="56">
        <f t="shared" si="13"/>
        <v>7.9999999999999716</v>
      </c>
      <c r="AA41" s="56">
        <f t="shared" si="13"/>
        <v>0</v>
      </c>
      <c r="AB41" s="56" t="e">
        <f t="shared" si="13"/>
        <v>#REF!</v>
      </c>
      <c r="AC41" s="56" t="e">
        <f t="shared" si="13"/>
        <v>#REF!</v>
      </c>
      <c r="AD41" s="56" t="e">
        <f t="shared" si="13"/>
        <v>#REF!</v>
      </c>
      <c r="AE41" s="56" t="e">
        <f t="shared" si="13"/>
        <v>#REF!</v>
      </c>
      <c r="AF41" s="56" t="e">
        <f t="shared" si="13"/>
        <v>#REF!</v>
      </c>
      <c r="AG41" s="56" t="e">
        <f t="shared" si="13"/>
        <v>#REF!</v>
      </c>
      <c r="AH41" s="56" t="e">
        <f t="shared" si="13"/>
        <v>#REF!</v>
      </c>
      <c r="AI41" s="56" t="e">
        <f t="shared" si="13"/>
        <v>#REF!</v>
      </c>
      <c r="AJ41" s="56" t="e">
        <f t="shared" si="13"/>
        <v>#REF!</v>
      </c>
      <c r="AK41" s="57" t="e">
        <f t="shared" si="13"/>
        <v>#REF!</v>
      </c>
    </row>
    <row r="42" spans="2:37">
      <c r="B42" s="252"/>
      <c r="C42" s="241"/>
      <c r="D42" s="154" t="s">
        <v>20</v>
      </c>
      <c r="E42" s="54" t="s">
        <v>75</v>
      </c>
      <c r="F42" s="155" t="e">
        <f t="shared" si="10"/>
        <v>#REF!</v>
      </c>
      <c r="G42" s="55">
        <f t="shared" ref="G42:AK42" si="14">G10+G26</f>
        <v>59.000000000000114</v>
      </c>
      <c r="H42" s="56">
        <f t="shared" si="14"/>
        <v>32.00000000000027</v>
      </c>
      <c r="I42" s="56">
        <f t="shared" si="14"/>
        <v>0</v>
      </c>
      <c r="J42" s="56">
        <f t="shared" si="14"/>
        <v>0</v>
      </c>
      <c r="K42" s="56">
        <f t="shared" si="14"/>
        <v>0</v>
      </c>
      <c r="L42" s="56">
        <f t="shared" si="14"/>
        <v>0</v>
      </c>
      <c r="M42" s="56">
        <f t="shared" si="14"/>
        <v>0</v>
      </c>
      <c r="N42" s="56">
        <f t="shared" si="14"/>
        <v>0</v>
      </c>
      <c r="O42" s="56">
        <f t="shared" si="14"/>
        <v>0</v>
      </c>
      <c r="P42" s="56">
        <f t="shared" si="14"/>
        <v>0</v>
      </c>
      <c r="Q42" s="56">
        <f t="shared" si="14"/>
        <v>0</v>
      </c>
      <c r="R42" s="56">
        <f t="shared" si="14"/>
        <v>0</v>
      </c>
      <c r="S42" s="56">
        <f t="shared" si="14"/>
        <v>0</v>
      </c>
      <c r="T42" s="56">
        <f t="shared" si="14"/>
        <v>92.000000000000028</v>
      </c>
      <c r="U42" s="56">
        <f t="shared" si="14"/>
        <v>0</v>
      </c>
      <c r="V42" s="56">
        <f t="shared" si="14"/>
        <v>54.999999999999964</v>
      </c>
      <c r="W42" s="56">
        <f t="shared" si="14"/>
        <v>0</v>
      </c>
      <c r="X42" s="56">
        <f t="shared" si="14"/>
        <v>0</v>
      </c>
      <c r="Y42" s="56">
        <f t="shared" si="14"/>
        <v>0</v>
      </c>
      <c r="Z42" s="56">
        <f t="shared" si="14"/>
        <v>0</v>
      </c>
      <c r="AA42" s="56">
        <f t="shared" si="14"/>
        <v>0</v>
      </c>
      <c r="AB42" s="56" t="e">
        <f t="shared" si="14"/>
        <v>#REF!</v>
      </c>
      <c r="AC42" s="56" t="e">
        <f t="shared" si="14"/>
        <v>#REF!</v>
      </c>
      <c r="AD42" s="56" t="e">
        <f t="shared" si="14"/>
        <v>#REF!</v>
      </c>
      <c r="AE42" s="56" t="e">
        <f t="shared" si="14"/>
        <v>#REF!</v>
      </c>
      <c r="AF42" s="56" t="e">
        <f t="shared" si="14"/>
        <v>#REF!</v>
      </c>
      <c r="AG42" s="56" t="e">
        <f t="shared" si="14"/>
        <v>#REF!</v>
      </c>
      <c r="AH42" s="56" t="e">
        <f t="shared" si="14"/>
        <v>#REF!</v>
      </c>
      <c r="AI42" s="56" t="e">
        <f t="shared" si="14"/>
        <v>#REF!</v>
      </c>
      <c r="AJ42" s="56" t="e">
        <f t="shared" si="14"/>
        <v>#REF!</v>
      </c>
      <c r="AK42" s="57" t="e">
        <f t="shared" si="14"/>
        <v>#REF!</v>
      </c>
    </row>
    <row r="43" spans="2:37">
      <c r="B43" s="252"/>
      <c r="C43" s="241"/>
      <c r="D43" s="154" t="s">
        <v>27</v>
      </c>
      <c r="E43" s="54" t="s">
        <v>75</v>
      </c>
      <c r="F43" s="155" t="e">
        <f t="shared" si="10"/>
        <v>#REF!</v>
      </c>
      <c r="G43" s="55">
        <f t="shared" ref="G43:AK43" si="15">G11+G27</f>
        <v>6.9999999999999947</v>
      </c>
      <c r="H43" s="56">
        <f t="shared" si="15"/>
        <v>10.000000000000124</v>
      </c>
      <c r="I43" s="56">
        <f t="shared" si="15"/>
        <v>0</v>
      </c>
      <c r="J43" s="56">
        <f t="shared" si="15"/>
        <v>0</v>
      </c>
      <c r="K43" s="56">
        <f t="shared" si="15"/>
        <v>9.9999999999999645</v>
      </c>
      <c r="L43" s="56">
        <f t="shared" si="15"/>
        <v>0</v>
      </c>
      <c r="M43" s="56">
        <f t="shared" si="15"/>
        <v>0</v>
      </c>
      <c r="N43" s="56">
        <f t="shared" si="15"/>
        <v>0</v>
      </c>
      <c r="O43" s="56">
        <f t="shared" si="15"/>
        <v>20.000000000000171</v>
      </c>
      <c r="P43" s="56">
        <f t="shared" si="15"/>
        <v>9.999999999999984</v>
      </c>
      <c r="Q43" s="56">
        <f t="shared" si="15"/>
        <v>10.000000000000124</v>
      </c>
      <c r="R43" s="56">
        <f t="shared" si="15"/>
        <v>6.0000000000001386</v>
      </c>
      <c r="S43" s="56">
        <f t="shared" si="15"/>
        <v>0</v>
      </c>
      <c r="T43" s="56">
        <f t="shared" si="15"/>
        <v>9.9999999999999645</v>
      </c>
      <c r="U43" s="56">
        <f t="shared" si="15"/>
        <v>15.000000000000107</v>
      </c>
      <c r="V43" s="56">
        <f t="shared" si="15"/>
        <v>43.999999999999922</v>
      </c>
      <c r="W43" s="56">
        <f t="shared" si="15"/>
        <v>30.00000000000005</v>
      </c>
      <c r="X43" s="56">
        <f t="shared" si="15"/>
        <v>0</v>
      </c>
      <c r="Y43" s="56">
        <f t="shared" si="15"/>
        <v>34.999999999999986</v>
      </c>
      <c r="Z43" s="56">
        <f t="shared" si="15"/>
        <v>12.999999999999954</v>
      </c>
      <c r="AA43" s="56">
        <f t="shared" si="15"/>
        <v>0</v>
      </c>
      <c r="AB43" s="56" t="e">
        <f t="shared" si="15"/>
        <v>#REF!</v>
      </c>
      <c r="AC43" s="56" t="e">
        <f t="shared" si="15"/>
        <v>#REF!</v>
      </c>
      <c r="AD43" s="56" t="e">
        <f t="shared" si="15"/>
        <v>#REF!</v>
      </c>
      <c r="AE43" s="56" t="e">
        <f t="shared" si="15"/>
        <v>#REF!</v>
      </c>
      <c r="AF43" s="56" t="e">
        <f t="shared" si="15"/>
        <v>#REF!</v>
      </c>
      <c r="AG43" s="56" t="e">
        <f t="shared" si="15"/>
        <v>#REF!</v>
      </c>
      <c r="AH43" s="56" t="e">
        <f t="shared" si="15"/>
        <v>#REF!</v>
      </c>
      <c r="AI43" s="56" t="e">
        <f t="shared" si="15"/>
        <v>#REF!</v>
      </c>
      <c r="AJ43" s="56" t="e">
        <f t="shared" si="15"/>
        <v>#REF!</v>
      </c>
      <c r="AK43" s="57" t="e">
        <f t="shared" si="15"/>
        <v>#REF!</v>
      </c>
    </row>
    <row r="44" spans="2:37">
      <c r="B44" s="252"/>
      <c r="C44" s="241"/>
      <c r="D44" s="156" t="s">
        <v>21</v>
      </c>
      <c r="E44" s="54" t="s">
        <v>75</v>
      </c>
      <c r="F44" s="155" t="e">
        <f t="shared" si="10"/>
        <v>#REF!</v>
      </c>
      <c r="G44" s="55">
        <f t="shared" ref="G44:AK44" si="16">G12+G28</f>
        <v>0</v>
      </c>
      <c r="H44" s="56">
        <f t="shared" si="16"/>
        <v>0</v>
      </c>
      <c r="I44" s="56">
        <f t="shared" si="16"/>
        <v>104.99999999999994</v>
      </c>
      <c r="J44" s="56">
        <f t="shared" si="16"/>
        <v>0</v>
      </c>
      <c r="K44" s="56">
        <f t="shared" si="16"/>
        <v>0</v>
      </c>
      <c r="L44" s="56">
        <f t="shared" si="16"/>
        <v>0</v>
      </c>
      <c r="M44" s="56">
        <f t="shared" si="16"/>
        <v>0</v>
      </c>
      <c r="N44" s="56">
        <f t="shared" si="16"/>
        <v>0</v>
      </c>
      <c r="O44" s="56">
        <f t="shared" si="16"/>
        <v>0</v>
      </c>
      <c r="P44" s="56">
        <f t="shared" si="16"/>
        <v>0</v>
      </c>
      <c r="Q44" s="56">
        <f t="shared" si="16"/>
        <v>0</v>
      </c>
      <c r="R44" s="56">
        <f t="shared" si="16"/>
        <v>0</v>
      </c>
      <c r="S44" s="56">
        <f t="shared" si="16"/>
        <v>0</v>
      </c>
      <c r="T44" s="56">
        <f t="shared" si="16"/>
        <v>0</v>
      </c>
      <c r="U44" s="56">
        <f t="shared" si="16"/>
        <v>0</v>
      </c>
      <c r="V44" s="56">
        <f t="shared" si="16"/>
        <v>0</v>
      </c>
      <c r="W44" s="56">
        <f t="shared" si="16"/>
        <v>0</v>
      </c>
      <c r="X44" s="56">
        <f t="shared" si="16"/>
        <v>0</v>
      </c>
      <c r="Y44" s="56">
        <f t="shared" si="16"/>
        <v>0</v>
      </c>
      <c r="Z44" s="56">
        <f t="shared" si="16"/>
        <v>5.9999999999999787</v>
      </c>
      <c r="AA44" s="56">
        <f t="shared" si="16"/>
        <v>0</v>
      </c>
      <c r="AB44" s="56" t="e">
        <f t="shared" si="16"/>
        <v>#REF!</v>
      </c>
      <c r="AC44" s="56" t="e">
        <f t="shared" si="16"/>
        <v>#REF!</v>
      </c>
      <c r="AD44" s="56" t="e">
        <f t="shared" si="16"/>
        <v>#REF!</v>
      </c>
      <c r="AE44" s="56" t="e">
        <f t="shared" si="16"/>
        <v>#REF!</v>
      </c>
      <c r="AF44" s="56" t="e">
        <f t="shared" si="16"/>
        <v>#REF!</v>
      </c>
      <c r="AG44" s="56" t="e">
        <f t="shared" si="16"/>
        <v>#REF!</v>
      </c>
      <c r="AH44" s="56" t="e">
        <f t="shared" si="16"/>
        <v>#REF!</v>
      </c>
      <c r="AI44" s="56" t="e">
        <f t="shared" si="16"/>
        <v>#REF!</v>
      </c>
      <c r="AJ44" s="56" t="e">
        <f t="shared" si="16"/>
        <v>#REF!</v>
      </c>
      <c r="AK44" s="57" t="e">
        <f t="shared" si="16"/>
        <v>#REF!</v>
      </c>
    </row>
    <row r="45" spans="2:37">
      <c r="B45" s="252"/>
      <c r="C45" s="241"/>
      <c r="D45" s="156" t="s">
        <v>39</v>
      </c>
      <c r="E45" s="54" t="s">
        <v>75</v>
      </c>
      <c r="F45" s="155" t="e">
        <f t="shared" si="10"/>
        <v>#REF!</v>
      </c>
      <c r="G45" s="55">
        <f t="shared" ref="G45:AK45" si="17">G13+G29</f>
        <v>0</v>
      </c>
      <c r="H45" s="56">
        <f t="shared" si="17"/>
        <v>0</v>
      </c>
      <c r="I45" s="56">
        <f t="shared" si="17"/>
        <v>0</v>
      </c>
      <c r="J45" s="56">
        <f t="shared" si="17"/>
        <v>0</v>
      </c>
      <c r="K45" s="56">
        <f t="shared" si="17"/>
        <v>0</v>
      </c>
      <c r="L45" s="56">
        <f t="shared" si="17"/>
        <v>0</v>
      </c>
      <c r="M45" s="56">
        <f t="shared" si="17"/>
        <v>0</v>
      </c>
      <c r="N45" s="56">
        <f t="shared" si="17"/>
        <v>0</v>
      </c>
      <c r="O45" s="56">
        <f t="shared" si="17"/>
        <v>0</v>
      </c>
      <c r="P45" s="56">
        <f t="shared" si="17"/>
        <v>0</v>
      </c>
      <c r="Q45" s="56">
        <f t="shared" si="17"/>
        <v>0</v>
      </c>
      <c r="R45" s="56">
        <f t="shared" si="17"/>
        <v>0</v>
      </c>
      <c r="S45" s="56">
        <f t="shared" si="17"/>
        <v>0</v>
      </c>
      <c r="T45" s="56">
        <f t="shared" si="17"/>
        <v>0</v>
      </c>
      <c r="U45" s="56">
        <f t="shared" si="17"/>
        <v>0</v>
      </c>
      <c r="V45" s="56">
        <f t="shared" si="17"/>
        <v>0</v>
      </c>
      <c r="W45" s="56">
        <f t="shared" si="17"/>
        <v>0</v>
      </c>
      <c r="X45" s="56">
        <f t="shared" si="17"/>
        <v>0</v>
      </c>
      <c r="Y45" s="56">
        <f t="shared" si="17"/>
        <v>0</v>
      </c>
      <c r="Z45" s="56">
        <f t="shared" si="17"/>
        <v>0</v>
      </c>
      <c r="AA45" s="56">
        <f t="shared" si="17"/>
        <v>0</v>
      </c>
      <c r="AB45" s="56" t="e">
        <f t="shared" si="17"/>
        <v>#REF!</v>
      </c>
      <c r="AC45" s="56" t="e">
        <f t="shared" si="17"/>
        <v>#REF!</v>
      </c>
      <c r="AD45" s="56" t="e">
        <f t="shared" si="17"/>
        <v>#REF!</v>
      </c>
      <c r="AE45" s="56" t="e">
        <f t="shared" si="17"/>
        <v>#REF!</v>
      </c>
      <c r="AF45" s="56" t="e">
        <f t="shared" si="17"/>
        <v>#REF!</v>
      </c>
      <c r="AG45" s="56" t="e">
        <f t="shared" si="17"/>
        <v>#REF!</v>
      </c>
      <c r="AH45" s="56" t="e">
        <f t="shared" si="17"/>
        <v>#REF!</v>
      </c>
      <c r="AI45" s="56" t="e">
        <f t="shared" si="17"/>
        <v>#REF!</v>
      </c>
      <c r="AJ45" s="56" t="e">
        <f t="shared" si="17"/>
        <v>#REF!</v>
      </c>
      <c r="AK45" s="57" t="e">
        <f t="shared" si="17"/>
        <v>#REF!</v>
      </c>
    </row>
    <row r="46" spans="2:37">
      <c r="B46" s="252"/>
      <c r="C46" s="241"/>
      <c r="D46" s="157" t="s">
        <v>22</v>
      </c>
      <c r="E46" s="58" t="s">
        <v>75</v>
      </c>
      <c r="F46" s="158" t="e">
        <f t="shared" si="10"/>
        <v>#REF!</v>
      </c>
      <c r="G46" s="59">
        <f t="shared" ref="G46:AK46" si="18">G14+G30</f>
        <v>0</v>
      </c>
      <c r="H46" s="60">
        <f t="shared" si="18"/>
        <v>0</v>
      </c>
      <c r="I46" s="60">
        <f t="shared" si="18"/>
        <v>0</v>
      </c>
      <c r="J46" s="60">
        <f t="shared" si="18"/>
        <v>0</v>
      </c>
      <c r="K46" s="60">
        <f t="shared" si="18"/>
        <v>0</v>
      </c>
      <c r="L46" s="60">
        <f t="shared" si="18"/>
        <v>0</v>
      </c>
      <c r="M46" s="60">
        <f t="shared" si="18"/>
        <v>195.99999999999994</v>
      </c>
      <c r="N46" s="60">
        <f t="shared" si="18"/>
        <v>119.99999999999997</v>
      </c>
      <c r="O46" s="60">
        <f t="shared" si="18"/>
        <v>30.000000000000213</v>
      </c>
      <c r="P46" s="60">
        <f t="shared" si="18"/>
        <v>0</v>
      </c>
      <c r="Q46" s="60">
        <f t="shared" si="18"/>
        <v>0</v>
      </c>
      <c r="R46" s="60">
        <f t="shared" si="18"/>
        <v>0</v>
      </c>
      <c r="S46" s="60">
        <f t="shared" si="18"/>
        <v>0</v>
      </c>
      <c r="T46" s="60">
        <f t="shared" si="18"/>
        <v>0</v>
      </c>
      <c r="U46" s="60">
        <f t="shared" si="18"/>
        <v>0</v>
      </c>
      <c r="V46" s="60">
        <f t="shared" si="18"/>
        <v>0</v>
      </c>
      <c r="W46" s="60">
        <f t="shared" si="18"/>
        <v>0</v>
      </c>
      <c r="X46" s="60">
        <f t="shared" si="18"/>
        <v>0</v>
      </c>
      <c r="Y46" s="60">
        <f t="shared" si="18"/>
        <v>0</v>
      </c>
      <c r="Z46" s="60">
        <f t="shared" si="18"/>
        <v>0</v>
      </c>
      <c r="AA46" s="60">
        <f t="shared" si="18"/>
        <v>0</v>
      </c>
      <c r="AB46" s="60" t="e">
        <f t="shared" si="18"/>
        <v>#REF!</v>
      </c>
      <c r="AC46" s="60" t="e">
        <f t="shared" si="18"/>
        <v>#REF!</v>
      </c>
      <c r="AD46" s="60" t="e">
        <f t="shared" si="18"/>
        <v>#REF!</v>
      </c>
      <c r="AE46" s="60" t="e">
        <f t="shared" si="18"/>
        <v>#REF!</v>
      </c>
      <c r="AF46" s="60" t="e">
        <f t="shared" si="18"/>
        <v>#REF!</v>
      </c>
      <c r="AG46" s="60" t="e">
        <f t="shared" si="18"/>
        <v>#REF!</v>
      </c>
      <c r="AH46" s="60" t="e">
        <f t="shared" si="18"/>
        <v>#REF!</v>
      </c>
      <c r="AI46" s="60" t="e">
        <f t="shared" si="18"/>
        <v>#REF!</v>
      </c>
      <c r="AJ46" s="60" t="e">
        <f t="shared" si="18"/>
        <v>#REF!</v>
      </c>
      <c r="AK46" s="61" t="e">
        <f t="shared" si="18"/>
        <v>#REF!</v>
      </c>
    </row>
    <row r="47" spans="2:37" ht="16.5" thickBot="1">
      <c r="B47" s="253"/>
      <c r="C47" s="241"/>
      <c r="D47" s="157" t="s">
        <v>85</v>
      </c>
      <c r="E47" s="58" t="s">
        <v>75</v>
      </c>
      <c r="F47" s="158" t="e">
        <f t="shared" si="10"/>
        <v>#REF!</v>
      </c>
      <c r="G47" s="59">
        <f>G15+G31</f>
        <v>45.919999999999902</v>
      </c>
      <c r="H47" s="59">
        <f t="shared" ref="H47:AK47" si="19">H15+H31</f>
        <v>18.528947368420326</v>
      </c>
      <c r="I47" s="59">
        <f t="shared" si="19"/>
        <v>-76.440000000000069</v>
      </c>
      <c r="J47" s="59">
        <f t="shared" si="19"/>
        <v>-23.852727272727435</v>
      </c>
      <c r="K47" s="59">
        <f t="shared" si="19"/>
        <v>-54.209999999999695</v>
      </c>
      <c r="L47" s="59">
        <f t="shared" si="19"/>
        <v>-29.450000000000102</v>
      </c>
      <c r="M47" s="59">
        <f t="shared" si="19"/>
        <v>-174.81999999999994</v>
      </c>
      <c r="N47" s="59">
        <f t="shared" si="19"/>
        <v>-11.000000000000057</v>
      </c>
      <c r="O47" s="59">
        <f t="shared" si="19"/>
        <v>-119.76999999999998</v>
      </c>
      <c r="P47" s="59">
        <f t="shared" si="19"/>
        <v>-4.8800000000000558</v>
      </c>
      <c r="Q47" s="59">
        <f t="shared" si="19"/>
        <v>-118.82000000000041</v>
      </c>
      <c r="R47" s="59">
        <f t="shared" si="19"/>
        <v>-286.07</v>
      </c>
      <c r="S47" s="59">
        <f t="shared" si="19"/>
        <v>-26.657142857142688</v>
      </c>
      <c r="T47" s="59">
        <f t="shared" si="19"/>
        <v>-207.01000000000022</v>
      </c>
      <c r="U47" s="59">
        <f t="shared" si="19"/>
        <v>7.0999999999998593</v>
      </c>
      <c r="V47" s="59">
        <f t="shared" si="19"/>
        <v>11.257142857142568</v>
      </c>
      <c r="W47" s="59">
        <f t="shared" si="19"/>
        <v>13.889999999999802</v>
      </c>
      <c r="X47" s="59">
        <f t="shared" si="19"/>
        <v>23.879999999999953</v>
      </c>
      <c r="Y47" s="59">
        <f t="shared" si="19"/>
        <v>-90.889999999999901</v>
      </c>
      <c r="Z47" s="59">
        <f t="shared" si="19"/>
        <v>-126.0100000000001</v>
      </c>
      <c r="AA47" s="59">
        <f t="shared" si="19"/>
        <v>-0.90000000000013358</v>
      </c>
      <c r="AB47" s="59" t="e">
        <f t="shared" si="19"/>
        <v>#REF!</v>
      </c>
      <c r="AC47" s="59" t="e">
        <f t="shared" si="19"/>
        <v>#REF!</v>
      </c>
      <c r="AD47" s="59" t="e">
        <f t="shared" si="19"/>
        <v>#REF!</v>
      </c>
      <c r="AE47" s="59" t="e">
        <f t="shared" si="19"/>
        <v>#REF!</v>
      </c>
      <c r="AF47" s="59" t="e">
        <f t="shared" si="19"/>
        <v>#REF!</v>
      </c>
      <c r="AG47" s="59" t="e">
        <f t="shared" si="19"/>
        <v>#REF!</v>
      </c>
      <c r="AH47" s="59" t="e">
        <f t="shared" si="19"/>
        <v>#REF!</v>
      </c>
      <c r="AI47" s="59" t="e">
        <f t="shared" si="19"/>
        <v>#REF!</v>
      </c>
      <c r="AJ47" s="59" t="e">
        <f t="shared" si="19"/>
        <v>#REF!</v>
      </c>
      <c r="AK47" s="59" t="e">
        <f t="shared" si="19"/>
        <v>#REF!</v>
      </c>
    </row>
    <row r="48" spans="2:37" ht="16.5" thickBot="1">
      <c r="B48" s="254"/>
      <c r="C48" s="241"/>
      <c r="D48" s="143" t="s">
        <v>15</v>
      </c>
      <c r="E48" s="41" t="s">
        <v>75</v>
      </c>
      <c r="F48" s="159" t="e">
        <f>SUM(F39:F46)</f>
        <v>#REF!</v>
      </c>
      <c r="G48" s="160">
        <f t="shared" ref="G48:AK48" si="20">SUM(G39:G46)</f>
        <v>508.00000000000017</v>
      </c>
      <c r="H48" s="161">
        <f t="shared" si="20"/>
        <v>633.00000000000057</v>
      </c>
      <c r="I48" s="161">
        <f t="shared" si="20"/>
        <v>663</v>
      </c>
      <c r="J48" s="161">
        <f t="shared" si="20"/>
        <v>525.00000000000023</v>
      </c>
      <c r="K48" s="161">
        <f t="shared" si="20"/>
        <v>1152</v>
      </c>
      <c r="L48" s="161">
        <f t="shared" si="20"/>
        <v>1163.0000000000002</v>
      </c>
      <c r="M48" s="161">
        <f t="shared" si="20"/>
        <v>724</v>
      </c>
      <c r="N48" s="161">
        <f t="shared" si="20"/>
        <v>184</v>
      </c>
      <c r="O48" s="161">
        <f t="shared" si="20"/>
        <v>421.00000000000017</v>
      </c>
      <c r="P48" s="161">
        <f t="shared" si="20"/>
        <v>887</v>
      </c>
      <c r="Q48" s="161">
        <f t="shared" si="20"/>
        <v>410.00000000000006</v>
      </c>
      <c r="R48" s="161">
        <f t="shared" si="20"/>
        <v>431.99999999999977</v>
      </c>
      <c r="S48" s="161">
        <f t="shared" si="20"/>
        <v>560.99999999999977</v>
      </c>
      <c r="T48" s="161">
        <f t="shared" si="20"/>
        <v>558.00000000000011</v>
      </c>
      <c r="U48" s="161">
        <f t="shared" si="20"/>
        <v>671.00000000000011</v>
      </c>
      <c r="V48" s="161">
        <f t="shared" si="20"/>
        <v>789.99999999999989</v>
      </c>
      <c r="W48" s="161">
        <f t="shared" si="20"/>
        <v>898</v>
      </c>
      <c r="X48" s="161">
        <f t="shared" si="20"/>
        <v>620.00000000000023</v>
      </c>
      <c r="Y48" s="161">
        <f t="shared" si="20"/>
        <v>646.00000000000023</v>
      </c>
      <c r="Z48" s="161">
        <f t="shared" si="20"/>
        <v>679</v>
      </c>
      <c r="AA48" s="161">
        <f t="shared" si="20"/>
        <v>0</v>
      </c>
      <c r="AB48" s="161" t="e">
        <f t="shared" si="20"/>
        <v>#REF!</v>
      </c>
      <c r="AC48" s="161" t="e">
        <f t="shared" si="20"/>
        <v>#REF!</v>
      </c>
      <c r="AD48" s="161" t="e">
        <f t="shared" si="20"/>
        <v>#REF!</v>
      </c>
      <c r="AE48" s="161" t="e">
        <f t="shared" si="20"/>
        <v>#REF!</v>
      </c>
      <c r="AF48" s="161" t="e">
        <f t="shared" si="20"/>
        <v>#REF!</v>
      </c>
      <c r="AG48" s="161" t="e">
        <f t="shared" si="20"/>
        <v>#REF!</v>
      </c>
      <c r="AH48" s="161" t="e">
        <f t="shared" si="20"/>
        <v>#REF!</v>
      </c>
      <c r="AI48" s="161" t="e">
        <f t="shared" si="20"/>
        <v>#REF!</v>
      </c>
      <c r="AJ48" s="161" t="e">
        <f t="shared" si="20"/>
        <v>#REF!</v>
      </c>
      <c r="AK48" s="162" t="e">
        <f t="shared" si="20"/>
        <v>#REF!</v>
      </c>
    </row>
    <row r="49" spans="2:37">
      <c r="B49" s="191"/>
      <c r="C49" s="191"/>
      <c r="D49" s="191"/>
      <c r="E49" s="191"/>
      <c r="F49" s="192"/>
      <c r="G49" s="193"/>
      <c r="H49" s="193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Y49" s="193"/>
      <c r="Z49" s="193"/>
      <c r="AA49" s="193"/>
      <c r="AB49" s="193"/>
      <c r="AC49" s="193"/>
      <c r="AD49" s="193"/>
      <c r="AE49" s="193"/>
      <c r="AF49" s="193"/>
      <c r="AG49" s="193"/>
      <c r="AH49" s="193"/>
      <c r="AI49" s="193"/>
      <c r="AJ49" s="193"/>
      <c r="AK49" s="193"/>
    </row>
    <row r="50" spans="2:37">
      <c r="B50" s="194"/>
      <c r="C50" s="244" t="s">
        <v>86</v>
      </c>
      <c r="D50" s="245"/>
      <c r="E50" s="189" t="s">
        <v>40</v>
      </c>
    </row>
    <row r="51" spans="2:37" ht="35.450000000000003" customHeight="1">
      <c r="C51" s="242" t="s">
        <v>87</v>
      </c>
      <c r="D51" s="243"/>
      <c r="E51" s="190" t="e">
        <f>IF($F36=0,"0",F36/F37)*100</f>
        <v>#REF!</v>
      </c>
    </row>
    <row r="52" spans="2:37" ht="15.6" customHeight="1">
      <c r="C52" s="236" t="s">
        <v>17</v>
      </c>
      <c r="D52" s="237"/>
      <c r="E52" s="190" t="e">
        <f>IF($F39=0,"0",F39/F37)*100</f>
        <v>#REF!</v>
      </c>
    </row>
    <row r="53" spans="2:37">
      <c r="C53" s="236" t="s">
        <v>18</v>
      </c>
      <c r="D53" s="237"/>
      <c r="E53" s="190" t="e">
        <f>IF($F40=0,"0",F40/F37)*100</f>
        <v>#REF!</v>
      </c>
    </row>
    <row r="54" spans="2:37">
      <c r="C54" s="236" t="s">
        <v>19</v>
      </c>
      <c r="D54" s="237"/>
      <c r="E54" s="190" t="e">
        <f>IF($F41=0,"0",F41/F37)*100</f>
        <v>#REF!</v>
      </c>
    </row>
    <row r="55" spans="2:37">
      <c r="C55" s="236" t="s">
        <v>20</v>
      </c>
      <c r="D55" s="237"/>
      <c r="E55" s="190" t="e">
        <f>IF($F42=0,"0",F42/F37)*100</f>
        <v>#REF!</v>
      </c>
    </row>
    <row r="56" spans="2:37">
      <c r="C56" s="236" t="s">
        <v>27</v>
      </c>
      <c r="D56" s="237"/>
      <c r="E56" s="190" t="e">
        <f>IF($F43=0,"0",F43/F37)*100</f>
        <v>#REF!</v>
      </c>
    </row>
    <row r="57" spans="2:37">
      <c r="C57" s="236" t="s">
        <v>21</v>
      </c>
      <c r="D57" s="237"/>
      <c r="E57" s="190" t="e">
        <f t="shared" ref="E57" si="21">IF($F44=0,"0",F44/F42)*100</f>
        <v>#REF!</v>
      </c>
    </row>
    <row r="58" spans="2:37">
      <c r="C58" s="236" t="s">
        <v>39</v>
      </c>
      <c r="D58" s="237"/>
      <c r="E58" s="190" t="e">
        <f>IF($F45=0,"0",F45/F37)*100</f>
        <v>#REF!</v>
      </c>
    </row>
    <row r="59" spans="2:37">
      <c r="C59" s="236" t="s">
        <v>22</v>
      </c>
      <c r="D59" s="237"/>
      <c r="E59" s="190" t="e">
        <f>IF($F46=0,"0",F46/F37)*100</f>
        <v>#REF!</v>
      </c>
    </row>
    <row r="60" spans="2:37">
      <c r="C60" s="236" t="s">
        <v>85</v>
      </c>
      <c r="D60" s="237"/>
      <c r="E60" s="190" t="e">
        <f>IF($F47=0,"0",F47/F37)*100</f>
        <v>#REF!</v>
      </c>
    </row>
    <row r="61" spans="2:37">
      <c r="C61" s="238" t="s">
        <v>88</v>
      </c>
      <c r="D61" s="238"/>
      <c r="E61" s="190" t="e">
        <f>E53+E54+E55+E56+E57+E58+E60</f>
        <v>#REF!</v>
      </c>
    </row>
  </sheetData>
  <sheetProtection formatCells="0" formatColumns="0" formatRows="0" insertColumns="0" insertRows="0" insertHyperlinks="0" deleteColumns="0" deleteRows="0" sort="0" autoFilter="0" pivotTables="0"/>
  <mergeCells count="31">
    <mergeCell ref="C4:D4"/>
    <mergeCell ref="C20:D20"/>
    <mergeCell ref="C36:D36"/>
    <mergeCell ref="B1:D1"/>
    <mergeCell ref="B35:B48"/>
    <mergeCell ref="C35:D35"/>
    <mergeCell ref="C37:D37"/>
    <mergeCell ref="C39:C48"/>
    <mergeCell ref="C2:D2"/>
    <mergeCell ref="B3:B16"/>
    <mergeCell ref="C3:D3"/>
    <mergeCell ref="C5:D5"/>
    <mergeCell ref="C7:C16"/>
    <mergeCell ref="C18:D18"/>
    <mergeCell ref="B19:B32"/>
    <mergeCell ref="C19:D19"/>
    <mergeCell ref="C21:D21"/>
    <mergeCell ref="C23:C32"/>
    <mergeCell ref="C51:D51"/>
    <mergeCell ref="C50:D50"/>
    <mergeCell ref="C34:D34"/>
    <mergeCell ref="C61:D61"/>
    <mergeCell ref="C57:D57"/>
    <mergeCell ref="C58:D58"/>
    <mergeCell ref="C59:D59"/>
    <mergeCell ref="C60:D60"/>
    <mergeCell ref="C52:D52"/>
    <mergeCell ref="C53:D53"/>
    <mergeCell ref="C54:D54"/>
    <mergeCell ref="C55:D55"/>
    <mergeCell ref="C56:D5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AB229"/>
  <sheetViews>
    <sheetView topLeftCell="A109" zoomScale="70" zoomScaleNormal="70" workbookViewId="0">
      <selection activeCell="K5" sqref="K5:L7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65"/>
      <c r="S1" s="65"/>
      <c r="T1" s="65"/>
      <c r="U1" s="65"/>
    </row>
    <row r="2" spans="1:24" ht="15.75" thickBot="1">
      <c r="A2" s="258" t="s">
        <v>90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66"/>
      <c r="S2" s="66"/>
      <c r="T2" s="66"/>
      <c r="U2" s="66"/>
    </row>
    <row r="3" spans="1:24" ht="18.75" thickBot="1">
      <c r="A3" s="259" t="s">
        <v>60</v>
      </c>
      <c r="B3" s="260"/>
      <c r="C3" s="260"/>
      <c r="D3" s="260"/>
      <c r="E3" s="261"/>
      <c r="F3" s="37" t="s">
        <v>61</v>
      </c>
      <c r="G3" s="38">
        <f>SUM(J21:J32)+SUM(J136:J147)</f>
        <v>42710</v>
      </c>
      <c r="H3" s="38">
        <f>SUM(K21:K32)+SUM(K136:K147)</f>
        <v>29536</v>
      </c>
      <c r="I3" s="81" t="s">
        <v>47</v>
      </c>
      <c r="J3" s="82">
        <v>2000</v>
      </c>
      <c r="K3" s="83" t="s">
        <v>54</v>
      </c>
      <c r="L3" s="84">
        <v>720</v>
      </c>
    </row>
    <row r="4" spans="1:24" ht="20.25" customHeight="1" thickBot="1">
      <c r="A4" s="262" t="s">
        <v>8</v>
      </c>
      <c r="B4" s="263"/>
      <c r="C4" s="263"/>
      <c r="D4" s="263"/>
      <c r="E4" s="264"/>
      <c r="F4" s="265" t="s">
        <v>34</v>
      </c>
      <c r="G4" s="265"/>
      <c r="H4" s="266"/>
      <c r="I4" s="265" t="s">
        <v>9</v>
      </c>
      <c r="J4" s="267"/>
      <c r="K4" s="268" t="s">
        <v>16</v>
      </c>
      <c r="L4" s="266"/>
      <c r="M4" s="85"/>
      <c r="N4" s="269" t="s">
        <v>28</v>
      </c>
      <c r="O4" s="270"/>
      <c r="P4" s="270"/>
      <c r="Q4" s="270"/>
      <c r="R4" s="270"/>
      <c r="S4" s="270"/>
      <c r="T4" s="270"/>
      <c r="U4" s="271"/>
      <c r="X4" s="86"/>
    </row>
    <row r="5" spans="1:24" ht="15" thickBot="1">
      <c r="A5" s="289" t="s">
        <v>63</v>
      </c>
      <c r="B5" s="290"/>
      <c r="C5" s="290"/>
      <c r="D5" s="290"/>
      <c r="E5" s="290"/>
      <c r="F5" s="291" t="s">
        <v>91</v>
      </c>
      <c r="G5" s="292"/>
      <c r="H5" s="293"/>
      <c r="I5" s="294" t="s">
        <v>65</v>
      </c>
      <c r="J5" s="295"/>
      <c r="K5" s="291" t="s">
        <v>93</v>
      </c>
      <c r="L5" s="293"/>
      <c r="N5" s="296"/>
      <c r="O5" s="280" t="s">
        <v>29</v>
      </c>
      <c r="P5" s="281"/>
      <c r="Q5" s="281"/>
      <c r="R5" s="67"/>
      <c r="S5" s="67"/>
      <c r="T5" s="67"/>
      <c r="U5" s="87"/>
      <c r="X5" s="88"/>
    </row>
    <row r="6" spans="1:24" ht="14.25">
      <c r="A6" s="69" t="s">
        <v>7</v>
      </c>
      <c r="B6" s="70"/>
      <c r="C6" s="70"/>
      <c r="D6" s="70"/>
      <c r="E6" s="70"/>
      <c r="F6" s="275" t="s">
        <v>92</v>
      </c>
      <c r="G6" s="276"/>
      <c r="H6" s="277"/>
      <c r="I6" s="294" t="s">
        <v>45</v>
      </c>
      <c r="J6" s="295"/>
      <c r="K6" s="275" t="s">
        <v>94</v>
      </c>
      <c r="L6" s="277"/>
      <c r="N6" s="297"/>
      <c r="O6" s="298"/>
      <c r="P6" s="299"/>
      <c r="Q6" s="299"/>
      <c r="R6" s="72"/>
      <c r="S6" s="72"/>
      <c r="T6" s="72"/>
      <c r="U6" s="89"/>
      <c r="X6" s="88"/>
    </row>
    <row r="7" spans="1:24" ht="16.5" customHeight="1">
      <c r="A7" s="272" t="s">
        <v>46</v>
      </c>
      <c r="B7" s="273"/>
      <c r="C7" s="273"/>
      <c r="D7" s="273"/>
      <c r="E7" s="274"/>
      <c r="F7" s="275"/>
      <c r="G7" s="276"/>
      <c r="H7" s="277"/>
      <c r="I7" s="69" t="s">
        <v>44</v>
      </c>
      <c r="J7" s="71"/>
      <c r="K7" s="275" t="s">
        <v>96</v>
      </c>
      <c r="L7" s="277"/>
      <c r="N7" s="278"/>
      <c r="O7" s="280" t="s">
        <v>30</v>
      </c>
      <c r="P7" s="281"/>
      <c r="Q7" s="282"/>
      <c r="R7" s="68"/>
      <c r="S7" s="68"/>
      <c r="T7" s="68"/>
      <c r="U7" s="87"/>
      <c r="X7" s="88"/>
    </row>
    <row r="8" spans="1:24" ht="16.5" customHeight="1" thickBot="1">
      <c r="A8" s="272" t="s">
        <v>66</v>
      </c>
      <c r="B8" s="273"/>
      <c r="C8" s="273"/>
      <c r="D8" s="273"/>
      <c r="E8" s="274"/>
      <c r="F8" s="286" t="s">
        <v>95</v>
      </c>
      <c r="G8" s="287"/>
      <c r="H8" s="288"/>
      <c r="I8" s="69" t="s">
        <v>67</v>
      </c>
      <c r="J8" s="71"/>
      <c r="K8" s="286"/>
      <c r="L8" s="288"/>
      <c r="N8" s="279"/>
      <c r="O8" s="283"/>
      <c r="P8" s="284"/>
      <c r="Q8" s="285"/>
      <c r="R8" s="90"/>
      <c r="S8" s="90"/>
      <c r="T8" s="90"/>
      <c r="U8" s="91"/>
      <c r="X8" s="88"/>
    </row>
    <row r="9" spans="1:24" ht="15" thickBot="1">
      <c r="A9" s="303" t="s">
        <v>66</v>
      </c>
      <c r="B9" s="304"/>
      <c r="C9" s="304"/>
      <c r="D9" s="304"/>
      <c r="E9" s="305"/>
      <c r="F9" s="306"/>
      <c r="G9" s="307"/>
      <c r="H9" s="308"/>
      <c r="I9" s="92"/>
      <c r="J9" s="93"/>
      <c r="K9" s="306"/>
      <c r="L9" s="308"/>
      <c r="N9" s="309"/>
      <c r="O9" s="309"/>
      <c r="P9" s="310"/>
      <c r="Q9" s="310"/>
      <c r="R9" s="79"/>
      <c r="S9" s="79"/>
      <c r="T9" s="79"/>
      <c r="U9" s="79"/>
      <c r="X9" s="88"/>
    </row>
    <row r="10" spans="1:24" ht="15" hidden="1" thickBot="1">
      <c r="A10" s="94"/>
      <c r="B10" s="95"/>
      <c r="C10" s="95"/>
      <c r="D10" s="95"/>
      <c r="E10" s="95"/>
      <c r="F10" s="96"/>
      <c r="G10" s="96"/>
      <c r="H10" s="96"/>
      <c r="I10" s="95"/>
      <c r="J10" s="95"/>
      <c r="K10" s="96"/>
      <c r="L10" s="97"/>
      <c r="N10" s="78"/>
      <c r="O10" s="78"/>
      <c r="P10" s="79"/>
      <c r="Q10" s="79"/>
      <c r="R10" s="79"/>
      <c r="S10" s="79"/>
      <c r="T10" s="79"/>
      <c r="U10" s="79"/>
      <c r="X10" s="88"/>
    </row>
    <row r="11" spans="1:24" ht="15" hidden="1" thickBot="1">
      <c r="A11" s="94"/>
      <c r="B11" s="95"/>
      <c r="C11" s="95"/>
      <c r="D11" s="95"/>
      <c r="E11" s="95"/>
      <c r="F11" s="96"/>
      <c r="G11" s="96"/>
      <c r="H11" s="96"/>
      <c r="I11" s="95"/>
      <c r="J11" s="95"/>
      <c r="K11" s="96"/>
      <c r="L11" s="97"/>
      <c r="N11" s="78"/>
      <c r="O11" s="78"/>
      <c r="P11" s="79"/>
      <c r="Q11" s="79"/>
      <c r="R11" s="79"/>
      <c r="S11" s="79"/>
      <c r="T11" s="79"/>
      <c r="U11" s="79"/>
      <c r="X11" s="88"/>
    </row>
    <row r="12" spans="1:24" ht="15" hidden="1" thickBot="1">
      <c r="A12" s="94"/>
      <c r="B12" s="95"/>
      <c r="C12" s="95"/>
      <c r="D12" s="95"/>
      <c r="E12" s="95"/>
      <c r="F12" s="96"/>
      <c r="G12" s="96"/>
      <c r="H12" s="96"/>
      <c r="I12" s="95"/>
      <c r="J12" s="95"/>
      <c r="K12" s="96"/>
      <c r="L12" s="97"/>
      <c r="N12" s="78"/>
      <c r="O12" s="78"/>
      <c r="P12" s="79"/>
      <c r="Q12" s="79"/>
      <c r="R12" s="79"/>
      <c r="S12" s="79"/>
      <c r="T12" s="79"/>
      <c r="U12" s="79"/>
      <c r="X12" s="88"/>
    </row>
    <row r="13" spans="1:24" ht="15" hidden="1" thickBot="1">
      <c r="A13" s="94"/>
      <c r="B13" s="95"/>
      <c r="C13" s="95"/>
      <c r="D13" s="95"/>
      <c r="E13" s="95"/>
      <c r="F13" s="96"/>
      <c r="G13" s="96"/>
      <c r="H13" s="96"/>
      <c r="I13" s="95"/>
      <c r="J13" s="95"/>
      <c r="K13" s="96"/>
      <c r="L13" s="97"/>
      <c r="N13" s="78"/>
      <c r="O13" s="78"/>
      <c r="P13" s="79"/>
      <c r="Q13" s="79"/>
      <c r="R13" s="79"/>
      <c r="S13" s="79"/>
      <c r="T13" s="79"/>
      <c r="U13" s="79"/>
      <c r="X13" s="88"/>
    </row>
    <row r="14" spans="1:24" ht="18.75" customHeight="1" thickBot="1">
      <c r="A14" s="311" t="s">
        <v>33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3"/>
      <c r="N14" s="314" t="s">
        <v>37</v>
      </c>
      <c r="O14" s="315"/>
      <c r="P14" s="315"/>
      <c r="Q14" s="315"/>
      <c r="R14" s="315"/>
      <c r="S14" s="315"/>
      <c r="T14" s="315"/>
      <c r="U14" s="315"/>
      <c r="V14" s="316"/>
      <c r="X14" s="88"/>
    </row>
    <row r="15" spans="1:24" ht="8.25" customHeight="1">
      <c r="A15" s="300" t="s">
        <v>83</v>
      </c>
      <c r="B15" s="300" t="s">
        <v>51</v>
      </c>
      <c r="C15" s="300" t="s">
        <v>52</v>
      </c>
      <c r="D15" s="300" t="s">
        <v>24</v>
      </c>
      <c r="E15" s="300" t="s">
        <v>53</v>
      </c>
      <c r="F15" s="300" t="s">
        <v>55</v>
      </c>
      <c r="G15" s="300" t="s">
        <v>50</v>
      </c>
      <c r="H15" s="300" t="s">
        <v>64</v>
      </c>
      <c r="I15" s="300" t="s">
        <v>57</v>
      </c>
      <c r="J15" s="300" t="s">
        <v>49</v>
      </c>
      <c r="K15" s="300" t="s">
        <v>35</v>
      </c>
      <c r="L15" s="337" t="s">
        <v>48</v>
      </c>
      <c r="N15" s="324" t="s">
        <v>41</v>
      </c>
      <c r="O15" s="324"/>
      <c r="P15" s="325" t="s">
        <v>42</v>
      </c>
      <c r="Q15" s="326"/>
      <c r="R15" s="326"/>
      <c r="S15" s="326"/>
      <c r="T15" s="326"/>
      <c r="U15" s="327"/>
      <c r="V15" s="324" t="s">
        <v>43</v>
      </c>
      <c r="X15" s="88"/>
    </row>
    <row r="16" spans="1:24" ht="12.75" customHeight="1">
      <c r="A16" s="301"/>
      <c r="B16" s="301"/>
      <c r="C16" s="301"/>
      <c r="D16" s="301"/>
      <c r="E16" s="301"/>
      <c r="F16" s="301"/>
      <c r="G16" s="301"/>
      <c r="H16" s="301"/>
      <c r="I16" s="301"/>
      <c r="J16" s="301"/>
      <c r="K16" s="301"/>
      <c r="L16" s="338"/>
      <c r="N16" s="324"/>
      <c r="O16" s="324"/>
      <c r="P16" s="328"/>
      <c r="Q16" s="329"/>
      <c r="R16" s="329"/>
      <c r="S16" s="329"/>
      <c r="T16" s="329"/>
      <c r="U16" s="330"/>
      <c r="V16" s="324"/>
      <c r="X16" s="88"/>
    </row>
    <row r="17" spans="1:24" ht="12.75" customHeight="1">
      <c r="A17" s="301"/>
      <c r="B17" s="301"/>
      <c r="C17" s="301"/>
      <c r="D17" s="301"/>
      <c r="E17" s="301"/>
      <c r="F17" s="301"/>
      <c r="G17" s="301"/>
      <c r="H17" s="301"/>
      <c r="I17" s="301"/>
      <c r="J17" s="301"/>
      <c r="K17" s="301"/>
      <c r="L17" s="338"/>
      <c r="N17" s="324"/>
      <c r="O17" s="324"/>
      <c r="P17" s="328"/>
      <c r="Q17" s="329"/>
      <c r="R17" s="329"/>
      <c r="S17" s="329"/>
      <c r="T17" s="329"/>
      <c r="U17" s="330"/>
      <c r="V17" s="324"/>
      <c r="X17" s="88"/>
    </row>
    <row r="18" spans="1:24" ht="3.75" customHeight="1">
      <c r="A18" s="301"/>
      <c r="B18" s="301"/>
      <c r="C18" s="301"/>
      <c r="D18" s="301"/>
      <c r="E18" s="301"/>
      <c r="F18" s="301"/>
      <c r="G18" s="301"/>
      <c r="H18" s="301"/>
      <c r="I18" s="301"/>
      <c r="J18" s="301"/>
      <c r="K18" s="301"/>
      <c r="L18" s="338"/>
      <c r="N18" s="324"/>
      <c r="O18" s="324"/>
      <c r="P18" s="331"/>
      <c r="Q18" s="332"/>
      <c r="R18" s="332"/>
      <c r="S18" s="332"/>
      <c r="T18" s="332"/>
      <c r="U18" s="333"/>
      <c r="V18" s="324"/>
      <c r="X18" s="88"/>
    </row>
    <row r="19" spans="1:24" ht="45.75" customHeight="1" thickBot="1">
      <c r="A19" s="301"/>
      <c r="B19" s="301"/>
      <c r="C19" s="301"/>
      <c r="D19" s="302"/>
      <c r="E19" s="302"/>
      <c r="F19" s="302"/>
      <c r="G19" s="302"/>
      <c r="H19" s="302"/>
      <c r="I19" s="302"/>
      <c r="J19" s="302"/>
      <c r="K19" s="302"/>
      <c r="L19" s="338"/>
      <c r="M19" s="98"/>
      <c r="N19" s="334" t="s">
        <v>17</v>
      </c>
      <c r="O19" s="334"/>
      <c r="P19" s="18">
        <f>SUM(S47:S58)</f>
        <v>53.000000000000128</v>
      </c>
      <c r="Q19" s="18">
        <f>SUM(S59:S69)</f>
        <v>50.000000000000064</v>
      </c>
      <c r="R19" s="18">
        <f>SUM(S70:S80)</f>
        <v>9.9999999999998046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113</v>
      </c>
      <c r="X19" s="79"/>
    </row>
    <row r="20" spans="1:24" ht="14.45" customHeight="1" thickBot="1">
      <c r="A20" s="317"/>
      <c r="B20" s="317"/>
      <c r="C20" s="317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73" t="s">
        <v>18</v>
      </c>
      <c r="O20" s="73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79"/>
    </row>
    <row r="21" spans="1:24" ht="17.25" customHeight="1">
      <c r="A21" s="300" t="str">
        <f>A37</f>
        <v>желтый банан</v>
      </c>
      <c r="B21" s="318">
        <v>0.33333333333333331</v>
      </c>
      <c r="C21" s="318">
        <v>0.48819444444444443</v>
      </c>
      <c r="D21" s="320">
        <f>(C21-B21+(C21&lt;B21))*24*60</f>
        <v>223</v>
      </c>
      <c r="E21" s="322">
        <v>2000</v>
      </c>
      <c r="F21" s="335">
        <f>IF(E21=0,0,(F37/J3*60))</f>
        <v>113.88</v>
      </c>
      <c r="G21" s="339">
        <f>IF($K21=0,0,(K21*100)/(D21*$J$3/60))</f>
        <v>51.067264573991032</v>
      </c>
      <c r="H21" s="335">
        <f>P19+P26</f>
        <v>53.000000000000128</v>
      </c>
      <c r="I21" s="339">
        <f>D21-F21-P27</f>
        <v>16.119999999999933</v>
      </c>
      <c r="J21" s="320">
        <f>(D21-H21)/60*E21</f>
        <v>5666.6666666666624</v>
      </c>
      <c r="K21" s="341">
        <f>F37</f>
        <v>3796</v>
      </c>
      <c r="L21" s="100">
        <f>IF($K21=0,0,K21/J21)</f>
        <v>0.66988235294117693</v>
      </c>
      <c r="N21" s="73" t="s">
        <v>19</v>
      </c>
      <c r="O21" s="73"/>
      <c r="P21" s="18">
        <f>SUM(U46:U57)</f>
        <v>39.999999999999943</v>
      </c>
      <c r="Q21" s="18">
        <f>SUM(U58:U68)</f>
        <v>50.999999999999979</v>
      </c>
      <c r="R21" s="18">
        <f>SUM(U69:U79)</f>
        <v>30.000000000000053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120.99999999999997</v>
      </c>
      <c r="W21" s="79"/>
      <c r="X21" s="79"/>
    </row>
    <row r="22" spans="1:24" ht="17.25" customHeight="1" thickBot="1">
      <c r="A22" s="317"/>
      <c r="B22" s="319"/>
      <c r="C22" s="319"/>
      <c r="D22" s="321"/>
      <c r="E22" s="323"/>
      <c r="F22" s="336"/>
      <c r="G22" s="340"/>
      <c r="H22" s="336"/>
      <c r="I22" s="340"/>
      <c r="J22" s="321"/>
      <c r="K22" s="342"/>
      <c r="L22" s="101">
        <f>K21-J21</f>
        <v>-1870.6666666666624</v>
      </c>
      <c r="N22" s="73" t="s">
        <v>20</v>
      </c>
      <c r="O22" s="73"/>
      <c r="P22" s="18">
        <f>SUM(V46:V57)</f>
        <v>0</v>
      </c>
      <c r="Q22" s="18">
        <f>SUM(V58:V68)</f>
        <v>0</v>
      </c>
      <c r="R22" s="18">
        <f>SUM(V69:V79)</f>
        <v>10.000000000000124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10.000000000000124</v>
      </c>
      <c r="W22" s="79"/>
      <c r="X22" s="79"/>
    </row>
    <row r="23" spans="1:24" ht="17.25" customHeight="1">
      <c r="A23" s="300" t="str">
        <f>A38</f>
        <v>кленовый</v>
      </c>
      <c r="B23" s="318">
        <v>0.48819444444444443</v>
      </c>
      <c r="C23" s="318">
        <v>0.69791666666666663</v>
      </c>
      <c r="D23" s="320">
        <f>(C23-B23+(C23&lt;B23))*24*60</f>
        <v>302</v>
      </c>
      <c r="E23" s="322">
        <v>2000</v>
      </c>
      <c r="F23" s="335">
        <f>IF(E23=0,0,(F38/J3*60))</f>
        <v>189.29999999999998</v>
      </c>
      <c r="G23" s="339">
        <f>IF($K23=0,0,(K23*100)/(D23*$J$3/60))</f>
        <v>62.682119205298015</v>
      </c>
      <c r="H23" s="335">
        <f>Q19+Q26</f>
        <v>50.000000000000064</v>
      </c>
      <c r="I23" s="339">
        <f>D23-F23-Q27</f>
        <v>11.699999999999974</v>
      </c>
      <c r="J23" s="320">
        <f>(D23-H23)/60*E23</f>
        <v>8399.9999999999982</v>
      </c>
      <c r="K23" s="341">
        <f>F38</f>
        <v>6310</v>
      </c>
      <c r="L23" s="102">
        <f>IF($K23=0,0,K23/J23)</f>
        <v>0.75119047619047641</v>
      </c>
      <c r="N23" s="73" t="s">
        <v>27</v>
      </c>
      <c r="O23" s="73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79"/>
      <c r="X23" s="79"/>
    </row>
    <row r="24" spans="1:24" ht="16.899999999999999" customHeight="1" thickBot="1">
      <c r="A24" s="317"/>
      <c r="B24" s="319"/>
      <c r="C24" s="319"/>
      <c r="D24" s="321"/>
      <c r="E24" s="323"/>
      <c r="F24" s="336"/>
      <c r="G24" s="340"/>
      <c r="H24" s="336"/>
      <c r="I24" s="340"/>
      <c r="J24" s="321"/>
      <c r="K24" s="342"/>
      <c r="L24" s="101">
        <f>K23-J23</f>
        <v>-2089.9999999999982</v>
      </c>
      <c r="N24" s="74" t="s">
        <v>21</v>
      </c>
      <c r="O24" s="74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79"/>
      <c r="X24" s="79"/>
    </row>
    <row r="25" spans="1:24" ht="16.899999999999999" customHeight="1" collapsed="1">
      <c r="A25" s="300" t="str">
        <f>A39</f>
        <v>шоколад</v>
      </c>
      <c r="B25" s="318">
        <v>0.69791666666666663</v>
      </c>
      <c r="C25" s="318">
        <v>0.83333333333333337</v>
      </c>
      <c r="D25" s="320">
        <f>(C25-B25+(C25&lt;B25))*24*60</f>
        <v>195.00000000000011</v>
      </c>
      <c r="E25" s="322">
        <v>2000</v>
      </c>
      <c r="F25" s="335">
        <f>IF(E25=0,0,(F39/J3*60))</f>
        <v>126</v>
      </c>
      <c r="G25" s="339">
        <f>IF($K25=0,0,(K25*100)/(D25*$J$3/60))</f>
        <v>64.615384615384585</v>
      </c>
      <c r="H25" s="335">
        <f>R19+R26</f>
        <v>9.9999999999998046</v>
      </c>
      <c r="I25" s="339">
        <f>D25-F25-R27</f>
        <v>19.000000000000128</v>
      </c>
      <c r="J25" s="320">
        <f>(D25-H25)/60*E25</f>
        <v>6166.666666666677</v>
      </c>
      <c r="K25" s="341">
        <f>F39</f>
        <v>4200</v>
      </c>
      <c r="L25" s="100">
        <f>IF($K25=0,0,K25/J25)</f>
        <v>0.6810810810810799</v>
      </c>
      <c r="N25" s="74" t="s">
        <v>39</v>
      </c>
      <c r="O25" s="74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79"/>
      <c r="X25" s="79"/>
    </row>
    <row r="26" spans="1:24" ht="16.899999999999999" customHeight="1" thickBot="1">
      <c r="A26" s="317"/>
      <c r="B26" s="319"/>
      <c r="C26" s="319"/>
      <c r="D26" s="321"/>
      <c r="E26" s="323"/>
      <c r="F26" s="336"/>
      <c r="G26" s="340"/>
      <c r="H26" s="336"/>
      <c r="I26" s="340"/>
      <c r="J26" s="321"/>
      <c r="K26" s="342"/>
      <c r="L26" s="101">
        <f>K25-J25</f>
        <v>-1966.666666666677</v>
      </c>
      <c r="N26" s="343" t="s">
        <v>22</v>
      </c>
      <c r="O26" s="343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79"/>
      <c r="X26" s="79"/>
    </row>
    <row r="27" spans="1:24" ht="16.899999999999999" customHeight="1" collapsed="1">
      <c r="A27" s="301">
        <f>A40</f>
        <v>0</v>
      </c>
      <c r="B27" s="348"/>
      <c r="C27" s="348"/>
      <c r="D27" s="346">
        <f>(C27-B27+(C27&lt;B27))*24*60</f>
        <v>0</v>
      </c>
      <c r="E27" s="349"/>
      <c r="F27" s="344">
        <f>IF(E27=0,0,(F40/J3*60))</f>
        <v>0</v>
      </c>
      <c r="G27" s="339">
        <f>IF($K27=0,0,(K27*100)/(D27*$J$3/60))</f>
        <v>0</v>
      </c>
      <c r="H27" s="344">
        <f>S19+S26</f>
        <v>0</v>
      </c>
      <c r="I27" s="345">
        <f>D27-F27-S27</f>
        <v>0</v>
      </c>
      <c r="J27" s="346">
        <f>(D27-H27)/60*E27</f>
        <v>0</v>
      </c>
      <c r="K27" s="341">
        <f>F40</f>
        <v>0</v>
      </c>
      <c r="L27" s="100">
        <f>IF($K27=0,0,K27/J27)</f>
        <v>0</v>
      </c>
      <c r="N27" s="347" t="s">
        <v>15</v>
      </c>
      <c r="O27" s="347"/>
      <c r="P27" s="19">
        <f t="shared" ref="P27:U27" si="1">SUM(P18:P26)</f>
        <v>93.000000000000071</v>
      </c>
      <c r="Q27" s="19">
        <f t="shared" si="1"/>
        <v>101.00000000000004</v>
      </c>
      <c r="R27" s="19">
        <f t="shared" si="1"/>
        <v>49.999999999999986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244.00000000000011</v>
      </c>
      <c r="W27" s="79"/>
      <c r="X27" s="79"/>
    </row>
    <row r="28" spans="1:24" ht="16.899999999999999" customHeight="1" thickBot="1">
      <c r="A28" s="317"/>
      <c r="B28" s="319"/>
      <c r="C28" s="319"/>
      <c r="D28" s="321"/>
      <c r="E28" s="323"/>
      <c r="F28" s="336"/>
      <c r="G28" s="340"/>
      <c r="H28" s="336"/>
      <c r="I28" s="340"/>
      <c r="J28" s="321"/>
      <c r="K28" s="342"/>
      <c r="L28" s="101">
        <f>K27-J27</f>
        <v>0</v>
      </c>
      <c r="N28" s="347"/>
      <c r="O28" s="347"/>
      <c r="P28" s="19"/>
      <c r="Q28" s="19"/>
      <c r="R28" s="19"/>
      <c r="S28" s="19"/>
      <c r="T28" s="19"/>
      <c r="U28" s="19"/>
      <c r="V28" s="19"/>
      <c r="W28" s="79"/>
      <c r="X28" s="79"/>
    </row>
    <row r="29" spans="1:24" ht="16.899999999999999" customHeight="1">
      <c r="A29" s="300">
        <f>A41</f>
        <v>0</v>
      </c>
      <c r="B29" s="318"/>
      <c r="C29" s="318"/>
      <c r="D29" s="320">
        <f>(C29-B29+(C29&lt;B29))*24*60</f>
        <v>0</v>
      </c>
      <c r="E29" s="322"/>
      <c r="F29" s="335">
        <f>IF(E29=0,0,(F41/J3*60))</f>
        <v>0</v>
      </c>
      <c r="G29" s="339">
        <f>IF($K29=0,0,(K29*100)/(D29*$J$3/60))</f>
        <v>0</v>
      </c>
      <c r="H29" s="335">
        <f>T19+T26</f>
        <v>0</v>
      </c>
      <c r="I29" s="339">
        <f>D29-F29-T27</f>
        <v>0</v>
      </c>
      <c r="J29" s="320">
        <f>(D29-H29)/60*E29</f>
        <v>0</v>
      </c>
      <c r="K29" s="341">
        <f>F41</f>
        <v>0</v>
      </c>
      <c r="L29" s="100">
        <f>IF($K29=0,0,K29/J29)</f>
        <v>0</v>
      </c>
      <c r="V29" s="79"/>
      <c r="W29" s="79"/>
      <c r="X29" s="79"/>
    </row>
    <row r="30" spans="1:24" ht="16.899999999999999" customHeight="1" thickBot="1">
      <c r="A30" s="317"/>
      <c r="B30" s="319"/>
      <c r="C30" s="319"/>
      <c r="D30" s="321"/>
      <c r="E30" s="323"/>
      <c r="F30" s="336"/>
      <c r="G30" s="340"/>
      <c r="H30" s="336"/>
      <c r="I30" s="340"/>
      <c r="J30" s="321"/>
      <c r="K30" s="342"/>
      <c r="L30" s="101">
        <f>K29-J29</f>
        <v>0</v>
      </c>
      <c r="V30" s="79"/>
      <c r="W30" s="79"/>
      <c r="X30" s="79"/>
    </row>
    <row r="31" spans="1:24" ht="16.899999999999999" customHeight="1">
      <c r="A31" s="300">
        <f>A42</f>
        <v>0</v>
      </c>
      <c r="B31" s="318"/>
      <c r="C31" s="318"/>
      <c r="D31" s="320">
        <f>(C31-B31+(C31&lt;B31))*24*60</f>
        <v>0</v>
      </c>
      <c r="E31" s="322"/>
      <c r="F31" s="335">
        <f>IF(E31=0,0,(F42/J3*60))</f>
        <v>0</v>
      </c>
      <c r="G31" s="339">
        <f>IF($K31=0,0,(K31*100)/(D31*$J$3/60))</f>
        <v>0</v>
      </c>
      <c r="H31" s="335">
        <f>U19+U26</f>
        <v>0</v>
      </c>
      <c r="I31" s="339">
        <f>D31-F31-U27</f>
        <v>0</v>
      </c>
      <c r="J31" s="320">
        <f>(D31-H31)/60*E31</f>
        <v>0</v>
      </c>
      <c r="K31" s="341">
        <f>F42</f>
        <v>0</v>
      </c>
      <c r="L31" s="100">
        <f>IF($K31=0,0,K31/J31)</f>
        <v>0</v>
      </c>
      <c r="V31" s="79"/>
      <c r="W31" s="79"/>
      <c r="X31" s="79"/>
    </row>
    <row r="32" spans="1:24" ht="16.899999999999999" customHeight="1" thickBot="1">
      <c r="A32" s="317"/>
      <c r="B32" s="319"/>
      <c r="C32" s="319"/>
      <c r="D32" s="321"/>
      <c r="E32" s="323"/>
      <c r="F32" s="336"/>
      <c r="G32" s="340"/>
      <c r="H32" s="336"/>
      <c r="I32" s="340"/>
      <c r="J32" s="321"/>
      <c r="K32" s="342"/>
      <c r="L32" s="103">
        <f>K31-J31</f>
        <v>0</v>
      </c>
      <c r="V32" s="79"/>
      <c r="W32" s="79"/>
      <c r="X32" s="79"/>
    </row>
    <row r="33" spans="1:28" s="104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80" t="s">
        <v>81</v>
      </c>
      <c r="K33" s="140" t="s">
        <v>82</v>
      </c>
      <c r="L33" s="354">
        <f>IF($K34=0,0,K34/J34)</f>
        <v>0.70705107084019758</v>
      </c>
      <c r="N33"/>
      <c r="O33"/>
      <c r="P33"/>
      <c r="Q33"/>
      <c r="R33"/>
      <c r="S33"/>
      <c r="T33"/>
      <c r="U33"/>
      <c r="V33" s="79"/>
      <c r="W33" s="105"/>
      <c r="X33" s="105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41">
        <f>J21+J23+J25+J27+J29+J31</f>
        <v>20233.333333333336</v>
      </c>
      <c r="K34" s="140">
        <f>K21+K23+K25+K27+K29+K31</f>
        <v>14306</v>
      </c>
      <c r="L34" s="355"/>
      <c r="M34" s="79"/>
      <c r="V34" s="79"/>
      <c r="W34" s="79"/>
      <c r="X34" s="79"/>
    </row>
    <row r="35" spans="1:28" ht="17.25" customHeight="1">
      <c r="A35" s="363" t="s">
        <v>11</v>
      </c>
      <c r="B35" s="364"/>
      <c r="C35" s="364"/>
      <c r="D35" s="364"/>
      <c r="E35" s="337"/>
      <c r="F35" s="300" t="s">
        <v>78</v>
      </c>
      <c r="G35" s="300" t="s">
        <v>80</v>
      </c>
      <c r="H35" s="367"/>
      <c r="I35" s="20"/>
      <c r="J35" s="21"/>
      <c r="K35" s="22"/>
      <c r="L35" s="367" t="s">
        <v>56</v>
      </c>
      <c r="M35" s="356"/>
      <c r="V35" s="79"/>
      <c r="W35" s="106"/>
      <c r="X35" s="106"/>
    </row>
    <row r="36" spans="1:28" ht="17.25" customHeight="1" thickBot="1">
      <c r="A36" s="365"/>
      <c r="B36" s="366"/>
      <c r="C36" s="366"/>
      <c r="D36" s="366"/>
      <c r="E36" s="338"/>
      <c r="F36" s="302"/>
      <c r="G36" s="301"/>
      <c r="H36" s="368"/>
      <c r="I36" s="117"/>
      <c r="J36" s="118"/>
      <c r="K36" s="115"/>
      <c r="L36" s="368"/>
      <c r="M36" s="356"/>
      <c r="V36" s="79"/>
      <c r="W36" s="106"/>
      <c r="X36" s="106"/>
    </row>
    <row r="37" spans="1:28" ht="15.75" thickBot="1">
      <c r="A37" s="357" t="s">
        <v>97</v>
      </c>
      <c r="B37" s="358"/>
      <c r="C37" s="358"/>
      <c r="D37" s="358"/>
      <c r="E37" s="359"/>
      <c r="F37" s="62">
        <v>3796</v>
      </c>
      <c r="G37" s="119">
        <v>5484</v>
      </c>
      <c r="H37" s="120"/>
      <c r="I37" s="121"/>
      <c r="J37" s="122"/>
      <c r="K37" s="123">
        <f>G37</f>
        <v>5484</v>
      </c>
      <c r="L37" s="107"/>
      <c r="M37" s="108"/>
      <c r="V37" s="79"/>
      <c r="W37" s="79"/>
      <c r="X37" s="79"/>
    </row>
    <row r="38" spans="1:28" ht="13.5" customHeight="1" thickBot="1">
      <c r="A38" s="360" t="s">
        <v>107</v>
      </c>
      <c r="B38" s="361"/>
      <c r="C38" s="361"/>
      <c r="D38" s="361"/>
      <c r="E38" s="362"/>
      <c r="F38" s="62">
        <v>6310</v>
      </c>
      <c r="G38" s="124">
        <v>6270</v>
      </c>
      <c r="H38" s="109"/>
      <c r="I38" s="110"/>
      <c r="J38" s="111"/>
      <c r="K38" s="17">
        <f t="shared" ref="K38:K42" si="2">G38</f>
        <v>6270</v>
      </c>
      <c r="L38" s="64"/>
      <c r="M38" s="108"/>
      <c r="V38" s="79"/>
      <c r="W38" s="79"/>
      <c r="X38" s="79"/>
    </row>
    <row r="39" spans="1:28" ht="13.5" customHeight="1" thickBot="1">
      <c r="A39" s="360" t="s">
        <v>113</v>
      </c>
      <c r="B39" s="361"/>
      <c r="C39" s="361"/>
      <c r="D39" s="361"/>
      <c r="E39" s="362"/>
      <c r="F39" s="62">
        <v>4200</v>
      </c>
      <c r="G39" s="124">
        <v>1536</v>
      </c>
      <c r="H39" s="109"/>
      <c r="I39" s="110"/>
      <c r="J39" s="111"/>
      <c r="K39" s="17">
        <f t="shared" si="2"/>
        <v>1536</v>
      </c>
      <c r="L39" s="64"/>
      <c r="M39" s="108"/>
      <c r="V39" s="79"/>
      <c r="W39" s="79"/>
      <c r="X39" s="79"/>
    </row>
    <row r="40" spans="1:28" ht="13.5" customHeight="1" thickBot="1">
      <c r="A40" s="360"/>
      <c r="B40" s="361"/>
      <c r="C40" s="361"/>
      <c r="D40" s="361"/>
      <c r="E40" s="362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79"/>
      <c r="W40" s="79"/>
      <c r="X40" s="79"/>
    </row>
    <row r="41" spans="1:28" ht="13.5" customHeight="1" thickBot="1">
      <c r="A41" s="360"/>
      <c r="B41" s="361"/>
      <c r="C41" s="361"/>
      <c r="D41" s="361"/>
      <c r="E41" s="362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79"/>
      <c r="W41" s="79"/>
      <c r="X41" s="79"/>
    </row>
    <row r="42" spans="1:28" ht="13.5" customHeight="1" thickBot="1">
      <c r="A42" s="369"/>
      <c r="B42" s="370"/>
      <c r="C42" s="370"/>
      <c r="D42" s="370"/>
      <c r="E42" s="371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79"/>
      <c r="W42" s="79"/>
      <c r="X42" s="79"/>
    </row>
    <row r="43" spans="1:28" ht="13.5" thickBot="1">
      <c r="A43" s="372" t="s">
        <v>79</v>
      </c>
      <c r="B43" s="373"/>
      <c r="C43" s="373"/>
      <c r="D43" s="373"/>
      <c r="E43" s="373"/>
      <c r="F43" s="374"/>
      <c r="G43" s="373"/>
      <c r="H43" s="373"/>
      <c r="I43" s="373"/>
      <c r="J43" s="375"/>
      <c r="K43" s="116">
        <f>SUM(K37:K42)</f>
        <v>13290</v>
      </c>
      <c r="L43" s="116">
        <f>SUM(L38+L38)</f>
        <v>0</v>
      </c>
      <c r="M43" s="112"/>
      <c r="V43" s="79"/>
    </row>
    <row r="44" spans="1:28" ht="12.75" customHeight="1" thickBot="1"/>
    <row r="45" spans="1:28" ht="12.75" customHeight="1" thickBot="1">
      <c r="A45" s="376" t="s">
        <v>11</v>
      </c>
      <c r="B45" s="376" t="s">
        <v>59</v>
      </c>
      <c r="C45" s="378"/>
      <c r="D45" s="380" t="s">
        <v>58</v>
      </c>
      <c r="E45" s="378" t="s">
        <v>1</v>
      </c>
      <c r="F45" s="383" t="s">
        <v>6</v>
      </c>
      <c r="G45" s="384"/>
      <c r="H45" s="380" t="s">
        <v>5</v>
      </c>
      <c r="I45" s="388" t="s">
        <v>12</v>
      </c>
      <c r="J45" s="389"/>
      <c r="K45" s="380" t="s">
        <v>38</v>
      </c>
      <c r="L45" s="376" t="s">
        <v>0</v>
      </c>
      <c r="M45" s="383"/>
      <c r="N45" s="384"/>
      <c r="O45" s="380" t="s">
        <v>4</v>
      </c>
      <c r="P45" s="380" t="s">
        <v>2</v>
      </c>
      <c r="Q45" s="380" t="s">
        <v>3</v>
      </c>
      <c r="S45" s="390" t="s">
        <v>26</v>
      </c>
      <c r="T45" s="391"/>
      <c r="U45" s="391"/>
      <c r="V45" s="391"/>
      <c r="W45" s="391"/>
      <c r="X45" s="391"/>
      <c r="Y45" s="391"/>
      <c r="Z45" s="392"/>
    </row>
    <row r="46" spans="1:28" s="85" customFormat="1" ht="25.5" customHeight="1" thickBot="1">
      <c r="A46" s="377"/>
      <c r="B46" s="377"/>
      <c r="C46" s="379"/>
      <c r="D46" s="381"/>
      <c r="E46" s="382"/>
      <c r="F46" s="385"/>
      <c r="G46" s="386"/>
      <c r="H46" s="387"/>
      <c r="I46" s="27" t="s">
        <v>13</v>
      </c>
      <c r="J46" s="28" t="s">
        <v>14</v>
      </c>
      <c r="K46" s="381"/>
      <c r="L46" s="377"/>
      <c r="M46" s="399"/>
      <c r="N46" s="400"/>
      <c r="O46" s="381"/>
      <c r="P46" s="381"/>
      <c r="Q46" s="381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405" t="str">
        <f>A37</f>
        <v>желтый банан</v>
      </c>
      <c r="B47" s="23">
        <f>B21</f>
        <v>0.33333333333333331</v>
      </c>
      <c r="C47" s="23">
        <f>B47+1/24</f>
        <v>0.375</v>
      </c>
      <c r="D47" s="1"/>
      <c r="E47" s="77"/>
      <c r="F47" s="408" t="s">
        <v>98</v>
      </c>
      <c r="G47" s="409"/>
      <c r="H47" s="2" t="s">
        <v>99</v>
      </c>
      <c r="I47" s="3">
        <v>0.33333333333333331</v>
      </c>
      <c r="J47" s="3">
        <v>0.34027777777777773</v>
      </c>
      <c r="K47" s="29">
        <f>(J47-I47+(J47&lt;I47))*24*60</f>
        <v>9.9999999999999645</v>
      </c>
      <c r="L47" s="410"/>
      <c r="M47" s="411"/>
      <c r="N47" s="412"/>
      <c r="O47" s="35" t="str">
        <f t="shared" ref="O47:O110" si="3">IF(H47=$V$5,$F$7,"")</f>
        <v/>
      </c>
      <c r="P47" s="77"/>
      <c r="Q47" s="4"/>
      <c r="R47"/>
      <c r="S47" s="33">
        <f>IF($H47="ПЛАНОВЫЕ",$K47,0)</f>
        <v>9.9999999999999645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406"/>
      <c r="B48" s="24">
        <f>C47</f>
        <v>0.375</v>
      </c>
      <c r="C48" s="24">
        <f>B48+1/24</f>
        <v>0.41666666666666669</v>
      </c>
      <c r="D48" s="5"/>
      <c r="E48" s="75"/>
      <c r="F48" s="393" t="s">
        <v>100</v>
      </c>
      <c r="G48" s="394"/>
      <c r="H48" s="6" t="s">
        <v>99</v>
      </c>
      <c r="I48" s="7">
        <v>0.34027777777777773</v>
      </c>
      <c r="J48" s="7">
        <v>0.34722222222222227</v>
      </c>
      <c r="K48" s="30">
        <f t="shared" ref="K48:K111" si="4">(J48-I48+(J48&lt;I48))*24*60</f>
        <v>10.000000000000124</v>
      </c>
      <c r="L48" s="395"/>
      <c r="M48" s="396"/>
      <c r="N48" s="397"/>
      <c r="O48" s="36" t="str">
        <f t="shared" si="3"/>
        <v/>
      </c>
      <c r="P48" s="75"/>
      <c r="Q48" s="8"/>
      <c r="R48"/>
      <c r="S48" s="33">
        <f t="shared" ref="S48:S111" si="5">IF($H48="ПЛАНОВЫЕ",$K48,0)</f>
        <v>10.000000000000124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406"/>
      <c r="B49" s="24">
        <f t="shared" ref="B49:B58" si="13">C48</f>
        <v>0.41666666666666669</v>
      </c>
      <c r="C49" s="24">
        <f t="shared" ref="C49:C58" si="14">B49+1/24</f>
        <v>0.45833333333333337</v>
      </c>
      <c r="D49" s="5"/>
      <c r="E49" s="75"/>
      <c r="F49" s="398" t="s">
        <v>101</v>
      </c>
      <c r="G49" s="398"/>
      <c r="H49" s="6" t="s">
        <v>102</v>
      </c>
      <c r="I49" s="7">
        <v>0.40625</v>
      </c>
      <c r="J49" s="7">
        <v>0.4236111111111111</v>
      </c>
      <c r="K49" s="30">
        <f t="shared" si="4"/>
        <v>24.999999999999993</v>
      </c>
      <c r="L49" s="395" t="s">
        <v>103</v>
      </c>
      <c r="M49" s="396"/>
      <c r="N49" s="397"/>
      <c r="O49" s="36" t="str">
        <f t="shared" si="3"/>
        <v/>
      </c>
      <c r="P49" s="75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24.999999999999993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406"/>
      <c r="B50" s="24">
        <f t="shared" si="13"/>
        <v>0.45833333333333337</v>
      </c>
      <c r="C50" s="24">
        <f t="shared" si="14"/>
        <v>0.5</v>
      </c>
      <c r="D50" s="5"/>
      <c r="E50" s="75"/>
      <c r="F50" s="398" t="s">
        <v>105</v>
      </c>
      <c r="G50" s="398"/>
      <c r="H50" s="6" t="s">
        <v>102</v>
      </c>
      <c r="I50" s="7">
        <v>0.4236111111111111</v>
      </c>
      <c r="J50" s="7">
        <v>0.42708333333333331</v>
      </c>
      <c r="K50" s="30">
        <f t="shared" si="4"/>
        <v>4.9999999999999822</v>
      </c>
      <c r="L50" s="395" t="s">
        <v>106</v>
      </c>
      <c r="M50" s="396"/>
      <c r="N50" s="397"/>
      <c r="O50" s="36" t="str">
        <f t="shared" si="3"/>
        <v/>
      </c>
      <c r="P50" s="75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4.9999999999999822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406"/>
      <c r="B51" s="24">
        <f t="shared" si="13"/>
        <v>0.5</v>
      </c>
      <c r="C51" s="24">
        <f t="shared" si="14"/>
        <v>0.54166666666666663</v>
      </c>
      <c r="D51" s="5"/>
      <c r="E51" s="75"/>
      <c r="F51" s="398" t="s">
        <v>98</v>
      </c>
      <c r="G51" s="398"/>
      <c r="H51" s="6" t="s">
        <v>102</v>
      </c>
      <c r="I51" s="7">
        <v>0.42708333333333331</v>
      </c>
      <c r="J51" s="7">
        <v>0.43402777777777773</v>
      </c>
      <c r="K51" s="30">
        <f t="shared" si="4"/>
        <v>9.9999999999999645</v>
      </c>
      <c r="L51" s="395"/>
      <c r="M51" s="396"/>
      <c r="N51" s="397"/>
      <c r="O51" s="36" t="str">
        <f t="shared" si="3"/>
        <v/>
      </c>
      <c r="P51" s="75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9.9999999999999645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406"/>
      <c r="B52" s="24">
        <f t="shared" si="13"/>
        <v>0.54166666666666663</v>
      </c>
      <c r="C52" s="24">
        <f t="shared" si="14"/>
        <v>0.58333333333333326</v>
      </c>
      <c r="D52" s="5"/>
      <c r="E52" s="75"/>
      <c r="F52" s="398" t="s">
        <v>104</v>
      </c>
      <c r="G52" s="398"/>
      <c r="H52" s="6" t="s">
        <v>99</v>
      </c>
      <c r="I52" s="7">
        <v>0.46527777777777773</v>
      </c>
      <c r="J52" s="7">
        <v>0.48819444444444443</v>
      </c>
      <c r="K52" s="30">
        <f t="shared" si="4"/>
        <v>33.000000000000043</v>
      </c>
      <c r="L52" s="395"/>
      <c r="M52" s="396"/>
      <c r="N52" s="397"/>
      <c r="O52" s="36" t="str">
        <f t="shared" si="3"/>
        <v/>
      </c>
      <c r="P52" s="75"/>
      <c r="Q52" s="8"/>
      <c r="R52"/>
      <c r="S52" s="33">
        <f t="shared" si="5"/>
        <v>33.000000000000043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406"/>
      <c r="B53" s="24">
        <f t="shared" si="13"/>
        <v>0.58333333333333326</v>
      </c>
      <c r="C53" s="24">
        <f t="shared" si="14"/>
        <v>0.62499999999999989</v>
      </c>
      <c r="D53" s="5"/>
      <c r="E53" s="9"/>
      <c r="F53" s="398"/>
      <c r="G53" s="398"/>
      <c r="H53" s="6"/>
      <c r="I53" s="7"/>
      <c r="J53" s="7"/>
      <c r="K53" s="30">
        <f t="shared" si="4"/>
        <v>0</v>
      </c>
      <c r="L53" s="395"/>
      <c r="M53" s="396"/>
      <c r="N53" s="397"/>
      <c r="O53" s="36">
        <f t="shared" si="3"/>
        <v>0</v>
      </c>
      <c r="P53" s="75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406"/>
      <c r="B54" s="24">
        <f t="shared" si="13"/>
        <v>0.62499999999999989</v>
      </c>
      <c r="C54" s="24">
        <f t="shared" si="14"/>
        <v>0.66666666666666652</v>
      </c>
      <c r="D54" s="5"/>
      <c r="E54" s="9"/>
      <c r="F54" s="393"/>
      <c r="G54" s="394"/>
      <c r="H54" s="6"/>
      <c r="I54" s="7"/>
      <c r="J54" s="7"/>
      <c r="K54" s="30">
        <f t="shared" si="4"/>
        <v>0</v>
      </c>
      <c r="L54" s="395"/>
      <c r="M54" s="396"/>
      <c r="N54" s="397"/>
      <c r="O54" s="36">
        <f t="shared" si="3"/>
        <v>0</v>
      </c>
      <c r="P54" s="75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406"/>
      <c r="B55" s="24">
        <f t="shared" si="13"/>
        <v>0.66666666666666652</v>
      </c>
      <c r="C55" s="24">
        <f t="shared" si="14"/>
        <v>0.70833333333333315</v>
      </c>
      <c r="D55" s="5"/>
      <c r="E55" s="9"/>
      <c r="F55" s="393"/>
      <c r="G55" s="394"/>
      <c r="H55" s="6"/>
      <c r="I55" s="7"/>
      <c r="J55" s="7"/>
      <c r="K55" s="30">
        <f t="shared" si="4"/>
        <v>0</v>
      </c>
      <c r="L55" s="395"/>
      <c r="M55" s="396"/>
      <c r="N55" s="397"/>
      <c r="O55" s="36">
        <f t="shared" si="3"/>
        <v>0</v>
      </c>
      <c r="P55" s="75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406"/>
      <c r="B56" s="24">
        <f t="shared" si="13"/>
        <v>0.70833333333333315</v>
      </c>
      <c r="C56" s="24">
        <f t="shared" si="14"/>
        <v>0.74999999999999978</v>
      </c>
      <c r="D56" s="5"/>
      <c r="E56" s="9"/>
      <c r="F56" s="398"/>
      <c r="G56" s="398"/>
      <c r="H56" s="6"/>
      <c r="I56" s="7"/>
      <c r="J56" s="7"/>
      <c r="K56" s="30">
        <f t="shared" si="4"/>
        <v>0</v>
      </c>
      <c r="L56" s="395"/>
      <c r="M56" s="396"/>
      <c r="N56" s="397"/>
      <c r="O56" s="36">
        <f t="shared" si="3"/>
        <v>0</v>
      </c>
      <c r="P56" s="75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406"/>
      <c r="B57" s="24">
        <f t="shared" si="13"/>
        <v>0.74999999999999978</v>
      </c>
      <c r="C57" s="24">
        <f t="shared" si="14"/>
        <v>0.79166666666666641</v>
      </c>
      <c r="D57" s="10"/>
      <c r="E57" s="9"/>
      <c r="F57" s="398"/>
      <c r="G57" s="398"/>
      <c r="H57" s="6"/>
      <c r="I57" s="7"/>
      <c r="J57" s="7"/>
      <c r="K57" s="30">
        <f t="shared" si="4"/>
        <v>0</v>
      </c>
      <c r="L57" s="395"/>
      <c r="M57" s="396"/>
      <c r="N57" s="397"/>
      <c r="O57" s="36">
        <f t="shared" si="3"/>
        <v>0</v>
      </c>
      <c r="P57" s="75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407"/>
      <c r="B58" s="25">
        <f t="shared" si="13"/>
        <v>0.79166666666666641</v>
      </c>
      <c r="C58" s="26">
        <f t="shared" si="14"/>
        <v>0.83333333333333304</v>
      </c>
      <c r="D58" s="11"/>
      <c r="E58" s="11"/>
      <c r="F58" s="401"/>
      <c r="G58" s="401"/>
      <c r="H58" s="6"/>
      <c r="I58" s="13"/>
      <c r="J58" s="13"/>
      <c r="K58" s="31">
        <f t="shared" si="4"/>
        <v>0</v>
      </c>
      <c r="L58" s="402"/>
      <c r="M58" s="403"/>
      <c r="N58" s="404"/>
      <c r="O58" s="75">
        <f t="shared" si="3"/>
        <v>0</v>
      </c>
      <c r="P58" s="76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405" t="str">
        <f>A38</f>
        <v>кленовый</v>
      </c>
      <c r="B59" s="23">
        <f>B23</f>
        <v>0.48819444444444443</v>
      </c>
      <c r="C59" s="23">
        <f>B59+1/24</f>
        <v>0.52986111111111112</v>
      </c>
      <c r="D59" s="1"/>
      <c r="E59" s="77"/>
      <c r="F59" s="408" t="s">
        <v>108</v>
      </c>
      <c r="G59" s="409"/>
      <c r="H59" s="2" t="s">
        <v>99</v>
      </c>
      <c r="I59" s="3">
        <v>0.48819444444444443</v>
      </c>
      <c r="J59" s="3">
        <v>0.5</v>
      </c>
      <c r="K59" s="29">
        <f t="shared" si="4"/>
        <v>17.000000000000021</v>
      </c>
      <c r="L59" s="410"/>
      <c r="M59" s="411"/>
      <c r="N59" s="412"/>
      <c r="O59" s="35" t="str">
        <f t="shared" si="3"/>
        <v/>
      </c>
      <c r="P59" s="77"/>
      <c r="Q59" s="4"/>
      <c r="R59"/>
      <c r="S59" s="33">
        <f t="shared" si="5"/>
        <v>17.000000000000021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406"/>
      <c r="B60" s="24">
        <f>C59</f>
        <v>0.52986111111111112</v>
      </c>
      <c r="C60" s="24">
        <f>B60+1/24</f>
        <v>0.57152777777777775</v>
      </c>
      <c r="D60" s="5"/>
      <c r="E60" s="75"/>
      <c r="F60" s="393" t="s">
        <v>109</v>
      </c>
      <c r="G60" s="394"/>
      <c r="H60" s="6" t="s">
        <v>102</v>
      </c>
      <c r="I60" s="7">
        <v>0.5</v>
      </c>
      <c r="J60" s="7">
        <v>0.50486111111111109</v>
      </c>
      <c r="K60" s="30">
        <f t="shared" si="4"/>
        <v>6.9999999999999751</v>
      </c>
      <c r="L60" s="395" t="s">
        <v>110</v>
      </c>
      <c r="M60" s="396"/>
      <c r="N60" s="397"/>
      <c r="O60" s="36" t="str">
        <f t="shared" si="3"/>
        <v/>
      </c>
      <c r="P60" s="75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6.9999999999999751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406"/>
      <c r="B61" s="24">
        <f t="shared" ref="B61:B69" si="15">C60</f>
        <v>0.57152777777777775</v>
      </c>
      <c r="C61" s="24">
        <f t="shared" ref="C61:C69" si="16">B61+1/24</f>
        <v>0.61319444444444438</v>
      </c>
      <c r="D61" s="5"/>
      <c r="E61" s="75"/>
      <c r="F61" s="398" t="s">
        <v>101</v>
      </c>
      <c r="G61" s="398"/>
      <c r="H61" s="6" t="s">
        <v>102</v>
      </c>
      <c r="I61" s="7">
        <v>0.50486111111111109</v>
      </c>
      <c r="J61" s="7">
        <v>0.52847222222222223</v>
      </c>
      <c r="K61" s="30">
        <f t="shared" si="4"/>
        <v>34.000000000000043</v>
      </c>
      <c r="L61" s="395" t="s">
        <v>111</v>
      </c>
      <c r="M61" s="396"/>
      <c r="N61" s="397"/>
      <c r="O61" s="36" t="str">
        <f t="shared" si="3"/>
        <v/>
      </c>
      <c r="P61" s="75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34.000000000000043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406"/>
      <c r="B62" s="24">
        <f t="shared" si="15"/>
        <v>0.61319444444444438</v>
      </c>
      <c r="C62" s="24">
        <f t="shared" si="16"/>
        <v>0.65486111111111101</v>
      </c>
      <c r="D62" s="5"/>
      <c r="E62" s="75"/>
      <c r="F62" s="398" t="s">
        <v>98</v>
      </c>
      <c r="G62" s="398"/>
      <c r="H62" s="6" t="s">
        <v>102</v>
      </c>
      <c r="I62" s="7">
        <v>0.52777777777777779</v>
      </c>
      <c r="J62" s="7">
        <v>0.53472222222222221</v>
      </c>
      <c r="K62" s="30">
        <f t="shared" si="4"/>
        <v>9.9999999999999645</v>
      </c>
      <c r="L62" s="395"/>
      <c r="M62" s="396"/>
      <c r="N62" s="397"/>
      <c r="O62" s="36" t="str">
        <f t="shared" si="3"/>
        <v/>
      </c>
      <c r="P62" s="75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9.9999999999999645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406"/>
      <c r="B63" s="24">
        <f t="shared" si="15"/>
        <v>0.65486111111111101</v>
      </c>
      <c r="C63" s="24">
        <f t="shared" si="16"/>
        <v>0.69652777777777763</v>
      </c>
      <c r="D63" s="5"/>
      <c r="E63" s="75"/>
      <c r="F63" s="398" t="s">
        <v>112</v>
      </c>
      <c r="G63" s="398"/>
      <c r="H63" s="6" t="s">
        <v>99</v>
      </c>
      <c r="I63" s="7">
        <v>0.67499999999999993</v>
      </c>
      <c r="J63" s="7">
        <v>0.69791666666666663</v>
      </c>
      <c r="K63" s="30">
        <f t="shared" si="4"/>
        <v>33.000000000000043</v>
      </c>
      <c r="L63" s="395"/>
      <c r="M63" s="396"/>
      <c r="N63" s="397"/>
      <c r="O63" s="36" t="str">
        <f t="shared" si="3"/>
        <v/>
      </c>
      <c r="P63" s="75"/>
      <c r="Q63" s="8"/>
      <c r="R63"/>
      <c r="S63" s="33">
        <f t="shared" si="5"/>
        <v>33.000000000000043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406"/>
      <c r="B64" s="24">
        <f t="shared" si="15"/>
        <v>0.69652777777777763</v>
      </c>
      <c r="C64" s="24">
        <f t="shared" si="16"/>
        <v>0.73819444444444426</v>
      </c>
      <c r="D64" s="5"/>
      <c r="E64" s="75"/>
      <c r="F64" s="398"/>
      <c r="G64" s="398"/>
      <c r="H64" s="6"/>
      <c r="I64" s="7"/>
      <c r="J64" s="7"/>
      <c r="K64" s="30">
        <f t="shared" si="4"/>
        <v>0</v>
      </c>
      <c r="L64" s="395"/>
      <c r="M64" s="396"/>
      <c r="N64" s="397"/>
      <c r="O64" s="36">
        <f t="shared" si="3"/>
        <v>0</v>
      </c>
      <c r="P64" s="75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406"/>
      <c r="B65" s="24">
        <f t="shared" si="15"/>
        <v>0.73819444444444426</v>
      </c>
      <c r="C65" s="24">
        <f t="shared" si="16"/>
        <v>0.77986111111111089</v>
      </c>
      <c r="D65" s="5"/>
      <c r="E65" s="9"/>
      <c r="F65" s="398"/>
      <c r="G65" s="398"/>
      <c r="H65" s="6"/>
      <c r="I65" s="7"/>
      <c r="J65" s="7"/>
      <c r="K65" s="30">
        <f t="shared" si="4"/>
        <v>0</v>
      </c>
      <c r="L65" s="395"/>
      <c r="M65" s="396"/>
      <c r="N65" s="397"/>
      <c r="O65" s="36">
        <f t="shared" si="3"/>
        <v>0</v>
      </c>
      <c r="P65" s="75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406"/>
      <c r="B66" s="24">
        <f t="shared" si="15"/>
        <v>0.77986111111111089</v>
      </c>
      <c r="C66" s="24">
        <f t="shared" si="16"/>
        <v>0.82152777777777752</v>
      </c>
      <c r="D66" s="5"/>
      <c r="E66" s="9"/>
      <c r="F66" s="393"/>
      <c r="G66" s="394"/>
      <c r="H66" s="6"/>
      <c r="I66" s="7"/>
      <c r="J66" s="7"/>
      <c r="K66" s="30">
        <f t="shared" si="4"/>
        <v>0</v>
      </c>
      <c r="L66" s="395"/>
      <c r="M66" s="396"/>
      <c r="N66" s="397"/>
      <c r="O66" s="36">
        <f t="shared" si="3"/>
        <v>0</v>
      </c>
      <c r="P66" s="75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406"/>
      <c r="B67" s="24">
        <f t="shared" si="15"/>
        <v>0.82152777777777752</v>
      </c>
      <c r="C67" s="24">
        <f t="shared" si="16"/>
        <v>0.86319444444444415</v>
      </c>
      <c r="D67" s="5"/>
      <c r="E67" s="9"/>
      <c r="F67" s="393"/>
      <c r="G67" s="394"/>
      <c r="H67" s="6"/>
      <c r="I67" s="7"/>
      <c r="J67" s="7"/>
      <c r="K67" s="30">
        <f t="shared" si="4"/>
        <v>0</v>
      </c>
      <c r="L67" s="395"/>
      <c r="M67" s="396"/>
      <c r="N67" s="397"/>
      <c r="O67" s="36">
        <f t="shared" si="3"/>
        <v>0</v>
      </c>
      <c r="P67" s="75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406"/>
      <c r="B68" s="24">
        <f t="shared" si="15"/>
        <v>0.86319444444444415</v>
      </c>
      <c r="C68" s="24">
        <f t="shared" si="16"/>
        <v>0.90486111111111078</v>
      </c>
      <c r="D68" s="5"/>
      <c r="E68" s="9"/>
      <c r="F68" s="398"/>
      <c r="G68" s="398"/>
      <c r="H68" s="6"/>
      <c r="I68" s="7"/>
      <c r="J68" s="7"/>
      <c r="K68" s="30">
        <f t="shared" si="4"/>
        <v>0</v>
      </c>
      <c r="L68" s="395"/>
      <c r="M68" s="396"/>
      <c r="N68" s="397"/>
      <c r="O68" s="36">
        <f t="shared" si="3"/>
        <v>0</v>
      </c>
      <c r="P68" s="75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407"/>
      <c r="B69" s="25">
        <f t="shared" si="15"/>
        <v>0.90486111111111078</v>
      </c>
      <c r="C69" s="25">
        <f t="shared" si="16"/>
        <v>0.94652777777777741</v>
      </c>
      <c r="D69" s="15"/>
      <c r="E69" s="11"/>
      <c r="F69" s="401"/>
      <c r="G69" s="401"/>
      <c r="H69" s="12"/>
      <c r="I69" s="13"/>
      <c r="J69" s="13"/>
      <c r="K69" s="31">
        <f t="shared" si="4"/>
        <v>0</v>
      </c>
      <c r="L69" s="402"/>
      <c r="M69" s="403"/>
      <c r="N69" s="404"/>
      <c r="O69" s="75">
        <f t="shared" si="3"/>
        <v>0</v>
      </c>
      <c r="P69" s="76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405" t="str">
        <f>A39</f>
        <v>шоколад</v>
      </c>
      <c r="B70" s="23">
        <f>B25</f>
        <v>0.69791666666666663</v>
      </c>
      <c r="C70" s="23">
        <f>B70+1/24</f>
        <v>0.73958333333333326</v>
      </c>
      <c r="D70" s="1"/>
      <c r="E70" s="77"/>
      <c r="F70" s="408" t="s">
        <v>114</v>
      </c>
      <c r="G70" s="409"/>
      <c r="H70" s="2" t="s">
        <v>102</v>
      </c>
      <c r="I70" s="3">
        <v>0.69791666666666663</v>
      </c>
      <c r="J70" s="3">
        <v>0.70486111111111116</v>
      </c>
      <c r="K70" s="29">
        <f t="shared" si="4"/>
        <v>10.000000000000124</v>
      </c>
      <c r="L70" s="410" t="s">
        <v>115</v>
      </c>
      <c r="M70" s="411"/>
      <c r="N70" s="412"/>
      <c r="O70" s="35" t="str">
        <f t="shared" si="3"/>
        <v/>
      </c>
      <c r="P70" s="77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10.000000000000124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406"/>
      <c r="B71" s="24">
        <f>C70</f>
        <v>0.73958333333333326</v>
      </c>
      <c r="C71" s="24">
        <f>B71+1/24</f>
        <v>0.78124999999999989</v>
      </c>
      <c r="D71" s="5"/>
      <c r="E71" s="75"/>
      <c r="F71" s="393" t="s">
        <v>116</v>
      </c>
      <c r="G71" s="394"/>
      <c r="H71" s="6" t="s">
        <v>99</v>
      </c>
      <c r="I71" s="7">
        <v>0.70486111111111116</v>
      </c>
      <c r="J71" s="7">
        <v>0.71180555555555547</v>
      </c>
      <c r="K71" s="30">
        <f t="shared" si="4"/>
        <v>9.9999999999998046</v>
      </c>
      <c r="L71" s="395"/>
      <c r="M71" s="396"/>
      <c r="N71" s="397"/>
      <c r="O71" s="36" t="str">
        <f t="shared" si="3"/>
        <v/>
      </c>
      <c r="P71" s="75"/>
      <c r="Q71" s="8"/>
      <c r="R71"/>
      <c r="S71" s="33">
        <f t="shared" si="5"/>
        <v>9.9999999999998046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406"/>
      <c r="B72" s="24">
        <f t="shared" ref="B72:B80" si="17">C71</f>
        <v>0.78124999999999989</v>
      </c>
      <c r="C72" s="24">
        <f t="shared" ref="C72:C80" si="18">B72+1/24</f>
        <v>0.82291666666666652</v>
      </c>
      <c r="D72" s="5"/>
      <c r="E72" s="75"/>
      <c r="F72" s="398" t="s">
        <v>118</v>
      </c>
      <c r="G72" s="398"/>
      <c r="H72" s="6" t="s">
        <v>117</v>
      </c>
      <c r="I72" s="7">
        <v>0.71180555555555547</v>
      </c>
      <c r="J72" s="7">
        <v>0.71875</v>
      </c>
      <c r="K72" s="30">
        <f t="shared" si="4"/>
        <v>10.000000000000124</v>
      </c>
      <c r="L72" s="395" t="s">
        <v>119</v>
      </c>
      <c r="M72" s="396"/>
      <c r="N72" s="397"/>
      <c r="O72" s="36" t="str">
        <f t="shared" si="3"/>
        <v/>
      </c>
      <c r="P72" s="75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10.000000000000124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406"/>
      <c r="B73" s="24">
        <f t="shared" si="17"/>
        <v>0.82291666666666652</v>
      </c>
      <c r="C73" s="24">
        <f t="shared" si="18"/>
        <v>0.86458333333333315</v>
      </c>
      <c r="D73" s="5"/>
      <c r="E73" s="75"/>
      <c r="F73" s="398" t="s">
        <v>109</v>
      </c>
      <c r="G73" s="398"/>
      <c r="H73" s="6" t="s">
        <v>102</v>
      </c>
      <c r="I73" s="7">
        <v>0.71875</v>
      </c>
      <c r="J73" s="7">
        <v>0.72569444444444453</v>
      </c>
      <c r="K73" s="30">
        <f t="shared" si="4"/>
        <v>10.000000000000124</v>
      </c>
      <c r="L73" s="395" t="s">
        <v>120</v>
      </c>
      <c r="M73" s="396"/>
      <c r="N73" s="397"/>
      <c r="O73" s="36" t="str">
        <f t="shared" si="3"/>
        <v/>
      </c>
      <c r="P73" s="75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10.000000000000124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406"/>
      <c r="B74" s="24">
        <f t="shared" si="17"/>
        <v>0.86458333333333315</v>
      </c>
      <c r="C74" s="24">
        <f t="shared" si="18"/>
        <v>0.90624999999999978</v>
      </c>
      <c r="D74" s="5"/>
      <c r="E74" s="75"/>
      <c r="F74" s="398" t="s">
        <v>98</v>
      </c>
      <c r="G74" s="398"/>
      <c r="H74" s="6" t="s">
        <v>102</v>
      </c>
      <c r="I74" s="7">
        <v>0.72569444444444453</v>
      </c>
      <c r="J74" s="7">
        <v>0.73263888888888884</v>
      </c>
      <c r="K74" s="30">
        <f t="shared" si="4"/>
        <v>9.9999999999998046</v>
      </c>
      <c r="L74" s="395"/>
      <c r="M74" s="396"/>
      <c r="N74" s="397"/>
      <c r="O74" s="36" t="str">
        <f t="shared" si="3"/>
        <v/>
      </c>
      <c r="P74" s="75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9.9999999999998046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406"/>
      <c r="B75" s="24">
        <f t="shared" si="17"/>
        <v>0.90624999999999978</v>
      </c>
      <c r="C75" s="24">
        <f t="shared" si="18"/>
        <v>0.94791666666666641</v>
      </c>
      <c r="D75" s="5"/>
      <c r="E75" s="75"/>
      <c r="F75" s="398"/>
      <c r="G75" s="398"/>
      <c r="H75" s="6"/>
      <c r="I75" s="7"/>
      <c r="J75" s="7"/>
      <c r="K75" s="30">
        <f t="shared" si="4"/>
        <v>0</v>
      </c>
      <c r="L75" s="395"/>
      <c r="M75" s="396"/>
      <c r="N75" s="397"/>
      <c r="O75" s="36">
        <f t="shared" si="3"/>
        <v>0</v>
      </c>
      <c r="P75" s="75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406"/>
      <c r="B76" s="24">
        <f t="shared" si="17"/>
        <v>0.94791666666666641</v>
      </c>
      <c r="C76" s="24">
        <f t="shared" si="18"/>
        <v>0.98958333333333304</v>
      </c>
      <c r="D76" s="5"/>
      <c r="E76" s="9"/>
      <c r="F76" s="398"/>
      <c r="G76" s="398"/>
      <c r="H76" s="6"/>
      <c r="I76" s="7"/>
      <c r="J76" s="7"/>
      <c r="K76" s="30">
        <f t="shared" si="4"/>
        <v>0</v>
      </c>
      <c r="L76" s="395"/>
      <c r="M76" s="396"/>
      <c r="N76" s="397"/>
      <c r="O76" s="36">
        <f t="shared" si="3"/>
        <v>0</v>
      </c>
      <c r="P76" s="75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406"/>
      <c r="B77" s="24">
        <f t="shared" si="17"/>
        <v>0.98958333333333304</v>
      </c>
      <c r="C77" s="24">
        <f t="shared" si="18"/>
        <v>1.0312499999999998</v>
      </c>
      <c r="D77" s="5"/>
      <c r="E77" s="9"/>
      <c r="F77" s="393"/>
      <c r="G77" s="394"/>
      <c r="H77" s="6"/>
      <c r="I77" s="7"/>
      <c r="J77" s="7"/>
      <c r="K77" s="30">
        <f t="shared" si="4"/>
        <v>0</v>
      </c>
      <c r="L77" s="395"/>
      <c r="M77" s="396"/>
      <c r="N77" s="397"/>
      <c r="O77" s="36">
        <f t="shared" si="3"/>
        <v>0</v>
      </c>
      <c r="P77" s="75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406"/>
      <c r="B78" s="24">
        <f t="shared" si="17"/>
        <v>1.0312499999999998</v>
      </c>
      <c r="C78" s="24">
        <f t="shared" si="18"/>
        <v>1.0729166666666665</v>
      </c>
      <c r="D78" s="5"/>
      <c r="E78" s="9"/>
      <c r="F78" s="393"/>
      <c r="G78" s="394"/>
      <c r="H78" s="6"/>
      <c r="I78" s="7"/>
      <c r="J78" s="7"/>
      <c r="K78" s="30">
        <f t="shared" si="4"/>
        <v>0</v>
      </c>
      <c r="L78" s="395"/>
      <c r="M78" s="396"/>
      <c r="N78" s="397"/>
      <c r="O78" s="36">
        <f t="shared" si="3"/>
        <v>0</v>
      </c>
      <c r="P78" s="75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406"/>
      <c r="B79" s="24">
        <f t="shared" si="17"/>
        <v>1.0729166666666665</v>
      </c>
      <c r="C79" s="24">
        <f t="shared" si="18"/>
        <v>1.1145833333333333</v>
      </c>
      <c r="D79" s="5"/>
      <c r="E79" s="9"/>
      <c r="F79" s="398"/>
      <c r="G79" s="398"/>
      <c r="H79" s="6"/>
      <c r="I79" s="7"/>
      <c r="J79" s="7"/>
      <c r="K79" s="30">
        <f t="shared" si="4"/>
        <v>0</v>
      </c>
      <c r="L79" s="395"/>
      <c r="M79" s="396"/>
      <c r="N79" s="397"/>
      <c r="O79" s="36">
        <f t="shared" si="3"/>
        <v>0</v>
      </c>
      <c r="P79" s="75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407"/>
      <c r="B80" s="25">
        <f t="shared" si="17"/>
        <v>1.1145833333333333</v>
      </c>
      <c r="C80" s="25">
        <f t="shared" si="18"/>
        <v>1.15625</v>
      </c>
      <c r="D80" s="15"/>
      <c r="E80" s="11"/>
      <c r="F80" s="401"/>
      <c r="G80" s="401"/>
      <c r="H80" s="12"/>
      <c r="I80" s="13"/>
      <c r="J80" s="13"/>
      <c r="K80" s="31">
        <f t="shared" si="4"/>
        <v>0</v>
      </c>
      <c r="L80" s="402"/>
      <c r="M80" s="403"/>
      <c r="N80" s="404"/>
      <c r="O80" s="75">
        <f t="shared" si="3"/>
        <v>0</v>
      </c>
      <c r="P80" s="76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405">
        <f>A40</f>
        <v>0</v>
      </c>
      <c r="B81" s="23">
        <f>B27</f>
        <v>0</v>
      </c>
      <c r="C81" s="23">
        <f>B81+1/24</f>
        <v>4.1666666666666664E-2</v>
      </c>
      <c r="D81" s="1"/>
      <c r="E81" s="77"/>
      <c r="F81" s="408"/>
      <c r="G81" s="409"/>
      <c r="H81" s="2"/>
      <c r="I81" s="3"/>
      <c r="J81" s="3"/>
      <c r="K81" s="29">
        <f t="shared" si="4"/>
        <v>0</v>
      </c>
      <c r="L81" s="410"/>
      <c r="M81" s="411"/>
      <c r="N81" s="412"/>
      <c r="O81" s="35">
        <f t="shared" si="3"/>
        <v>0</v>
      </c>
      <c r="P81" s="77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406"/>
      <c r="B82" s="24">
        <f>C81</f>
        <v>4.1666666666666664E-2</v>
      </c>
      <c r="C82" s="24">
        <f>B82+1/24</f>
        <v>8.3333333333333329E-2</v>
      </c>
      <c r="D82" s="5"/>
      <c r="E82" s="75"/>
      <c r="F82" s="393"/>
      <c r="G82" s="394"/>
      <c r="H82" s="6"/>
      <c r="I82" s="7"/>
      <c r="J82" s="7"/>
      <c r="K82" s="30">
        <f t="shared" si="4"/>
        <v>0</v>
      </c>
      <c r="L82" s="395"/>
      <c r="M82" s="396"/>
      <c r="N82" s="397"/>
      <c r="O82" s="36">
        <f t="shared" si="3"/>
        <v>0</v>
      </c>
      <c r="P82" s="75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40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75"/>
      <c r="F83" s="398"/>
      <c r="G83" s="398"/>
      <c r="H83" s="6"/>
      <c r="I83" s="7"/>
      <c r="J83" s="7"/>
      <c r="K83" s="30">
        <f t="shared" si="4"/>
        <v>0</v>
      </c>
      <c r="L83" s="395"/>
      <c r="M83" s="396"/>
      <c r="N83" s="397"/>
      <c r="O83" s="36">
        <f t="shared" si="3"/>
        <v>0</v>
      </c>
      <c r="P83" s="75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406"/>
      <c r="B84" s="24">
        <f t="shared" si="19"/>
        <v>0.125</v>
      </c>
      <c r="C84" s="24">
        <f t="shared" si="20"/>
        <v>0.16666666666666666</v>
      </c>
      <c r="D84" s="5"/>
      <c r="E84" s="75"/>
      <c r="F84" s="398"/>
      <c r="G84" s="398"/>
      <c r="H84" s="6"/>
      <c r="I84" s="7"/>
      <c r="J84" s="7"/>
      <c r="K84" s="30">
        <f t="shared" si="4"/>
        <v>0</v>
      </c>
      <c r="L84" s="395"/>
      <c r="M84" s="396"/>
      <c r="N84" s="397"/>
      <c r="O84" s="36">
        <f t="shared" si="3"/>
        <v>0</v>
      </c>
      <c r="P84" s="75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406"/>
      <c r="B85" s="24">
        <f t="shared" si="19"/>
        <v>0.16666666666666666</v>
      </c>
      <c r="C85" s="24">
        <f t="shared" si="20"/>
        <v>0.20833333333333331</v>
      </c>
      <c r="D85" s="5"/>
      <c r="E85" s="75"/>
      <c r="F85" s="398"/>
      <c r="G85" s="398"/>
      <c r="H85" s="6"/>
      <c r="I85" s="7"/>
      <c r="J85" s="7"/>
      <c r="K85" s="30">
        <f t="shared" si="4"/>
        <v>0</v>
      </c>
      <c r="L85" s="395"/>
      <c r="M85" s="396"/>
      <c r="N85" s="397"/>
      <c r="O85" s="36">
        <f t="shared" si="3"/>
        <v>0</v>
      </c>
      <c r="P85" s="75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406"/>
      <c r="B86" s="24">
        <f t="shared" si="19"/>
        <v>0.20833333333333331</v>
      </c>
      <c r="C86" s="24">
        <f t="shared" si="20"/>
        <v>0.24999999999999997</v>
      </c>
      <c r="D86" s="5"/>
      <c r="E86" s="75"/>
      <c r="F86" s="398"/>
      <c r="G86" s="398"/>
      <c r="H86" s="6"/>
      <c r="I86" s="7"/>
      <c r="J86" s="7"/>
      <c r="K86" s="30">
        <f t="shared" si="4"/>
        <v>0</v>
      </c>
      <c r="L86" s="395"/>
      <c r="M86" s="396"/>
      <c r="N86" s="397"/>
      <c r="O86" s="36">
        <f t="shared" si="3"/>
        <v>0</v>
      </c>
      <c r="P86" s="75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40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398"/>
      <c r="G87" s="398"/>
      <c r="H87" s="6"/>
      <c r="I87" s="7"/>
      <c r="J87" s="7"/>
      <c r="K87" s="30">
        <f t="shared" si="4"/>
        <v>0</v>
      </c>
      <c r="L87" s="395"/>
      <c r="M87" s="396"/>
      <c r="N87" s="397"/>
      <c r="O87" s="36">
        <f t="shared" si="3"/>
        <v>0</v>
      </c>
      <c r="P87" s="75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40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393"/>
      <c r="G88" s="394"/>
      <c r="H88" s="6"/>
      <c r="I88" s="7"/>
      <c r="J88" s="7"/>
      <c r="K88" s="30">
        <f t="shared" si="4"/>
        <v>0</v>
      </c>
      <c r="L88" s="395"/>
      <c r="M88" s="396"/>
      <c r="N88" s="397"/>
      <c r="O88" s="36">
        <f t="shared" si="3"/>
        <v>0</v>
      </c>
      <c r="P88" s="75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406"/>
      <c r="B89" s="24">
        <f t="shared" si="19"/>
        <v>0.33333333333333331</v>
      </c>
      <c r="C89" s="24">
        <f t="shared" si="20"/>
        <v>0.375</v>
      </c>
      <c r="D89" s="5"/>
      <c r="E89" s="9"/>
      <c r="F89" s="393"/>
      <c r="G89" s="394"/>
      <c r="H89" s="6"/>
      <c r="I89" s="7"/>
      <c r="J89" s="7"/>
      <c r="K89" s="30">
        <f t="shared" si="4"/>
        <v>0</v>
      </c>
      <c r="L89" s="395"/>
      <c r="M89" s="396"/>
      <c r="N89" s="397"/>
      <c r="O89" s="36">
        <f t="shared" si="3"/>
        <v>0</v>
      </c>
      <c r="P89" s="75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406"/>
      <c r="B90" s="24">
        <f t="shared" si="19"/>
        <v>0.375</v>
      </c>
      <c r="C90" s="24">
        <f t="shared" si="20"/>
        <v>0.41666666666666669</v>
      </c>
      <c r="D90" s="5"/>
      <c r="E90" s="9"/>
      <c r="F90" s="398"/>
      <c r="G90" s="398"/>
      <c r="H90" s="6"/>
      <c r="I90" s="7"/>
      <c r="J90" s="7"/>
      <c r="K90" s="30">
        <f t="shared" si="4"/>
        <v>0</v>
      </c>
      <c r="L90" s="395"/>
      <c r="M90" s="396"/>
      <c r="N90" s="397"/>
      <c r="O90" s="36">
        <f t="shared" si="3"/>
        <v>0</v>
      </c>
      <c r="P90" s="75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40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401"/>
      <c r="G91" s="401"/>
      <c r="H91" s="12"/>
      <c r="I91" s="13"/>
      <c r="J91" s="13"/>
      <c r="K91" s="31">
        <f t="shared" si="4"/>
        <v>0</v>
      </c>
      <c r="L91" s="402"/>
      <c r="M91" s="403"/>
      <c r="N91" s="404"/>
      <c r="O91" s="75">
        <f t="shared" si="3"/>
        <v>0</v>
      </c>
      <c r="P91" s="76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406">
        <f>A41</f>
        <v>0</v>
      </c>
      <c r="B92" s="23">
        <f>B29</f>
        <v>0</v>
      </c>
      <c r="C92" s="23">
        <f>B92+1/24</f>
        <v>4.1666666666666664E-2</v>
      </c>
      <c r="D92" s="1"/>
      <c r="E92" s="77"/>
      <c r="F92" s="408"/>
      <c r="G92" s="409"/>
      <c r="H92" s="2"/>
      <c r="I92" s="3"/>
      <c r="J92" s="3"/>
      <c r="K92" s="29">
        <f t="shared" si="4"/>
        <v>0</v>
      </c>
      <c r="L92" s="410"/>
      <c r="M92" s="411"/>
      <c r="N92" s="412"/>
      <c r="O92" s="35">
        <f t="shared" si="3"/>
        <v>0</v>
      </c>
      <c r="P92" s="77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406"/>
      <c r="B93" s="24">
        <f>C92</f>
        <v>4.1666666666666664E-2</v>
      </c>
      <c r="C93" s="24">
        <f>B93+1/24</f>
        <v>8.3333333333333329E-2</v>
      </c>
      <c r="D93" s="5"/>
      <c r="E93" s="75"/>
      <c r="F93" s="393"/>
      <c r="G93" s="394"/>
      <c r="H93" s="6"/>
      <c r="I93" s="7"/>
      <c r="J93" s="7"/>
      <c r="K93" s="30">
        <f t="shared" si="4"/>
        <v>0</v>
      </c>
      <c r="L93" s="395"/>
      <c r="M93" s="396"/>
      <c r="N93" s="397"/>
      <c r="O93" s="36">
        <f t="shared" si="3"/>
        <v>0</v>
      </c>
      <c r="P93" s="75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40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75"/>
      <c r="F94" s="398"/>
      <c r="G94" s="398"/>
      <c r="H94" s="6"/>
      <c r="I94" s="7"/>
      <c r="J94" s="7"/>
      <c r="K94" s="30">
        <f t="shared" si="4"/>
        <v>0</v>
      </c>
      <c r="L94" s="395"/>
      <c r="M94" s="396"/>
      <c r="N94" s="397"/>
      <c r="O94" s="36">
        <f t="shared" si="3"/>
        <v>0</v>
      </c>
      <c r="P94" s="75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406"/>
      <c r="B95" s="24">
        <f t="shared" si="21"/>
        <v>0.125</v>
      </c>
      <c r="C95" s="24">
        <f t="shared" si="22"/>
        <v>0.16666666666666666</v>
      </c>
      <c r="D95" s="5"/>
      <c r="E95" s="75"/>
      <c r="F95" s="398"/>
      <c r="G95" s="398"/>
      <c r="H95" s="6"/>
      <c r="I95" s="7"/>
      <c r="J95" s="7"/>
      <c r="K95" s="30">
        <f t="shared" si="4"/>
        <v>0</v>
      </c>
      <c r="L95" s="395"/>
      <c r="M95" s="396"/>
      <c r="N95" s="397"/>
      <c r="O95" s="36">
        <f t="shared" si="3"/>
        <v>0</v>
      </c>
      <c r="P95" s="75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406"/>
      <c r="B96" s="24">
        <f t="shared" si="21"/>
        <v>0.16666666666666666</v>
      </c>
      <c r="C96" s="24">
        <f t="shared" si="22"/>
        <v>0.20833333333333331</v>
      </c>
      <c r="D96" s="5"/>
      <c r="E96" s="75"/>
      <c r="F96" s="398"/>
      <c r="G96" s="398"/>
      <c r="H96" s="6"/>
      <c r="I96" s="7"/>
      <c r="J96" s="7"/>
      <c r="K96" s="30">
        <f t="shared" si="4"/>
        <v>0</v>
      </c>
      <c r="L96" s="395"/>
      <c r="M96" s="396"/>
      <c r="N96" s="397"/>
      <c r="O96" s="36">
        <f t="shared" si="3"/>
        <v>0</v>
      </c>
      <c r="P96" s="75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406"/>
      <c r="B97" s="24">
        <f t="shared" si="21"/>
        <v>0.20833333333333331</v>
      </c>
      <c r="C97" s="24">
        <f t="shared" si="22"/>
        <v>0.24999999999999997</v>
      </c>
      <c r="D97" s="5"/>
      <c r="E97" s="75"/>
      <c r="F97" s="398"/>
      <c r="G97" s="398"/>
      <c r="H97" s="6"/>
      <c r="I97" s="7"/>
      <c r="J97" s="7"/>
      <c r="K97" s="30">
        <f t="shared" si="4"/>
        <v>0</v>
      </c>
      <c r="L97" s="395"/>
      <c r="M97" s="396"/>
      <c r="N97" s="397"/>
      <c r="O97" s="36">
        <f t="shared" si="3"/>
        <v>0</v>
      </c>
      <c r="P97" s="75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40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398"/>
      <c r="G98" s="398"/>
      <c r="H98" s="6"/>
      <c r="I98" s="7"/>
      <c r="J98" s="7"/>
      <c r="K98" s="30">
        <f t="shared" si="4"/>
        <v>0</v>
      </c>
      <c r="L98" s="395"/>
      <c r="M98" s="396"/>
      <c r="N98" s="397"/>
      <c r="O98" s="36">
        <f t="shared" si="3"/>
        <v>0</v>
      </c>
      <c r="P98" s="75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40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393"/>
      <c r="G99" s="394"/>
      <c r="H99" s="6"/>
      <c r="I99" s="7"/>
      <c r="J99" s="7"/>
      <c r="K99" s="30">
        <f t="shared" si="4"/>
        <v>0</v>
      </c>
      <c r="L99" s="395"/>
      <c r="M99" s="396"/>
      <c r="N99" s="397"/>
      <c r="O99" s="36">
        <f t="shared" si="3"/>
        <v>0</v>
      </c>
      <c r="P99" s="75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406"/>
      <c r="B100" s="24">
        <f t="shared" si="21"/>
        <v>0.33333333333333331</v>
      </c>
      <c r="C100" s="24">
        <f t="shared" si="22"/>
        <v>0.375</v>
      </c>
      <c r="D100" s="5"/>
      <c r="E100" s="9"/>
      <c r="F100" s="393"/>
      <c r="G100" s="394"/>
      <c r="H100" s="6"/>
      <c r="I100" s="7"/>
      <c r="J100" s="7"/>
      <c r="K100" s="30">
        <f t="shared" si="4"/>
        <v>0</v>
      </c>
      <c r="L100" s="395"/>
      <c r="M100" s="396"/>
      <c r="N100" s="397"/>
      <c r="O100" s="36">
        <f t="shared" si="3"/>
        <v>0</v>
      </c>
      <c r="P100" s="75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406"/>
      <c r="B101" s="24">
        <f t="shared" si="21"/>
        <v>0.375</v>
      </c>
      <c r="C101" s="24">
        <f t="shared" si="22"/>
        <v>0.41666666666666669</v>
      </c>
      <c r="D101" s="5"/>
      <c r="E101" s="9"/>
      <c r="F101" s="398"/>
      <c r="G101" s="398"/>
      <c r="H101" s="6"/>
      <c r="I101" s="7"/>
      <c r="J101" s="7"/>
      <c r="K101" s="30">
        <f t="shared" si="4"/>
        <v>0</v>
      </c>
      <c r="L101" s="395"/>
      <c r="M101" s="396"/>
      <c r="N101" s="397"/>
      <c r="O101" s="36">
        <f t="shared" si="3"/>
        <v>0</v>
      </c>
      <c r="P101" s="75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40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401"/>
      <c r="G102" s="401"/>
      <c r="H102" s="12"/>
      <c r="I102" s="13"/>
      <c r="J102" s="13"/>
      <c r="K102" s="31">
        <f t="shared" si="4"/>
        <v>0</v>
      </c>
      <c r="L102" s="402"/>
      <c r="M102" s="403"/>
      <c r="N102" s="404"/>
      <c r="O102" s="75">
        <f t="shared" si="3"/>
        <v>0</v>
      </c>
      <c r="P102" s="76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405">
        <f>A42</f>
        <v>0</v>
      </c>
      <c r="B103" s="23">
        <f>B31</f>
        <v>0</v>
      </c>
      <c r="C103" s="23">
        <f>B103+1/24</f>
        <v>4.1666666666666664E-2</v>
      </c>
      <c r="D103" s="1"/>
      <c r="E103" s="77"/>
      <c r="F103" s="408"/>
      <c r="G103" s="409"/>
      <c r="H103" s="2"/>
      <c r="I103" s="3"/>
      <c r="J103" s="3"/>
      <c r="K103" s="29">
        <f t="shared" si="4"/>
        <v>0</v>
      </c>
      <c r="L103" s="410"/>
      <c r="M103" s="411"/>
      <c r="N103" s="412"/>
      <c r="O103" s="35">
        <f t="shared" si="3"/>
        <v>0</v>
      </c>
      <c r="P103" s="77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406"/>
      <c r="B104" s="24">
        <f>C103</f>
        <v>4.1666666666666664E-2</v>
      </c>
      <c r="C104" s="24">
        <f>B104+1/24</f>
        <v>8.3333333333333329E-2</v>
      </c>
      <c r="D104" s="5"/>
      <c r="E104" s="75"/>
      <c r="F104" s="393"/>
      <c r="G104" s="394"/>
      <c r="H104" s="6"/>
      <c r="I104" s="7"/>
      <c r="J104" s="7"/>
      <c r="K104" s="30">
        <f t="shared" si="4"/>
        <v>0</v>
      </c>
      <c r="L104" s="395"/>
      <c r="M104" s="396"/>
      <c r="N104" s="397"/>
      <c r="O104" s="36">
        <f t="shared" si="3"/>
        <v>0</v>
      </c>
      <c r="P104" s="75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40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75"/>
      <c r="F105" s="398"/>
      <c r="G105" s="398"/>
      <c r="H105" s="6"/>
      <c r="I105" s="7"/>
      <c r="J105" s="7"/>
      <c r="K105" s="30">
        <f t="shared" si="4"/>
        <v>0</v>
      </c>
      <c r="L105" s="395"/>
      <c r="M105" s="396"/>
      <c r="N105" s="397"/>
      <c r="O105" s="36">
        <f t="shared" si="3"/>
        <v>0</v>
      </c>
      <c r="P105" s="75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406"/>
      <c r="B106" s="24">
        <f t="shared" si="23"/>
        <v>0.125</v>
      </c>
      <c r="C106" s="24">
        <f t="shared" si="24"/>
        <v>0.16666666666666666</v>
      </c>
      <c r="D106" s="5"/>
      <c r="E106" s="75"/>
      <c r="F106" s="398"/>
      <c r="G106" s="398"/>
      <c r="H106" s="6"/>
      <c r="I106" s="7"/>
      <c r="J106" s="7"/>
      <c r="K106" s="30">
        <f t="shared" si="4"/>
        <v>0</v>
      </c>
      <c r="L106" s="395"/>
      <c r="M106" s="396"/>
      <c r="N106" s="397"/>
      <c r="O106" s="36">
        <f t="shared" si="3"/>
        <v>0</v>
      </c>
      <c r="P106" s="75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406"/>
      <c r="B107" s="24">
        <f t="shared" si="23"/>
        <v>0.16666666666666666</v>
      </c>
      <c r="C107" s="24">
        <f t="shared" si="24"/>
        <v>0.20833333333333331</v>
      </c>
      <c r="D107" s="5"/>
      <c r="E107" s="75"/>
      <c r="F107" s="398"/>
      <c r="G107" s="398"/>
      <c r="H107" s="6"/>
      <c r="I107" s="7"/>
      <c r="J107" s="7"/>
      <c r="K107" s="30">
        <f t="shared" si="4"/>
        <v>0</v>
      </c>
      <c r="L107" s="395"/>
      <c r="M107" s="396"/>
      <c r="N107" s="397"/>
      <c r="O107" s="36">
        <f t="shared" si="3"/>
        <v>0</v>
      </c>
      <c r="P107" s="75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406"/>
      <c r="B108" s="24">
        <f t="shared" si="23"/>
        <v>0.20833333333333331</v>
      </c>
      <c r="C108" s="24">
        <f t="shared" si="24"/>
        <v>0.24999999999999997</v>
      </c>
      <c r="D108" s="5"/>
      <c r="E108" s="75"/>
      <c r="F108" s="398"/>
      <c r="G108" s="398"/>
      <c r="H108" s="6"/>
      <c r="I108" s="7"/>
      <c r="J108" s="7"/>
      <c r="K108" s="30">
        <f t="shared" si="4"/>
        <v>0</v>
      </c>
      <c r="L108" s="395"/>
      <c r="M108" s="396"/>
      <c r="N108" s="397"/>
      <c r="O108" s="36">
        <f t="shared" si="3"/>
        <v>0</v>
      </c>
      <c r="P108" s="75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40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398"/>
      <c r="G109" s="398"/>
      <c r="H109" s="6"/>
      <c r="I109" s="7"/>
      <c r="J109" s="7"/>
      <c r="K109" s="30">
        <f t="shared" si="4"/>
        <v>0</v>
      </c>
      <c r="L109" s="395"/>
      <c r="M109" s="396"/>
      <c r="N109" s="397"/>
      <c r="O109" s="36">
        <f t="shared" si="3"/>
        <v>0</v>
      </c>
      <c r="P109" s="75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40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393"/>
      <c r="G110" s="394"/>
      <c r="H110" s="6"/>
      <c r="I110" s="7"/>
      <c r="J110" s="7"/>
      <c r="K110" s="30">
        <f t="shared" si="4"/>
        <v>0</v>
      </c>
      <c r="L110" s="395"/>
      <c r="M110" s="396"/>
      <c r="N110" s="397"/>
      <c r="O110" s="36">
        <f t="shared" si="3"/>
        <v>0</v>
      </c>
      <c r="P110" s="75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406"/>
      <c r="B111" s="24">
        <f t="shared" si="23"/>
        <v>0.33333333333333331</v>
      </c>
      <c r="C111" s="24">
        <f t="shared" si="24"/>
        <v>0.375</v>
      </c>
      <c r="D111" s="5"/>
      <c r="E111" s="9"/>
      <c r="F111" s="393"/>
      <c r="G111" s="394"/>
      <c r="H111" s="6"/>
      <c r="I111" s="7"/>
      <c r="J111" s="7"/>
      <c r="K111" s="30">
        <f t="shared" si="4"/>
        <v>0</v>
      </c>
      <c r="L111" s="395"/>
      <c r="M111" s="396"/>
      <c r="N111" s="397"/>
      <c r="O111" s="36">
        <f t="shared" ref="O111:O113" si="25">IF(H111=$V$5,$F$7,"")</f>
        <v>0</v>
      </c>
      <c r="P111" s="75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406"/>
      <c r="B112" s="24">
        <f t="shared" si="23"/>
        <v>0.375</v>
      </c>
      <c r="C112" s="24">
        <f t="shared" si="24"/>
        <v>0.41666666666666669</v>
      </c>
      <c r="D112" s="5"/>
      <c r="E112" s="9"/>
      <c r="F112" s="398"/>
      <c r="G112" s="398"/>
      <c r="H112" s="6"/>
      <c r="I112" s="7"/>
      <c r="J112" s="7"/>
      <c r="K112" s="30">
        <f t="shared" ref="K112:K113" si="26">(J112-I112+(J112&lt;I112))*24*60</f>
        <v>0</v>
      </c>
      <c r="L112" s="395"/>
      <c r="M112" s="396"/>
      <c r="N112" s="397"/>
      <c r="O112" s="36">
        <f t="shared" si="25"/>
        <v>0</v>
      </c>
      <c r="P112" s="75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40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401"/>
      <c r="G113" s="401"/>
      <c r="H113" s="12"/>
      <c r="I113" s="13"/>
      <c r="J113" s="13"/>
      <c r="K113" s="31">
        <f t="shared" si="26"/>
        <v>0</v>
      </c>
      <c r="L113" s="402"/>
      <c r="M113" s="403"/>
      <c r="N113" s="404"/>
      <c r="O113" s="76">
        <f t="shared" si="25"/>
        <v>0</v>
      </c>
      <c r="P113" s="76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5" thickBot="1">
      <c r="S114" s="34">
        <f t="shared" ref="S114:Z114" si="27">SUM(S47:S113)</f>
        <v>112.99999999999999</v>
      </c>
      <c r="T114" s="34">
        <f t="shared" si="27"/>
        <v>0</v>
      </c>
      <c r="U114" s="34">
        <f t="shared" si="27"/>
        <v>120.99999999999997</v>
      </c>
      <c r="V114" s="34">
        <f t="shared" si="27"/>
        <v>10.000000000000124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65"/>
      <c r="S116" s="65"/>
      <c r="T116" s="65"/>
      <c r="U116" s="65"/>
    </row>
    <row r="117" spans="1:28" ht="15.75" thickBot="1">
      <c r="A117" s="258" t="s">
        <v>90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66"/>
      <c r="S117" s="66"/>
      <c r="T117" s="66"/>
      <c r="U117" s="66"/>
    </row>
    <row r="118" spans="1:28" ht="18.75" thickBot="1">
      <c r="A118" s="259" t="s">
        <v>62</v>
      </c>
      <c r="B118" s="260"/>
      <c r="C118" s="260"/>
      <c r="D118" s="260"/>
      <c r="E118" s="261"/>
      <c r="F118" s="413"/>
      <c r="G118" s="414"/>
      <c r="H118" s="415"/>
      <c r="I118" s="81" t="s">
        <v>47</v>
      </c>
      <c r="J118" s="82">
        <v>2000</v>
      </c>
      <c r="K118" s="83" t="s">
        <v>54</v>
      </c>
      <c r="L118" s="84">
        <v>720</v>
      </c>
    </row>
    <row r="119" spans="1:28" ht="20.25" customHeight="1" thickBot="1">
      <c r="A119" s="262" t="s">
        <v>8</v>
      </c>
      <c r="B119" s="263"/>
      <c r="C119" s="263"/>
      <c r="D119" s="263"/>
      <c r="E119" s="264"/>
      <c r="F119" s="265" t="s">
        <v>34</v>
      </c>
      <c r="G119" s="265"/>
      <c r="H119" s="266"/>
      <c r="I119" s="265" t="s">
        <v>9</v>
      </c>
      <c r="J119" s="267"/>
      <c r="K119" s="268" t="s">
        <v>16</v>
      </c>
      <c r="L119" s="266"/>
      <c r="M119" s="85"/>
      <c r="N119" s="269" t="s">
        <v>28</v>
      </c>
      <c r="O119" s="270"/>
      <c r="P119" s="270"/>
      <c r="Q119" s="270"/>
      <c r="R119" s="270"/>
      <c r="S119" s="270"/>
      <c r="T119" s="270"/>
      <c r="U119" s="271"/>
      <c r="X119" s="86"/>
    </row>
    <row r="120" spans="1:28" ht="15" thickBot="1">
      <c r="A120" s="289" t="s">
        <v>63</v>
      </c>
      <c r="B120" s="290"/>
      <c r="C120" s="290"/>
      <c r="D120" s="290"/>
      <c r="E120" s="290"/>
      <c r="F120" s="291" t="s">
        <v>121</v>
      </c>
      <c r="G120" s="292"/>
      <c r="H120" s="293"/>
      <c r="I120" s="294" t="s">
        <v>65</v>
      </c>
      <c r="J120" s="295"/>
      <c r="K120" s="291" t="s">
        <v>124</v>
      </c>
      <c r="L120" s="293"/>
      <c r="N120" s="296"/>
      <c r="O120" s="280" t="s">
        <v>29</v>
      </c>
      <c r="P120" s="281"/>
      <c r="Q120" s="281"/>
      <c r="R120" s="67"/>
      <c r="S120" s="67"/>
      <c r="T120" s="67"/>
      <c r="U120" s="87"/>
      <c r="X120" s="88"/>
    </row>
    <row r="121" spans="1:28" ht="14.25">
      <c r="A121" s="69" t="s">
        <v>7</v>
      </c>
      <c r="B121" s="70"/>
      <c r="C121" s="70"/>
      <c r="D121" s="70"/>
      <c r="E121" s="70"/>
      <c r="F121" s="275"/>
      <c r="G121" s="276"/>
      <c r="H121" s="277"/>
      <c r="I121" s="294" t="s">
        <v>45</v>
      </c>
      <c r="J121" s="295"/>
      <c r="K121" s="275" t="s">
        <v>125</v>
      </c>
      <c r="L121" s="277"/>
      <c r="N121" s="297"/>
      <c r="O121" s="298"/>
      <c r="P121" s="299"/>
      <c r="Q121" s="299"/>
      <c r="R121" s="72"/>
      <c r="S121" s="72"/>
      <c r="T121" s="72"/>
      <c r="U121" s="89"/>
      <c r="X121" s="88"/>
    </row>
    <row r="122" spans="1:28" ht="16.5" customHeight="1">
      <c r="A122" s="272" t="s">
        <v>46</v>
      </c>
      <c r="B122" s="273"/>
      <c r="C122" s="273"/>
      <c r="D122" s="273"/>
      <c r="E122" s="274"/>
      <c r="F122" s="275"/>
      <c r="G122" s="276"/>
      <c r="H122" s="277"/>
      <c r="I122" s="69" t="s">
        <v>44</v>
      </c>
      <c r="J122" s="71"/>
      <c r="K122" s="275" t="s">
        <v>126</v>
      </c>
      <c r="L122" s="277"/>
      <c r="N122" s="278"/>
      <c r="O122" s="280" t="s">
        <v>30</v>
      </c>
      <c r="P122" s="281"/>
      <c r="Q122" s="282"/>
      <c r="R122" s="68"/>
      <c r="S122" s="68"/>
      <c r="T122" s="68"/>
      <c r="U122" s="87"/>
      <c r="X122" s="88"/>
    </row>
    <row r="123" spans="1:28" ht="16.5" customHeight="1" thickBot="1">
      <c r="A123" s="272" t="s">
        <v>66</v>
      </c>
      <c r="B123" s="273"/>
      <c r="C123" s="273"/>
      <c r="D123" s="273"/>
      <c r="E123" s="274"/>
      <c r="F123" s="286" t="s">
        <v>122</v>
      </c>
      <c r="G123" s="287"/>
      <c r="H123" s="288"/>
      <c r="I123" s="69" t="s">
        <v>67</v>
      </c>
      <c r="J123" s="71"/>
      <c r="K123" s="286" t="s">
        <v>127</v>
      </c>
      <c r="L123" s="288"/>
      <c r="N123" s="279"/>
      <c r="O123" s="283"/>
      <c r="P123" s="284"/>
      <c r="Q123" s="285"/>
      <c r="R123" s="90"/>
      <c r="S123" s="90"/>
      <c r="T123" s="90"/>
      <c r="U123" s="91"/>
      <c r="X123" s="88"/>
    </row>
    <row r="124" spans="1:28" ht="15" thickBot="1">
      <c r="A124" s="303" t="s">
        <v>66</v>
      </c>
      <c r="B124" s="304"/>
      <c r="C124" s="304"/>
      <c r="D124" s="304"/>
      <c r="E124" s="305"/>
      <c r="F124" s="306" t="s">
        <v>123</v>
      </c>
      <c r="G124" s="307"/>
      <c r="H124" s="308"/>
      <c r="I124" s="92"/>
      <c r="J124" s="93"/>
      <c r="K124" s="306"/>
      <c r="L124" s="308"/>
      <c r="N124" s="309"/>
      <c r="O124" s="309"/>
      <c r="P124" s="310"/>
      <c r="Q124" s="310"/>
      <c r="R124" s="79"/>
      <c r="S124" s="79"/>
      <c r="T124" s="79"/>
      <c r="U124" s="79"/>
      <c r="X124" s="88"/>
    </row>
    <row r="125" spans="1:28" ht="15" hidden="1" thickBot="1">
      <c r="A125" s="94"/>
      <c r="B125" s="95"/>
      <c r="C125" s="95"/>
      <c r="D125" s="95"/>
      <c r="E125" s="95"/>
      <c r="F125" s="96"/>
      <c r="G125" s="96"/>
      <c r="H125" s="96"/>
      <c r="I125" s="95"/>
      <c r="J125" s="95"/>
      <c r="K125" s="96"/>
      <c r="L125" s="97"/>
      <c r="N125" s="78"/>
      <c r="O125" s="78"/>
      <c r="P125" s="79"/>
      <c r="Q125" s="79"/>
      <c r="R125" s="79"/>
      <c r="S125" s="79"/>
      <c r="T125" s="79"/>
      <c r="U125" s="79"/>
      <c r="X125" s="88"/>
    </row>
    <row r="126" spans="1:28" ht="15" hidden="1" thickBot="1">
      <c r="A126" s="94"/>
      <c r="B126" s="95"/>
      <c r="C126" s="95"/>
      <c r="D126" s="95"/>
      <c r="E126" s="95"/>
      <c r="F126" s="96"/>
      <c r="G126" s="96"/>
      <c r="H126" s="96"/>
      <c r="I126" s="95"/>
      <c r="J126" s="95"/>
      <c r="K126" s="96"/>
      <c r="L126" s="97"/>
      <c r="N126" s="78"/>
      <c r="O126" s="78"/>
      <c r="P126" s="79"/>
      <c r="Q126" s="79"/>
      <c r="R126" s="79"/>
      <c r="S126" s="79"/>
      <c r="T126" s="79"/>
      <c r="U126" s="79"/>
      <c r="X126" s="88"/>
    </row>
    <row r="127" spans="1:28" ht="15" hidden="1" thickBot="1">
      <c r="A127" s="94"/>
      <c r="B127" s="95"/>
      <c r="C127" s="95"/>
      <c r="D127" s="95"/>
      <c r="E127" s="95"/>
      <c r="F127" s="96"/>
      <c r="G127" s="96"/>
      <c r="H127" s="96"/>
      <c r="I127" s="95"/>
      <c r="J127" s="95"/>
      <c r="K127" s="96"/>
      <c r="L127" s="97"/>
      <c r="N127" s="78"/>
      <c r="O127" s="78"/>
      <c r="P127" s="79"/>
      <c r="Q127" s="79"/>
      <c r="R127" s="79"/>
      <c r="S127" s="79"/>
      <c r="T127" s="79"/>
      <c r="U127" s="79"/>
      <c r="X127" s="88"/>
    </row>
    <row r="128" spans="1:28" ht="15" hidden="1" thickBot="1">
      <c r="A128" s="94"/>
      <c r="B128" s="95"/>
      <c r="C128" s="95"/>
      <c r="D128" s="95"/>
      <c r="E128" s="95"/>
      <c r="F128" s="96"/>
      <c r="G128" s="96"/>
      <c r="H128" s="96"/>
      <c r="I128" s="95"/>
      <c r="J128" s="95"/>
      <c r="K128" s="96"/>
      <c r="L128" s="97"/>
      <c r="N128" s="78"/>
      <c r="O128" s="78"/>
      <c r="P128" s="79"/>
      <c r="Q128" s="79"/>
      <c r="R128" s="79"/>
      <c r="S128" s="79"/>
      <c r="T128" s="79"/>
      <c r="U128" s="79"/>
      <c r="X128" s="88"/>
    </row>
    <row r="129" spans="1:24" ht="18.75" customHeight="1" thickBot="1">
      <c r="A129" s="311" t="s">
        <v>33</v>
      </c>
      <c r="B129" s="312"/>
      <c r="C129" s="312"/>
      <c r="D129" s="312"/>
      <c r="E129" s="312"/>
      <c r="F129" s="312"/>
      <c r="G129" s="312"/>
      <c r="H129" s="312"/>
      <c r="I129" s="312"/>
      <c r="J129" s="312"/>
      <c r="K129" s="312"/>
      <c r="L129" s="313"/>
      <c r="N129" s="314" t="s">
        <v>37</v>
      </c>
      <c r="O129" s="315"/>
      <c r="P129" s="315"/>
      <c r="Q129" s="315"/>
      <c r="R129" s="315"/>
      <c r="S129" s="315"/>
      <c r="T129" s="315"/>
      <c r="U129" s="315"/>
      <c r="V129" s="316"/>
      <c r="X129" s="88"/>
    </row>
    <row r="130" spans="1:24" ht="8.25" customHeight="1">
      <c r="A130" s="300" t="s">
        <v>83</v>
      </c>
      <c r="B130" s="300" t="s">
        <v>51</v>
      </c>
      <c r="C130" s="300" t="s">
        <v>52</v>
      </c>
      <c r="D130" s="300" t="s">
        <v>24</v>
      </c>
      <c r="E130" s="300" t="s">
        <v>53</v>
      </c>
      <c r="F130" s="300" t="s">
        <v>55</v>
      </c>
      <c r="G130" s="300" t="s">
        <v>50</v>
      </c>
      <c r="H130" s="300" t="s">
        <v>64</v>
      </c>
      <c r="I130" s="300" t="s">
        <v>57</v>
      </c>
      <c r="J130" s="300" t="s">
        <v>49</v>
      </c>
      <c r="K130" s="300" t="s">
        <v>35</v>
      </c>
      <c r="L130" s="337" t="s">
        <v>48</v>
      </c>
      <c r="N130" s="324" t="s">
        <v>41</v>
      </c>
      <c r="O130" s="324"/>
      <c r="P130" s="325" t="s">
        <v>42</v>
      </c>
      <c r="Q130" s="326"/>
      <c r="R130" s="326"/>
      <c r="S130" s="326"/>
      <c r="T130" s="326"/>
      <c r="U130" s="327"/>
      <c r="V130" s="324" t="s">
        <v>43</v>
      </c>
      <c r="X130" s="88"/>
    </row>
    <row r="131" spans="1:24" ht="12.75" customHeight="1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38"/>
      <c r="N131" s="324"/>
      <c r="O131" s="324"/>
      <c r="P131" s="328"/>
      <c r="Q131" s="329"/>
      <c r="R131" s="329"/>
      <c r="S131" s="329"/>
      <c r="T131" s="329"/>
      <c r="U131" s="330"/>
      <c r="V131" s="324"/>
      <c r="X131" s="88"/>
    </row>
    <row r="132" spans="1:24" ht="12.75" customHeight="1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38"/>
      <c r="N132" s="324"/>
      <c r="O132" s="324"/>
      <c r="P132" s="328"/>
      <c r="Q132" s="329"/>
      <c r="R132" s="329"/>
      <c r="S132" s="329"/>
      <c r="T132" s="329"/>
      <c r="U132" s="330"/>
      <c r="V132" s="324"/>
      <c r="X132" s="88"/>
    </row>
    <row r="133" spans="1:24" ht="3.75" customHeight="1">
      <c r="A133" s="301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38"/>
      <c r="N133" s="324"/>
      <c r="O133" s="324"/>
      <c r="P133" s="331"/>
      <c r="Q133" s="332"/>
      <c r="R133" s="332"/>
      <c r="S133" s="332"/>
      <c r="T133" s="332"/>
      <c r="U133" s="333"/>
      <c r="V133" s="324"/>
      <c r="X133" s="88"/>
    </row>
    <row r="134" spans="1:24" ht="45.75" customHeight="1" thickBot="1">
      <c r="A134" s="301"/>
      <c r="B134" s="301"/>
      <c r="C134" s="301"/>
      <c r="D134" s="302"/>
      <c r="E134" s="302"/>
      <c r="F134" s="302"/>
      <c r="G134" s="302"/>
      <c r="H134" s="302"/>
      <c r="I134" s="302"/>
      <c r="J134" s="302"/>
      <c r="K134" s="302"/>
      <c r="L134" s="338"/>
      <c r="M134" s="98"/>
      <c r="N134" s="334" t="s">
        <v>17</v>
      </c>
      <c r="O134" s="334"/>
      <c r="P134" s="18">
        <f>SUM(S162:S173)</f>
        <v>96.999999999999972</v>
      </c>
      <c r="Q134" s="18">
        <f>SUM(S174:S184)</f>
        <v>10.000000000000025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107</v>
      </c>
      <c r="X134" s="88"/>
    </row>
    <row r="135" spans="1:24" ht="16.899999999999999" customHeight="1" thickBot="1">
      <c r="A135" s="317"/>
      <c r="B135" s="317"/>
      <c r="C135" s="317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73" t="s">
        <v>18</v>
      </c>
      <c r="O135" s="73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300" t="str">
        <f>A152</f>
        <v>сироп шоколад Баринофф 1,0</v>
      </c>
      <c r="B136" s="318">
        <v>0.83333333333333337</v>
      </c>
      <c r="C136" s="318">
        <v>0.10069444444444443</v>
      </c>
      <c r="D136" s="320">
        <f>(C136-B136+(C136&lt;B136))*24*60</f>
        <v>384.99999999999989</v>
      </c>
      <c r="E136" s="322">
        <v>2200</v>
      </c>
      <c r="F136" s="335">
        <f>IF(E136=0,0,(F152/J118*60))</f>
        <v>200.1</v>
      </c>
      <c r="G136" s="339">
        <f>IF($K136=0,0,(K136*100)/(D136*$J$3/60))</f>
        <v>51.974025974025984</v>
      </c>
      <c r="H136" s="335">
        <f>P134+P141</f>
        <v>96.999999999999972</v>
      </c>
      <c r="I136" s="339">
        <f>D136-F136-P142</f>
        <v>12.899999999999864</v>
      </c>
      <c r="J136" s="320">
        <f>(D136-H136)/60*E136</f>
        <v>10559.999999999996</v>
      </c>
      <c r="K136" s="341">
        <f>F152</f>
        <v>6670</v>
      </c>
      <c r="L136" s="100">
        <f>IF($K136=0,0,K136/J136)</f>
        <v>0.63162878787878807</v>
      </c>
      <c r="N136" s="73" t="s">
        <v>19</v>
      </c>
      <c r="O136" s="73"/>
      <c r="P136" s="18">
        <f>SUM(U161:U172)</f>
        <v>75.000000000000057</v>
      </c>
      <c r="Q136" s="18">
        <f>SUM(U173:U183)</f>
        <v>26.000000000000028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101.00000000000009</v>
      </c>
      <c r="W136" s="79"/>
    </row>
    <row r="137" spans="1:24" ht="17.25" customHeight="1" thickBot="1">
      <c r="A137" s="317"/>
      <c r="B137" s="319"/>
      <c r="C137" s="319"/>
      <c r="D137" s="321"/>
      <c r="E137" s="323"/>
      <c r="F137" s="336"/>
      <c r="G137" s="340"/>
      <c r="H137" s="336"/>
      <c r="I137" s="340"/>
      <c r="J137" s="321"/>
      <c r="K137" s="342"/>
      <c r="L137" s="101">
        <f>K136-J136</f>
        <v>-3889.9999999999964</v>
      </c>
      <c r="N137" s="73" t="s">
        <v>20</v>
      </c>
      <c r="O137" s="73"/>
      <c r="P137" s="18">
        <f>SUM(V161:V172)</f>
        <v>0</v>
      </c>
      <c r="Q137" s="18">
        <f>SUM(V173:V183)</f>
        <v>48.999999999999986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48.999999999999986</v>
      </c>
      <c r="W137" s="79"/>
    </row>
    <row r="138" spans="1:24" ht="17.25" customHeight="1">
      <c r="A138" s="300" t="str">
        <f>A153</f>
        <v>сироп лесные ягоды 1,0</v>
      </c>
      <c r="B138" s="318">
        <v>0.10069444444444443</v>
      </c>
      <c r="C138" s="318">
        <v>0.33333333333333331</v>
      </c>
      <c r="D138" s="320">
        <f>(C138-B138+(C138&lt;B138))*24*60</f>
        <v>335.00000000000006</v>
      </c>
      <c r="E138" s="322">
        <v>2200</v>
      </c>
      <c r="F138" s="335">
        <f>IF(E138=0,0,(F153/J118*60))</f>
        <v>256.8</v>
      </c>
      <c r="G138" s="339">
        <f>IF($K138=0,0,(K138*100)/(D138*$J$3/60))</f>
        <v>76.656716417910445</v>
      </c>
      <c r="H138" s="335">
        <f>Q134+Q141</f>
        <v>10.000000000000025</v>
      </c>
      <c r="I138" s="339">
        <f>D138-F138-Q142</f>
        <v>-13.799999999999997</v>
      </c>
      <c r="J138" s="320">
        <f>(D138-H138)/60*E138</f>
        <v>11916.66666666667</v>
      </c>
      <c r="K138" s="341">
        <f>F153</f>
        <v>8560</v>
      </c>
      <c r="L138" s="102">
        <f>IF($K138=0,0,K138/J138)</f>
        <v>0.71832167832167815</v>
      </c>
      <c r="N138" s="73" t="s">
        <v>27</v>
      </c>
      <c r="O138" s="73"/>
      <c r="P138" s="18">
        <f>SUM(W161:W172)</f>
        <v>0</v>
      </c>
      <c r="Q138" s="18">
        <f>SUM(W173:W183)</f>
        <v>6.9999999999999947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6.9999999999999947</v>
      </c>
      <c r="W138" s="79"/>
    </row>
    <row r="139" spans="1:24" ht="16.899999999999999" customHeight="1" thickBot="1">
      <c r="A139" s="317"/>
      <c r="B139" s="319"/>
      <c r="C139" s="319"/>
      <c r="D139" s="321"/>
      <c r="E139" s="323"/>
      <c r="F139" s="336"/>
      <c r="G139" s="340"/>
      <c r="H139" s="336"/>
      <c r="I139" s="340"/>
      <c r="J139" s="321"/>
      <c r="K139" s="342"/>
      <c r="L139" s="101">
        <f>K138-J138</f>
        <v>-3356.6666666666697</v>
      </c>
      <c r="N139" s="74" t="s">
        <v>21</v>
      </c>
      <c r="O139" s="74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79"/>
    </row>
    <row r="140" spans="1:24" ht="16.899999999999999" customHeight="1" collapsed="1">
      <c r="A140" s="300">
        <f>A154</f>
        <v>0</v>
      </c>
      <c r="B140" s="318"/>
      <c r="C140" s="318"/>
      <c r="D140" s="320">
        <f>(C140-B140+(C140&lt;B140))*24*60</f>
        <v>0</v>
      </c>
      <c r="E140" s="322"/>
      <c r="F140" s="335">
        <f>IF(E140=0,0,(F154/J118*60))</f>
        <v>0</v>
      </c>
      <c r="G140" s="339">
        <f>IF($K140=0,0,(K140*100)/(D140*$J$3/60))</f>
        <v>0</v>
      </c>
      <c r="H140" s="335">
        <f>R134+R141</f>
        <v>0</v>
      </c>
      <c r="I140" s="339">
        <f>D140-F140-R142</f>
        <v>0</v>
      </c>
      <c r="J140" s="320">
        <f>(D140-H140)/60*E140</f>
        <v>0</v>
      </c>
      <c r="K140" s="341">
        <f>F154</f>
        <v>0</v>
      </c>
      <c r="L140" s="100">
        <f>IF($K140=0,0,K140/J140)</f>
        <v>0</v>
      </c>
      <c r="N140" s="74" t="s">
        <v>39</v>
      </c>
      <c r="O140" s="74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79"/>
      <c r="X140" s="79"/>
    </row>
    <row r="141" spans="1:24" ht="16.899999999999999" customHeight="1" thickBot="1">
      <c r="A141" s="317"/>
      <c r="B141" s="319"/>
      <c r="C141" s="319"/>
      <c r="D141" s="321"/>
      <c r="E141" s="323"/>
      <c r="F141" s="336"/>
      <c r="G141" s="340"/>
      <c r="H141" s="336"/>
      <c r="I141" s="340"/>
      <c r="J141" s="321"/>
      <c r="K141" s="342"/>
      <c r="L141" s="101">
        <f>K140-J140</f>
        <v>0</v>
      </c>
      <c r="N141" s="343" t="s">
        <v>22</v>
      </c>
      <c r="O141" s="343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79"/>
      <c r="X141" s="79"/>
    </row>
    <row r="142" spans="1:24" ht="16.899999999999999" customHeight="1" collapsed="1">
      <c r="A142" s="301">
        <f>A155</f>
        <v>0</v>
      </c>
      <c r="B142" s="348"/>
      <c r="C142" s="348"/>
      <c r="D142" s="346">
        <f>(C142-B142+(C142&lt;B142))*24*60</f>
        <v>0</v>
      </c>
      <c r="E142" s="349"/>
      <c r="F142" s="344">
        <f>IF(E142=0,0,(F155/J118*60))</f>
        <v>0</v>
      </c>
      <c r="G142" s="339">
        <f>IF($K142=0,0,(K142*100)/(D142*$J$3/60))</f>
        <v>0</v>
      </c>
      <c r="H142" s="344">
        <f>S134+S141</f>
        <v>0</v>
      </c>
      <c r="I142" s="345">
        <f>D142-F142-S142</f>
        <v>0</v>
      </c>
      <c r="J142" s="346">
        <f>(D142-H142)/60*E142</f>
        <v>0</v>
      </c>
      <c r="K142" s="341">
        <f>F155</f>
        <v>0</v>
      </c>
      <c r="L142" s="100">
        <f>IF($K142=0,0,K142/J142)</f>
        <v>0</v>
      </c>
      <c r="N142" s="347" t="s">
        <v>15</v>
      </c>
      <c r="O142" s="347"/>
      <c r="P142" s="19">
        <f t="shared" ref="P142:U142" si="29">SUM(P133:P141)</f>
        <v>172.00000000000003</v>
      </c>
      <c r="Q142" s="19">
        <f t="shared" si="29"/>
        <v>92.000000000000043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264.00000000000006</v>
      </c>
      <c r="W142" s="79"/>
      <c r="X142" s="79"/>
    </row>
    <row r="143" spans="1:24" ht="16.899999999999999" customHeight="1" thickBot="1">
      <c r="A143" s="317"/>
      <c r="B143" s="319"/>
      <c r="C143" s="319"/>
      <c r="D143" s="321"/>
      <c r="E143" s="323"/>
      <c r="F143" s="336"/>
      <c r="G143" s="340"/>
      <c r="H143" s="336"/>
      <c r="I143" s="340"/>
      <c r="J143" s="321"/>
      <c r="K143" s="342"/>
      <c r="L143" s="101">
        <f>K142-J142</f>
        <v>0</v>
      </c>
      <c r="N143" s="347"/>
      <c r="O143" s="347"/>
      <c r="P143" s="19"/>
      <c r="Q143" s="19"/>
      <c r="R143" s="19"/>
      <c r="S143" s="19"/>
      <c r="T143" s="19"/>
      <c r="U143" s="19"/>
      <c r="V143" s="19"/>
      <c r="W143" s="79"/>
      <c r="X143" s="79"/>
    </row>
    <row r="144" spans="1:24" ht="16.899999999999999" customHeight="1">
      <c r="A144" s="300">
        <f>A156</f>
        <v>0</v>
      </c>
      <c r="B144" s="318"/>
      <c r="C144" s="318"/>
      <c r="D144" s="320">
        <f>(C144-B144+(C144&lt;B144))*24*60</f>
        <v>0</v>
      </c>
      <c r="E144" s="322"/>
      <c r="F144" s="335">
        <f>IF(E144=0,0,(F156/J118*60))</f>
        <v>0</v>
      </c>
      <c r="G144" s="339">
        <f>IF($K144=0,0,(K144*100)/(D144*$J$3/60))</f>
        <v>0</v>
      </c>
      <c r="H144" s="335">
        <f>T134+T141</f>
        <v>0</v>
      </c>
      <c r="I144" s="339">
        <f>D144-F144-T142</f>
        <v>0</v>
      </c>
      <c r="J144" s="320">
        <f>(D144-H144)/60*E144</f>
        <v>0</v>
      </c>
      <c r="K144" s="341">
        <f>F156</f>
        <v>0</v>
      </c>
      <c r="L144" s="100">
        <f>IF($K144=0,0,K144/J144)</f>
        <v>0</v>
      </c>
      <c r="V144" s="79"/>
      <c r="W144" s="79"/>
      <c r="X144" s="79"/>
    </row>
    <row r="145" spans="1:26" ht="16.899999999999999" customHeight="1" thickBot="1">
      <c r="A145" s="317"/>
      <c r="B145" s="319"/>
      <c r="C145" s="319"/>
      <c r="D145" s="321"/>
      <c r="E145" s="323"/>
      <c r="F145" s="336"/>
      <c r="G145" s="340"/>
      <c r="H145" s="336"/>
      <c r="I145" s="340"/>
      <c r="J145" s="321"/>
      <c r="K145" s="342"/>
      <c r="L145" s="101">
        <f>K144-J144</f>
        <v>0</v>
      </c>
      <c r="V145" s="79"/>
      <c r="W145" s="79"/>
      <c r="X145" s="79"/>
    </row>
    <row r="146" spans="1:26" ht="16.899999999999999" customHeight="1">
      <c r="A146" s="300">
        <f>A157</f>
        <v>0</v>
      </c>
      <c r="B146" s="318"/>
      <c r="C146" s="318"/>
      <c r="D146" s="320">
        <f>(C146-B146+(C146&lt;B146))*24*60</f>
        <v>0</v>
      </c>
      <c r="E146" s="322"/>
      <c r="F146" s="335">
        <f>IF(E146=0,0,(F157/J118*60))</f>
        <v>0</v>
      </c>
      <c r="G146" s="339">
        <f>IF($K146=0,0,(K146*100)/(D146*$J$3/60))</f>
        <v>0</v>
      </c>
      <c r="H146" s="335">
        <f>U134+U141</f>
        <v>0</v>
      </c>
      <c r="I146" s="339">
        <f>D146-F146-U142</f>
        <v>0</v>
      </c>
      <c r="J146" s="320">
        <f>(D146-H146)/60*E146</f>
        <v>0</v>
      </c>
      <c r="K146" s="341">
        <f>F157</f>
        <v>0</v>
      </c>
      <c r="L146" s="100">
        <f>IF($K146=0,0,K146/J146)</f>
        <v>0</v>
      </c>
      <c r="V146" s="79"/>
      <c r="W146" s="79"/>
      <c r="X146" s="79"/>
    </row>
    <row r="147" spans="1:26" ht="16.899999999999999" customHeight="1" thickBot="1">
      <c r="A147" s="317"/>
      <c r="B147" s="319"/>
      <c r="C147" s="319"/>
      <c r="D147" s="321"/>
      <c r="E147" s="323"/>
      <c r="F147" s="336"/>
      <c r="G147" s="340"/>
      <c r="H147" s="336"/>
      <c r="I147" s="340"/>
      <c r="J147" s="321"/>
      <c r="K147" s="342"/>
      <c r="L147" s="103">
        <f>K146-J146</f>
        <v>0</v>
      </c>
      <c r="V147" s="79"/>
      <c r="W147" s="79"/>
      <c r="X147" s="79"/>
    </row>
    <row r="148" spans="1:26" s="104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80" t="s">
        <v>81</v>
      </c>
      <c r="K148" s="140" t="s">
        <v>82</v>
      </c>
      <c r="L148" s="354">
        <f>IF($K149=0,0,K149/J149)</f>
        <v>0.67759157644965151</v>
      </c>
      <c r="N148"/>
      <c r="O148"/>
      <c r="P148"/>
      <c r="Q148"/>
      <c r="R148"/>
      <c r="S148"/>
      <c r="T148"/>
      <c r="U148"/>
      <c r="V148" s="79"/>
      <c r="W148" s="105"/>
      <c r="X148" s="105"/>
    </row>
    <row r="149" spans="1:26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41">
        <f>J136+J138+J140+J142+J144+J146</f>
        <v>22476.666666666664</v>
      </c>
      <c r="K149" s="140">
        <f>K136+K138+K140+K142+K144+K146</f>
        <v>15230</v>
      </c>
      <c r="L149" s="355"/>
      <c r="M149" s="79"/>
      <c r="V149" s="79"/>
      <c r="W149" s="79"/>
      <c r="X149" s="79"/>
    </row>
    <row r="150" spans="1:26" ht="17.25" customHeight="1">
      <c r="A150" s="363" t="s">
        <v>11</v>
      </c>
      <c r="B150" s="364"/>
      <c r="C150" s="364"/>
      <c r="D150" s="364"/>
      <c r="E150" s="337"/>
      <c r="F150" s="300" t="s">
        <v>78</v>
      </c>
      <c r="G150" s="300" t="s">
        <v>80</v>
      </c>
      <c r="H150" s="367"/>
      <c r="I150" s="20"/>
      <c r="J150" s="21"/>
      <c r="K150" s="22"/>
      <c r="L150" s="367" t="s">
        <v>56</v>
      </c>
      <c r="M150" s="356"/>
      <c r="V150" s="79"/>
      <c r="W150" s="106"/>
      <c r="X150" s="106"/>
    </row>
    <row r="151" spans="1:26" ht="17.25" customHeight="1" thickBot="1">
      <c r="A151" s="365"/>
      <c r="B151" s="366"/>
      <c r="C151" s="366"/>
      <c r="D151" s="366"/>
      <c r="E151" s="338"/>
      <c r="F151" s="302"/>
      <c r="G151" s="301"/>
      <c r="H151" s="416"/>
      <c r="I151" s="117"/>
      <c r="J151" s="118"/>
      <c r="K151" s="115"/>
      <c r="L151" s="368"/>
      <c r="M151" s="356"/>
      <c r="V151" s="79"/>
      <c r="W151" s="106"/>
      <c r="X151" s="106"/>
    </row>
    <row r="152" spans="1:26" ht="15.75" thickBot="1">
      <c r="A152" s="357" t="s">
        <v>128</v>
      </c>
      <c r="B152" s="358"/>
      <c r="C152" s="358"/>
      <c r="D152" s="358"/>
      <c r="E152" s="359"/>
      <c r="F152" s="62">
        <v>6670</v>
      </c>
      <c r="G152" s="63">
        <v>9210</v>
      </c>
      <c r="H152" s="131"/>
      <c r="I152" s="121"/>
      <c r="J152" s="135"/>
      <c r="K152" s="123">
        <f>G152</f>
        <v>9210</v>
      </c>
      <c r="L152" s="136"/>
      <c r="M152" s="133"/>
      <c r="V152" s="79"/>
      <c r="W152" s="79"/>
      <c r="X152" s="79"/>
    </row>
    <row r="153" spans="1:26" ht="13.5" customHeight="1" thickBot="1">
      <c r="A153" s="360" t="s">
        <v>129</v>
      </c>
      <c r="B153" s="361"/>
      <c r="C153" s="361"/>
      <c r="D153" s="361"/>
      <c r="E153" s="362"/>
      <c r="F153" s="62">
        <v>8560</v>
      </c>
      <c r="G153" s="64">
        <v>6144</v>
      </c>
      <c r="H153" s="132"/>
      <c r="I153" s="110"/>
      <c r="J153" s="134"/>
      <c r="K153" s="17">
        <f t="shared" ref="K153:K157" si="30">G153</f>
        <v>6144</v>
      </c>
      <c r="L153" s="137"/>
      <c r="M153" s="133"/>
      <c r="V153" s="79"/>
      <c r="W153" s="79"/>
      <c r="X153" s="79"/>
    </row>
    <row r="154" spans="1:26" ht="13.5" customHeight="1" thickBot="1">
      <c r="A154" s="360"/>
      <c r="B154" s="361"/>
      <c r="C154" s="361"/>
      <c r="D154" s="361"/>
      <c r="E154" s="362"/>
      <c r="F154" s="62"/>
      <c r="G154" s="64"/>
      <c r="H154" s="132"/>
      <c r="I154" s="110"/>
      <c r="J154" s="134"/>
      <c r="K154" s="17">
        <f t="shared" si="30"/>
        <v>0</v>
      </c>
      <c r="L154" s="137"/>
      <c r="M154" s="133"/>
      <c r="V154" s="79"/>
      <c r="W154" s="79"/>
      <c r="X154" s="79"/>
    </row>
    <row r="155" spans="1:26" ht="13.5" customHeight="1" thickBot="1">
      <c r="A155" s="360"/>
      <c r="B155" s="361"/>
      <c r="C155" s="361"/>
      <c r="D155" s="361"/>
      <c r="E155" s="362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79"/>
      <c r="W155" s="79"/>
      <c r="X155" s="79"/>
    </row>
    <row r="156" spans="1:26" ht="13.5" customHeight="1" thickBot="1">
      <c r="A156" s="360"/>
      <c r="B156" s="361"/>
      <c r="C156" s="361"/>
      <c r="D156" s="361"/>
      <c r="E156" s="362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79"/>
      <c r="W156" s="79"/>
      <c r="X156" s="79"/>
    </row>
    <row r="157" spans="1:26" ht="13.5" customHeight="1" thickBot="1">
      <c r="A157" s="369"/>
      <c r="B157" s="370"/>
      <c r="C157" s="370"/>
      <c r="D157" s="370"/>
      <c r="E157" s="371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79"/>
      <c r="W157" s="79"/>
      <c r="X157" s="79"/>
    </row>
    <row r="158" spans="1:26" ht="13.5" thickBot="1">
      <c r="A158" s="372" t="s">
        <v>79</v>
      </c>
      <c r="B158" s="373"/>
      <c r="C158" s="373"/>
      <c r="D158" s="373"/>
      <c r="E158" s="373"/>
      <c r="F158" s="374"/>
      <c r="G158" s="374"/>
      <c r="H158" s="374"/>
      <c r="I158" s="373"/>
      <c r="J158" s="375"/>
      <c r="K158" s="116">
        <f>SUM(K152:K157)</f>
        <v>15354</v>
      </c>
      <c r="L158" s="116">
        <f>SUM(L153+L153)</f>
        <v>0</v>
      </c>
      <c r="M158" s="112"/>
      <c r="V158" s="79"/>
    </row>
    <row r="159" spans="1:26" ht="12.75" customHeight="1" thickBot="1"/>
    <row r="160" spans="1:26" ht="12.75" customHeight="1" thickBot="1">
      <c r="A160" s="376" t="s">
        <v>11</v>
      </c>
      <c r="B160" s="376" t="s">
        <v>59</v>
      </c>
      <c r="C160" s="378"/>
      <c r="D160" s="380" t="s">
        <v>58</v>
      </c>
      <c r="E160" s="378" t="s">
        <v>1</v>
      </c>
      <c r="F160" s="383" t="s">
        <v>6</v>
      </c>
      <c r="G160" s="384"/>
      <c r="H160" s="380" t="s">
        <v>5</v>
      </c>
      <c r="I160" s="388" t="s">
        <v>12</v>
      </c>
      <c r="J160" s="389"/>
      <c r="K160" s="380" t="s">
        <v>38</v>
      </c>
      <c r="L160" s="376" t="s">
        <v>0</v>
      </c>
      <c r="M160" s="383"/>
      <c r="N160" s="384"/>
      <c r="O160" s="380" t="s">
        <v>4</v>
      </c>
      <c r="P160" s="380" t="s">
        <v>2</v>
      </c>
      <c r="Q160" s="380" t="s">
        <v>3</v>
      </c>
      <c r="S160" s="390" t="s">
        <v>26</v>
      </c>
      <c r="T160" s="391"/>
      <c r="U160" s="391"/>
      <c r="V160" s="391"/>
      <c r="W160" s="391"/>
      <c r="X160" s="391"/>
      <c r="Y160" s="391"/>
      <c r="Z160" s="392"/>
    </row>
    <row r="161" spans="1:28" s="85" customFormat="1" ht="25.5" customHeight="1" thickBot="1">
      <c r="A161" s="377"/>
      <c r="B161" s="377"/>
      <c r="C161" s="379"/>
      <c r="D161" s="381"/>
      <c r="E161" s="382"/>
      <c r="F161" s="385"/>
      <c r="G161" s="386"/>
      <c r="H161" s="387"/>
      <c r="I161" s="27" t="s">
        <v>13</v>
      </c>
      <c r="J161" s="28" t="s">
        <v>14</v>
      </c>
      <c r="K161" s="381"/>
      <c r="L161" s="377"/>
      <c r="M161" s="399"/>
      <c r="N161" s="400"/>
      <c r="O161" s="381"/>
      <c r="P161" s="381"/>
      <c r="Q161" s="381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405" t="str">
        <f>A152</f>
        <v>сироп шоколад Баринофф 1,0</v>
      </c>
      <c r="B162" s="23">
        <f>B136</f>
        <v>0.83333333333333337</v>
      </c>
      <c r="C162" s="23">
        <f>B162+1/24</f>
        <v>0.875</v>
      </c>
      <c r="D162" s="1"/>
      <c r="E162" s="77"/>
      <c r="F162" s="408" t="s">
        <v>130</v>
      </c>
      <c r="G162" s="409"/>
      <c r="H162" s="2" t="s">
        <v>102</v>
      </c>
      <c r="I162" s="3">
        <v>0.88263888888888886</v>
      </c>
      <c r="J162" s="3">
        <v>0.93472222222222223</v>
      </c>
      <c r="K162" s="29">
        <f>(J162-I162+(J162&lt;I162))*24*60</f>
        <v>75.000000000000057</v>
      </c>
      <c r="L162" s="410" t="s">
        <v>131</v>
      </c>
      <c r="M162" s="411"/>
      <c r="N162" s="412"/>
      <c r="O162" s="35" t="str">
        <f t="shared" ref="O162:O225" si="31">IF(H162=$V$5,$F$122,"")</f>
        <v/>
      </c>
      <c r="P162" s="77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75.000000000000057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406"/>
      <c r="B163" s="24">
        <f>C162</f>
        <v>0.875</v>
      </c>
      <c r="C163" s="24">
        <f>B163+1/24</f>
        <v>0.91666666666666663</v>
      </c>
      <c r="D163" s="5"/>
      <c r="E163" s="75"/>
      <c r="F163" s="398" t="s">
        <v>132</v>
      </c>
      <c r="G163" s="398"/>
      <c r="H163" s="6" t="s">
        <v>99</v>
      </c>
      <c r="I163" s="7">
        <v>3.3333333333333333E-2</v>
      </c>
      <c r="J163" s="7">
        <v>3.888888888888889E-2</v>
      </c>
      <c r="K163" s="30">
        <f t="shared" ref="K163:K226" si="32">(J163-I163+(J163&lt;I163))*24*60</f>
        <v>8.0000000000000018</v>
      </c>
      <c r="L163" s="395"/>
      <c r="M163" s="396"/>
      <c r="N163" s="397"/>
      <c r="O163" s="36" t="str">
        <f t="shared" si="31"/>
        <v/>
      </c>
      <c r="P163" s="75"/>
      <c r="Q163" s="8"/>
      <c r="R163"/>
      <c r="S163" s="33">
        <f t="shared" ref="S163:S226" si="33">IF($H163="ПЛАНОВЫЕ",$K163,0)</f>
        <v>8.0000000000000018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406"/>
      <c r="B164" s="24">
        <f t="shared" ref="B164:B173" si="41">C163</f>
        <v>0.91666666666666663</v>
      </c>
      <c r="C164" s="24">
        <f t="shared" ref="C164:C173" si="42">B164+1/24</f>
        <v>0.95833333333333326</v>
      </c>
      <c r="D164" s="5"/>
      <c r="E164" s="75"/>
      <c r="F164" s="398" t="s">
        <v>133</v>
      </c>
      <c r="G164" s="398"/>
      <c r="H164" s="6" t="s">
        <v>99</v>
      </c>
      <c r="I164" s="7">
        <v>3.888888888888889E-2</v>
      </c>
      <c r="J164" s="7">
        <v>0.10069444444444443</v>
      </c>
      <c r="K164" s="30">
        <f t="shared" si="32"/>
        <v>88.999999999999972</v>
      </c>
      <c r="L164" s="395"/>
      <c r="M164" s="396"/>
      <c r="N164" s="397"/>
      <c r="O164" s="36" t="str">
        <f t="shared" si="31"/>
        <v/>
      </c>
      <c r="P164" s="75"/>
      <c r="Q164" s="8"/>
      <c r="R164"/>
      <c r="S164" s="33">
        <f t="shared" si="33"/>
        <v>88.999999999999972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406"/>
      <c r="B165" s="24">
        <f t="shared" si="41"/>
        <v>0.95833333333333326</v>
      </c>
      <c r="C165" s="24">
        <f t="shared" si="42"/>
        <v>0.99999999999999989</v>
      </c>
      <c r="D165" s="5"/>
      <c r="E165" s="75"/>
      <c r="F165" s="398"/>
      <c r="G165" s="398"/>
      <c r="H165" s="6"/>
      <c r="I165" s="7"/>
      <c r="J165" s="7"/>
      <c r="K165" s="30">
        <f t="shared" si="32"/>
        <v>0</v>
      </c>
      <c r="L165" s="395"/>
      <c r="M165" s="396"/>
      <c r="N165" s="397"/>
      <c r="O165" s="36">
        <f t="shared" si="31"/>
        <v>0</v>
      </c>
      <c r="P165" s="75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406"/>
      <c r="B166" s="24">
        <f t="shared" si="41"/>
        <v>0.99999999999999989</v>
      </c>
      <c r="C166" s="24">
        <f t="shared" si="42"/>
        <v>1.0416666666666665</v>
      </c>
      <c r="D166" s="5"/>
      <c r="E166" s="75"/>
      <c r="F166" s="398"/>
      <c r="G166" s="398"/>
      <c r="H166" s="6"/>
      <c r="I166" s="7"/>
      <c r="J166" s="7"/>
      <c r="K166" s="30">
        <f t="shared" si="32"/>
        <v>0</v>
      </c>
      <c r="L166" s="395"/>
      <c r="M166" s="396"/>
      <c r="N166" s="397"/>
      <c r="O166" s="36">
        <f t="shared" si="31"/>
        <v>0</v>
      </c>
      <c r="P166" s="75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406"/>
      <c r="B167" s="24">
        <f t="shared" si="41"/>
        <v>1.0416666666666665</v>
      </c>
      <c r="C167" s="24">
        <f t="shared" si="42"/>
        <v>1.0833333333333333</v>
      </c>
      <c r="D167" s="5"/>
      <c r="E167" s="75"/>
      <c r="F167" s="398"/>
      <c r="G167" s="398"/>
      <c r="H167" s="6"/>
      <c r="I167" s="7"/>
      <c r="J167" s="7"/>
      <c r="K167" s="30">
        <f t="shared" si="32"/>
        <v>0</v>
      </c>
      <c r="L167" s="395"/>
      <c r="M167" s="396"/>
      <c r="N167" s="397"/>
      <c r="O167" s="36">
        <f t="shared" si="31"/>
        <v>0</v>
      </c>
      <c r="P167" s="75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406"/>
      <c r="B168" s="24">
        <f t="shared" si="41"/>
        <v>1.0833333333333333</v>
      </c>
      <c r="C168" s="24">
        <f t="shared" si="42"/>
        <v>1.125</v>
      </c>
      <c r="D168" s="5"/>
      <c r="E168" s="9"/>
      <c r="F168" s="398"/>
      <c r="G168" s="398"/>
      <c r="H168" s="6"/>
      <c r="I168" s="7"/>
      <c r="J168" s="7"/>
      <c r="K168" s="30">
        <f t="shared" si="32"/>
        <v>0</v>
      </c>
      <c r="L168" s="395"/>
      <c r="M168" s="396"/>
      <c r="N168" s="397"/>
      <c r="O168" s="36">
        <f t="shared" si="31"/>
        <v>0</v>
      </c>
      <c r="P168" s="75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406"/>
      <c r="B169" s="24">
        <f t="shared" si="41"/>
        <v>1.125</v>
      </c>
      <c r="C169" s="24">
        <f t="shared" si="42"/>
        <v>1.1666666666666667</v>
      </c>
      <c r="D169" s="5"/>
      <c r="E169" s="9"/>
      <c r="F169" s="393"/>
      <c r="G169" s="394"/>
      <c r="H169" s="6"/>
      <c r="I169" s="7"/>
      <c r="J169" s="7"/>
      <c r="K169" s="30">
        <f t="shared" si="32"/>
        <v>0</v>
      </c>
      <c r="L169" s="395"/>
      <c r="M169" s="396"/>
      <c r="N169" s="397"/>
      <c r="O169" s="36">
        <f t="shared" si="31"/>
        <v>0</v>
      </c>
      <c r="P169" s="75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406"/>
      <c r="B170" s="24">
        <f t="shared" si="41"/>
        <v>1.1666666666666667</v>
      </c>
      <c r="C170" s="24">
        <f t="shared" si="42"/>
        <v>1.2083333333333335</v>
      </c>
      <c r="D170" s="5"/>
      <c r="E170" s="9"/>
      <c r="F170" s="393"/>
      <c r="G170" s="394"/>
      <c r="H170" s="6"/>
      <c r="I170" s="7"/>
      <c r="J170" s="7"/>
      <c r="K170" s="30">
        <f t="shared" si="32"/>
        <v>0</v>
      </c>
      <c r="L170" s="395"/>
      <c r="M170" s="396"/>
      <c r="N170" s="397"/>
      <c r="O170" s="36">
        <f t="shared" si="31"/>
        <v>0</v>
      </c>
      <c r="P170" s="75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406"/>
      <c r="B171" s="24">
        <f t="shared" si="41"/>
        <v>1.2083333333333335</v>
      </c>
      <c r="C171" s="24">
        <f t="shared" si="42"/>
        <v>1.2500000000000002</v>
      </c>
      <c r="D171" s="5"/>
      <c r="E171" s="9"/>
      <c r="F171" s="398"/>
      <c r="G171" s="398"/>
      <c r="H171" s="6"/>
      <c r="I171" s="7"/>
      <c r="J171" s="7"/>
      <c r="K171" s="30">
        <f t="shared" si="32"/>
        <v>0</v>
      </c>
      <c r="L171" s="395"/>
      <c r="M171" s="396"/>
      <c r="N171" s="397"/>
      <c r="O171" s="36">
        <f t="shared" si="31"/>
        <v>0</v>
      </c>
      <c r="P171" s="75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406"/>
      <c r="B172" s="24">
        <f t="shared" si="41"/>
        <v>1.2500000000000002</v>
      </c>
      <c r="C172" s="24">
        <f t="shared" si="42"/>
        <v>1.291666666666667</v>
      </c>
      <c r="D172" s="10"/>
      <c r="E172" s="9"/>
      <c r="F172" s="398"/>
      <c r="G172" s="398"/>
      <c r="H172" s="6"/>
      <c r="I172" s="7"/>
      <c r="J172" s="7"/>
      <c r="K172" s="30">
        <f t="shared" si="32"/>
        <v>0</v>
      </c>
      <c r="L172" s="395"/>
      <c r="M172" s="396"/>
      <c r="N172" s="397"/>
      <c r="O172" s="36">
        <f t="shared" si="31"/>
        <v>0</v>
      </c>
      <c r="P172" s="75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407"/>
      <c r="B173" s="25">
        <f t="shared" si="41"/>
        <v>1.291666666666667</v>
      </c>
      <c r="C173" s="26">
        <f t="shared" si="42"/>
        <v>1.3333333333333337</v>
      </c>
      <c r="D173" s="11"/>
      <c r="E173" s="11"/>
      <c r="F173" s="401"/>
      <c r="G173" s="401"/>
      <c r="H173" s="6"/>
      <c r="I173" s="13"/>
      <c r="J173" s="13"/>
      <c r="K173" s="31">
        <f t="shared" si="32"/>
        <v>0</v>
      </c>
      <c r="L173" s="402"/>
      <c r="M173" s="403"/>
      <c r="N173" s="404"/>
      <c r="O173" s="39">
        <f t="shared" si="31"/>
        <v>0</v>
      </c>
      <c r="P173" s="76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405" t="str">
        <f>A153</f>
        <v>сироп лесные ягоды 1,0</v>
      </c>
      <c r="B174" s="23">
        <f>B138</f>
        <v>0.10069444444444443</v>
      </c>
      <c r="C174" s="23">
        <f>B174+1/24</f>
        <v>0.1423611111111111</v>
      </c>
      <c r="D174" s="1"/>
      <c r="E174" s="77"/>
      <c r="F174" s="408" t="s">
        <v>134</v>
      </c>
      <c r="G174" s="409"/>
      <c r="H174" s="2" t="s">
        <v>99</v>
      </c>
      <c r="I174" s="3">
        <v>0.10069444444444443</v>
      </c>
      <c r="J174" s="3">
        <v>0.1076388888888889</v>
      </c>
      <c r="K174" s="29">
        <f t="shared" si="32"/>
        <v>10.000000000000025</v>
      </c>
      <c r="L174" s="410"/>
      <c r="M174" s="411"/>
      <c r="N174" s="412"/>
      <c r="O174" s="35" t="str">
        <f t="shared" si="31"/>
        <v/>
      </c>
      <c r="P174" s="77"/>
      <c r="Q174" s="4"/>
      <c r="R174"/>
      <c r="S174" s="33">
        <f t="shared" si="33"/>
        <v>10.000000000000025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406"/>
      <c r="B175" s="24">
        <f>C174</f>
        <v>0.1423611111111111</v>
      </c>
      <c r="C175" s="24">
        <f>B175+1/24</f>
        <v>0.18402777777777776</v>
      </c>
      <c r="D175" s="5"/>
      <c r="E175" s="75"/>
      <c r="F175" s="398" t="s">
        <v>116</v>
      </c>
      <c r="G175" s="398"/>
      <c r="H175" s="6" t="s">
        <v>135</v>
      </c>
      <c r="I175" s="7">
        <v>0.1076388888888889</v>
      </c>
      <c r="J175" s="7">
        <v>0.1125</v>
      </c>
      <c r="K175" s="30">
        <f t="shared" si="32"/>
        <v>6.9999999999999947</v>
      </c>
      <c r="L175" s="395"/>
      <c r="M175" s="396"/>
      <c r="N175" s="397"/>
      <c r="O175" s="36" t="str">
        <f t="shared" si="31"/>
        <v/>
      </c>
      <c r="P175" s="75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6.9999999999999947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406"/>
      <c r="B176" s="24">
        <f t="shared" ref="B176:B184" si="43">C175</f>
        <v>0.18402777777777776</v>
      </c>
      <c r="C176" s="24">
        <f t="shared" ref="C176:C184" si="44">B176+1/24</f>
        <v>0.22569444444444442</v>
      </c>
      <c r="D176" s="5"/>
      <c r="E176" s="75"/>
      <c r="F176" s="398" t="s">
        <v>136</v>
      </c>
      <c r="G176" s="398"/>
      <c r="H176" s="6" t="s">
        <v>102</v>
      </c>
      <c r="I176" s="7">
        <v>0.15555555555555556</v>
      </c>
      <c r="J176" s="7">
        <v>0.17361111111111113</v>
      </c>
      <c r="K176" s="30">
        <f t="shared" si="32"/>
        <v>26.000000000000028</v>
      </c>
      <c r="L176" s="395" t="s">
        <v>137</v>
      </c>
      <c r="M176" s="396"/>
      <c r="N176" s="397"/>
      <c r="O176" s="36" t="str">
        <f t="shared" si="31"/>
        <v/>
      </c>
      <c r="P176" s="75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26.000000000000028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406"/>
      <c r="B177" s="24">
        <f t="shared" si="43"/>
        <v>0.22569444444444442</v>
      </c>
      <c r="C177" s="24">
        <f t="shared" si="44"/>
        <v>0.2673611111111111</v>
      </c>
      <c r="D177" s="5"/>
      <c r="E177" s="75"/>
      <c r="F177" s="398" t="s">
        <v>138</v>
      </c>
      <c r="G177" s="398"/>
      <c r="H177" s="6" t="s">
        <v>117</v>
      </c>
      <c r="I177" s="7">
        <v>0.21527777777777779</v>
      </c>
      <c r="J177" s="7">
        <v>0.24930555555555556</v>
      </c>
      <c r="K177" s="30">
        <f t="shared" si="32"/>
        <v>48.999999999999986</v>
      </c>
      <c r="L177" s="395" t="s">
        <v>139</v>
      </c>
      <c r="M177" s="396"/>
      <c r="N177" s="397"/>
      <c r="O177" s="36" t="str">
        <f t="shared" si="31"/>
        <v/>
      </c>
      <c r="P177" s="75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48.999999999999986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406"/>
      <c r="B178" s="24">
        <f t="shared" si="43"/>
        <v>0.2673611111111111</v>
      </c>
      <c r="C178" s="24">
        <f t="shared" si="44"/>
        <v>0.30902777777777779</v>
      </c>
      <c r="D178" s="5"/>
      <c r="E178" s="75"/>
      <c r="F178" s="398"/>
      <c r="G178" s="398"/>
      <c r="H178" s="6"/>
      <c r="I178" s="7"/>
      <c r="J178" s="7"/>
      <c r="K178" s="30">
        <f t="shared" si="32"/>
        <v>0</v>
      </c>
      <c r="L178" s="395"/>
      <c r="M178" s="396"/>
      <c r="N178" s="397"/>
      <c r="O178" s="36">
        <f t="shared" si="31"/>
        <v>0</v>
      </c>
      <c r="P178" s="75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406"/>
      <c r="B179" s="24">
        <f t="shared" si="43"/>
        <v>0.30902777777777779</v>
      </c>
      <c r="C179" s="24">
        <f t="shared" si="44"/>
        <v>0.35069444444444448</v>
      </c>
      <c r="D179" s="5"/>
      <c r="E179" s="75"/>
      <c r="F179" s="398"/>
      <c r="G179" s="398"/>
      <c r="H179" s="6"/>
      <c r="I179" s="7"/>
      <c r="J179" s="7"/>
      <c r="K179" s="30">
        <f t="shared" si="32"/>
        <v>0</v>
      </c>
      <c r="L179" s="395"/>
      <c r="M179" s="396"/>
      <c r="N179" s="397"/>
      <c r="O179" s="36">
        <f t="shared" si="31"/>
        <v>0</v>
      </c>
      <c r="P179" s="75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406"/>
      <c r="B180" s="24">
        <f t="shared" si="43"/>
        <v>0.35069444444444448</v>
      </c>
      <c r="C180" s="24">
        <f t="shared" si="44"/>
        <v>0.39236111111111116</v>
      </c>
      <c r="D180" s="5"/>
      <c r="E180" s="9"/>
      <c r="F180" s="398"/>
      <c r="G180" s="398"/>
      <c r="H180" s="6"/>
      <c r="I180" s="7"/>
      <c r="J180" s="7"/>
      <c r="K180" s="30">
        <f t="shared" si="32"/>
        <v>0</v>
      </c>
      <c r="L180" s="395"/>
      <c r="M180" s="396"/>
      <c r="N180" s="397"/>
      <c r="O180" s="36">
        <f t="shared" si="31"/>
        <v>0</v>
      </c>
      <c r="P180" s="75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406"/>
      <c r="B181" s="24">
        <f t="shared" si="43"/>
        <v>0.39236111111111116</v>
      </c>
      <c r="C181" s="24">
        <f t="shared" si="44"/>
        <v>0.43402777777777785</v>
      </c>
      <c r="D181" s="5"/>
      <c r="E181" s="9"/>
      <c r="F181" s="393"/>
      <c r="G181" s="394"/>
      <c r="H181" s="6"/>
      <c r="I181" s="7"/>
      <c r="J181" s="7"/>
      <c r="K181" s="30">
        <f t="shared" si="32"/>
        <v>0</v>
      </c>
      <c r="L181" s="395"/>
      <c r="M181" s="396"/>
      <c r="N181" s="397"/>
      <c r="O181" s="36">
        <f t="shared" si="31"/>
        <v>0</v>
      </c>
      <c r="P181" s="75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406"/>
      <c r="B182" s="24">
        <f t="shared" si="43"/>
        <v>0.43402777777777785</v>
      </c>
      <c r="C182" s="24">
        <f t="shared" si="44"/>
        <v>0.47569444444444453</v>
      </c>
      <c r="D182" s="5"/>
      <c r="E182" s="9"/>
      <c r="F182" s="393"/>
      <c r="G182" s="394"/>
      <c r="H182" s="6"/>
      <c r="I182" s="7"/>
      <c r="J182" s="7"/>
      <c r="K182" s="30">
        <f t="shared" si="32"/>
        <v>0</v>
      </c>
      <c r="L182" s="395"/>
      <c r="M182" s="396"/>
      <c r="N182" s="397"/>
      <c r="O182" s="36">
        <f t="shared" si="31"/>
        <v>0</v>
      </c>
      <c r="P182" s="75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406"/>
      <c r="B183" s="24">
        <f t="shared" si="43"/>
        <v>0.47569444444444453</v>
      </c>
      <c r="C183" s="24">
        <f t="shared" si="44"/>
        <v>0.51736111111111116</v>
      </c>
      <c r="D183" s="5"/>
      <c r="E183" s="9"/>
      <c r="F183" s="398"/>
      <c r="G183" s="398"/>
      <c r="H183" s="6"/>
      <c r="I183" s="7"/>
      <c r="J183" s="7"/>
      <c r="K183" s="30">
        <f t="shared" si="32"/>
        <v>0</v>
      </c>
      <c r="L183" s="395"/>
      <c r="M183" s="396"/>
      <c r="N183" s="397"/>
      <c r="O183" s="36">
        <f t="shared" si="31"/>
        <v>0</v>
      </c>
      <c r="P183" s="75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407"/>
      <c r="B184" s="25">
        <f t="shared" si="43"/>
        <v>0.51736111111111116</v>
      </c>
      <c r="C184" s="25">
        <f t="shared" si="44"/>
        <v>0.55902777777777779</v>
      </c>
      <c r="D184" s="15"/>
      <c r="E184" s="11"/>
      <c r="F184" s="401"/>
      <c r="G184" s="401"/>
      <c r="H184" s="12"/>
      <c r="I184" s="13"/>
      <c r="J184" s="13"/>
      <c r="K184" s="31">
        <f t="shared" si="32"/>
        <v>0</v>
      </c>
      <c r="L184" s="402"/>
      <c r="M184" s="403"/>
      <c r="N184" s="404"/>
      <c r="O184" s="39">
        <f t="shared" si="31"/>
        <v>0</v>
      </c>
      <c r="P184" s="76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405">
        <f>A154</f>
        <v>0</v>
      </c>
      <c r="B185" s="23">
        <f>B140</f>
        <v>0</v>
      </c>
      <c r="C185" s="23">
        <f>B185+1/24</f>
        <v>4.1666666666666664E-2</v>
      </c>
      <c r="D185" s="1"/>
      <c r="E185" s="77"/>
      <c r="F185" s="408"/>
      <c r="G185" s="409"/>
      <c r="H185" s="2"/>
      <c r="I185" s="3"/>
      <c r="J185" s="3"/>
      <c r="K185" s="29">
        <f t="shared" si="32"/>
        <v>0</v>
      </c>
      <c r="L185" s="410"/>
      <c r="M185" s="411"/>
      <c r="N185" s="412"/>
      <c r="O185" s="35">
        <f t="shared" si="31"/>
        <v>0</v>
      </c>
      <c r="P185" s="77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406"/>
      <c r="B186" s="24">
        <f>C185</f>
        <v>4.1666666666666664E-2</v>
      </c>
      <c r="C186" s="24">
        <f>B186+1/24</f>
        <v>8.3333333333333329E-2</v>
      </c>
      <c r="D186" s="5"/>
      <c r="E186" s="75"/>
      <c r="F186" s="398"/>
      <c r="G186" s="398"/>
      <c r="H186" s="6"/>
      <c r="I186" s="7"/>
      <c r="J186" s="7"/>
      <c r="K186" s="30">
        <f t="shared" si="32"/>
        <v>0</v>
      </c>
      <c r="L186" s="395"/>
      <c r="M186" s="396"/>
      <c r="N186" s="397"/>
      <c r="O186" s="36">
        <f t="shared" si="31"/>
        <v>0</v>
      </c>
      <c r="P186" s="75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40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75"/>
      <c r="F187" s="398"/>
      <c r="G187" s="398"/>
      <c r="H187" s="6"/>
      <c r="I187" s="7"/>
      <c r="J187" s="7"/>
      <c r="K187" s="30">
        <f t="shared" si="32"/>
        <v>0</v>
      </c>
      <c r="L187" s="395"/>
      <c r="M187" s="396"/>
      <c r="N187" s="397"/>
      <c r="O187" s="36">
        <f t="shared" si="31"/>
        <v>0</v>
      </c>
      <c r="P187" s="75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406"/>
      <c r="B188" s="24">
        <f t="shared" si="45"/>
        <v>0.125</v>
      </c>
      <c r="C188" s="24">
        <f t="shared" si="46"/>
        <v>0.16666666666666666</v>
      </c>
      <c r="D188" s="5"/>
      <c r="E188" s="75"/>
      <c r="F188" s="398"/>
      <c r="G188" s="398"/>
      <c r="H188" s="6"/>
      <c r="I188" s="7"/>
      <c r="J188" s="7"/>
      <c r="K188" s="30">
        <f t="shared" si="32"/>
        <v>0</v>
      </c>
      <c r="L188" s="395"/>
      <c r="M188" s="396"/>
      <c r="N188" s="397"/>
      <c r="O188" s="36">
        <f t="shared" si="31"/>
        <v>0</v>
      </c>
      <c r="P188" s="75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406"/>
      <c r="B189" s="24">
        <f t="shared" si="45"/>
        <v>0.16666666666666666</v>
      </c>
      <c r="C189" s="24">
        <f t="shared" si="46"/>
        <v>0.20833333333333331</v>
      </c>
      <c r="D189" s="5"/>
      <c r="E189" s="75"/>
      <c r="F189" s="398"/>
      <c r="G189" s="398"/>
      <c r="H189" s="6"/>
      <c r="I189" s="7"/>
      <c r="J189" s="7"/>
      <c r="K189" s="30">
        <f t="shared" si="32"/>
        <v>0</v>
      </c>
      <c r="L189" s="395"/>
      <c r="M189" s="396"/>
      <c r="N189" s="397"/>
      <c r="O189" s="36">
        <f t="shared" si="31"/>
        <v>0</v>
      </c>
      <c r="P189" s="75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406"/>
      <c r="B190" s="24">
        <f t="shared" si="45"/>
        <v>0.20833333333333331</v>
      </c>
      <c r="C190" s="24">
        <f t="shared" si="46"/>
        <v>0.24999999999999997</v>
      </c>
      <c r="D190" s="5"/>
      <c r="E190" s="75"/>
      <c r="F190" s="398"/>
      <c r="G190" s="398"/>
      <c r="H190" s="6"/>
      <c r="I190" s="7"/>
      <c r="J190" s="7"/>
      <c r="K190" s="30">
        <f t="shared" si="32"/>
        <v>0</v>
      </c>
      <c r="L190" s="395"/>
      <c r="M190" s="396"/>
      <c r="N190" s="397"/>
      <c r="O190" s="36">
        <f t="shared" si="31"/>
        <v>0</v>
      </c>
      <c r="P190" s="75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406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398"/>
      <c r="G191" s="398"/>
      <c r="H191" s="6"/>
      <c r="I191" s="7"/>
      <c r="J191" s="7"/>
      <c r="K191" s="30">
        <f t="shared" si="32"/>
        <v>0</v>
      </c>
      <c r="L191" s="395"/>
      <c r="M191" s="396"/>
      <c r="N191" s="397"/>
      <c r="O191" s="36">
        <f t="shared" si="31"/>
        <v>0</v>
      </c>
      <c r="P191" s="75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406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393"/>
      <c r="G192" s="394"/>
      <c r="H192" s="6"/>
      <c r="I192" s="7"/>
      <c r="J192" s="7"/>
      <c r="K192" s="30">
        <f t="shared" si="32"/>
        <v>0</v>
      </c>
      <c r="L192" s="395"/>
      <c r="M192" s="396"/>
      <c r="N192" s="397"/>
      <c r="O192" s="36">
        <f t="shared" si="31"/>
        <v>0</v>
      </c>
      <c r="P192" s="75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406"/>
      <c r="B193" s="24">
        <f t="shared" si="45"/>
        <v>0.33333333333333331</v>
      </c>
      <c r="C193" s="24">
        <f t="shared" si="46"/>
        <v>0.375</v>
      </c>
      <c r="D193" s="5"/>
      <c r="E193" s="9"/>
      <c r="F193" s="393"/>
      <c r="G193" s="394"/>
      <c r="H193" s="6"/>
      <c r="I193" s="7"/>
      <c r="J193" s="7"/>
      <c r="K193" s="30">
        <f t="shared" si="32"/>
        <v>0</v>
      </c>
      <c r="L193" s="395"/>
      <c r="M193" s="396"/>
      <c r="N193" s="397"/>
      <c r="O193" s="36">
        <f t="shared" si="31"/>
        <v>0</v>
      </c>
      <c r="P193" s="75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406"/>
      <c r="B194" s="24">
        <f t="shared" si="45"/>
        <v>0.375</v>
      </c>
      <c r="C194" s="24">
        <f t="shared" si="46"/>
        <v>0.41666666666666669</v>
      </c>
      <c r="D194" s="5"/>
      <c r="E194" s="9"/>
      <c r="F194" s="398"/>
      <c r="G194" s="398"/>
      <c r="H194" s="6"/>
      <c r="I194" s="7"/>
      <c r="J194" s="7"/>
      <c r="K194" s="30">
        <f t="shared" si="32"/>
        <v>0</v>
      </c>
      <c r="L194" s="395"/>
      <c r="M194" s="396"/>
      <c r="N194" s="397"/>
      <c r="O194" s="36">
        <f t="shared" si="31"/>
        <v>0</v>
      </c>
      <c r="P194" s="75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407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401"/>
      <c r="G195" s="401"/>
      <c r="H195" s="12"/>
      <c r="I195" s="13"/>
      <c r="J195" s="13"/>
      <c r="K195" s="31">
        <f t="shared" si="32"/>
        <v>0</v>
      </c>
      <c r="L195" s="402"/>
      <c r="M195" s="403"/>
      <c r="N195" s="404"/>
      <c r="O195" s="39">
        <f t="shared" si="31"/>
        <v>0</v>
      </c>
      <c r="P195" s="76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405">
        <f>A155</f>
        <v>0</v>
      </c>
      <c r="B196" s="23">
        <f>B142</f>
        <v>0</v>
      </c>
      <c r="C196" s="23">
        <f>B196+1/24</f>
        <v>4.1666666666666664E-2</v>
      </c>
      <c r="D196" s="1"/>
      <c r="E196" s="77"/>
      <c r="F196" s="408"/>
      <c r="G196" s="409"/>
      <c r="H196" s="2"/>
      <c r="I196" s="3"/>
      <c r="J196" s="3"/>
      <c r="K196" s="29">
        <f t="shared" si="32"/>
        <v>0</v>
      </c>
      <c r="L196" s="410"/>
      <c r="M196" s="411"/>
      <c r="N196" s="412"/>
      <c r="O196" s="35">
        <f t="shared" si="31"/>
        <v>0</v>
      </c>
      <c r="P196" s="77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406"/>
      <c r="B197" s="24">
        <f>C196</f>
        <v>4.1666666666666664E-2</v>
      </c>
      <c r="C197" s="24">
        <f>B197+1/24</f>
        <v>8.3333333333333329E-2</v>
      </c>
      <c r="D197" s="5"/>
      <c r="E197" s="75"/>
      <c r="F197" s="398"/>
      <c r="G197" s="398"/>
      <c r="H197" s="6"/>
      <c r="I197" s="7"/>
      <c r="J197" s="7"/>
      <c r="K197" s="30">
        <f t="shared" si="32"/>
        <v>0</v>
      </c>
      <c r="L197" s="395"/>
      <c r="M197" s="396"/>
      <c r="N197" s="397"/>
      <c r="O197" s="36">
        <f t="shared" si="31"/>
        <v>0</v>
      </c>
      <c r="P197" s="75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40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75"/>
      <c r="F198" s="398"/>
      <c r="G198" s="398"/>
      <c r="H198" s="6"/>
      <c r="I198" s="7"/>
      <c r="J198" s="7"/>
      <c r="K198" s="30">
        <f t="shared" si="32"/>
        <v>0</v>
      </c>
      <c r="L198" s="395"/>
      <c r="M198" s="396"/>
      <c r="N198" s="397"/>
      <c r="O198" s="36">
        <f t="shared" si="31"/>
        <v>0</v>
      </c>
      <c r="P198" s="75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406"/>
      <c r="B199" s="24">
        <f t="shared" si="47"/>
        <v>0.125</v>
      </c>
      <c r="C199" s="24">
        <f t="shared" si="48"/>
        <v>0.16666666666666666</v>
      </c>
      <c r="D199" s="5"/>
      <c r="E199" s="75"/>
      <c r="F199" s="398"/>
      <c r="G199" s="398"/>
      <c r="H199" s="6"/>
      <c r="I199" s="7"/>
      <c r="J199" s="7"/>
      <c r="K199" s="30">
        <f t="shared" si="32"/>
        <v>0</v>
      </c>
      <c r="L199" s="395"/>
      <c r="M199" s="396"/>
      <c r="N199" s="397"/>
      <c r="O199" s="36">
        <f t="shared" si="31"/>
        <v>0</v>
      </c>
      <c r="P199" s="75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406"/>
      <c r="B200" s="24">
        <f t="shared" si="47"/>
        <v>0.16666666666666666</v>
      </c>
      <c r="C200" s="24">
        <f t="shared" si="48"/>
        <v>0.20833333333333331</v>
      </c>
      <c r="D200" s="5"/>
      <c r="E200" s="75"/>
      <c r="F200" s="398"/>
      <c r="G200" s="398"/>
      <c r="H200" s="6"/>
      <c r="I200" s="7"/>
      <c r="J200" s="7"/>
      <c r="K200" s="30">
        <f t="shared" si="32"/>
        <v>0</v>
      </c>
      <c r="L200" s="395"/>
      <c r="M200" s="396"/>
      <c r="N200" s="397"/>
      <c r="O200" s="36">
        <f t="shared" si="31"/>
        <v>0</v>
      </c>
      <c r="P200" s="75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406"/>
      <c r="B201" s="24">
        <f t="shared" si="47"/>
        <v>0.20833333333333331</v>
      </c>
      <c r="C201" s="24">
        <f t="shared" si="48"/>
        <v>0.24999999999999997</v>
      </c>
      <c r="D201" s="5"/>
      <c r="E201" s="75"/>
      <c r="F201" s="398"/>
      <c r="G201" s="398"/>
      <c r="H201" s="6"/>
      <c r="I201" s="7"/>
      <c r="J201" s="7"/>
      <c r="K201" s="30">
        <f t="shared" si="32"/>
        <v>0</v>
      </c>
      <c r="L201" s="395"/>
      <c r="M201" s="396"/>
      <c r="N201" s="397"/>
      <c r="O201" s="36">
        <f t="shared" si="31"/>
        <v>0</v>
      </c>
      <c r="P201" s="75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40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398"/>
      <c r="G202" s="398"/>
      <c r="H202" s="6"/>
      <c r="I202" s="7"/>
      <c r="J202" s="7"/>
      <c r="K202" s="30">
        <f t="shared" si="32"/>
        <v>0</v>
      </c>
      <c r="L202" s="395"/>
      <c r="M202" s="396"/>
      <c r="N202" s="397"/>
      <c r="O202" s="36">
        <f t="shared" si="31"/>
        <v>0</v>
      </c>
      <c r="P202" s="75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40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393"/>
      <c r="G203" s="394"/>
      <c r="H203" s="6"/>
      <c r="I203" s="7"/>
      <c r="J203" s="7"/>
      <c r="K203" s="30">
        <f t="shared" si="32"/>
        <v>0</v>
      </c>
      <c r="L203" s="395"/>
      <c r="M203" s="396"/>
      <c r="N203" s="397"/>
      <c r="O203" s="36">
        <f t="shared" si="31"/>
        <v>0</v>
      </c>
      <c r="P203" s="75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406"/>
      <c r="B204" s="24">
        <f t="shared" si="47"/>
        <v>0.33333333333333331</v>
      </c>
      <c r="C204" s="24">
        <f t="shared" si="48"/>
        <v>0.375</v>
      </c>
      <c r="D204" s="5"/>
      <c r="E204" s="9"/>
      <c r="F204" s="393"/>
      <c r="G204" s="394"/>
      <c r="H204" s="6"/>
      <c r="I204" s="7"/>
      <c r="J204" s="7"/>
      <c r="K204" s="30">
        <f t="shared" si="32"/>
        <v>0</v>
      </c>
      <c r="L204" s="395"/>
      <c r="M204" s="396"/>
      <c r="N204" s="397"/>
      <c r="O204" s="36">
        <f t="shared" si="31"/>
        <v>0</v>
      </c>
      <c r="P204" s="75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406"/>
      <c r="B205" s="24">
        <f t="shared" si="47"/>
        <v>0.375</v>
      </c>
      <c r="C205" s="24">
        <f t="shared" si="48"/>
        <v>0.41666666666666669</v>
      </c>
      <c r="D205" s="5"/>
      <c r="E205" s="9"/>
      <c r="F205" s="398"/>
      <c r="G205" s="398"/>
      <c r="H205" s="6"/>
      <c r="I205" s="7"/>
      <c r="J205" s="7"/>
      <c r="K205" s="30">
        <f t="shared" si="32"/>
        <v>0</v>
      </c>
      <c r="L205" s="395"/>
      <c r="M205" s="396"/>
      <c r="N205" s="397"/>
      <c r="O205" s="36">
        <f t="shared" si="31"/>
        <v>0</v>
      </c>
      <c r="P205" s="75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40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401"/>
      <c r="G206" s="401"/>
      <c r="H206" s="12"/>
      <c r="I206" s="13"/>
      <c r="J206" s="13"/>
      <c r="K206" s="31">
        <f t="shared" si="32"/>
        <v>0</v>
      </c>
      <c r="L206" s="402"/>
      <c r="M206" s="403"/>
      <c r="N206" s="404"/>
      <c r="O206" s="76">
        <f t="shared" si="31"/>
        <v>0</v>
      </c>
      <c r="P206" s="76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406">
        <f>A156</f>
        <v>0</v>
      </c>
      <c r="B207" s="23">
        <f>B144</f>
        <v>0</v>
      </c>
      <c r="C207" s="23">
        <f>B207+1/24</f>
        <v>4.1666666666666664E-2</v>
      </c>
      <c r="D207" s="1"/>
      <c r="E207" s="77"/>
      <c r="F207" s="408"/>
      <c r="G207" s="409"/>
      <c r="H207" s="2"/>
      <c r="I207" s="3"/>
      <c r="J207" s="3"/>
      <c r="K207" s="29">
        <f t="shared" si="32"/>
        <v>0</v>
      </c>
      <c r="L207" s="410"/>
      <c r="M207" s="411"/>
      <c r="N207" s="412"/>
      <c r="O207" s="35">
        <f t="shared" si="31"/>
        <v>0</v>
      </c>
      <c r="P207" s="77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406"/>
      <c r="B208" s="24">
        <f>C207</f>
        <v>4.1666666666666664E-2</v>
      </c>
      <c r="C208" s="24">
        <f>B208+1/24</f>
        <v>8.3333333333333329E-2</v>
      </c>
      <c r="D208" s="5"/>
      <c r="E208" s="75"/>
      <c r="F208" s="393"/>
      <c r="G208" s="394"/>
      <c r="H208" s="6"/>
      <c r="I208" s="7"/>
      <c r="J208" s="7"/>
      <c r="K208" s="30">
        <f t="shared" si="32"/>
        <v>0</v>
      </c>
      <c r="L208" s="395"/>
      <c r="M208" s="396"/>
      <c r="N208" s="397"/>
      <c r="O208" s="36">
        <f t="shared" si="31"/>
        <v>0</v>
      </c>
      <c r="P208" s="75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40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75"/>
      <c r="F209" s="398"/>
      <c r="G209" s="398"/>
      <c r="H209" s="6"/>
      <c r="I209" s="7"/>
      <c r="J209" s="7"/>
      <c r="K209" s="30">
        <f t="shared" si="32"/>
        <v>0</v>
      </c>
      <c r="L209" s="395"/>
      <c r="M209" s="396"/>
      <c r="N209" s="397"/>
      <c r="O209" s="36">
        <f t="shared" si="31"/>
        <v>0</v>
      </c>
      <c r="P209" s="75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406"/>
      <c r="B210" s="24">
        <f t="shared" si="49"/>
        <v>0.125</v>
      </c>
      <c r="C210" s="24">
        <f t="shared" si="50"/>
        <v>0.16666666666666666</v>
      </c>
      <c r="D210" s="5"/>
      <c r="E210" s="75"/>
      <c r="F210" s="398"/>
      <c r="G210" s="398"/>
      <c r="H210" s="6"/>
      <c r="I210" s="7"/>
      <c r="J210" s="7"/>
      <c r="K210" s="30">
        <f t="shared" si="32"/>
        <v>0</v>
      </c>
      <c r="L210" s="395"/>
      <c r="M210" s="396"/>
      <c r="N210" s="397"/>
      <c r="O210" s="36">
        <f t="shared" si="31"/>
        <v>0</v>
      </c>
      <c r="P210" s="75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406"/>
      <c r="B211" s="24">
        <f t="shared" si="49"/>
        <v>0.16666666666666666</v>
      </c>
      <c r="C211" s="24">
        <f t="shared" si="50"/>
        <v>0.20833333333333331</v>
      </c>
      <c r="D211" s="5"/>
      <c r="E211" s="75"/>
      <c r="F211" s="398"/>
      <c r="G211" s="398"/>
      <c r="H211" s="6"/>
      <c r="I211" s="7"/>
      <c r="J211" s="7"/>
      <c r="K211" s="30">
        <f t="shared" si="32"/>
        <v>0</v>
      </c>
      <c r="L211" s="395"/>
      <c r="M211" s="396"/>
      <c r="N211" s="397"/>
      <c r="O211" s="36">
        <f t="shared" si="31"/>
        <v>0</v>
      </c>
      <c r="P211" s="75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406"/>
      <c r="B212" s="24">
        <f t="shared" si="49"/>
        <v>0.20833333333333331</v>
      </c>
      <c r="C212" s="24">
        <f t="shared" si="50"/>
        <v>0.24999999999999997</v>
      </c>
      <c r="D212" s="5"/>
      <c r="E212" s="75"/>
      <c r="F212" s="398"/>
      <c r="G212" s="398"/>
      <c r="H212" s="6"/>
      <c r="I212" s="7"/>
      <c r="J212" s="7"/>
      <c r="K212" s="30">
        <f t="shared" si="32"/>
        <v>0</v>
      </c>
      <c r="L212" s="395"/>
      <c r="M212" s="396"/>
      <c r="N212" s="397"/>
      <c r="O212" s="36">
        <f t="shared" si="31"/>
        <v>0</v>
      </c>
      <c r="P212" s="75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40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398"/>
      <c r="G213" s="398"/>
      <c r="H213" s="6"/>
      <c r="I213" s="7"/>
      <c r="J213" s="7"/>
      <c r="K213" s="30">
        <f t="shared" si="32"/>
        <v>0</v>
      </c>
      <c r="L213" s="395"/>
      <c r="M213" s="396"/>
      <c r="N213" s="397"/>
      <c r="O213" s="36">
        <f t="shared" si="31"/>
        <v>0</v>
      </c>
      <c r="P213" s="75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40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393"/>
      <c r="G214" s="394"/>
      <c r="H214" s="6"/>
      <c r="I214" s="7"/>
      <c r="J214" s="7"/>
      <c r="K214" s="30">
        <f t="shared" si="32"/>
        <v>0</v>
      </c>
      <c r="L214" s="395"/>
      <c r="M214" s="396"/>
      <c r="N214" s="397"/>
      <c r="O214" s="36">
        <f t="shared" si="31"/>
        <v>0</v>
      </c>
      <c r="P214" s="75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406"/>
      <c r="B215" s="24">
        <f t="shared" si="49"/>
        <v>0.33333333333333331</v>
      </c>
      <c r="C215" s="24">
        <f t="shared" si="50"/>
        <v>0.375</v>
      </c>
      <c r="D215" s="5"/>
      <c r="E215" s="9"/>
      <c r="F215" s="393"/>
      <c r="G215" s="394"/>
      <c r="H215" s="6"/>
      <c r="I215" s="7"/>
      <c r="J215" s="7"/>
      <c r="K215" s="30">
        <f t="shared" si="32"/>
        <v>0</v>
      </c>
      <c r="L215" s="395"/>
      <c r="M215" s="396"/>
      <c r="N215" s="397"/>
      <c r="O215" s="36">
        <f t="shared" si="31"/>
        <v>0</v>
      </c>
      <c r="P215" s="75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406"/>
      <c r="B216" s="24">
        <f t="shared" si="49"/>
        <v>0.375</v>
      </c>
      <c r="C216" s="24">
        <f t="shared" si="50"/>
        <v>0.41666666666666669</v>
      </c>
      <c r="D216" s="5"/>
      <c r="E216" s="9"/>
      <c r="F216" s="398"/>
      <c r="G216" s="398"/>
      <c r="H216" s="6"/>
      <c r="I216" s="7"/>
      <c r="J216" s="7"/>
      <c r="K216" s="30">
        <f t="shared" si="32"/>
        <v>0</v>
      </c>
      <c r="L216" s="395"/>
      <c r="M216" s="396"/>
      <c r="N216" s="397"/>
      <c r="O216" s="36">
        <f t="shared" si="31"/>
        <v>0</v>
      </c>
      <c r="P216" s="75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40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401"/>
      <c r="G217" s="401"/>
      <c r="H217" s="12"/>
      <c r="I217" s="13"/>
      <c r="J217" s="13"/>
      <c r="K217" s="31">
        <f t="shared" si="32"/>
        <v>0</v>
      </c>
      <c r="L217" s="402"/>
      <c r="M217" s="403"/>
      <c r="N217" s="404"/>
      <c r="O217" s="76">
        <f t="shared" si="31"/>
        <v>0</v>
      </c>
      <c r="P217" s="76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405">
        <f>A157</f>
        <v>0</v>
      </c>
      <c r="B218" s="23">
        <f>B146</f>
        <v>0</v>
      </c>
      <c r="C218" s="23">
        <f>B218+1/24</f>
        <v>4.1666666666666664E-2</v>
      </c>
      <c r="D218" s="1"/>
      <c r="E218" s="77"/>
      <c r="F218" s="408"/>
      <c r="G218" s="409"/>
      <c r="H218" s="2"/>
      <c r="I218" s="3"/>
      <c r="J218" s="3"/>
      <c r="K218" s="29">
        <f t="shared" si="32"/>
        <v>0</v>
      </c>
      <c r="L218" s="410"/>
      <c r="M218" s="411"/>
      <c r="N218" s="412"/>
      <c r="O218" s="35">
        <f t="shared" si="31"/>
        <v>0</v>
      </c>
      <c r="P218" s="77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406"/>
      <c r="B219" s="24">
        <f>C218</f>
        <v>4.1666666666666664E-2</v>
      </c>
      <c r="C219" s="24">
        <f>B219+1/24</f>
        <v>8.3333333333333329E-2</v>
      </c>
      <c r="D219" s="5"/>
      <c r="E219" s="75"/>
      <c r="F219" s="393"/>
      <c r="G219" s="394"/>
      <c r="H219" s="6"/>
      <c r="I219" s="7"/>
      <c r="J219" s="7"/>
      <c r="K219" s="30">
        <f t="shared" si="32"/>
        <v>0</v>
      </c>
      <c r="L219" s="395"/>
      <c r="M219" s="396"/>
      <c r="N219" s="397"/>
      <c r="O219" s="36">
        <f t="shared" si="31"/>
        <v>0</v>
      </c>
      <c r="P219" s="75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40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75"/>
      <c r="F220" s="398"/>
      <c r="G220" s="398"/>
      <c r="H220" s="6"/>
      <c r="I220" s="7"/>
      <c r="J220" s="7"/>
      <c r="K220" s="30">
        <f t="shared" si="32"/>
        <v>0</v>
      </c>
      <c r="L220" s="395"/>
      <c r="M220" s="396"/>
      <c r="N220" s="397"/>
      <c r="O220" s="36">
        <f t="shared" si="31"/>
        <v>0</v>
      </c>
      <c r="P220" s="75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406"/>
      <c r="B221" s="24">
        <f t="shared" si="51"/>
        <v>0.125</v>
      </c>
      <c r="C221" s="24">
        <f t="shared" si="52"/>
        <v>0.16666666666666666</v>
      </c>
      <c r="D221" s="5"/>
      <c r="E221" s="75"/>
      <c r="F221" s="398"/>
      <c r="G221" s="398"/>
      <c r="H221" s="6"/>
      <c r="I221" s="7"/>
      <c r="J221" s="7"/>
      <c r="K221" s="30">
        <f t="shared" si="32"/>
        <v>0</v>
      </c>
      <c r="L221" s="395"/>
      <c r="M221" s="396"/>
      <c r="N221" s="397"/>
      <c r="O221" s="36">
        <f t="shared" si="31"/>
        <v>0</v>
      </c>
      <c r="P221" s="75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406"/>
      <c r="B222" s="24">
        <f t="shared" si="51"/>
        <v>0.16666666666666666</v>
      </c>
      <c r="C222" s="24">
        <f t="shared" si="52"/>
        <v>0.20833333333333331</v>
      </c>
      <c r="D222" s="5"/>
      <c r="E222" s="75"/>
      <c r="F222" s="398"/>
      <c r="G222" s="398"/>
      <c r="H222" s="6"/>
      <c r="I222" s="7"/>
      <c r="J222" s="7"/>
      <c r="K222" s="30">
        <f t="shared" si="32"/>
        <v>0</v>
      </c>
      <c r="L222" s="395"/>
      <c r="M222" s="396"/>
      <c r="N222" s="397"/>
      <c r="O222" s="36">
        <f t="shared" si="31"/>
        <v>0</v>
      </c>
      <c r="P222" s="75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406"/>
      <c r="B223" s="24">
        <f t="shared" si="51"/>
        <v>0.20833333333333331</v>
      </c>
      <c r="C223" s="24">
        <f t="shared" si="52"/>
        <v>0.24999999999999997</v>
      </c>
      <c r="D223" s="5"/>
      <c r="E223" s="75"/>
      <c r="F223" s="398"/>
      <c r="G223" s="398"/>
      <c r="H223" s="6"/>
      <c r="I223" s="7"/>
      <c r="J223" s="7"/>
      <c r="K223" s="30">
        <f t="shared" si="32"/>
        <v>0</v>
      </c>
      <c r="L223" s="395"/>
      <c r="M223" s="396"/>
      <c r="N223" s="397"/>
      <c r="O223" s="36">
        <f t="shared" si="31"/>
        <v>0</v>
      </c>
      <c r="P223" s="75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40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398"/>
      <c r="G224" s="398"/>
      <c r="H224" s="6"/>
      <c r="I224" s="7"/>
      <c r="J224" s="7"/>
      <c r="K224" s="30">
        <f t="shared" si="32"/>
        <v>0</v>
      </c>
      <c r="L224" s="395"/>
      <c r="M224" s="396"/>
      <c r="N224" s="397"/>
      <c r="O224" s="36">
        <f t="shared" si="31"/>
        <v>0</v>
      </c>
      <c r="P224" s="75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40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393"/>
      <c r="G225" s="394"/>
      <c r="H225" s="6"/>
      <c r="I225" s="7"/>
      <c r="J225" s="7"/>
      <c r="K225" s="30">
        <f t="shared" si="32"/>
        <v>0</v>
      </c>
      <c r="L225" s="395"/>
      <c r="M225" s="396"/>
      <c r="N225" s="397"/>
      <c r="O225" s="36">
        <f t="shared" si="31"/>
        <v>0</v>
      </c>
      <c r="P225" s="75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406"/>
      <c r="B226" s="24">
        <f t="shared" si="51"/>
        <v>0.33333333333333331</v>
      </c>
      <c r="C226" s="24">
        <f t="shared" si="52"/>
        <v>0.375</v>
      </c>
      <c r="D226" s="5"/>
      <c r="E226" s="9"/>
      <c r="F226" s="393"/>
      <c r="G226" s="394"/>
      <c r="H226" s="6"/>
      <c r="I226" s="7"/>
      <c r="J226" s="7"/>
      <c r="K226" s="30">
        <f t="shared" si="32"/>
        <v>0</v>
      </c>
      <c r="L226" s="395"/>
      <c r="M226" s="396"/>
      <c r="N226" s="397"/>
      <c r="O226" s="36">
        <f t="shared" ref="O226:O228" si="53">IF(H226=$V$5,$F$122,"")</f>
        <v>0</v>
      </c>
      <c r="P226" s="75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406"/>
      <c r="B227" s="24">
        <f t="shared" si="51"/>
        <v>0.375</v>
      </c>
      <c r="C227" s="24">
        <f t="shared" si="52"/>
        <v>0.41666666666666669</v>
      </c>
      <c r="D227" s="5"/>
      <c r="E227" s="9"/>
      <c r="F227" s="398"/>
      <c r="G227" s="398"/>
      <c r="H227" s="6"/>
      <c r="I227" s="7"/>
      <c r="J227" s="7"/>
      <c r="K227" s="30">
        <f t="shared" ref="K227:K228" si="54">(J227-I227+(J227&lt;I227))*24*60</f>
        <v>0</v>
      </c>
      <c r="L227" s="395"/>
      <c r="M227" s="396"/>
      <c r="N227" s="397"/>
      <c r="O227" s="36">
        <f t="shared" si="53"/>
        <v>0</v>
      </c>
      <c r="P227" s="75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40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401"/>
      <c r="G228" s="401"/>
      <c r="H228" s="12"/>
      <c r="I228" s="13"/>
      <c r="J228" s="13"/>
      <c r="K228" s="31">
        <f t="shared" si="54"/>
        <v>0</v>
      </c>
      <c r="L228" s="402"/>
      <c r="M228" s="403"/>
      <c r="N228" s="404"/>
      <c r="O228" s="76">
        <f t="shared" si="53"/>
        <v>0</v>
      </c>
      <c r="P228" s="76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5" thickBot="1">
      <c r="S229" s="34">
        <f t="shared" ref="S229:Z229" si="55">SUM(S162:S228)</f>
        <v>107</v>
      </c>
      <c r="T229" s="34">
        <f t="shared" si="55"/>
        <v>0</v>
      </c>
      <c r="U229" s="34">
        <f t="shared" si="55"/>
        <v>101.00000000000009</v>
      </c>
      <c r="V229" s="34">
        <f t="shared" si="55"/>
        <v>48.999999999999986</v>
      </c>
      <c r="W229" s="34">
        <f t="shared" si="55"/>
        <v>6.9999999999999947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571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</mergeCells>
  <conditionalFormatting sqref="A37:F42">
    <cfRule type="containsBlanks" dxfId="1261" priority="107" stopIfTrue="1">
      <formula>LEN(TRIM(A37))=0</formula>
    </cfRule>
  </conditionalFormatting>
  <conditionalFormatting sqref="A152:F157">
    <cfRule type="containsBlanks" dxfId="1260" priority="79" stopIfTrue="1">
      <formula>LEN(TRIM(A152))=0</formula>
    </cfRule>
  </conditionalFormatting>
  <conditionalFormatting sqref="B21:C32">
    <cfRule type="containsBlanks" dxfId="1259" priority="113" stopIfTrue="1">
      <formula>LEN(TRIM(B21))=0</formula>
    </cfRule>
  </conditionalFormatting>
  <conditionalFormatting sqref="B136:C147">
    <cfRule type="containsBlanks" dxfId="1258" priority="85" stopIfTrue="1">
      <formula>LEN(TRIM(B136))=0</formula>
    </cfRule>
  </conditionalFormatting>
  <conditionalFormatting sqref="D162:D166 D167:G168 D169:F170">
    <cfRule type="containsBlanks" dxfId="1257" priority="78" stopIfTrue="1">
      <formula>LEN(TRIM(D162))=0</formula>
    </cfRule>
  </conditionalFormatting>
  <conditionalFormatting sqref="D181:F182 D183:G184">
    <cfRule type="containsBlanks" dxfId="1256" priority="77" stopIfTrue="1">
      <formula>LEN(TRIM(D181))=0</formula>
    </cfRule>
  </conditionalFormatting>
  <conditionalFormatting sqref="D59:G65 D66:F67 D68:J69">
    <cfRule type="containsBlanks" dxfId="1255" priority="105" stopIfTrue="1">
      <formula>LEN(TRIM(D59))=0</formula>
    </cfRule>
  </conditionalFormatting>
  <conditionalFormatting sqref="D70:G76 D77:F78 D79:J80">
    <cfRule type="containsBlanks" dxfId="1254" priority="104" stopIfTrue="1">
      <formula>LEN(TRIM(D70))=0</formula>
    </cfRule>
  </conditionalFormatting>
  <conditionalFormatting sqref="D81:G87 D88:F89 D90:J91">
    <cfRule type="containsBlanks" dxfId="1253" priority="103" stopIfTrue="1">
      <formula>LEN(TRIM(D81))=0</formula>
    </cfRule>
  </conditionalFormatting>
  <conditionalFormatting sqref="D92:G98 D99:F100 D101:J102">
    <cfRule type="containsBlanks" dxfId="1252" priority="49" stopIfTrue="1">
      <formula>LEN(TRIM(D92))=0</formula>
    </cfRule>
  </conditionalFormatting>
  <conditionalFormatting sqref="D103:G109 D110:F111 D112:J113">
    <cfRule type="containsBlanks" dxfId="1251" priority="43" stopIfTrue="1">
      <formula>LEN(TRIM(D103))=0</formula>
    </cfRule>
  </conditionalFormatting>
  <conditionalFormatting sqref="D171:G180">
    <cfRule type="containsBlanks" dxfId="1250" priority="12" stopIfTrue="1">
      <formula>LEN(TRIM(D171))=0</formula>
    </cfRule>
  </conditionalFormatting>
  <conditionalFormatting sqref="D188:G191 D192:F193 D194:G195">
    <cfRule type="containsBlanks" dxfId="1249" priority="76" stopIfTrue="1">
      <formula>LEN(TRIM(D188))=0</formula>
    </cfRule>
  </conditionalFormatting>
  <conditionalFormatting sqref="D200:G202 D203:F204 D205:J206">
    <cfRule type="containsBlanks" dxfId="1248" priority="75" stopIfTrue="1">
      <formula>LEN(TRIM(D200))=0</formula>
    </cfRule>
  </conditionalFormatting>
  <conditionalFormatting sqref="D207:G213 D214:F215 D216:J217">
    <cfRule type="containsBlanks" dxfId="1247" priority="37" stopIfTrue="1">
      <formula>LEN(TRIM(D207))=0</formula>
    </cfRule>
  </conditionalFormatting>
  <conditionalFormatting sqref="D218:G224 D225:F226 D227:J228">
    <cfRule type="containsBlanks" dxfId="1246" priority="30" stopIfTrue="1">
      <formula>LEN(TRIM(D218))=0</formula>
    </cfRule>
  </conditionalFormatting>
  <conditionalFormatting sqref="D47:J53 D54:F55 H54:J55 D56:J58">
    <cfRule type="containsBlanks" dxfId="1245" priority="106" stopIfTrue="1">
      <formula>LEN(TRIM(D47))=0</formula>
    </cfRule>
  </conditionalFormatting>
  <conditionalFormatting sqref="D185:J187">
    <cfRule type="containsBlanks" dxfId="1244" priority="7" stopIfTrue="1">
      <formula>LEN(TRIM(D185))=0</formula>
    </cfRule>
  </conditionalFormatting>
  <conditionalFormatting sqref="D196:J199">
    <cfRule type="containsBlanks" dxfId="1243" priority="1" stopIfTrue="1">
      <formula>LEN(TRIM(D196))=0</formula>
    </cfRule>
  </conditionalFormatting>
  <conditionalFormatting sqref="E21:E32">
    <cfRule type="containsBlanks" dxfId="1242" priority="112" stopIfTrue="1">
      <formula>LEN(TRIM(E21))=0</formula>
    </cfRule>
  </conditionalFormatting>
  <conditionalFormatting sqref="E136:E147">
    <cfRule type="containsBlanks" dxfId="1241" priority="84" stopIfTrue="1">
      <formula>LEN(TRIM(E136))=0</formula>
    </cfRule>
  </conditionalFormatting>
  <conditionalFormatting sqref="E165:G166">
    <cfRule type="containsBlanks" dxfId="1240" priority="14" stopIfTrue="1">
      <formula>LEN(TRIM(E165))=0</formula>
    </cfRule>
  </conditionalFormatting>
  <conditionalFormatting sqref="E162:J164">
    <cfRule type="containsBlanks" dxfId="1239" priority="20" stopIfTrue="1">
      <formula>LEN(TRIM(E162))=0</formula>
    </cfRule>
  </conditionalFormatting>
  <conditionalFormatting sqref="F5:H13">
    <cfRule type="containsBlanks" dxfId="1238" priority="50" stopIfTrue="1">
      <formula>LEN(TRIM(F5))=0</formula>
    </cfRule>
  </conditionalFormatting>
  <conditionalFormatting sqref="F120:H128">
    <cfRule type="containsBlanks" dxfId="1237" priority="61" stopIfTrue="1">
      <formula>LEN(TRIM(F120))=0</formula>
    </cfRule>
  </conditionalFormatting>
  <conditionalFormatting sqref="H59:J67">
    <cfRule type="containsBlanks" dxfId="1236" priority="60" stopIfTrue="1">
      <formula>LEN(TRIM(H59))=0</formula>
    </cfRule>
  </conditionalFormatting>
  <conditionalFormatting sqref="H70:J78">
    <cfRule type="containsBlanks" dxfId="1235" priority="59" stopIfTrue="1">
      <formula>LEN(TRIM(H70))=0</formula>
    </cfRule>
  </conditionalFormatting>
  <conditionalFormatting sqref="H81:J89">
    <cfRule type="containsBlanks" dxfId="1234" priority="58" stopIfTrue="1">
      <formula>LEN(TRIM(H81))=0</formula>
    </cfRule>
  </conditionalFormatting>
  <conditionalFormatting sqref="H92:J100">
    <cfRule type="containsBlanks" dxfId="1233" priority="44" stopIfTrue="1">
      <formula>LEN(TRIM(H92))=0</formula>
    </cfRule>
  </conditionalFormatting>
  <conditionalFormatting sqref="H103:J111">
    <cfRule type="containsBlanks" dxfId="1232" priority="38" stopIfTrue="1">
      <formula>LEN(TRIM(H103))=0</formula>
    </cfRule>
  </conditionalFormatting>
  <conditionalFormatting sqref="H165:J184">
    <cfRule type="containsBlanks" dxfId="1231" priority="13" stopIfTrue="1">
      <formula>LEN(TRIM(H165))=0</formula>
    </cfRule>
  </conditionalFormatting>
  <conditionalFormatting sqref="H188:J195">
    <cfRule type="containsBlanks" dxfId="1230" priority="53" stopIfTrue="1">
      <formula>LEN(TRIM(H188))=0</formula>
    </cfRule>
  </conditionalFormatting>
  <conditionalFormatting sqref="H200:J204">
    <cfRule type="containsBlanks" dxfId="1229" priority="52" stopIfTrue="1">
      <formula>LEN(TRIM(H200))=0</formula>
    </cfRule>
  </conditionalFormatting>
  <conditionalFormatting sqref="H207:J215">
    <cfRule type="containsBlanks" dxfId="1228" priority="31" stopIfTrue="1">
      <formula>LEN(TRIM(H207))=0</formula>
    </cfRule>
  </conditionalFormatting>
  <conditionalFormatting sqref="H218:J226">
    <cfRule type="containsBlanks" dxfId="1227" priority="24" stopIfTrue="1">
      <formula>LEN(TRIM(H218))=0</formula>
    </cfRule>
  </conditionalFormatting>
  <conditionalFormatting sqref="K5:L13">
    <cfRule type="containsBlanks" dxfId="1226" priority="51" stopIfTrue="1">
      <formula>LEN(TRIM(K5))=0</formula>
    </cfRule>
  </conditionalFormatting>
  <conditionalFormatting sqref="K120:L128">
    <cfRule type="containsBlanks" dxfId="1225" priority="87" stopIfTrue="1">
      <formula>LEN(TRIM(K120))=0</formula>
    </cfRule>
  </conditionalFormatting>
  <conditionalFormatting sqref="L47:L113">
    <cfRule type="containsBlanks" dxfId="1224" priority="39" stopIfTrue="1">
      <formula>LEN(TRIM(L47))=0</formula>
    </cfRule>
  </conditionalFormatting>
  <conditionalFormatting sqref="L162:L228">
    <cfRule type="containsBlanks" dxfId="1223" priority="11" stopIfTrue="1">
      <formula>LEN(TRIM(L162))=0</formula>
    </cfRule>
  </conditionalFormatting>
  <conditionalFormatting sqref="O47:Q113">
    <cfRule type="containsBlanks" dxfId="1222" priority="40" stopIfTrue="1">
      <formula>LEN(TRIM(O47))=0</formula>
    </cfRule>
  </conditionalFormatting>
  <conditionalFormatting sqref="O162:Q228">
    <cfRule type="containsBlanks" dxfId="1221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8E772A33-043C-4903-9754-6E8F682F683A}">
      <formula1>$V$3:$V$5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:AB229"/>
  <sheetViews>
    <sheetView topLeftCell="A155" zoomScale="70" zoomScaleNormal="70" workbookViewId="0">
      <selection activeCell="F191" sqref="F191:G191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185"/>
      <c r="S1" s="185"/>
      <c r="T1" s="185"/>
      <c r="U1" s="185"/>
    </row>
    <row r="2" spans="1:24" ht="15.75" thickBot="1">
      <c r="A2" s="258" t="s">
        <v>90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186"/>
      <c r="S2" s="186"/>
      <c r="T2" s="186"/>
      <c r="U2" s="186"/>
    </row>
    <row r="3" spans="1:24" ht="18.75" thickBot="1">
      <c r="A3" s="259" t="s">
        <v>60</v>
      </c>
      <c r="B3" s="260"/>
      <c r="C3" s="260"/>
      <c r="D3" s="260"/>
      <c r="E3" s="261"/>
      <c r="F3" s="37" t="s">
        <v>61</v>
      </c>
      <c r="G3" s="38">
        <f>SUM(J21:J32)+SUM(J136:J147)</f>
        <v>37369.999999999993</v>
      </c>
      <c r="H3" s="38">
        <f>SUM(K21:K32)+SUM(K136:K147)</f>
        <v>25706</v>
      </c>
      <c r="I3" s="81" t="s">
        <v>47</v>
      </c>
      <c r="J3" s="82">
        <v>1900</v>
      </c>
      <c r="K3" s="83" t="s">
        <v>54</v>
      </c>
      <c r="L3" s="84">
        <v>720</v>
      </c>
    </row>
    <row r="4" spans="1:24" ht="20.25" customHeight="1" thickBot="1">
      <c r="A4" s="262" t="s">
        <v>8</v>
      </c>
      <c r="B4" s="263"/>
      <c r="C4" s="263"/>
      <c r="D4" s="263"/>
      <c r="E4" s="264"/>
      <c r="F4" s="265" t="s">
        <v>34</v>
      </c>
      <c r="G4" s="265"/>
      <c r="H4" s="266"/>
      <c r="I4" s="265" t="s">
        <v>9</v>
      </c>
      <c r="J4" s="267"/>
      <c r="K4" s="268" t="s">
        <v>16</v>
      </c>
      <c r="L4" s="266"/>
      <c r="M4" s="85"/>
      <c r="N4" s="269" t="s">
        <v>28</v>
      </c>
      <c r="O4" s="270"/>
      <c r="P4" s="270"/>
      <c r="Q4" s="270"/>
      <c r="R4" s="270"/>
      <c r="S4" s="270"/>
      <c r="T4" s="270"/>
      <c r="U4" s="271"/>
      <c r="X4" s="86"/>
    </row>
    <row r="5" spans="1:24" ht="15" thickBot="1">
      <c r="A5" s="289" t="s">
        <v>63</v>
      </c>
      <c r="B5" s="290"/>
      <c r="C5" s="290"/>
      <c r="D5" s="290"/>
      <c r="E5" s="290"/>
      <c r="F5" s="291" t="s">
        <v>91</v>
      </c>
      <c r="G5" s="292"/>
      <c r="H5" s="293"/>
      <c r="I5" s="294" t="s">
        <v>65</v>
      </c>
      <c r="J5" s="295"/>
      <c r="K5" s="291" t="s">
        <v>93</v>
      </c>
      <c r="L5" s="293"/>
      <c r="N5" s="296"/>
      <c r="O5" s="280" t="s">
        <v>29</v>
      </c>
      <c r="P5" s="281"/>
      <c r="Q5" s="281"/>
      <c r="R5" s="178"/>
      <c r="S5" s="178"/>
      <c r="T5" s="178"/>
      <c r="U5" s="87"/>
      <c r="X5" s="88"/>
    </row>
    <row r="6" spans="1:24" ht="14.25">
      <c r="A6" s="183" t="s">
        <v>7</v>
      </c>
      <c r="B6" s="184"/>
      <c r="C6" s="184"/>
      <c r="D6" s="184"/>
      <c r="E6" s="184"/>
      <c r="F6" s="275" t="s">
        <v>92</v>
      </c>
      <c r="G6" s="276"/>
      <c r="H6" s="277"/>
      <c r="I6" s="294" t="s">
        <v>45</v>
      </c>
      <c r="J6" s="295"/>
      <c r="K6" s="275" t="s">
        <v>94</v>
      </c>
      <c r="L6" s="277"/>
      <c r="N6" s="297"/>
      <c r="O6" s="298"/>
      <c r="P6" s="299"/>
      <c r="Q6" s="299"/>
      <c r="R6" s="179"/>
      <c r="S6" s="179"/>
      <c r="T6" s="179"/>
      <c r="U6" s="89"/>
      <c r="X6" s="88"/>
    </row>
    <row r="7" spans="1:24" ht="16.5" customHeight="1">
      <c r="A7" s="272" t="s">
        <v>46</v>
      </c>
      <c r="B7" s="273"/>
      <c r="C7" s="273"/>
      <c r="D7" s="273"/>
      <c r="E7" s="274"/>
      <c r="F7" s="275"/>
      <c r="G7" s="276"/>
      <c r="H7" s="277"/>
      <c r="I7" s="183" t="s">
        <v>44</v>
      </c>
      <c r="J7" s="71"/>
      <c r="K7" s="275" t="s">
        <v>96</v>
      </c>
      <c r="L7" s="277"/>
      <c r="N7" s="278"/>
      <c r="O7" s="280" t="s">
        <v>30</v>
      </c>
      <c r="P7" s="281"/>
      <c r="Q7" s="282"/>
      <c r="R7" s="180"/>
      <c r="S7" s="180"/>
      <c r="T7" s="180"/>
      <c r="U7" s="87"/>
      <c r="X7" s="88"/>
    </row>
    <row r="8" spans="1:24" ht="16.5" customHeight="1" thickBot="1">
      <c r="A8" s="272" t="s">
        <v>66</v>
      </c>
      <c r="B8" s="273"/>
      <c r="C8" s="273"/>
      <c r="D8" s="273"/>
      <c r="E8" s="274"/>
      <c r="F8" s="286" t="s">
        <v>95</v>
      </c>
      <c r="G8" s="287"/>
      <c r="H8" s="288"/>
      <c r="I8" s="183" t="s">
        <v>67</v>
      </c>
      <c r="J8" s="71"/>
      <c r="K8" s="286"/>
      <c r="L8" s="288"/>
      <c r="N8" s="279"/>
      <c r="O8" s="283"/>
      <c r="P8" s="284"/>
      <c r="Q8" s="285"/>
      <c r="R8" s="181"/>
      <c r="S8" s="181"/>
      <c r="T8" s="181"/>
      <c r="U8" s="91"/>
      <c r="X8" s="88"/>
    </row>
    <row r="9" spans="1:24" ht="15" thickBot="1">
      <c r="A9" s="303" t="s">
        <v>66</v>
      </c>
      <c r="B9" s="304"/>
      <c r="C9" s="304"/>
      <c r="D9" s="304"/>
      <c r="E9" s="305"/>
      <c r="F9" s="306"/>
      <c r="G9" s="307"/>
      <c r="H9" s="308"/>
      <c r="I9" s="92"/>
      <c r="J9" s="93"/>
      <c r="K9" s="306"/>
      <c r="L9" s="308"/>
      <c r="N9" s="309"/>
      <c r="O9" s="309"/>
      <c r="P9" s="310"/>
      <c r="Q9" s="310"/>
      <c r="R9" s="182"/>
      <c r="S9" s="182"/>
      <c r="T9" s="182"/>
      <c r="U9" s="182"/>
      <c r="X9" s="88"/>
    </row>
    <row r="10" spans="1:24" ht="15" hidden="1" thickBot="1">
      <c r="A10" s="94"/>
      <c r="B10" s="95"/>
      <c r="C10" s="95"/>
      <c r="D10" s="95"/>
      <c r="E10" s="95"/>
      <c r="F10" s="96"/>
      <c r="G10" s="96"/>
      <c r="H10" s="96"/>
      <c r="I10" s="95"/>
      <c r="J10" s="95"/>
      <c r="K10" s="96"/>
      <c r="L10" s="97"/>
      <c r="N10" s="177"/>
      <c r="O10" s="177"/>
      <c r="P10" s="182"/>
      <c r="Q10" s="182"/>
      <c r="R10" s="182"/>
      <c r="S10" s="182"/>
      <c r="T10" s="182"/>
      <c r="U10" s="182"/>
      <c r="X10" s="88"/>
    </row>
    <row r="11" spans="1:24" ht="15" hidden="1" thickBot="1">
      <c r="A11" s="94"/>
      <c r="B11" s="95"/>
      <c r="C11" s="95"/>
      <c r="D11" s="95"/>
      <c r="E11" s="95"/>
      <c r="F11" s="96"/>
      <c r="G11" s="96"/>
      <c r="H11" s="96"/>
      <c r="I11" s="95"/>
      <c r="J11" s="95"/>
      <c r="K11" s="96"/>
      <c r="L11" s="97"/>
      <c r="N11" s="177"/>
      <c r="O11" s="177"/>
      <c r="P11" s="182"/>
      <c r="Q11" s="182"/>
      <c r="R11" s="182"/>
      <c r="S11" s="182"/>
      <c r="T11" s="182"/>
      <c r="U11" s="182"/>
      <c r="X11" s="88"/>
    </row>
    <row r="12" spans="1:24" ht="15" hidden="1" thickBot="1">
      <c r="A12" s="94"/>
      <c r="B12" s="95"/>
      <c r="C12" s="95"/>
      <c r="D12" s="95"/>
      <c r="E12" s="95"/>
      <c r="F12" s="96"/>
      <c r="G12" s="96"/>
      <c r="H12" s="96"/>
      <c r="I12" s="95"/>
      <c r="J12" s="95"/>
      <c r="K12" s="96"/>
      <c r="L12" s="97"/>
      <c r="N12" s="177"/>
      <c r="O12" s="177"/>
      <c r="P12" s="182"/>
      <c r="Q12" s="182"/>
      <c r="R12" s="182"/>
      <c r="S12" s="182"/>
      <c r="T12" s="182"/>
      <c r="U12" s="182"/>
      <c r="X12" s="88"/>
    </row>
    <row r="13" spans="1:24" ht="15" hidden="1" thickBot="1">
      <c r="A13" s="94"/>
      <c r="B13" s="95"/>
      <c r="C13" s="95"/>
      <c r="D13" s="95"/>
      <c r="E13" s="95"/>
      <c r="F13" s="96"/>
      <c r="G13" s="96"/>
      <c r="H13" s="96"/>
      <c r="I13" s="95"/>
      <c r="J13" s="95"/>
      <c r="K13" s="96"/>
      <c r="L13" s="97"/>
      <c r="N13" s="177"/>
      <c r="O13" s="177"/>
      <c r="P13" s="182"/>
      <c r="Q13" s="182"/>
      <c r="R13" s="182"/>
      <c r="S13" s="182"/>
      <c r="T13" s="182"/>
      <c r="U13" s="182"/>
      <c r="X13" s="88"/>
    </row>
    <row r="14" spans="1:24" ht="18.75" customHeight="1" thickBot="1">
      <c r="A14" s="311" t="s">
        <v>33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3"/>
      <c r="N14" s="314" t="s">
        <v>37</v>
      </c>
      <c r="O14" s="315"/>
      <c r="P14" s="315"/>
      <c r="Q14" s="315"/>
      <c r="R14" s="315"/>
      <c r="S14" s="315"/>
      <c r="T14" s="315"/>
      <c r="U14" s="315"/>
      <c r="V14" s="316"/>
      <c r="X14" s="88"/>
    </row>
    <row r="15" spans="1:24" ht="8.25" customHeight="1">
      <c r="A15" s="300" t="s">
        <v>83</v>
      </c>
      <c r="B15" s="300" t="s">
        <v>51</v>
      </c>
      <c r="C15" s="300" t="s">
        <v>52</v>
      </c>
      <c r="D15" s="300" t="s">
        <v>24</v>
      </c>
      <c r="E15" s="300" t="s">
        <v>53</v>
      </c>
      <c r="F15" s="300" t="s">
        <v>55</v>
      </c>
      <c r="G15" s="300" t="s">
        <v>50</v>
      </c>
      <c r="H15" s="300" t="s">
        <v>64</v>
      </c>
      <c r="I15" s="300" t="s">
        <v>57</v>
      </c>
      <c r="J15" s="300" t="s">
        <v>49</v>
      </c>
      <c r="K15" s="300" t="s">
        <v>35</v>
      </c>
      <c r="L15" s="337" t="s">
        <v>48</v>
      </c>
      <c r="N15" s="324" t="s">
        <v>41</v>
      </c>
      <c r="O15" s="324"/>
      <c r="P15" s="325" t="s">
        <v>42</v>
      </c>
      <c r="Q15" s="326"/>
      <c r="R15" s="326"/>
      <c r="S15" s="326"/>
      <c r="T15" s="326"/>
      <c r="U15" s="327"/>
      <c r="V15" s="324" t="s">
        <v>43</v>
      </c>
      <c r="X15" s="88"/>
    </row>
    <row r="16" spans="1:24" ht="12.75" customHeight="1">
      <c r="A16" s="301"/>
      <c r="B16" s="301"/>
      <c r="C16" s="301"/>
      <c r="D16" s="301"/>
      <c r="E16" s="301"/>
      <c r="F16" s="301"/>
      <c r="G16" s="301"/>
      <c r="H16" s="301"/>
      <c r="I16" s="301"/>
      <c r="J16" s="301"/>
      <c r="K16" s="301"/>
      <c r="L16" s="338"/>
      <c r="N16" s="324"/>
      <c r="O16" s="324"/>
      <c r="P16" s="328"/>
      <c r="Q16" s="329"/>
      <c r="R16" s="329"/>
      <c r="S16" s="329"/>
      <c r="T16" s="329"/>
      <c r="U16" s="330"/>
      <c r="V16" s="324"/>
      <c r="X16" s="88"/>
    </row>
    <row r="17" spans="1:24" ht="12.75" customHeight="1">
      <c r="A17" s="301"/>
      <c r="B17" s="301"/>
      <c r="C17" s="301"/>
      <c r="D17" s="301"/>
      <c r="E17" s="301"/>
      <c r="F17" s="301"/>
      <c r="G17" s="301"/>
      <c r="H17" s="301"/>
      <c r="I17" s="301"/>
      <c r="J17" s="301"/>
      <c r="K17" s="301"/>
      <c r="L17" s="338"/>
      <c r="N17" s="324"/>
      <c r="O17" s="324"/>
      <c r="P17" s="328"/>
      <c r="Q17" s="329"/>
      <c r="R17" s="329"/>
      <c r="S17" s="329"/>
      <c r="T17" s="329"/>
      <c r="U17" s="330"/>
      <c r="V17" s="324"/>
      <c r="X17" s="88"/>
    </row>
    <row r="18" spans="1:24" ht="3.75" customHeight="1">
      <c r="A18" s="301"/>
      <c r="B18" s="301"/>
      <c r="C18" s="301"/>
      <c r="D18" s="301"/>
      <c r="E18" s="301"/>
      <c r="F18" s="301"/>
      <c r="G18" s="301"/>
      <c r="H18" s="301"/>
      <c r="I18" s="301"/>
      <c r="J18" s="301"/>
      <c r="K18" s="301"/>
      <c r="L18" s="338"/>
      <c r="N18" s="324"/>
      <c r="O18" s="324"/>
      <c r="P18" s="331"/>
      <c r="Q18" s="332"/>
      <c r="R18" s="332"/>
      <c r="S18" s="332"/>
      <c r="T18" s="332"/>
      <c r="U18" s="333"/>
      <c r="V18" s="324"/>
      <c r="X18" s="88"/>
    </row>
    <row r="19" spans="1:24" ht="45.75" customHeight="1" thickBot="1">
      <c r="A19" s="301"/>
      <c r="B19" s="301"/>
      <c r="C19" s="301"/>
      <c r="D19" s="302"/>
      <c r="E19" s="302"/>
      <c r="F19" s="302"/>
      <c r="G19" s="302"/>
      <c r="H19" s="302"/>
      <c r="I19" s="302"/>
      <c r="J19" s="302"/>
      <c r="K19" s="302"/>
      <c r="L19" s="338"/>
      <c r="M19" s="98"/>
      <c r="N19" s="334" t="s">
        <v>17</v>
      </c>
      <c r="O19" s="334"/>
      <c r="P19" s="18">
        <f>SUM(S47:S58)</f>
        <v>20.000000000000089</v>
      </c>
      <c r="Q19" s="18">
        <f>SUM(S59:S69)</f>
        <v>197.00000000000003</v>
      </c>
      <c r="R19" s="18">
        <f>SUM(S70:S80)</f>
        <v>12.999999999999954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230.00000000000006</v>
      </c>
      <c r="X19" s="182"/>
    </row>
    <row r="20" spans="1:24" ht="14.45" customHeight="1" thickBot="1">
      <c r="A20" s="317"/>
      <c r="B20" s="317"/>
      <c r="C20" s="317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176" t="s">
        <v>18</v>
      </c>
      <c r="O20" s="176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82"/>
    </row>
    <row r="21" spans="1:24" ht="17.25" customHeight="1">
      <c r="A21" s="300" t="str">
        <f>A37</f>
        <v>лесные ягоды</v>
      </c>
      <c r="B21" s="318">
        <v>0.33333333333333331</v>
      </c>
      <c r="C21" s="318">
        <v>0.39583333333333331</v>
      </c>
      <c r="D21" s="320">
        <f>(C21-B21+(C21&lt;B21))*24*60</f>
        <v>90</v>
      </c>
      <c r="E21" s="322">
        <v>1900</v>
      </c>
      <c r="F21" s="335">
        <f>IF(E21=0,0,(F37/J3*60))</f>
        <v>77.778947368421058</v>
      </c>
      <c r="G21" s="339">
        <f>IF($K21=0,0,(K21*100)/(D21*$J$3/60))</f>
        <v>86.421052631578945</v>
      </c>
      <c r="H21" s="335">
        <f>P19+P26</f>
        <v>20.000000000000089</v>
      </c>
      <c r="I21" s="339">
        <f>D21-F21-P27</f>
        <v>-7.7789473684211465</v>
      </c>
      <c r="J21" s="320">
        <f>(D21-H21)/60*E21</f>
        <v>2216.6666666666638</v>
      </c>
      <c r="K21" s="341">
        <f>F37</f>
        <v>2463</v>
      </c>
      <c r="L21" s="100">
        <f>IF($K21=0,0,K21/J21)</f>
        <v>1.1111278195488736</v>
      </c>
      <c r="N21" s="176" t="s">
        <v>19</v>
      </c>
      <c r="O21" s="176"/>
      <c r="P21" s="18">
        <f>SUM(U46:U57)</f>
        <v>0</v>
      </c>
      <c r="Q21" s="18">
        <f>SUM(U58:U68)</f>
        <v>120.00000000000006</v>
      </c>
      <c r="R21" s="18">
        <f>SUM(U69:U79)</f>
        <v>9.9999999999999645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130.00000000000003</v>
      </c>
      <c r="W21" s="182"/>
      <c r="X21" s="182"/>
    </row>
    <row r="22" spans="1:24" ht="17.25" customHeight="1" thickBot="1">
      <c r="A22" s="317"/>
      <c r="B22" s="319"/>
      <c r="C22" s="319"/>
      <c r="D22" s="321"/>
      <c r="E22" s="323"/>
      <c r="F22" s="336"/>
      <c r="G22" s="340"/>
      <c r="H22" s="336"/>
      <c r="I22" s="340"/>
      <c r="J22" s="321"/>
      <c r="K22" s="342"/>
      <c r="L22" s="101">
        <f>K21-J21</f>
        <v>246.33333333333621</v>
      </c>
      <c r="N22" s="176" t="s">
        <v>20</v>
      </c>
      <c r="O22" s="176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82"/>
      <c r="X22" s="182"/>
    </row>
    <row r="23" spans="1:24" ht="17.25" customHeight="1">
      <c r="A23" s="300" t="str">
        <f>A38</f>
        <v>миндаль</v>
      </c>
      <c r="B23" s="318">
        <v>0.39583333333333331</v>
      </c>
      <c r="C23" s="318">
        <v>0.77569444444444446</v>
      </c>
      <c r="D23" s="320">
        <f>(C23-B23+(C23&lt;B23))*24*60</f>
        <v>547</v>
      </c>
      <c r="E23" s="322">
        <v>1900</v>
      </c>
      <c r="F23" s="335">
        <f>IF(E23=0,0,(F38/J3*60))</f>
        <v>193.23157894736843</v>
      </c>
      <c r="G23" s="339">
        <f>IF($K23=0,0,(K23*100)/(D23*$J$3/60))</f>
        <v>35.325699990378133</v>
      </c>
      <c r="H23" s="335">
        <f>Q19+Q26</f>
        <v>197.00000000000003</v>
      </c>
      <c r="I23" s="339">
        <f>D23-F23-Q27</f>
        <v>36.768421052631425</v>
      </c>
      <c r="J23" s="320">
        <f>(D23-H23)/60*E23</f>
        <v>11083.333333333332</v>
      </c>
      <c r="K23" s="341">
        <f>F38</f>
        <v>6119</v>
      </c>
      <c r="L23" s="102">
        <f>IF($K23=0,0,K23/J23)</f>
        <v>0.55209022556390985</v>
      </c>
      <c r="N23" s="176" t="s">
        <v>27</v>
      </c>
      <c r="O23" s="176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82"/>
      <c r="X23" s="182"/>
    </row>
    <row r="24" spans="1:24" ht="16.899999999999999" customHeight="1" thickBot="1">
      <c r="A24" s="317"/>
      <c r="B24" s="319"/>
      <c r="C24" s="319"/>
      <c r="D24" s="321"/>
      <c r="E24" s="323"/>
      <c r="F24" s="336"/>
      <c r="G24" s="340"/>
      <c r="H24" s="336"/>
      <c r="I24" s="340"/>
      <c r="J24" s="321"/>
      <c r="K24" s="342"/>
      <c r="L24" s="101">
        <f>K23-J23</f>
        <v>-4964.3333333333321</v>
      </c>
      <c r="N24" s="174" t="s">
        <v>21</v>
      </c>
      <c r="O24" s="174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82"/>
      <c r="X24" s="182"/>
    </row>
    <row r="25" spans="1:24" ht="16.899999999999999" customHeight="1" collapsed="1">
      <c r="A25" s="300" t="str">
        <f>A39</f>
        <v>манго</v>
      </c>
      <c r="B25" s="318">
        <v>0.77569444444444446</v>
      </c>
      <c r="C25" s="318">
        <v>0.83333333333333337</v>
      </c>
      <c r="D25" s="320">
        <f>(C25-B25+(C25&lt;B25))*24*60</f>
        <v>83.000000000000028</v>
      </c>
      <c r="E25" s="322">
        <v>1900</v>
      </c>
      <c r="F25" s="335">
        <f>IF(E25=0,0,(F39/J3*60))</f>
        <v>74.810526315789474</v>
      </c>
      <c r="G25" s="339">
        <f>IF($K25=0,0,(K25*100)/(D25*$J$3/60))</f>
        <v>90.133164235890902</v>
      </c>
      <c r="H25" s="335">
        <f>R19+R26</f>
        <v>12.999999999999954</v>
      </c>
      <c r="I25" s="339">
        <f>D25-F25-R27</f>
        <v>-14.810526315789364</v>
      </c>
      <c r="J25" s="320">
        <f>(D25-H25)/60*E25</f>
        <v>2216.6666666666688</v>
      </c>
      <c r="K25" s="341">
        <f>F39</f>
        <v>2369</v>
      </c>
      <c r="L25" s="100">
        <f>IF($K25=0,0,K25/J25)</f>
        <v>1.0687218045112772</v>
      </c>
      <c r="N25" s="174" t="s">
        <v>39</v>
      </c>
      <c r="O25" s="174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82"/>
      <c r="X25" s="182"/>
    </row>
    <row r="26" spans="1:24" ht="16.899999999999999" customHeight="1" thickBot="1">
      <c r="A26" s="317"/>
      <c r="B26" s="319"/>
      <c r="C26" s="319"/>
      <c r="D26" s="321"/>
      <c r="E26" s="323"/>
      <c r="F26" s="336"/>
      <c r="G26" s="340"/>
      <c r="H26" s="336"/>
      <c r="I26" s="340"/>
      <c r="J26" s="321"/>
      <c r="K26" s="342"/>
      <c r="L26" s="101">
        <f>K25-J25</f>
        <v>152.33333333333121</v>
      </c>
      <c r="N26" s="343" t="s">
        <v>22</v>
      </c>
      <c r="O26" s="343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82"/>
      <c r="X26" s="182"/>
    </row>
    <row r="27" spans="1:24" ht="16.899999999999999" customHeight="1" collapsed="1">
      <c r="A27" s="301">
        <f>A40</f>
        <v>0</v>
      </c>
      <c r="B27" s="348"/>
      <c r="C27" s="348"/>
      <c r="D27" s="346">
        <f>(C27-B27+(C27&lt;B27))*24*60</f>
        <v>0</v>
      </c>
      <c r="E27" s="349"/>
      <c r="F27" s="344">
        <f>IF(E27=0,0,(F40/J3*60))</f>
        <v>0</v>
      </c>
      <c r="G27" s="339">
        <f>IF($K27=0,0,(K27*100)/(D27*$J$3/60))</f>
        <v>0</v>
      </c>
      <c r="H27" s="344">
        <f>S19+S26</f>
        <v>0</v>
      </c>
      <c r="I27" s="345">
        <f>D27-F27-S27</f>
        <v>0</v>
      </c>
      <c r="J27" s="346">
        <f>(D27-H27)/60*E27</f>
        <v>0</v>
      </c>
      <c r="K27" s="341">
        <f>F40</f>
        <v>0</v>
      </c>
      <c r="L27" s="100">
        <f>IF($K27=0,0,K27/J27)</f>
        <v>0</v>
      </c>
      <c r="N27" s="347" t="s">
        <v>15</v>
      </c>
      <c r="O27" s="347"/>
      <c r="P27" s="19">
        <f t="shared" ref="P27:U27" si="1">SUM(P18:P26)</f>
        <v>20.000000000000089</v>
      </c>
      <c r="Q27" s="19">
        <f t="shared" si="1"/>
        <v>317.00000000000011</v>
      </c>
      <c r="R27" s="19">
        <f t="shared" si="1"/>
        <v>22.999999999999918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360.00000000000017</v>
      </c>
      <c r="W27" s="182"/>
      <c r="X27" s="182"/>
    </row>
    <row r="28" spans="1:24" ht="16.899999999999999" customHeight="1" thickBot="1">
      <c r="A28" s="317"/>
      <c r="B28" s="319"/>
      <c r="C28" s="319"/>
      <c r="D28" s="321"/>
      <c r="E28" s="323"/>
      <c r="F28" s="336"/>
      <c r="G28" s="340"/>
      <c r="H28" s="336"/>
      <c r="I28" s="340"/>
      <c r="J28" s="321"/>
      <c r="K28" s="342"/>
      <c r="L28" s="101">
        <f>K27-J27</f>
        <v>0</v>
      </c>
      <c r="N28" s="347"/>
      <c r="O28" s="347"/>
      <c r="P28" s="19"/>
      <c r="Q28" s="19"/>
      <c r="R28" s="19"/>
      <c r="S28" s="19"/>
      <c r="T28" s="19"/>
      <c r="U28" s="19"/>
      <c r="V28" s="19"/>
      <c r="W28" s="182"/>
      <c r="X28" s="182"/>
    </row>
    <row r="29" spans="1:24" ht="16.899999999999999" customHeight="1">
      <c r="A29" s="300">
        <f>A41</f>
        <v>0</v>
      </c>
      <c r="B29" s="318"/>
      <c r="C29" s="318"/>
      <c r="D29" s="320">
        <f>(C29-B29+(C29&lt;B29))*24*60</f>
        <v>0</v>
      </c>
      <c r="E29" s="322"/>
      <c r="F29" s="335">
        <f>IF(E29=0,0,(F41/J3*60))</f>
        <v>0</v>
      </c>
      <c r="G29" s="339">
        <f>IF($K29=0,0,(K29*100)/(D29*$J$3/60))</f>
        <v>0</v>
      </c>
      <c r="H29" s="335">
        <f>T19+T26</f>
        <v>0</v>
      </c>
      <c r="I29" s="339">
        <f>D29-F29-T27</f>
        <v>0</v>
      </c>
      <c r="J29" s="320">
        <f>(D29-H29)/60*E29</f>
        <v>0</v>
      </c>
      <c r="K29" s="341">
        <f>F41</f>
        <v>0</v>
      </c>
      <c r="L29" s="100">
        <f>IF($K29=0,0,K29/J29)</f>
        <v>0</v>
      </c>
      <c r="V29" s="182"/>
      <c r="W29" s="182"/>
      <c r="X29" s="182"/>
    </row>
    <row r="30" spans="1:24" ht="16.899999999999999" customHeight="1" thickBot="1">
      <c r="A30" s="317"/>
      <c r="B30" s="319"/>
      <c r="C30" s="319"/>
      <c r="D30" s="321"/>
      <c r="E30" s="323"/>
      <c r="F30" s="336"/>
      <c r="G30" s="340"/>
      <c r="H30" s="336"/>
      <c r="I30" s="340"/>
      <c r="J30" s="321"/>
      <c r="K30" s="342"/>
      <c r="L30" s="101">
        <f>K29-J29</f>
        <v>0</v>
      </c>
      <c r="V30" s="182"/>
      <c r="W30" s="182"/>
      <c r="X30" s="182"/>
    </row>
    <row r="31" spans="1:24" ht="16.899999999999999" customHeight="1">
      <c r="A31" s="300">
        <f>A42</f>
        <v>0</v>
      </c>
      <c r="B31" s="318"/>
      <c r="C31" s="318"/>
      <c r="D31" s="320">
        <f>(C31-B31+(C31&lt;B31))*24*60</f>
        <v>0</v>
      </c>
      <c r="E31" s="322"/>
      <c r="F31" s="335">
        <f>IF(E31=0,0,(F42/J3*60))</f>
        <v>0</v>
      </c>
      <c r="G31" s="339">
        <f>IF($K31=0,0,(K31*100)/(D31*$J$3/60))</f>
        <v>0</v>
      </c>
      <c r="H31" s="335">
        <f>U19+U26</f>
        <v>0</v>
      </c>
      <c r="I31" s="339">
        <f>D31-F31-U27</f>
        <v>0</v>
      </c>
      <c r="J31" s="320">
        <f>(D31-H31)/60*E31</f>
        <v>0</v>
      </c>
      <c r="K31" s="341">
        <f>F42</f>
        <v>0</v>
      </c>
      <c r="L31" s="100">
        <f>IF($K31=0,0,K31/J31)</f>
        <v>0</v>
      </c>
      <c r="V31" s="182"/>
      <c r="W31" s="182"/>
      <c r="X31" s="182"/>
    </row>
    <row r="32" spans="1:24" ht="16.899999999999999" customHeight="1" thickBot="1">
      <c r="A32" s="317"/>
      <c r="B32" s="319"/>
      <c r="C32" s="319"/>
      <c r="D32" s="321"/>
      <c r="E32" s="323"/>
      <c r="F32" s="336"/>
      <c r="G32" s="340"/>
      <c r="H32" s="336"/>
      <c r="I32" s="340"/>
      <c r="J32" s="321"/>
      <c r="K32" s="342"/>
      <c r="L32" s="103">
        <f>K31-J31</f>
        <v>0</v>
      </c>
      <c r="V32" s="182"/>
      <c r="W32" s="182"/>
      <c r="X32" s="182"/>
    </row>
    <row r="33" spans="1:28" s="104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175" t="s">
        <v>81</v>
      </c>
      <c r="K33" s="140" t="s">
        <v>82</v>
      </c>
      <c r="L33" s="354">
        <f>IF($K34=0,0,K34/J34)</f>
        <v>0.70575725026852854</v>
      </c>
      <c r="N33"/>
      <c r="O33"/>
      <c r="P33"/>
      <c r="Q33"/>
      <c r="R33"/>
      <c r="S33"/>
      <c r="T33"/>
      <c r="U33"/>
      <c r="V33" s="182"/>
      <c r="W33" s="105"/>
      <c r="X33" s="105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41">
        <f>J21+J23+J25+J27+J29+J31</f>
        <v>15516.666666666664</v>
      </c>
      <c r="K34" s="140">
        <f>K21+K23+K25+K27+K29+K31</f>
        <v>10951</v>
      </c>
      <c r="L34" s="355"/>
      <c r="M34" s="182"/>
      <c r="V34" s="182"/>
      <c r="W34" s="182"/>
      <c r="X34" s="182"/>
    </row>
    <row r="35" spans="1:28" ht="17.25" customHeight="1">
      <c r="A35" s="363" t="s">
        <v>11</v>
      </c>
      <c r="B35" s="364"/>
      <c r="C35" s="364"/>
      <c r="D35" s="364"/>
      <c r="E35" s="337"/>
      <c r="F35" s="300" t="s">
        <v>78</v>
      </c>
      <c r="G35" s="300" t="s">
        <v>80</v>
      </c>
      <c r="H35" s="367"/>
      <c r="I35" s="20"/>
      <c r="J35" s="21"/>
      <c r="K35" s="22"/>
      <c r="L35" s="367" t="s">
        <v>56</v>
      </c>
      <c r="M35" s="356"/>
      <c r="V35" s="182"/>
      <c r="W35" s="106"/>
      <c r="X35" s="106"/>
    </row>
    <row r="36" spans="1:28" ht="17.25" customHeight="1" thickBot="1">
      <c r="A36" s="365"/>
      <c r="B36" s="366"/>
      <c r="C36" s="366"/>
      <c r="D36" s="366"/>
      <c r="E36" s="338"/>
      <c r="F36" s="302"/>
      <c r="G36" s="301"/>
      <c r="H36" s="368"/>
      <c r="I36" s="117"/>
      <c r="J36" s="118"/>
      <c r="K36" s="115"/>
      <c r="L36" s="368"/>
      <c r="M36" s="356"/>
      <c r="V36" s="182"/>
      <c r="W36" s="106"/>
      <c r="X36" s="106"/>
    </row>
    <row r="37" spans="1:28" ht="15.75" thickBot="1">
      <c r="A37" s="357" t="s">
        <v>140</v>
      </c>
      <c r="B37" s="358"/>
      <c r="C37" s="358"/>
      <c r="D37" s="358"/>
      <c r="E37" s="359"/>
      <c r="F37" s="62">
        <v>2463</v>
      </c>
      <c r="G37" s="119">
        <v>4812</v>
      </c>
      <c r="H37" s="120"/>
      <c r="I37" s="121"/>
      <c r="J37" s="122"/>
      <c r="K37" s="123">
        <f>G37</f>
        <v>4812</v>
      </c>
      <c r="L37" s="107"/>
      <c r="M37" s="108"/>
      <c r="V37" s="182"/>
      <c r="W37" s="182"/>
      <c r="X37" s="182"/>
    </row>
    <row r="38" spans="1:28" ht="13.5" customHeight="1" thickBot="1">
      <c r="A38" s="360" t="s">
        <v>141</v>
      </c>
      <c r="B38" s="361"/>
      <c r="C38" s="361"/>
      <c r="D38" s="361"/>
      <c r="E38" s="362"/>
      <c r="F38" s="62">
        <v>6119</v>
      </c>
      <c r="G38" s="124">
        <v>6000</v>
      </c>
      <c r="H38" s="109"/>
      <c r="I38" s="110"/>
      <c r="J38" s="111"/>
      <c r="K38" s="17">
        <f t="shared" ref="K38:K42" si="2">G38</f>
        <v>6000</v>
      </c>
      <c r="L38" s="64"/>
      <c r="M38" s="108"/>
      <c r="V38" s="182"/>
      <c r="W38" s="182"/>
      <c r="X38" s="182"/>
    </row>
    <row r="39" spans="1:28" ht="13.5" customHeight="1" thickBot="1">
      <c r="A39" s="360" t="s">
        <v>146</v>
      </c>
      <c r="B39" s="361"/>
      <c r="C39" s="361"/>
      <c r="D39" s="361"/>
      <c r="E39" s="362"/>
      <c r="F39" s="62">
        <v>2369</v>
      </c>
      <c r="G39" s="124"/>
      <c r="H39" s="109"/>
      <c r="I39" s="110"/>
      <c r="J39" s="111"/>
      <c r="K39" s="17">
        <f t="shared" si="2"/>
        <v>0</v>
      </c>
      <c r="L39" s="64"/>
      <c r="M39" s="108"/>
      <c r="V39" s="182"/>
      <c r="W39" s="182"/>
      <c r="X39" s="182"/>
    </row>
    <row r="40" spans="1:28" ht="13.5" customHeight="1" thickBot="1">
      <c r="A40" s="360"/>
      <c r="B40" s="361"/>
      <c r="C40" s="361"/>
      <c r="D40" s="361"/>
      <c r="E40" s="362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182"/>
      <c r="W40" s="182"/>
      <c r="X40" s="182"/>
    </row>
    <row r="41" spans="1:28" ht="13.5" customHeight="1" thickBot="1">
      <c r="A41" s="360"/>
      <c r="B41" s="361"/>
      <c r="C41" s="361"/>
      <c r="D41" s="361"/>
      <c r="E41" s="362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182"/>
      <c r="W41" s="182"/>
      <c r="X41" s="182"/>
    </row>
    <row r="42" spans="1:28" ht="13.5" customHeight="1" thickBot="1">
      <c r="A42" s="369"/>
      <c r="B42" s="370"/>
      <c r="C42" s="370"/>
      <c r="D42" s="370"/>
      <c r="E42" s="371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182"/>
      <c r="W42" s="182"/>
      <c r="X42" s="182"/>
    </row>
    <row r="43" spans="1:28" ht="13.5" thickBot="1">
      <c r="A43" s="372" t="s">
        <v>79</v>
      </c>
      <c r="B43" s="373"/>
      <c r="C43" s="373"/>
      <c r="D43" s="373"/>
      <c r="E43" s="373"/>
      <c r="F43" s="374"/>
      <c r="G43" s="373"/>
      <c r="H43" s="373"/>
      <c r="I43" s="373"/>
      <c r="J43" s="375"/>
      <c r="K43" s="116">
        <f>SUM(K37:K42)</f>
        <v>10812</v>
      </c>
      <c r="L43" s="116">
        <f>SUM(L38+L38)</f>
        <v>0</v>
      </c>
      <c r="M43" s="112"/>
      <c r="V43" s="182"/>
    </row>
    <row r="44" spans="1:28" ht="12.75" customHeight="1" thickBot="1"/>
    <row r="45" spans="1:28" ht="12.75" customHeight="1" thickBot="1">
      <c r="A45" s="376" t="s">
        <v>11</v>
      </c>
      <c r="B45" s="376" t="s">
        <v>59</v>
      </c>
      <c r="C45" s="378"/>
      <c r="D45" s="380" t="s">
        <v>58</v>
      </c>
      <c r="E45" s="378" t="s">
        <v>1</v>
      </c>
      <c r="F45" s="383" t="s">
        <v>6</v>
      </c>
      <c r="G45" s="384"/>
      <c r="H45" s="380" t="s">
        <v>5</v>
      </c>
      <c r="I45" s="388" t="s">
        <v>12</v>
      </c>
      <c r="J45" s="389"/>
      <c r="K45" s="380" t="s">
        <v>38</v>
      </c>
      <c r="L45" s="376" t="s">
        <v>0</v>
      </c>
      <c r="M45" s="383"/>
      <c r="N45" s="384"/>
      <c r="O45" s="380" t="s">
        <v>4</v>
      </c>
      <c r="P45" s="380" t="s">
        <v>2</v>
      </c>
      <c r="Q45" s="380" t="s">
        <v>3</v>
      </c>
      <c r="S45" s="390" t="s">
        <v>26</v>
      </c>
      <c r="T45" s="391"/>
      <c r="U45" s="391"/>
      <c r="V45" s="391"/>
      <c r="W45" s="391"/>
      <c r="X45" s="391"/>
      <c r="Y45" s="391"/>
      <c r="Z45" s="392"/>
    </row>
    <row r="46" spans="1:28" s="85" customFormat="1" ht="25.5" customHeight="1" thickBot="1">
      <c r="A46" s="377"/>
      <c r="B46" s="377"/>
      <c r="C46" s="379"/>
      <c r="D46" s="381"/>
      <c r="E46" s="382"/>
      <c r="F46" s="385"/>
      <c r="G46" s="386"/>
      <c r="H46" s="387"/>
      <c r="I46" s="27" t="s">
        <v>13</v>
      </c>
      <c r="J46" s="28" t="s">
        <v>14</v>
      </c>
      <c r="K46" s="381"/>
      <c r="L46" s="377"/>
      <c r="M46" s="399"/>
      <c r="N46" s="400"/>
      <c r="O46" s="381"/>
      <c r="P46" s="381"/>
      <c r="Q46" s="381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405" t="str">
        <f>A37</f>
        <v>лесные ягоды</v>
      </c>
      <c r="B47" s="23">
        <f>B21</f>
        <v>0.33333333333333331</v>
      </c>
      <c r="C47" s="23">
        <f>B47+1/24</f>
        <v>0.375</v>
      </c>
      <c r="D47" s="1"/>
      <c r="E47" s="171"/>
      <c r="F47" s="408" t="s">
        <v>142</v>
      </c>
      <c r="G47" s="409"/>
      <c r="H47" s="2" t="s">
        <v>99</v>
      </c>
      <c r="I47" s="3">
        <v>0.34027777777777773</v>
      </c>
      <c r="J47" s="3">
        <v>0.34722222222222227</v>
      </c>
      <c r="K47" s="29">
        <f>(J47-I47+(J47&lt;I47))*24*60</f>
        <v>10.000000000000124</v>
      </c>
      <c r="L47" s="410"/>
      <c r="M47" s="411"/>
      <c r="N47" s="412"/>
      <c r="O47" s="35" t="str">
        <f t="shared" ref="O47:O110" si="3">IF(H47=$V$5,$F$7,"")</f>
        <v/>
      </c>
      <c r="P47" s="171"/>
      <c r="Q47" s="4"/>
      <c r="R47"/>
      <c r="S47" s="33">
        <f>IF($H47="ПЛАНОВЫЕ",$K47,0)</f>
        <v>10.000000000000124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406"/>
      <c r="B48" s="24">
        <f>C47</f>
        <v>0.375</v>
      </c>
      <c r="C48" s="24">
        <f>B48+1/24</f>
        <v>0.41666666666666669</v>
      </c>
      <c r="D48" s="5"/>
      <c r="E48" s="172"/>
      <c r="F48" s="393" t="s">
        <v>143</v>
      </c>
      <c r="G48" s="394"/>
      <c r="H48" s="6" t="s">
        <v>99</v>
      </c>
      <c r="I48" s="7">
        <v>0.34722222222222227</v>
      </c>
      <c r="J48" s="7">
        <v>0.35416666666666669</v>
      </c>
      <c r="K48" s="30">
        <f t="shared" ref="K48:K111" si="4">(J48-I48+(J48&lt;I48))*24*60</f>
        <v>9.9999999999999645</v>
      </c>
      <c r="L48" s="395"/>
      <c r="M48" s="396"/>
      <c r="N48" s="397"/>
      <c r="O48" s="36" t="str">
        <f t="shared" si="3"/>
        <v/>
      </c>
      <c r="P48" s="172"/>
      <c r="Q48" s="8"/>
      <c r="R48"/>
      <c r="S48" s="33">
        <f t="shared" ref="S48:S111" si="5">IF($H48="ПЛАНОВЫЕ",$K48,0)</f>
        <v>9.9999999999999645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406"/>
      <c r="B49" s="24">
        <f t="shared" ref="B49:B58" si="13">C48</f>
        <v>0.41666666666666669</v>
      </c>
      <c r="C49" s="24">
        <f t="shared" ref="C49:C58" si="14">B49+1/24</f>
        <v>0.45833333333333337</v>
      </c>
      <c r="D49" s="5"/>
      <c r="E49" s="172"/>
      <c r="F49" s="398"/>
      <c r="G49" s="398"/>
      <c r="H49" s="6"/>
      <c r="I49" s="7"/>
      <c r="J49" s="7"/>
      <c r="K49" s="30">
        <f t="shared" si="4"/>
        <v>0</v>
      </c>
      <c r="L49" s="395"/>
      <c r="M49" s="396"/>
      <c r="N49" s="397"/>
      <c r="O49" s="36">
        <f t="shared" si="3"/>
        <v>0</v>
      </c>
      <c r="P49" s="172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406"/>
      <c r="B50" s="24">
        <f t="shared" si="13"/>
        <v>0.45833333333333337</v>
      </c>
      <c r="C50" s="24">
        <f t="shared" si="14"/>
        <v>0.5</v>
      </c>
      <c r="D50" s="5"/>
      <c r="E50" s="172"/>
      <c r="F50" s="398"/>
      <c r="G50" s="398"/>
      <c r="H50" s="6"/>
      <c r="I50" s="7"/>
      <c r="J50" s="7"/>
      <c r="K50" s="30">
        <f t="shared" si="4"/>
        <v>0</v>
      </c>
      <c r="L50" s="395"/>
      <c r="M50" s="396"/>
      <c r="N50" s="397"/>
      <c r="O50" s="36">
        <f t="shared" si="3"/>
        <v>0</v>
      </c>
      <c r="P50" s="172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406"/>
      <c r="B51" s="24">
        <f t="shared" si="13"/>
        <v>0.5</v>
      </c>
      <c r="C51" s="24">
        <f t="shared" si="14"/>
        <v>0.54166666666666663</v>
      </c>
      <c r="D51" s="5"/>
      <c r="E51" s="172"/>
      <c r="F51" s="398"/>
      <c r="G51" s="398"/>
      <c r="H51" s="6"/>
      <c r="I51" s="7"/>
      <c r="J51" s="7"/>
      <c r="K51" s="30">
        <f t="shared" si="4"/>
        <v>0</v>
      </c>
      <c r="L51" s="395"/>
      <c r="M51" s="396"/>
      <c r="N51" s="397"/>
      <c r="O51" s="36">
        <f t="shared" si="3"/>
        <v>0</v>
      </c>
      <c r="P51" s="172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406"/>
      <c r="B52" s="24">
        <f t="shared" si="13"/>
        <v>0.54166666666666663</v>
      </c>
      <c r="C52" s="24">
        <f t="shared" si="14"/>
        <v>0.58333333333333326</v>
      </c>
      <c r="D52" s="5"/>
      <c r="E52" s="172"/>
      <c r="F52" s="398"/>
      <c r="G52" s="398"/>
      <c r="H52" s="6"/>
      <c r="I52" s="7"/>
      <c r="J52" s="7"/>
      <c r="K52" s="30">
        <f t="shared" si="4"/>
        <v>0</v>
      </c>
      <c r="L52" s="395"/>
      <c r="M52" s="396"/>
      <c r="N52" s="397"/>
      <c r="O52" s="36">
        <f t="shared" si="3"/>
        <v>0</v>
      </c>
      <c r="P52" s="172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406"/>
      <c r="B53" s="24">
        <f t="shared" si="13"/>
        <v>0.58333333333333326</v>
      </c>
      <c r="C53" s="24">
        <f t="shared" si="14"/>
        <v>0.62499999999999989</v>
      </c>
      <c r="D53" s="5"/>
      <c r="E53" s="9"/>
      <c r="F53" s="398"/>
      <c r="G53" s="398"/>
      <c r="H53" s="6"/>
      <c r="I53" s="7"/>
      <c r="J53" s="7"/>
      <c r="K53" s="30">
        <f t="shared" si="4"/>
        <v>0</v>
      </c>
      <c r="L53" s="395"/>
      <c r="M53" s="396"/>
      <c r="N53" s="397"/>
      <c r="O53" s="36">
        <f t="shared" si="3"/>
        <v>0</v>
      </c>
      <c r="P53" s="172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406"/>
      <c r="B54" s="24">
        <f t="shared" si="13"/>
        <v>0.62499999999999989</v>
      </c>
      <c r="C54" s="24">
        <f t="shared" si="14"/>
        <v>0.66666666666666652</v>
      </c>
      <c r="D54" s="5"/>
      <c r="E54" s="9"/>
      <c r="F54" s="393"/>
      <c r="G54" s="394"/>
      <c r="H54" s="6"/>
      <c r="I54" s="7"/>
      <c r="J54" s="7"/>
      <c r="K54" s="30">
        <f t="shared" si="4"/>
        <v>0</v>
      </c>
      <c r="L54" s="395"/>
      <c r="M54" s="396"/>
      <c r="N54" s="397"/>
      <c r="O54" s="36">
        <f t="shared" si="3"/>
        <v>0</v>
      </c>
      <c r="P54" s="172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406"/>
      <c r="B55" s="24">
        <f t="shared" si="13"/>
        <v>0.66666666666666652</v>
      </c>
      <c r="C55" s="24">
        <f t="shared" si="14"/>
        <v>0.70833333333333315</v>
      </c>
      <c r="D55" s="5"/>
      <c r="E55" s="9"/>
      <c r="F55" s="393"/>
      <c r="G55" s="394"/>
      <c r="H55" s="6"/>
      <c r="I55" s="7"/>
      <c r="J55" s="7"/>
      <c r="K55" s="30">
        <f t="shared" si="4"/>
        <v>0</v>
      </c>
      <c r="L55" s="395"/>
      <c r="M55" s="396"/>
      <c r="N55" s="397"/>
      <c r="O55" s="36">
        <f t="shared" si="3"/>
        <v>0</v>
      </c>
      <c r="P55" s="172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406"/>
      <c r="B56" s="24">
        <f t="shared" si="13"/>
        <v>0.70833333333333315</v>
      </c>
      <c r="C56" s="24">
        <f t="shared" si="14"/>
        <v>0.74999999999999978</v>
      </c>
      <c r="D56" s="5"/>
      <c r="E56" s="9"/>
      <c r="F56" s="398"/>
      <c r="G56" s="398"/>
      <c r="H56" s="6"/>
      <c r="I56" s="7"/>
      <c r="J56" s="7"/>
      <c r="K56" s="30">
        <f t="shared" si="4"/>
        <v>0</v>
      </c>
      <c r="L56" s="395"/>
      <c r="M56" s="396"/>
      <c r="N56" s="397"/>
      <c r="O56" s="36">
        <f t="shared" si="3"/>
        <v>0</v>
      </c>
      <c r="P56" s="172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406"/>
      <c r="B57" s="24">
        <f t="shared" si="13"/>
        <v>0.74999999999999978</v>
      </c>
      <c r="C57" s="24">
        <f t="shared" si="14"/>
        <v>0.79166666666666641</v>
      </c>
      <c r="D57" s="10"/>
      <c r="E57" s="9"/>
      <c r="F57" s="398"/>
      <c r="G57" s="398"/>
      <c r="H57" s="6"/>
      <c r="I57" s="7"/>
      <c r="J57" s="7"/>
      <c r="K57" s="30">
        <f t="shared" si="4"/>
        <v>0</v>
      </c>
      <c r="L57" s="395"/>
      <c r="M57" s="396"/>
      <c r="N57" s="397"/>
      <c r="O57" s="36">
        <f t="shared" si="3"/>
        <v>0</v>
      </c>
      <c r="P57" s="172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407"/>
      <c r="B58" s="25">
        <f t="shared" si="13"/>
        <v>0.79166666666666641</v>
      </c>
      <c r="C58" s="26">
        <f t="shared" si="14"/>
        <v>0.83333333333333304</v>
      </c>
      <c r="D58" s="11"/>
      <c r="E58" s="11"/>
      <c r="F58" s="401"/>
      <c r="G58" s="401"/>
      <c r="H58" s="6"/>
      <c r="I58" s="13"/>
      <c r="J58" s="13"/>
      <c r="K58" s="31">
        <f t="shared" si="4"/>
        <v>0</v>
      </c>
      <c r="L58" s="402"/>
      <c r="M58" s="403"/>
      <c r="N58" s="404"/>
      <c r="O58" s="172">
        <f t="shared" si="3"/>
        <v>0</v>
      </c>
      <c r="P58" s="173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405" t="str">
        <f>A38</f>
        <v>миндаль</v>
      </c>
      <c r="B59" s="23">
        <f>B23</f>
        <v>0.39583333333333331</v>
      </c>
      <c r="C59" s="23">
        <f>B59+1/24</f>
        <v>0.4375</v>
      </c>
      <c r="D59" s="1"/>
      <c r="E59" s="171"/>
      <c r="F59" s="408" t="s">
        <v>98</v>
      </c>
      <c r="G59" s="409"/>
      <c r="H59" s="2" t="s">
        <v>99</v>
      </c>
      <c r="I59" s="3">
        <v>0.39583333333333331</v>
      </c>
      <c r="J59" s="3">
        <v>0.40277777777777773</v>
      </c>
      <c r="K59" s="29">
        <f t="shared" si="4"/>
        <v>9.9999999999999645</v>
      </c>
      <c r="L59" s="410"/>
      <c r="M59" s="411"/>
      <c r="N59" s="412"/>
      <c r="O59" s="35" t="str">
        <f t="shared" si="3"/>
        <v/>
      </c>
      <c r="P59" s="171"/>
      <c r="Q59" s="4"/>
      <c r="R59"/>
      <c r="S59" s="33">
        <f t="shared" si="5"/>
        <v>9.9999999999999645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406"/>
      <c r="B60" s="24">
        <f>C59</f>
        <v>0.4375</v>
      </c>
      <c r="C60" s="24">
        <f>B60+1/24</f>
        <v>0.47916666666666669</v>
      </c>
      <c r="D60" s="5"/>
      <c r="E60" s="172"/>
      <c r="F60" s="393" t="s">
        <v>143</v>
      </c>
      <c r="G60" s="394"/>
      <c r="H60" s="6" t="s">
        <v>99</v>
      </c>
      <c r="I60" s="7">
        <v>0.40277777777777773</v>
      </c>
      <c r="J60" s="7">
        <v>0.40972222222222227</v>
      </c>
      <c r="K60" s="30">
        <f t="shared" si="4"/>
        <v>10.000000000000124</v>
      </c>
      <c r="L60" s="395"/>
      <c r="M60" s="396"/>
      <c r="N60" s="397"/>
      <c r="O60" s="36" t="str">
        <f t="shared" si="3"/>
        <v/>
      </c>
      <c r="P60" s="172"/>
      <c r="Q60" s="8"/>
      <c r="R60"/>
      <c r="S60" s="33">
        <f t="shared" si="5"/>
        <v>10.000000000000124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406"/>
      <c r="B61" s="24">
        <f t="shared" ref="B61:B69" si="15">C60</f>
        <v>0.47916666666666669</v>
      </c>
      <c r="C61" s="24">
        <f t="shared" ref="C61:C69" si="16">B61+1/24</f>
        <v>0.52083333333333337</v>
      </c>
      <c r="D61" s="5"/>
      <c r="E61" s="172"/>
      <c r="F61" s="398" t="s">
        <v>133</v>
      </c>
      <c r="G61" s="398"/>
      <c r="H61" s="6" t="s">
        <v>99</v>
      </c>
      <c r="I61" s="7">
        <v>0.40972222222222227</v>
      </c>
      <c r="J61" s="7">
        <v>0.5</v>
      </c>
      <c r="K61" s="30">
        <f t="shared" si="4"/>
        <v>129.99999999999994</v>
      </c>
      <c r="L61" s="395"/>
      <c r="M61" s="396"/>
      <c r="N61" s="397"/>
      <c r="O61" s="36" t="str">
        <f t="shared" si="3"/>
        <v/>
      </c>
      <c r="P61" s="172"/>
      <c r="Q61" s="8"/>
      <c r="R61"/>
      <c r="S61" s="33">
        <f t="shared" si="5"/>
        <v>129.99999999999994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406"/>
      <c r="B62" s="24">
        <f t="shared" si="15"/>
        <v>0.52083333333333337</v>
      </c>
      <c r="C62" s="24">
        <f t="shared" si="16"/>
        <v>0.5625</v>
      </c>
      <c r="D62" s="5"/>
      <c r="E62" s="172"/>
      <c r="F62" s="398" t="s">
        <v>105</v>
      </c>
      <c r="G62" s="398"/>
      <c r="H62" s="6" t="s">
        <v>102</v>
      </c>
      <c r="I62" s="7">
        <v>0.5</v>
      </c>
      <c r="J62" s="7">
        <v>0.5625</v>
      </c>
      <c r="K62" s="30">
        <f t="shared" si="4"/>
        <v>90</v>
      </c>
      <c r="L62" s="395" t="s">
        <v>145</v>
      </c>
      <c r="M62" s="396"/>
      <c r="N62" s="397"/>
      <c r="O62" s="36" t="str">
        <f t="shared" si="3"/>
        <v/>
      </c>
      <c r="P62" s="172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90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406"/>
      <c r="B63" s="24">
        <f t="shared" si="15"/>
        <v>0.5625</v>
      </c>
      <c r="C63" s="24">
        <f t="shared" si="16"/>
        <v>0.60416666666666663</v>
      </c>
      <c r="D63" s="5"/>
      <c r="E63" s="172"/>
      <c r="F63" s="398" t="s">
        <v>116</v>
      </c>
      <c r="G63" s="398"/>
      <c r="H63" s="6" t="s">
        <v>99</v>
      </c>
      <c r="I63" s="7">
        <v>0.5625</v>
      </c>
      <c r="J63" s="7">
        <v>0.56944444444444442</v>
      </c>
      <c r="K63" s="30">
        <f t="shared" si="4"/>
        <v>9.9999999999999645</v>
      </c>
      <c r="L63" s="395"/>
      <c r="M63" s="396"/>
      <c r="N63" s="397"/>
      <c r="O63" s="36" t="str">
        <f t="shared" si="3"/>
        <v/>
      </c>
      <c r="P63" s="172"/>
      <c r="Q63" s="8"/>
      <c r="R63"/>
      <c r="S63" s="33">
        <f t="shared" si="5"/>
        <v>9.9999999999999645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406"/>
      <c r="B64" s="24">
        <f t="shared" si="15"/>
        <v>0.60416666666666663</v>
      </c>
      <c r="C64" s="24">
        <f t="shared" si="16"/>
        <v>0.64583333333333326</v>
      </c>
      <c r="D64" s="5"/>
      <c r="E64" s="172"/>
      <c r="F64" s="398" t="s">
        <v>114</v>
      </c>
      <c r="G64" s="398"/>
      <c r="H64" s="6" t="s">
        <v>102</v>
      </c>
      <c r="I64" s="7">
        <v>0.56944444444444442</v>
      </c>
      <c r="J64" s="7">
        <v>0.59027777777777779</v>
      </c>
      <c r="K64" s="30">
        <f t="shared" si="4"/>
        <v>30.000000000000053</v>
      </c>
      <c r="L64" s="395" t="s">
        <v>144</v>
      </c>
      <c r="M64" s="396"/>
      <c r="N64" s="397"/>
      <c r="O64" s="36" t="str">
        <f t="shared" si="3"/>
        <v/>
      </c>
      <c r="P64" s="172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30.000000000000053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406"/>
      <c r="B65" s="24">
        <f t="shared" si="15"/>
        <v>0.64583333333333326</v>
      </c>
      <c r="C65" s="24">
        <f t="shared" si="16"/>
        <v>0.68749999999999989</v>
      </c>
      <c r="D65" s="5"/>
      <c r="E65" s="9"/>
      <c r="F65" s="398" t="s">
        <v>112</v>
      </c>
      <c r="G65" s="398"/>
      <c r="H65" s="6" t="s">
        <v>99</v>
      </c>
      <c r="I65" s="7">
        <v>0.75</v>
      </c>
      <c r="J65" s="7">
        <v>0.77569444444444446</v>
      </c>
      <c r="K65" s="30">
        <f t="shared" si="4"/>
        <v>37.000000000000028</v>
      </c>
      <c r="L65" s="395"/>
      <c r="M65" s="396"/>
      <c r="N65" s="397"/>
      <c r="O65" s="36" t="str">
        <f t="shared" si="3"/>
        <v/>
      </c>
      <c r="P65" s="172"/>
      <c r="Q65" s="8"/>
      <c r="R65"/>
      <c r="S65" s="33">
        <f t="shared" si="5"/>
        <v>37.000000000000028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406"/>
      <c r="B66" s="24">
        <f t="shared" si="15"/>
        <v>0.68749999999999989</v>
      </c>
      <c r="C66" s="24">
        <f t="shared" si="16"/>
        <v>0.72916666666666652</v>
      </c>
      <c r="D66" s="5"/>
      <c r="E66" s="9"/>
      <c r="F66" s="393"/>
      <c r="G66" s="394"/>
      <c r="H66" s="6"/>
      <c r="I66" s="7"/>
      <c r="J66" s="7"/>
      <c r="K66" s="30">
        <f t="shared" si="4"/>
        <v>0</v>
      </c>
      <c r="L66" s="395"/>
      <c r="M66" s="396"/>
      <c r="N66" s="397"/>
      <c r="O66" s="36">
        <f t="shared" si="3"/>
        <v>0</v>
      </c>
      <c r="P66" s="172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406"/>
      <c r="B67" s="24">
        <f t="shared" si="15"/>
        <v>0.72916666666666652</v>
      </c>
      <c r="C67" s="24">
        <f t="shared" si="16"/>
        <v>0.77083333333333315</v>
      </c>
      <c r="D67" s="5"/>
      <c r="E67" s="9"/>
      <c r="F67" s="393"/>
      <c r="G67" s="394"/>
      <c r="H67" s="6"/>
      <c r="I67" s="7"/>
      <c r="J67" s="7"/>
      <c r="K67" s="30">
        <f t="shared" si="4"/>
        <v>0</v>
      </c>
      <c r="L67" s="395"/>
      <c r="M67" s="396"/>
      <c r="N67" s="397"/>
      <c r="O67" s="36">
        <f t="shared" si="3"/>
        <v>0</v>
      </c>
      <c r="P67" s="172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406"/>
      <c r="B68" s="24">
        <f t="shared" si="15"/>
        <v>0.77083333333333315</v>
      </c>
      <c r="C68" s="24">
        <f t="shared" si="16"/>
        <v>0.81249999999999978</v>
      </c>
      <c r="D68" s="5"/>
      <c r="E68" s="9"/>
      <c r="F68" s="398"/>
      <c r="G68" s="398"/>
      <c r="H68" s="6"/>
      <c r="I68" s="7"/>
      <c r="J68" s="7"/>
      <c r="K68" s="30">
        <f t="shared" si="4"/>
        <v>0</v>
      </c>
      <c r="L68" s="395"/>
      <c r="M68" s="396"/>
      <c r="N68" s="397"/>
      <c r="O68" s="36">
        <f t="shared" si="3"/>
        <v>0</v>
      </c>
      <c r="P68" s="172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407"/>
      <c r="B69" s="25">
        <f t="shared" si="15"/>
        <v>0.81249999999999978</v>
      </c>
      <c r="C69" s="25">
        <f t="shared" si="16"/>
        <v>0.85416666666666641</v>
      </c>
      <c r="D69" s="15"/>
      <c r="E69" s="11"/>
      <c r="F69" s="401"/>
      <c r="G69" s="401"/>
      <c r="H69" s="12"/>
      <c r="I69" s="13"/>
      <c r="J69" s="13"/>
      <c r="K69" s="31">
        <f t="shared" si="4"/>
        <v>0</v>
      </c>
      <c r="L69" s="402"/>
      <c r="M69" s="403"/>
      <c r="N69" s="404"/>
      <c r="O69" s="172">
        <f t="shared" si="3"/>
        <v>0</v>
      </c>
      <c r="P69" s="173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405" t="str">
        <f>A39</f>
        <v>манго</v>
      </c>
      <c r="B70" s="23">
        <f>B25</f>
        <v>0.77569444444444446</v>
      </c>
      <c r="C70" s="23">
        <f>B70+1/24</f>
        <v>0.81736111111111109</v>
      </c>
      <c r="D70" s="1"/>
      <c r="E70" s="171"/>
      <c r="F70" s="408" t="s">
        <v>116</v>
      </c>
      <c r="G70" s="409"/>
      <c r="H70" s="2" t="s">
        <v>99</v>
      </c>
      <c r="I70" s="3">
        <v>0.77569444444444446</v>
      </c>
      <c r="J70" s="3">
        <v>0.78472222222222221</v>
      </c>
      <c r="K70" s="29">
        <f t="shared" si="4"/>
        <v>12.999999999999954</v>
      </c>
      <c r="L70" s="410"/>
      <c r="M70" s="411"/>
      <c r="N70" s="412"/>
      <c r="O70" s="35" t="str">
        <f t="shared" si="3"/>
        <v/>
      </c>
      <c r="P70" s="171"/>
      <c r="Q70" s="4"/>
      <c r="R70"/>
      <c r="S70" s="33">
        <f t="shared" si="5"/>
        <v>12.999999999999954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406"/>
      <c r="B71" s="24">
        <f>C70</f>
        <v>0.81736111111111109</v>
      </c>
      <c r="C71" s="24">
        <f>B71+1/24</f>
        <v>0.85902777777777772</v>
      </c>
      <c r="D71" s="5"/>
      <c r="E71" s="172"/>
      <c r="F71" s="393" t="s">
        <v>98</v>
      </c>
      <c r="G71" s="394"/>
      <c r="H71" s="6" t="s">
        <v>102</v>
      </c>
      <c r="I71" s="7">
        <v>0.78472222222222221</v>
      </c>
      <c r="J71" s="7">
        <v>0.79166666666666663</v>
      </c>
      <c r="K71" s="30">
        <f t="shared" si="4"/>
        <v>9.9999999999999645</v>
      </c>
      <c r="L71" s="395" t="s">
        <v>144</v>
      </c>
      <c r="M71" s="396"/>
      <c r="N71" s="397"/>
      <c r="O71" s="36" t="str">
        <f t="shared" si="3"/>
        <v/>
      </c>
      <c r="P71" s="172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9.9999999999999645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406"/>
      <c r="B72" s="24">
        <f t="shared" ref="B72:B80" si="17">C71</f>
        <v>0.85902777777777772</v>
      </c>
      <c r="C72" s="24">
        <f t="shared" ref="C72:C80" si="18">B72+1/24</f>
        <v>0.90069444444444435</v>
      </c>
      <c r="D72" s="5"/>
      <c r="E72" s="172"/>
      <c r="F72" s="398"/>
      <c r="G72" s="398"/>
      <c r="H72" s="6"/>
      <c r="I72" s="7"/>
      <c r="J72" s="7"/>
      <c r="K72" s="30">
        <f t="shared" si="4"/>
        <v>0</v>
      </c>
      <c r="L72" s="395"/>
      <c r="M72" s="396"/>
      <c r="N72" s="397"/>
      <c r="O72" s="36">
        <f t="shared" si="3"/>
        <v>0</v>
      </c>
      <c r="P72" s="172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406"/>
      <c r="B73" s="24">
        <f t="shared" si="17"/>
        <v>0.90069444444444435</v>
      </c>
      <c r="C73" s="24">
        <f t="shared" si="18"/>
        <v>0.94236111111111098</v>
      </c>
      <c r="D73" s="5"/>
      <c r="E73" s="172"/>
      <c r="F73" s="398"/>
      <c r="G73" s="398"/>
      <c r="H73" s="6"/>
      <c r="I73" s="7"/>
      <c r="J73" s="7"/>
      <c r="K73" s="30">
        <f t="shared" si="4"/>
        <v>0</v>
      </c>
      <c r="L73" s="395"/>
      <c r="M73" s="396"/>
      <c r="N73" s="397"/>
      <c r="O73" s="36">
        <f t="shared" si="3"/>
        <v>0</v>
      </c>
      <c r="P73" s="172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406"/>
      <c r="B74" s="24">
        <f t="shared" si="17"/>
        <v>0.94236111111111098</v>
      </c>
      <c r="C74" s="24">
        <f t="shared" si="18"/>
        <v>0.98402777777777761</v>
      </c>
      <c r="D74" s="5"/>
      <c r="E74" s="172"/>
      <c r="F74" s="398"/>
      <c r="G74" s="398"/>
      <c r="H74" s="6"/>
      <c r="I74" s="7"/>
      <c r="J74" s="7"/>
      <c r="K74" s="30">
        <f t="shared" si="4"/>
        <v>0</v>
      </c>
      <c r="L74" s="395"/>
      <c r="M74" s="396"/>
      <c r="N74" s="397"/>
      <c r="O74" s="36">
        <f t="shared" si="3"/>
        <v>0</v>
      </c>
      <c r="P74" s="172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406"/>
      <c r="B75" s="24">
        <f t="shared" si="17"/>
        <v>0.98402777777777761</v>
      </c>
      <c r="C75" s="24">
        <f t="shared" si="18"/>
        <v>1.0256944444444442</v>
      </c>
      <c r="D75" s="5"/>
      <c r="E75" s="172"/>
      <c r="F75" s="398"/>
      <c r="G75" s="398"/>
      <c r="H75" s="6"/>
      <c r="I75" s="7"/>
      <c r="J75" s="7"/>
      <c r="K75" s="30">
        <f t="shared" si="4"/>
        <v>0</v>
      </c>
      <c r="L75" s="395"/>
      <c r="M75" s="396"/>
      <c r="N75" s="397"/>
      <c r="O75" s="36">
        <f t="shared" si="3"/>
        <v>0</v>
      </c>
      <c r="P75" s="172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406"/>
      <c r="B76" s="24">
        <f t="shared" si="17"/>
        <v>1.0256944444444442</v>
      </c>
      <c r="C76" s="24">
        <f t="shared" si="18"/>
        <v>1.067361111111111</v>
      </c>
      <c r="D76" s="5"/>
      <c r="E76" s="9"/>
      <c r="F76" s="398"/>
      <c r="G76" s="398"/>
      <c r="H76" s="6"/>
      <c r="I76" s="7"/>
      <c r="J76" s="7"/>
      <c r="K76" s="30">
        <f t="shared" si="4"/>
        <v>0</v>
      </c>
      <c r="L76" s="395"/>
      <c r="M76" s="396"/>
      <c r="N76" s="397"/>
      <c r="O76" s="36">
        <f t="shared" si="3"/>
        <v>0</v>
      </c>
      <c r="P76" s="172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406"/>
      <c r="B77" s="24">
        <f t="shared" si="17"/>
        <v>1.067361111111111</v>
      </c>
      <c r="C77" s="24">
        <f t="shared" si="18"/>
        <v>1.1090277777777777</v>
      </c>
      <c r="D77" s="5"/>
      <c r="E77" s="9"/>
      <c r="F77" s="393"/>
      <c r="G77" s="394"/>
      <c r="H77" s="6"/>
      <c r="I77" s="7"/>
      <c r="J77" s="7"/>
      <c r="K77" s="30">
        <f t="shared" si="4"/>
        <v>0</v>
      </c>
      <c r="L77" s="395"/>
      <c r="M77" s="396"/>
      <c r="N77" s="397"/>
      <c r="O77" s="36">
        <f t="shared" si="3"/>
        <v>0</v>
      </c>
      <c r="P77" s="172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406"/>
      <c r="B78" s="24">
        <f t="shared" si="17"/>
        <v>1.1090277777777777</v>
      </c>
      <c r="C78" s="24">
        <f t="shared" si="18"/>
        <v>1.1506944444444445</v>
      </c>
      <c r="D78" s="5"/>
      <c r="E78" s="9"/>
      <c r="F78" s="393"/>
      <c r="G78" s="394"/>
      <c r="H78" s="6"/>
      <c r="I78" s="7"/>
      <c r="J78" s="7"/>
      <c r="K78" s="30">
        <f t="shared" si="4"/>
        <v>0</v>
      </c>
      <c r="L78" s="395"/>
      <c r="M78" s="396"/>
      <c r="N78" s="397"/>
      <c r="O78" s="36">
        <f t="shared" si="3"/>
        <v>0</v>
      </c>
      <c r="P78" s="172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406"/>
      <c r="B79" s="24">
        <f t="shared" si="17"/>
        <v>1.1506944444444445</v>
      </c>
      <c r="C79" s="24">
        <f t="shared" si="18"/>
        <v>1.1923611111111112</v>
      </c>
      <c r="D79" s="5"/>
      <c r="E79" s="9"/>
      <c r="F79" s="398"/>
      <c r="G79" s="398"/>
      <c r="H79" s="6"/>
      <c r="I79" s="7"/>
      <c r="J79" s="7"/>
      <c r="K79" s="30">
        <f t="shared" si="4"/>
        <v>0</v>
      </c>
      <c r="L79" s="395"/>
      <c r="M79" s="396"/>
      <c r="N79" s="397"/>
      <c r="O79" s="36">
        <f t="shared" si="3"/>
        <v>0</v>
      </c>
      <c r="P79" s="172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407"/>
      <c r="B80" s="25">
        <f t="shared" si="17"/>
        <v>1.1923611111111112</v>
      </c>
      <c r="C80" s="25">
        <f t="shared" si="18"/>
        <v>1.2340277777777779</v>
      </c>
      <c r="D80" s="15"/>
      <c r="E80" s="11"/>
      <c r="F80" s="401"/>
      <c r="G80" s="401"/>
      <c r="H80" s="12"/>
      <c r="I80" s="13"/>
      <c r="J80" s="13"/>
      <c r="K80" s="31">
        <f t="shared" si="4"/>
        <v>0</v>
      </c>
      <c r="L80" s="402"/>
      <c r="M80" s="403"/>
      <c r="N80" s="404"/>
      <c r="O80" s="172">
        <f t="shared" si="3"/>
        <v>0</v>
      </c>
      <c r="P80" s="173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405">
        <f>A40</f>
        <v>0</v>
      </c>
      <c r="B81" s="23">
        <f>B27</f>
        <v>0</v>
      </c>
      <c r="C81" s="23">
        <f>B81+1/24</f>
        <v>4.1666666666666664E-2</v>
      </c>
      <c r="D81" s="1"/>
      <c r="E81" s="171"/>
      <c r="F81" s="408"/>
      <c r="G81" s="409"/>
      <c r="H81" s="2"/>
      <c r="I81" s="3"/>
      <c r="J81" s="3"/>
      <c r="K81" s="29">
        <f t="shared" si="4"/>
        <v>0</v>
      </c>
      <c r="L81" s="410"/>
      <c r="M81" s="411"/>
      <c r="N81" s="412"/>
      <c r="O81" s="35">
        <f t="shared" si="3"/>
        <v>0</v>
      </c>
      <c r="P81" s="171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406"/>
      <c r="B82" s="24">
        <f>C81</f>
        <v>4.1666666666666664E-2</v>
      </c>
      <c r="C82" s="24">
        <f>B82+1/24</f>
        <v>8.3333333333333329E-2</v>
      </c>
      <c r="D82" s="5"/>
      <c r="E82" s="172"/>
      <c r="F82" s="393"/>
      <c r="G82" s="394"/>
      <c r="H82" s="6"/>
      <c r="I82" s="7"/>
      <c r="J82" s="7"/>
      <c r="K82" s="30">
        <f t="shared" si="4"/>
        <v>0</v>
      </c>
      <c r="L82" s="395"/>
      <c r="M82" s="396"/>
      <c r="N82" s="397"/>
      <c r="O82" s="36">
        <f t="shared" si="3"/>
        <v>0</v>
      </c>
      <c r="P82" s="172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40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72"/>
      <c r="F83" s="398"/>
      <c r="G83" s="398"/>
      <c r="H83" s="6"/>
      <c r="I83" s="7"/>
      <c r="J83" s="7"/>
      <c r="K83" s="30">
        <f t="shared" si="4"/>
        <v>0</v>
      </c>
      <c r="L83" s="395"/>
      <c r="M83" s="396"/>
      <c r="N83" s="397"/>
      <c r="O83" s="36">
        <f t="shared" si="3"/>
        <v>0</v>
      </c>
      <c r="P83" s="172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406"/>
      <c r="B84" s="24">
        <f t="shared" si="19"/>
        <v>0.125</v>
      </c>
      <c r="C84" s="24">
        <f t="shared" si="20"/>
        <v>0.16666666666666666</v>
      </c>
      <c r="D84" s="5"/>
      <c r="E84" s="172"/>
      <c r="F84" s="398"/>
      <c r="G84" s="398"/>
      <c r="H84" s="6"/>
      <c r="I84" s="7"/>
      <c r="J84" s="7"/>
      <c r="K84" s="30">
        <f t="shared" si="4"/>
        <v>0</v>
      </c>
      <c r="L84" s="395"/>
      <c r="M84" s="396"/>
      <c r="N84" s="397"/>
      <c r="O84" s="36">
        <f t="shared" si="3"/>
        <v>0</v>
      </c>
      <c r="P84" s="172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406"/>
      <c r="B85" s="24">
        <f t="shared" si="19"/>
        <v>0.16666666666666666</v>
      </c>
      <c r="C85" s="24">
        <f t="shared" si="20"/>
        <v>0.20833333333333331</v>
      </c>
      <c r="D85" s="5"/>
      <c r="E85" s="172"/>
      <c r="F85" s="398"/>
      <c r="G85" s="398"/>
      <c r="H85" s="6"/>
      <c r="I85" s="7"/>
      <c r="J85" s="7"/>
      <c r="K85" s="30">
        <f t="shared" si="4"/>
        <v>0</v>
      </c>
      <c r="L85" s="395"/>
      <c r="M85" s="396"/>
      <c r="N85" s="397"/>
      <c r="O85" s="36">
        <f t="shared" si="3"/>
        <v>0</v>
      </c>
      <c r="P85" s="172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406"/>
      <c r="B86" s="24">
        <f t="shared" si="19"/>
        <v>0.20833333333333331</v>
      </c>
      <c r="C86" s="24">
        <f t="shared" si="20"/>
        <v>0.24999999999999997</v>
      </c>
      <c r="D86" s="5"/>
      <c r="E86" s="172"/>
      <c r="F86" s="398"/>
      <c r="G86" s="398"/>
      <c r="H86" s="6"/>
      <c r="I86" s="7"/>
      <c r="J86" s="7"/>
      <c r="K86" s="30">
        <f t="shared" si="4"/>
        <v>0</v>
      </c>
      <c r="L86" s="395"/>
      <c r="M86" s="396"/>
      <c r="N86" s="397"/>
      <c r="O86" s="36">
        <f t="shared" si="3"/>
        <v>0</v>
      </c>
      <c r="P86" s="172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40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398"/>
      <c r="G87" s="398"/>
      <c r="H87" s="6"/>
      <c r="I87" s="7"/>
      <c r="J87" s="7"/>
      <c r="K87" s="30">
        <f t="shared" si="4"/>
        <v>0</v>
      </c>
      <c r="L87" s="395"/>
      <c r="M87" s="396"/>
      <c r="N87" s="397"/>
      <c r="O87" s="36">
        <f t="shared" si="3"/>
        <v>0</v>
      </c>
      <c r="P87" s="172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40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393"/>
      <c r="G88" s="394"/>
      <c r="H88" s="6"/>
      <c r="I88" s="7"/>
      <c r="J88" s="7"/>
      <c r="K88" s="30">
        <f t="shared" si="4"/>
        <v>0</v>
      </c>
      <c r="L88" s="395"/>
      <c r="M88" s="396"/>
      <c r="N88" s="397"/>
      <c r="O88" s="36">
        <f t="shared" si="3"/>
        <v>0</v>
      </c>
      <c r="P88" s="172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406"/>
      <c r="B89" s="24">
        <f t="shared" si="19"/>
        <v>0.33333333333333331</v>
      </c>
      <c r="C89" s="24">
        <f t="shared" si="20"/>
        <v>0.375</v>
      </c>
      <c r="D89" s="5"/>
      <c r="E89" s="9"/>
      <c r="F89" s="393"/>
      <c r="G89" s="394"/>
      <c r="H89" s="6"/>
      <c r="I89" s="7"/>
      <c r="J89" s="7"/>
      <c r="K89" s="30">
        <f t="shared" si="4"/>
        <v>0</v>
      </c>
      <c r="L89" s="395"/>
      <c r="M89" s="396"/>
      <c r="N89" s="397"/>
      <c r="O89" s="36">
        <f t="shared" si="3"/>
        <v>0</v>
      </c>
      <c r="P89" s="172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406"/>
      <c r="B90" s="24">
        <f t="shared" si="19"/>
        <v>0.375</v>
      </c>
      <c r="C90" s="24">
        <f t="shared" si="20"/>
        <v>0.41666666666666669</v>
      </c>
      <c r="D90" s="5"/>
      <c r="E90" s="9"/>
      <c r="F90" s="398"/>
      <c r="G90" s="398"/>
      <c r="H90" s="6"/>
      <c r="I90" s="7"/>
      <c r="J90" s="7"/>
      <c r="K90" s="30">
        <f t="shared" si="4"/>
        <v>0</v>
      </c>
      <c r="L90" s="395"/>
      <c r="M90" s="396"/>
      <c r="N90" s="397"/>
      <c r="O90" s="36">
        <f t="shared" si="3"/>
        <v>0</v>
      </c>
      <c r="P90" s="172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40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401"/>
      <c r="G91" s="401"/>
      <c r="H91" s="12"/>
      <c r="I91" s="13"/>
      <c r="J91" s="13"/>
      <c r="K91" s="31">
        <f t="shared" si="4"/>
        <v>0</v>
      </c>
      <c r="L91" s="402"/>
      <c r="M91" s="403"/>
      <c r="N91" s="404"/>
      <c r="O91" s="172">
        <f t="shared" si="3"/>
        <v>0</v>
      </c>
      <c r="P91" s="173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406">
        <f>A41</f>
        <v>0</v>
      </c>
      <c r="B92" s="23">
        <f>B29</f>
        <v>0</v>
      </c>
      <c r="C92" s="23">
        <f>B92+1/24</f>
        <v>4.1666666666666664E-2</v>
      </c>
      <c r="D92" s="1"/>
      <c r="E92" s="171"/>
      <c r="F92" s="408"/>
      <c r="G92" s="409"/>
      <c r="H92" s="2"/>
      <c r="I92" s="3"/>
      <c r="J92" s="3"/>
      <c r="K92" s="29">
        <f t="shared" si="4"/>
        <v>0</v>
      </c>
      <c r="L92" s="410"/>
      <c r="M92" s="411"/>
      <c r="N92" s="412"/>
      <c r="O92" s="35">
        <f t="shared" si="3"/>
        <v>0</v>
      </c>
      <c r="P92" s="171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406"/>
      <c r="B93" s="24">
        <f>C92</f>
        <v>4.1666666666666664E-2</v>
      </c>
      <c r="C93" s="24">
        <f>B93+1/24</f>
        <v>8.3333333333333329E-2</v>
      </c>
      <c r="D93" s="5"/>
      <c r="E93" s="172"/>
      <c r="F93" s="393"/>
      <c r="G93" s="394"/>
      <c r="H93" s="6"/>
      <c r="I93" s="7"/>
      <c r="J93" s="7"/>
      <c r="K93" s="30">
        <f t="shared" si="4"/>
        <v>0</v>
      </c>
      <c r="L93" s="395"/>
      <c r="M93" s="396"/>
      <c r="N93" s="397"/>
      <c r="O93" s="36">
        <f t="shared" si="3"/>
        <v>0</v>
      </c>
      <c r="P93" s="172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40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72"/>
      <c r="F94" s="398"/>
      <c r="G94" s="398"/>
      <c r="H94" s="6"/>
      <c r="I94" s="7"/>
      <c r="J94" s="7"/>
      <c r="K94" s="30">
        <f t="shared" si="4"/>
        <v>0</v>
      </c>
      <c r="L94" s="395"/>
      <c r="M94" s="396"/>
      <c r="N94" s="397"/>
      <c r="O94" s="36">
        <f t="shared" si="3"/>
        <v>0</v>
      </c>
      <c r="P94" s="172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406"/>
      <c r="B95" s="24">
        <f t="shared" si="21"/>
        <v>0.125</v>
      </c>
      <c r="C95" s="24">
        <f t="shared" si="22"/>
        <v>0.16666666666666666</v>
      </c>
      <c r="D95" s="5"/>
      <c r="E95" s="172"/>
      <c r="F95" s="398"/>
      <c r="G95" s="398"/>
      <c r="H95" s="6"/>
      <c r="I95" s="7"/>
      <c r="J95" s="7"/>
      <c r="K95" s="30">
        <f t="shared" si="4"/>
        <v>0</v>
      </c>
      <c r="L95" s="395"/>
      <c r="M95" s="396"/>
      <c r="N95" s="397"/>
      <c r="O95" s="36">
        <f t="shared" si="3"/>
        <v>0</v>
      </c>
      <c r="P95" s="172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406"/>
      <c r="B96" s="24">
        <f t="shared" si="21"/>
        <v>0.16666666666666666</v>
      </c>
      <c r="C96" s="24">
        <f t="shared" si="22"/>
        <v>0.20833333333333331</v>
      </c>
      <c r="D96" s="5"/>
      <c r="E96" s="172"/>
      <c r="F96" s="398"/>
      <c r="G96" s="398"/>
      <c r="H96" s="6"/>
      <c r="I96" s="7"/>
      <c r="J96" s="7"/>
      <c r="K96" s="30">
        <f t="shared" si="4"/>
        <v>0</v>
      </c>
      <c r="L96" s="395"/>
      <c r="M96" s="396"/>
      <c r="N96" s="397"/>
      <c r="O96" s="36">
        <f t="shared" si="3"/>
        <v>0</v>
      </c>
      <c r="P96" s="172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406"/>
      <c r="B97" s="24">
        <f t="shared" si="21"/>
        <v>0.20833333333333331</v>
      </c>
      <c r="C97" s="24">
        <f t="shared" si="22"/>
        <v>0.24999999999999997</v>
      </c>
      <c r="D97" s="5"/>
      <c r="E97" s="172"/>
      <c r="F97" s="398"/>
      <c r="G97" s="398"/>
      <c r="H97" s="6"/>
      <c r="I97" s="7"/>
      <c r="J97" s="7"/>
      <c r="K97" s="30">
        <f t="shared" si="4"/>
        <v>0</v>
      </c>
      <c r="L97" s="395"/>
      <c r="M97" s="396"/>
      <c r="N97" s="397"/>
      <c r="O97" s="36">
        <f t="shared" si="3"/>
        <v>0</v>
      </c>
      <c r="P97" s="172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40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398"/>
      <c r="G98" s="398"/>
      <c r="H98" s="6"/>
      <c r="I98" s="7"/>
      <c r="J98" s="7"/>
      <c r="K98" s="30">
        <f t="shared" si="4"/>
        <v>0</v>
      </c>
      <c r="L98" s="395"/>
      <c r="M98" s="396"/>
      <c r="N98" s="397"/>
      <c r="O98" s="36">
        <f t="shared" si="3"/>
        <v>0</v>
      </c>
      <c r="P98" s="172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40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393"/>
      <c r="G99" s="394"/>
      <c r="H99" s="6"/>
      <c r="I99" s="7"/>
      <c r="J99" s="7"/>
      <c r="K99" s="30">
        <f t="shared" si="4"/>
        <v>0</v>
      </c>
      <c r="L99" s="395"/>
      <c r="M99" s="396"/>
      <c r="N99" s="397"/>
      <c r="O99" s="36">
        <f t="shared" si="3"/>
        <v>0</v>
      </c>
      <c r="P99" s="172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406"/>
      <c r="B100" s="24">
        <f t="shared" si="21"/>
        <v>0.33333333333333331</v>
      </c>
      <c r="C100" s="24">
        <f t="shared" si="22"/>
        <v>0.375</v>
      </c>
      <c r="D100" s="5"/>
      <c r="E100" s="9"/>
      <c r="F100" s="393"/>
      <c r="G100" s="394"/>
      <c r="H100" s="6"/>
      <c r="I100" s="7"/>
      <c r="J100" s="7"/>
      <c r="K100" s="30">
        <f t="shared" si="4"/>
        <v>0</v>
      </c>
      <c r="L100" s="395"/>
      <c r="M100" s="396"/>
      <c r="N100" s="397"/>
      <c r="O100" s="36">
        <f t="shared" si="3"/>
        <v>0</v>
      </c>
      <c r="P100" s="172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406"/>
      <c r="B101" s="24">
        <f t="shared" si="21"/>
        <v>0.375</v>
      </c>
      <c r="C101" s="24">
        <f t="shared" si="22"/>
        <v>0.41666666666666669</v>
      </c>
      <c r="D101" s="5"/>
      <c r="E101" s="9"/>
      <c r="F101" s="398"/>
      <c r="G101" s="398"/>
      <c r="H101" s="6"/>
      <c r="I101" s="7"/>
      <c r="J101" s="7"/>
      <c r="K101" s="30">
        <f t="shared" si="4"/>
        <v>0</v>
      </c>
      <c r="L101" s="395"/>
      <c r="M101" s="396"/>
      <c r="N101" s="397"/>
      <c r="O101" s="36">
        <f t="shared" si="3"/>
        <v>0</v>
      </c>
      <c r="P101" s="172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40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401"/>
      <c r="G102" s="401"/>
      <c r="H102" s="12"/>
      <c r="I102" s="13"/>
      <c r="J102" s="13"/>
      <c r="K102" s="31">
        <f t="shared" si="4"/>
        <v>0</v>
      </c>
      <c r="L102" s="402"/>
      <c r="M102" s="403"/>
      <c r="N102" s="404"/>
      <c r="O102" s="172">
        <f t="shared" si="3"/>
        <v>0</v>
      </c>
      <c r="P102" s="173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405">
        <f>A42</f>
        <v>0</v>
      </c>
      <c r="B103" s="23">
        <f>B31</f>
        <v>0</v>
      </c>
      <c r="C103" s="23">
        <f>B103+1/24</f>
        <v>4.1666666666666664E-2</v>
      </c>
      <c r="D103" s="1"/>
      <c r="E103" s="171"/>
      <c r="F103" s="408"/>
      <c r="G103" s="409"/>
      <c r="H103" s="2"/>
      <c r="I103" s="3"/>
      <c r="J103" s="3"/>
      <c r="K103" s="29">
        <f t="shared" si="4"/>
        <v>0</v>
      </c>
      <c r="L103" s="410"/>
      <c r="M103" s="411"/>
      <c r="N103" s="412"/>
      <c r="O103" s="35">
        <f t="shared" si="3"/>
        <v>0</v>
      </c>
      <c r="P103" s="171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406"/>
      <c r="B104" s="24">
        <f>C103</f>
        <v>4.1666666666666664E-2</v>
      </c>
      <c r="C104" s="24">
        <f>B104+1/24</f>
        <v>8.3333333333333329E-2</v>
      </c>
      <c r="D104" s="5"/>
      <c r="E104" s="172"/>
      <c r="F104" s="393"/>
      <c r="G104" s="394"/>
      <c r="H104" s="6"/>
      <c r="I104" s="7"/>
      <c r="J104" s="7"/>
      <c r="K104" s="30">
        <f t="shared" si="4"/>
        <v>0</v>
      </c>
      <c r="L104" s="395"/>
      <c r="M104" s="396"/>
      <c r="N104" s="397"/>
      <c r="O104" s="36">
        <f t="shared" si="3"/>
        <v>0</v>
      </c>
      <c r="P104" s="172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40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72"/>
      <c r="F105" s="398"/>
      <c r="G105" s="398"/>
      <c r="H105" s="6"/>
      <c r="I105" s="7"/>
      <c r="J105" s="7"/>
      <c r="K105" s="30">
        <f t="shared" si="4"/>
        <v>0</v>
      </c>
      <c r="L105" s="395"/>
      <c r="M105" s="396"/>
      <c r="N105" s="397"/>
      <c r="O105" s="36">
        <f t="shared" si="3"/>
        <v>0</v>
      </c>
      <c r="P105" s="172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406"/>
      <c r="B106" s="24">
        <f t="shared" si="23"/>
        <v>0.125</v>
      </c>
      <c r="C106" s="24">
        <f t="shared" si="24"/>
        <v>0.16666666666666666</v>
      </c>
      <c r="D106" s="5"/>
      <c r="E106" s="172"/>
      <c r="F106" s="398"/>
      <c r="G106" s="398"/>
      <c r="H106" s="6"/>
      <c r="I106" s="7"/>
      <c r="J106" s="7"/>
      <c r="K106" s="30">
        <f t="shared" si="4"/>
        <v>0</v>
      </c>
      <c r="L106" s="395"/>
      <c r="M106" s="396"/>
      <c r="N106" s="397"/>
      <c r="O106" s="36">
        <f t="shared" si="3"/>
        <v>0</v>
      </c>
      <c r="P106" s="172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406"/>
      <c r="B107" s="24">
        <f t="shared" si="23"/>
        <v>0.16666666666666666</v>
      </c>
      <c r="C107" s="24">
        <f t="shared" si="24"/>
        <v>0.20833333333333331</v>
      </c>
      <c r="D107" s="5"/>
      <c r="E107" s="172"/>
      <c r="F107" s="398"/>
      <c r="G107" s="398"/>
      <c r="H107" s="6"/>
      <c r="I107" s="7"/>
      <c r="J107" s="7"/>
      <c r="K107" s="30">
        <f t="shared" si="4"/>
        <v>0</v>
      </c>
      <c r="L107" s="395"/>
      <c r="M107" s="396"/>
      <c r="N107" s="397"/>
      <c r="O107" s="36">
        <f t="shared" si="3"/>
        <v>0</v>
      </c>
      <c r="P107" s="172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406"/>
      <c r="B108" s="24">
        <f t="shared" si="23"/>
        <v>0.20833333333333331</v>
      </c>
      <c r="C108" s="24">
        <f t="shared" si="24"/>
        <v>0.24999999999999997</v>
      </c>
      <c r="D108" s="5"/>
      <c r="E108" s="172"/>
      <c r="F108" s="398"/>
      <c r="G108" s="398"/>
      <c r="H108" s="6"/>
      <c r="I108" s="7"/>
      <c r="J108" s="7"/>
      <c r="K108" s="30">
        <f t="shared" si="4"/>
        <v>0</v>
      </c>
      <c r="L108" s="395"/>
      <c r="M108" s="396"/>
      <c r="N108" s="397"/>
      <c r="O108" s="36">
        <f t="shared" si="3"/>
        <v>0</v>
      </c>
      <c r="P108" s="172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40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398"/>
      <c r="G109" s="398"/>
      <c r="H109" s="6"/>
      <c r="I109" s="7"/>
      <c r="J109" s="7"/>
      <c r="K109" s="30">
        <f t="shared" si="4"/>
        <v>0</v>
      </c>
      <c r="L109" s="395"/>
      <c r="M109" s="396"/>
      <c r="N109" s="397"/>
      <c r="O109" s="36">
        <f t="shared" si="3"/>
        <v>0</v>
      </c>
      <c r="P109" s="172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40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393"/>
      <c r="G110" s="394"/>
      <c r="H110" s="6"/>
      <c r="I110" s="7"/>
      <c r="J110" s="7"/>
      <c r="K110" s="30">
        <f t="shared" si="4"/>
        <v>0</v>
      </c>
      <c r="L110" s="395"/>
      <c r="M110" s="396"/>
      <c r="N110" s="397"/>
      <c r="O110" s="36">
        <f t="shared" si="3"/>
        <v>0</v>
      </c>
      <c r="P110" s="172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406"/>
      <c r="B111" s="24">
        <f t="shared" si="23"/>
        <v>0.33333333333333331</v>
      </c>
      <c r="C111" s="24">
        <f t="shared" si="24"/>
        <v>0.375</v>
      </c>
      <c r="D111" s="5"/>
      <c r="E111" s="9"/>
      <c r="F111" s="393"/>
      <c r="G111" s="394"/>
      <c r="H111" s="6"/>
      <c r="I111" s="7"/>
      <c r="J111" s="7"/>
      <c r="K111" s="30">
        <f t="shared" si="4"/>
        <v>0</v>
      </c>
      <c r="L111" s="395"/>
      <c r="M111" s="396"/>
      <c r="N111" s="397"/>
      <c r="O111" s="36">
        <f t="shared" ref="O111:O113" si="25">IF(H111=$V$5,$F$7,"")</f>
        <v>0</v>
      </c>
      <c r="P111" s="172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406"/>
      <c r="B112" s="24">
        <f t="shared" si="23"/>
        <v>0.375</v>
      </c>
      <c r="C112" s="24">
        <f t="shared" si="24"/>
        <v>0.41666666666666669</v>
      </c>
      <c r="D112" s="5"/>
      <c r="E112" s="9"/>
      <c r="F112" s="398"/>
      <c r="G112" s="398"/>
      <c r="H112" s="6"/>
      <c r="I112" s="7"/>
      <c r="J112" s="7"/>
      <c r="K112" s="30">
        <f t="shared" ref="K112:K113" si="26">(J112-I112+(J112&lt;I112))*24*60</f>
        <v>0</v>
      </c>
      <c r="L112" s="395"/>
      <c r="M112" s="396"/>
      <c r="N112" s="397"/>
      <c r="O112" s="36">
        <f t="shared" si="25"/>
        <v>0</v>
      </c>
      <c r="P112" s="172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40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401"/>
      <c r="G113" s="401"/>
      <c r="H113" s="12"/>
      <c r="I113" s="13"/>
      <c r="J113" s="13"/>
      <c r="K113" s="31">
        <f t="shared" si="26"/>
        <v>0</v>
      </c>
      <c r="L113" s="402"/>
      <c r="M113" s="403"/>
      <c r="N113" s="404"/>
      <c r="O113" s="173">
        <f t="shared" si="25"/>
        <v>0</v>
      </c>
      <c r="P113" s="173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5" thickBot="1">
      <c r="S114" s="34">
        <f t="shared" ref="S114:Z114" si="27">SUM(S47:S113)</f>
        <v>230.00000000000006</v>
      </c>
      <c r="T114" s="34">
        <f t="shared" si="27"/>
        <v>0</v>
      </c>
      <c r="U114" s="34">
        <f t="shared" si="27"/>
        <v>130.00000000000003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185"/>
      <c r="S116" s="185"/>
      <c r="T116" s="185"/>
      <c r="U116" s="185"/>
    </row>
    <row r="117" spans="1:28" ht="15.75" thickBot="1">
      <c r="A117" s="258" t="s">
        <v>90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186"/>
      <c r="S117" s="186"/>
      <c r="T117" s="186"/>
      <c r="U117" s="186"/>
    </row>
    <row r="118" spans="1:28" ht="18.75" thickBot="1">
      <c r="A118" s="259" t="s">
        <v>62</v>
      </c>
      <c r="B118" s="260"/>
      <c r="C118" s="260"/>
      <c r="D118" s="260"/>
      <c r="E118" s="261"/>
      <c r="F118" s="413"/>
      <c r="G118" s="414"/>
      <c r="H118" s="415"/>
      <c r="I118" s="81" t="s">
        <v>47</v>
      </c>
      <c r="J118" s="82">
        <v>2000</v>
      </c>
      <c r="K118" s="83" t="s">
        <v>54</v>
      </c>
      <c r="L118" s="84">
        <v>720</v>
      </c>
    </row>
    <row r="119" spans="1:28" ht="20.25" customHeight="1" thickBot="1">
      <c r="A119" s="262" t="s">
        <v>8</v>
      </c>
      <c r="B119" s="263"/>
      <c r="C119" s="263"/>
      <c r="D119" s="263"/>
      <c r="E119" s="264"/>
      <c r="F119" s="265" t="s">
        <v>34</v>
      </c>
      <c r="G119" s="265"/>
      <c r="H119" s="266"/>
      <c r="I119" s="265" t="s">
        <v>9</v>
      </c>
      <c r="J119" s="267"/>
      <c r="K119" s="268" t="s">
        <v>16</v>
      </c>
      <c r="L119" s="266"/>
      <c r="M119" s="85"/>
      <c r="N119" s="269" t="s">
        <v>28</v>
      </c>
      <c r="O119" s="270"/>
      <c r="P119" s="270"/>
      <c r="Q119" s="270"/>
      <c r="R119" s="270"/>
      <c r="S119" s="270"/>
      <c r="T119" s="270"/>
      <c r="U119" s="271"/>
      <c r="X119" s="86"/>
    </row>
    <row r="120" spans="1:28" ht="15" thickBot="1">
      <c r="A120" s="289" t="s">
        <v>63</v>
      </c>
      <c r="B120" s="290"/>
      <c r="C120" s="290"/>
      <c r="D120" s="290"/>
      <c r="E120" s="290"/>
      <c r="F120" s="291" t="s">
        <v>121</v>
      </c>
      <c r="G120" s="292"/>
      <c r="H120" s="293"/>
      <c r="I120" s="294" t="s">
        <v>65</v>
      </c>
      <c r="J120" s="295"/>
      <c r="K120" s="291" t="s">
        <v>124</v>
      </c>
      <c r="L120" s="293"/>
      <c r="N120" s="296"/>
      <c r="O120" s="280" t="s">
        <v>29</v>
      </c>
      <c r="P120" s="281"/>
      <c r="Q120" s="281"/>
      <c r="R120" s="178"/>
      <c r="S120" s="178"/>
      <c r="T120" s="178"/>
      <c r="U120" s="87"/>
      <c r="X120" s="88"/>
    </row>
    <row r="121" spans="1:28" ht="14.25">
      <c r="A121" s="183" t="s">
        <v>7</v>
      </c>
      <c r="B121" s="184"/>
      <c r="C121" s="184"/>
      <c r="D121" s="184"/>
      <c r="E121" s="184"/>
      <c r="F121" s="275"/>
      <c r="G121" s="276"/>
      <c r="H121" s="277"/>
      <c r="I121" s="294" t="s">
        <v>45</v>
      </c>
      <c r="J121" s="295"/>
      <c r="K121" s="275" t="s">
        <v>125</v>
      </c>
      <c r="L121" s="277"/>
      <c r="N121" s="297"/>
      <c r="O121" s="298"/>
      <c r="P121" s="299"/>
      <c r="Q121" s="299"/>
      <c r="R121" s="179"/>
      <c r="S121" s="179"/>
      <c r="T121" s="179"/>
      <c r="U121" s="89"/>
      <c r="X121" s="88"/>
    </row>
    <row r="122" spans="1:28" ht="16.5" customHeight="1">
      <c r="A122" s="272" t="s">
        <v>46</v>
      </c>
      <c r="B122" s="273"/>
      <c r="C122" s="273"/>
      <c r="D122" s="273"/>
      <c r="E122" s="274"/>
      <c r="F122" s="275"/>
      <c r="G122" s="276"/>
      <c r="H122" s="277"/>
      <c r="I122" s="183" t="s">
        <v>44</v>
      </c>
      <c r="J122" s="71"/>
      <c r="K122" s="275" t="s">
        <v>126</v>
      </c>
      <c r="L122" s="277"/>
      <c r="N122" s="278"/>
      <c r="O122" s="280" t="s">
        <v>30</v>
      </c>
      <c r="P122" s="281"/>
      <c r="Q122" s="282"/>
      <c r="R122" s="180"/>
      <c r="S122" s="180"/>
      <c r="T122" s="180"/>
      <c r="U122" s="87"/>
      <c r="X122" s="88"/>
    </row>
    <row r="123" spans="1:28" ht="16.5" customHeight="1" thickBot="1">
      <c r="A123" s="272" t="s">
        <v>66</v>
      </c>
      <c r="B123" s="273"/>
      <c r="C123" s="273"/>
      <c r="D123" s="273"/>
      <c r="E123" s="274"/>
      <c r="F123" s="286" t="s">
        <v>147</v>
      </c>
      <c r="G123" s="287"/>
      <c r="H123" s="288"/>
      <c r="I123" s="183" t="s">
        <v>67</v>
      </c>
      <c r="J123" s="71"/>
      <c r="K123" s="286" t="s">
        <v>127</v>
      </c>
      <c r="L123" s="288"/>
      <c r="N123" s="279"/>
      <c r="O123" s="283"/>
      <c r="P123" s="284"/>
      <c r="Q123" s="285"/>
      <c r="R123" s="181"/>
      <c r="S123" s="181"/>
      <c r="T123" s="181"/>
      <c r="U123" s="91"/>
      <c r="X123" s="88"/>
    </row>
    <row r="124" spans="1:28" ht="15" thickBot="1">
      <c r="A124" s="303" t="s">
        <v>66</v>
      </c>
      <c r="B124" s="304"/>
      <c r="C124" s="304"/>
      <c r="D124" s="304"/>
      <c r="E124" s="305"/>
      <c r="F124" s="306" t="s">
        <v>123</v>
      </c>
      <c r="G124" s="307"/>
      <c r="H124" s="308"/>
      <c r="I124" s="92"/>
      <c r="J124" s="93"/>
      <c r="K124" s="306"/>
      <c r="L124" s="308"/>
      <c r="N124" s="309"/>
      <c r="O124" s="309"/>
      <c r="P124" s="310"/>
      <c r="Q124" s="310"/>
      <c r="R124" s="182"/>
      <c r="S124" s="182"/>
      <c r="T124" s="182"/>
      <c r="U124" s="182"/>
      <c r="X124" s="88"/>
    </row>
    <row r="125" spans="1:28" ht="15" hidden="1" thickBot="1">
      <c r="A125" s="94"/>
      <c r="B125" s="95"/>
      <c r="C125" s="95"/>
      <c r="D125" s="95"/>
      <c r="E125" s="95"/>
      <c r="F125" s="96"/>
      <c r="G125" s="96"/>
      <c r="H125" s="96"/>
      <c r="I125" s="95"/>
      <c r="J125" s="95"/>
      <c r="K125" s="96"/>
      <c r="L125" s="97"/>
      <c r="N125" s="177"/>
      <c r="O125" s="177"/>
      <c r="P125" s="182"/>
      <c r="Q125" s="182"/>
      <c r="R125" s="182"/>
      <c r="S125" s="182"/>
      <c r="T125" s="182"/>
      <c r="U125" s="182"/>
      <c r="X125" s="88"/>
    </row>
    <row r="126" spans="1:28" ht="15" hidden="1" thickBot="1">
      <c r="A126" s="94"/>
      <c r="B126" s="95"/>
      <c r="C126" s="95"/>
      <c r="D126" s="95"/>
      <c r="E126" s="95"/>
      <c r="F126" s="96"/>
      <c r="G126" s="96"/>
      <c r="H126" s="96"/>
      <c r="I126" s="95"/>
      <c r="J126" s="95"/>
      <c r="K126" s="96"/>
      <c r="L126" s="97"/>
      <c r="N126" s="177"/>
      <c r="O126" s="177"/>
      <c r="P126" s="182"/>
      <c r="Q126" s="182"/>
      <c r="R126" s="182"/>
      <c r="S126" s="182"/>
      <c r="T126" s="182"/>
      <c r="U126" s="182"/>
      <c r="X126" s="88"/>
    </row>
    <row r="127" spans="1:28" ht="15" hidden="1" thickBot="1">
      <c r="A127" s="94"/>
      <c r="B127" s="95"/>
      <c r="C127" s="95"/>
      <c r="D127" s="95"/>
      <c r="E127" s="95"/>
      <c r="F127" s="96"/>
      <c r="G127" s="96"/>
      <c r="H127" s="96"/>
      <c r="I127" s="95"/>
      <c r="J127" s="95"/>
      <c r="K127" s="96"/>
      <c r="L127" s="97"/>
      <c r="N127" s="177"/>
      <c r="O127" s="177"/>
      <c r="P127" s="182"/>
      <c r="Q127" s="182"/>
      <c r="R127" s="182"/>
      <c r="S127" s="182"/>
      <c r="T127" s="182"/>
      <c r="U127" s="182"/>
      <c r="X127" s="88"/>
    </row>
    <row r="128" spans="1:28" ht="15" hidden="1" thickBot="1">
      <c r="A128" s="94"/>
      <c r="B128" s="95"/>
      <c r="C128" s="95"/>
      <c r="D128" s="95"/>
      <c r="E128" s="95"/>
      <c r="F128" s="96"/>
      <c r="G128" s="96"/>
      <c r="H128" s="96"/>
      <c r="I128" s="95"/>
      <c r="J128" s="95"/>
      <c r="K128" s="96"/>
      <c r="L128" s="97"/>
      <c r="N128" s="177"/>
      <c r="O128" s="177"/>
      <c r="P128" s="182"/>
      <c r="Q128" s="182"/>
      <c r="R128" s="182"/>
      <c r="S128" s="182"/>
      <c r="T128" s="182"/>
      <c r="U128" s="182"/>
      <c r="X128" s="88"/>
    </row>
    <row r="129" spans="1:24" ht="18.75" customHeight="1" thickBot="1">
      <c r="A129" s="311" t="s">
        <v>33</v>
      </c>
      <c r="B129" s="312"/>
      <c r="C129" s="312"/>
      <c r="D129" s="312"/>
      <c r="E129" s="312"/>
      <c r="F129" s="312"/>
      <c r="G129" s="312"/>
      <c r="H129" s="312"/>
      <c r="I129" s="312"/>
      <c r="J129" s="312"/>
      <c r="K129" s="312"/>
      <c r="L129" s="313"/>
      <c r="N129" s="314" t="s">
        <v>37</v>
      </c>
      <c r="O129" s="315"/>
      <c r="P129" s="315"/>
      <c r="Q129" s="315"/>
      <c r="R129" s="315"/>
      <c r="S129" s="315"/>
      <c r="T129" s="315"/>
      <c r="U129" s="315"/>
      <c r="V129" s="316"/>
      <c r="X129" s="88"/>
    </row>
    <row r="130" spans="1:24" ht="8.25" customHeight="1">
      <c r="A130" s="300" t="s">
        <v>83</v>
      </c>
      <c r="B130" s="300" t="s">
        <v>51</v>
      </c>
      <c r="C130" s="300" t="s">
        <v>52</v>
      </c>
      <c r="D130" s="300" t="s">
        <v>24</v>
      </c>
      <c r="E130" s="300" t="s">
        <v>53</v>
      </c>
      <c r="F130" s="300" t="s">
        <v>55</v>
      </c>
      <c r="G130" s="300" t="s">
        <v>50</v>
      </c>
      <c r="H130" s="300" t="s">
        <v>64</v>
      </c>
      <c r="I130" s="300" t="s">
        <v>57</v>
      </c>
      <c r="J130" s="300" t="s">
        <v>49</v>
      </c>
      <c r="K130" s="300" t="s">
        <v>35</v>
      </c>
      <c r="L130" s="337" t="s">
        <v>48</v>
      </c>
      <c r="N130" s="324" t="s">
        <v>41</v>
      </c>
      <c r="O130" s="324"/>
      <c r="P130" s="325" t="s">
        <v>42</v>
      </c>
      <c r="Q130" s="326"/>
      <c r="R130" s="326"/>
      <c r="S130" s="326"/>
      <c r="T130" s="326"/>
      <c r="U130" s="327"/>
      <c r="V130" s="324" t="s">
        <v>43</v>
      </c>
      <c r="X130" s="88"/>
    </row>
    <row r="131" spans="1:24" ht="12.75" customHeight="1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38"/>
      <c r="N131" s="324"/>
      <c r="O131" s="324"/>
      <c r="P131" s="328"/>
      <c r="Q131" s="329"/>
      <c r="R131" s="329"/>
      <c r="S131" s="329"/>
      <c r="T131" s="329"/>
      <c r="U131" s="330"/>
      <c r="V131" s="324"/>
      <c r="X131" s="88"/>
    </row>
    <row r="132" spans="1:24" ht="12.75" customHeight="1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38"/>
      <c r="N132" s="324"/>
      <c r="O132" s="324"/>
      <c r="P132" s="328"/>
      <c r="Q132" s="329"/>
      <c r="R132" s="329"/>
      <c r="S132" s="329"/>
      <c r="T132" s="329"/>
      <c r="U132" s="330"/>
      <c r="V132" s="324"/>
      <c r="X132" s="88"/>
    </row>
    <row r="133" spans="1:24" ht="3.75" customHeight="1">
      <c r="A133" s="301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38"/>
      <c r="N133" s="324"/>
      <c r="O133" s="324"/>
      <c r="P133" s="331"/>
      <c r="Q133" s="332"/>
      <c r="R133" s="332"/>
      <c r="S133" s="332"/>
      <c r="T133" s="332"/>
      <c r="U133" s="333"/>
      <c r="V133" s="324"/>
      <c r="X133" s="88"/>
    </row>
    <row r="134" spans="1:24" ht="45.75" customHeight="1" thickBot="1">
      <c r="A134" s="301"/>
      <c r="B134" s="301"/>
      <c r="C134" s="301"/>
      <c r="D134" s="302"/>
      <c r="E134" s="302"/>
      <c r="F134" s="302"/>
      <c r="G134" s="302"/>
      <c r="H134" s="302"/>
      <c r="I134" s="302"/>
      <c r="J134" s="302"/>
      <c r="K134" s="302"/>
      <c r="L134" s="338"/>
      <c r="M134" s="98"/>
      <c r="N134" s="334" t="s">
        <v>17</v>
      </c>
      <c r="O134" s="334"/>
      <c r="P134" s="18">
        <f>SUM(S162:S173)</f>
        <v>35.000000000000199</v>
      </c>
      <c r="Q134" s="18">
        <f>SUM(S174:S184)</f>
        <v>58.999999999999787</v>
      </c>
      <c r="R134" s="18">
        <f>SUM(S185:S195)</f>
        <v>30.000000000000092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124.00000000000009</v>
      </c>
      <c r="X134" s="88"/>
    </row>
    <row r="135" spans="1:24" ht="16.899999999999999" customHeight="1" thickBot="1">
      <c r="A135" s="317"/>
      <c r="B135" s="317"/>
      <c r="C135" s="317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176" t="s">
        <v>18</v>
      </c>
      <c r="O135" s="176"/>
      <c r="P135" s="18">
        <f>SUM(T161:T172)</f>
        <v>0</v>
      </c>
      <c r="Q135" s="18">
        <f>SUM(T173:T183)</f>
        <v>30.000000000000053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30.000000000000053</v>
      </c>
    </row>
    <row r="136" spans="1:24" ht="17.25" customHeight="1">
      <c r="A136" s="300" t="str">
        <f>A152</f>
        <v>сироп манго Баринофф 1,0</v>
      </c>
      <c r="B136" s="318">
        <v>0.83333333333333337</v>
      </c>
      <c r="C136" s="318">
        <v>0.95486111111111116</v>
      </c>
      <c r="D136" s="320">
        <f>(C136-B136+(C136&lt;B136))*24*60</f>
        <v>175.00000000000003</v>
      </c>
      <c r="E136" s="322">
        <v>2200</v>
      </c>
      <c r="F136" s="335">
        <f>IF(E136=0,0,(F152/J118*60))</f>
        <v>122.99999999999999</v>
      </c>
      <c r="G136" s="339">
        <f>IF($K136=0,0,(K136*100)/(D136*$J$3/60))</f>
        <v>73.984962406015015</v>
      </c>
      <c r="H136" s="335">
        <f>P134+P141</f>
        <v>35.000000000000199</v>
      </c>
      <c r="I136" s="339">
        <f>D136-F136-P142</f>
        <v>-24.000000000000497</v>
      </c>
      <c r="J136" s="320">
        <f>(D136-H136)/60*E136</f>
        <v>5133.3333333333267</v>
      </c>
      <c r="K136" s="341">
        <f>F152</f>
        <v>4100</v>
      </c>
      <c r="L136" s="100">
        <f>IF($K136=0,0,K136/J136)</f>
        <v>0.79870129870129969</v>
      </c>
      <c r="N136" s="176" t="s">
        <v>19</v>
      </c>
      <c r="O136" s="176"/>
      <c r="P136" s="18">
        <f>SUM(U161:U172)</f>
        <v>25.000000000000071</v>
      </c>
      <c r="Q136" s="18">
        <f>SUM(U173:U183)</f>
        <v>17.999999999999975</v>
      </c>
      <c r="R136" s="18">
        <f>SUM(U184:U194)</f>
        <v>33.999999999999957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77</v>
      </c>
      <c r="W136" s="182"/>
    </row>
    <row r="137" spans="1:24" ht="17.25" customHeight="1" thickBot="1">
      <c r="A137" s="317"/>
      <c r="B137" s="319"/>
      <c r="C137" s="319"/>
      <c r="D137" s="321"/>
      <c r="E137" s="323"/>
      <c r="F137" s="336"/>
      <c r="G137" s="340"/>
      <c r="H137" s="336"/>
      <c r="I137" s="340"/>
      <c r="J137" s="321"/>
      <c r="K137" s="342"/>
      <c r="L137" s="101">
        <f>K136-J136</f>
        <v>-1033.3333333333267</v>
      </c>
      <c r="N137" s="176" t="s">
        <v>20</v>
      </c>
      <c r="O137" s="176"/>
      <c r="P137" s="18">
        <f>SUM(V161:V172)</f>
        <v>16.000000000000263</v>
      </c>
      <c r="Q137" s="18">
        <f>SUM(V173:V183)</f>
        <v>16.000000000000004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32.00000000000027</v>
      </c>
      <c r="W137" s="182"/>
    </row>
    <row r="138" spans="1:24" ht="17.25" customHeight="1">
      <c r="A138" s="300" t="str">
        <f>A153</f>
        <v>сироп корица Баринофф 1,0</v>
      </c>
      <c r="B138" s="318">
        <v>0.95486111111111116</v>
      </c>
      <c r="C138" s="318">
        <v>0.18194444444444444</v>
      </c>
      <c r="D138" s="320">
        <f>(C138-B138+(C138&lt;B138))*24*60</f>
        <v>326.99999999999994</v>
      </c>
      <c r="E138" s="322">
        <v>2200</v>
      </c>
      <c r="F138" s="335">
        <f>IF(E138=0,0,(F153/J118*60))</f>
        <v>184.65</v>
      </c>
      <c r="G138" s="339">
        <f>IF($K138=0,0,(K138*100)/(D138*$J$3/60))</f>
        <v>59.439884113954619</v>
      </c>
      <c r="H138" s="335">
        <f>Q134+Q141</f>
        <v>58.999999999999787</v>
      </c>
      <c r="I138" s="339">
        <f>D138-F138-Q142</f>
        <v>9.3499999999999943</v>
      </c>
      <c r="J138" s="320">
        <f>(D138-H138)/60*E138</f>
        <v>9826.6666666666733</v>
      </c>
      <c r="K138" s="341">
        <f>F153</f>
        <v>6155</v>
      </c>
      <c r="L138" s="102">
        <f>IF($K138=0,0,K138/J138)</f>
        <v>0.62635685210312031</v>
      </c>
      <c r="N138" s="176" t="s">
        <v>27</v>
      </c>
      <c r="O138" s="176"/>
      <c r="P138" s="18">
        <f>SUM(W161:W172)</f>
        <v>0</v>
      </c>
      <c r="Q138" s="18">
        <f>SUM(W173:W183)</f>
        <v>10.000000000000124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10.000000000000124</v>
      </c>
      <c r="W138" s="182"/>
    </row>
    <row r="139" spans="1:24" ht="16.899999999999999" customHeight="1" thickBot="1">
      <c r="A139" s="317"/>
      <c r="B139" s="319"/>
      <c r="C139" s="319"/>
      <c r="D139" s="321"/>
      <c r="E139" s="323"/>
      <c r="F139" s="336"/>
      <c r="G139" s="340"/>
      <c r="H139" s="336"/>
      <c r="I139" s="340"/>
      <c r="J139" s="321"/>
      <c r="K139" s="342"/>
      <c r="L139" s="101">
        <f>K138-J138</f>
        <v>-3671.6666666666733</v>
      </c>
      <c r="N139" s="174" t="s">
        <v>21</v>
      </c>
      <c r="O139" s="174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82"/>
    </row>
    <row r="140" spans="1:24" ht="16.899999999999999" customHeight="1" collapsed="1">
      <c r="A140" s="300" t="str">
        <f>A154</f>
        <v>сироп жареный миндаль Баринофф 1,0</v>
      </c>
      <c r="B140" s="318">
        <v>0.18194444444444444</v>
      </c>
      <c r="C140" s="318">
        <v>0.33333333333333331</v>
      </c>
      <c r="D140" s="320">
        <f>(C140-B140+(C140&lt;B140))*24*60</f>
        <v>217.99999999999997</v>
      </c>
      <c r="E140" s="322">
        <v>2200</v>
      </c>
      <c r="F140" s="335">
        <f>IF(E140=0,0,(F154/J118*60))</f>
        <v>135</v>
      </c>
      <c r="G140" s="339">
        <f>IF($K140=0,0,(K140*100)/(D140*$J$3/60))</f>
        <v>65.185900531144384</v>
      </c>
      <c r="H140" s="335">
        <f>R134+R141</f>
        <v>30.000000000000092</v>
      </c>
      <c r="I140" s="339">
        <f>D140-F140-R142</f>
        <v>18.999999999999915</v>
      </c>
      <c r="J140" s="320">
        <f>(D140-H140)/60*E140</f>
        <v>6893.3333333333294</v>
      </c>
      <c r="K140" s="341">
        <f>F154</f>
        <v>4500</v>
      </c>
      <c r="L140" s="100">
        <f>IF($K140=0,0,K140/J140)</f>
        <v>0.65280464216634471</v>
      </c>
      <c r="N140" s="174" t="s">
        <v>39</v>
      </c>
      <c r="O140" s="174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82"/>
      <c r="X140" s="182"/>
    </row>
    <row r="141" spans="1:24" ht="16.899999999999999" customHeight="1" thickBot="1">
      <c r="A141" s="317"/>
      <c r="B141" s="319"/>
      <c r="C141" s="319"/>
      <c r="D141" s="321"/>
      <c r="E141" s="323"/>
      <c r="F141" s="336"/>
      <c r="G141" s="340"/>
      <c r="H141" s="336"/>
      <c r="I141" s="340"/>
      <c r="J141" s="321"/>
      <c r="K141" s="342"/>
      <c r="L141" s="101">
        <f>K140-J140</f>
        <v>-2393.3333333333294</v>
      </c>
      <c r="N141" s="343" t="s">
        <v>22</v>
      </c>
      <c r="O141" s="343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82"/>
      <c r="X141" s="182"/>
    </row>
    <row r="142" spans="1:24" ht="16.899999999999999" customHeight="1" collapsed="1">
      <c r="A142" s="301">
        <f>A155</f>
        <v>0</v>
      </c>
      <c r="B142" s="348"/>
      <c r="C142" s="348"/>
      <c r="D142" s="346">
        <f>(C142-B142+(C142&lt;B142))*24*60</f>
        <v>0</v>
      </c>
      <c r="E142" s="349"/>
      <c r="F142" s="344">
        <f>IF(E142=0,0,(F155/J118*60))</f>
        <v>0</v>
      </c>
      <c r="G142" s="339">
        <f>IF($K142=0,0,(K142*100)/(D142*$J$3/60))</f>
        <v>0</v>
      </c>
      <c r="H142" s="344">
        <f>S134+S141</f>
        <v>0</v>
      </c>
      <c r="I142" s="345">
        <f>D142-F142-S142</f>
        <v>0</v>
      </c>
      <c r="J142" s="346">
        <f>(D142-H142)/60*E142</f>
        <v>0</v>
      </c>
      <c r="K142" s="341">
        <f>F155</f>
        <v>0</v>
      </c>
      <c r="L142" s="100">
        <f>IF($K142=0,0,K142/J142)</f>
        <v>0</v>
      </c>
      <c r="N142" s="347" t="s">
        <v>15</v>
      </c>
      <c r="O142" s="347"/>
      <c r="P142" s="19">
        <f t="shared" ref="P142:U142" si="29">SUM(P133:P141)</f>
        <v>76.00000000000054</v>
      </c>
      <c r="Q142" s="19">
        <f t="shared" si="29"/>
        <v>132.99999999999994</v>
      </c>
      <c r="R142" s="19">
        <f t="shared" si="29"/>
        <v>64.000000000000057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273.00000000000057</v>
      </c>
      <c r="W142" s="182"/>
      <c r="X142" s="182"/>
    </row>
    <row r="143" spans="1:24" ht="16.899999999999999" customHeight="1" thickBot="1">
      <c r="A143" s="317"/>
      <c r="B143" s="319"/>
      <c r="C143" s="319"/>
      <c r="D143" s="321"/>
      <c r="E143" s="323"/>
      <c r="F143" s="336"/>
      <c r="G143" s="340"/>
      <c r="H143" s="336"/>
      <c r="I143" s="340"/>
      <c r="J143" s="321"/>
      <c r="K143" s="342"/>
      <c r="L143" s="101">
        <f>K142-J142</f>
        <v>0</v>
      </c>
      <c r="N143" s="347"/>
      <c r="O143" s="347"/>
      <c r="P143" s="19"/>
      <c r="Q143" s="19"/>
      <c r="R143" s="19"/>
      <c r="S143" s="19"/>
      <c r="T143" s="19"/>
      <c r="U143" s="19"/>
      <c r="V143" s="19"/>
      <c r="W143" s="182"/>
      <c r="X143" s="182"/>
    </row>
    <row r="144" spans="1:24" ht="16.899999999999999" customHeight="1">
      <c r="A144" s="300">
        <f>A156</f>
        <v>0</v>
      </c>
      <c r="B144" s="318"/>
      <c r="C144" s="318"/>
      <c r="D144" s="320">
        <f>(C144-B144+(C144&lt;B144))*24*60</f>
        <v>0</v>
      </c>
      <c r="E144" s="322"/>
      <c r="F144" s="335">
        <f>IF(E144=0,0,(F156/J118*60))</f>
        <v>0</v>
      </c>
      <c r="G144" s="339">
        <f>IF($K144=0,0,(K144*100)/(D144*$J$3/60))</f>
        <v>0</v>
      </c>
      <c r="H144" s="335">
        <f>T134+T141</f>
        <v>0</v>
      </c>
      <c r="I144" s="339">
        <f>D144-F144-T142</f>
        <v>0</v>
      </c>
      <c r="J144" s="320">
        <f>(D144-H144)/60*E144</f>
        <v>0</v>
      </c>
      <c r="K144" s="341">
        <f>F156</f>
        <v>0</v>
      </c>
      <c r="L144" s="100">
        <f>IF($K144=0,0,K144/J144)</f>
        <v>0</v>
      </c>
      <c r="V144" s="182"/>
      <c r="W144" s="182"/>
      <c r="X144" s="182"/>
    </row>
    <row r="145" spans="1:26" ht="16.899999999999999" customHeight="1" thickBot="1">
      <c r="A145" s="317"/>
      <c r="B145" s="319"/>
      <c r="C145" s="319"/>
      <c r="D145" s="321"/>
      <c r="E145" s="323"/>
      <c r="F145" s="336"/>
      <c r="G145" s="340"/>
      <c r="H145" s="336"/>
      <c r="I145" s="340"/>
      <c r="J145" s="321"/>
      <c r="K145" s="342"/>
      <c r="L145" s="101">
        <f>K144-J144</f>
        <v>0</v>
      </c>
      <c r="V145" s="182"/>
      <c r="W145" s="182"/>
      <c r="X145" s="182"/>
    </row>
    <row r="146" spans="1:26" ht="16.899999999999999" customHeight="1">
      <c r="A146" s="300">
        <f>A157</f>
        <v>0</v>
      </c>
      <c r="B146" s="318"/>
      <c r="C146" s="318"/>
      <c r="D146" s="320">
        <f>(C146-B146+(C146&lt;B146))*24*60</f>
        <v>0</v>
      </c>
      <c r="E146" s="322"/>
      <c r="F146" s="335">
        <f>IF(E146=0,0,(F157/J118*60))</f>
        <v>0</v>
      </c>
      <c r="G146" s="339">
        <f>IF($K146=0,0,(K146*100)/(D146*$J$3/60))</f>
        <v>0</v>
      </c>
      <c r="H146" s="335">
        <f>U134+U141</f>
        <v>0</v>
      </c>
      <c r="I146" s="339">
        <f>D146-F146-U142</f>
        <v>0</v>
      </c>
      <c r="J146" s="320">
        <f>(D146-H146)/60*E146</f>
        <v>0</v>
      </c>
      <c r="K146" s="341">
        <f>F157</f>
        <v>0</v>
      </c>
      <c r="L146" s="100">
        <f>IF($K146=0,0,K146/J146)</f>
        <v>0</v>
      </c>
      <c r="V146" s="182"/>
      <c r="W146" s="182"/>
      <c r="X146" s="182"/>
    </row>
    <row r="147" spans="1:26" ht="16.899999999999999" customHeight="1" thickBot="1">
      <c r="A147" s="317"/>
      <c r="B147" s="319"/>
      <c r="C147" s="319"/>
      <c r="D147" s="321"/>
      <c r="E147" s="323"/>
      <c r="F147" s="336"/>
      <c r="G147" s="340"/>
      <c r="H147" s="336"/>
      <c r="I147" s="340"/>
      <c r="J147" s="321"/>
      <c r="K147" s="342"/>
      <c r="L147" s="103">
        <f>K146-J146</f>
        <v>0</v>
      </c>
      <c r="V147" s="182"/>
      <c r="W147" s="182"/>
      <c r="X147" s="182"/>
    </row>
    <row r="148" spans="1:26" s="104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175" t="s">
        <v>81</v>
      </c>
      <c r="K148" s="140" t="s">
        <v>82</v>
      </c>
      <c r="L148" s="354">
        <f>IF($K149=0,0,K149/J149)</f>
        <v>0.67518303843807215</v>
      </c>
      <c r="N148"/>
      <c r="O148"/>
      <c r="P148"/>
      <c r="Q148"/>
      <c r="R148"/>
      <c r="S148"/>
      <c r="T148"/>
      <c r="U148"/>
      <c r="V148" s="182"/>
      <c r="W148" s="105"/>
      <c r="X148" s="105"/>
    </row>
    <row r="149" spans="1:26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41">
        <f>J136+J138+J140+J142+J144+J146</f>
        <v>21853.333333333328</v>
      </c>
      <c r="K149" s="140">
        <f>K136+K138+K140+K142+K144+K146</f>
        <v>14755</v>
      </c>
      <c r="L149" s="355"/>
      <c r="M149" s="182"/>
      <c r="V149" s="182"/>
      <c r="W149" s="182"/>
      <c r="X149" s="182"/>
    </row>
    <row r="150" spans="1:26" ht="17.25" customHeight="1">
      <c r="A150" s="363" t="s">
        <v>11</v>
      </c>
      <c r="B150" s="364"/>
      <c r="C150" s="364"/>
      <c r="D150" s="364"/>
      <c r="E150" s="337"/>
      <c r="F150" s="300" t="s">
        <v>78</v>
      </c>
      <c r="G150" s="300" t="s">
        <v>80</v>
      </c>
      <c r="H150" s="367"/>
      <c r="I150" s="20"/>
      <c r="J150" s="21"/>
      <c r="K150" s="22"/>
      <c r="L150" s="367" t="s">
        <v>56</v>
      </c>
      <c r="M150" s="356"/>
      <c r="V150" s="182"/>
      <c r="W150" s="106"/>
      <c r="X150" s="106"/>
    </row>
    <row r="151" spans="1:26" ht="17.25" customHeight="1" thickBot="1">
      <c r="A151" s="365"/>
      <c r="B151" s="366"/>
      <c r="C151" s="366"/>
      <c r="D151" s="366"/>
      <c r="E151" s="338"/>
      <c r="F151" s="302"/>
      <c r="G151" s="301"/>
      <c r="H151" s="416"/>
      <c r="I151" s="117"/>
      <c r="J151" s="118"/>
      <c r="K151" s="115"/>
      <c r="L151" s="368"/>
      <c r="M151" s="356"/>
      <c r="V151" s="182"/>
      <c r="W151" s="106"/>
      <c r="X151" s="106"/>
    </row>
    <row r="152" spans="1:26" ht="15.75" thickBot="1">
      <c r="A152" s="357" t="s">
        <v>148</v>
      </c>
      <c r="B152" s="358"/>
      <c r="C152" s="358"/>
      <c r="D152" s="358"/>
      <c r="E152" s="359"/>
      <c r="F152" s="62">
        <v>4100</v>
      </c>
      <c r="G152" s="63">
        <v>6402</v>
      </c>
      <c r="H152" s="131"/>
      <c r="I152" s="121"/>
      <c r="J152" s="135"/>
      <c r="K152" s="123">
        <f>G152</f>
        <v>6402</v>
      </c>
      <c r="L152" s="136"/>
      <c r="M152" s="133"/>
      <c r="V152" s="182"/>
      <c r="W152" s="182"/>
      <c r="X152" s="182"/>
    </row>
    <row r="153" spans="1:26" ht="13.5" customHeight="1" thickBot="1">
      <c r="A153" s="360" t="s">
        <v>149</v>
      </c>
      <c r="B153" s="361"/>
      <c r="C153" s="361"/>
      <c r="D153" s="361"/>
      <c r="E153" s="362"/>
      <c r="F153" s="62">
        <v>6155</v>
      </c>
      <c r="G153" s="64">
        <v>6078</v>
      </c>
      <c r="H153" s="132"/>
      <c r="I153" s="110"/>
      <c r="J153" s="134"/>
      <c r="K153" s="17">
        <f t="shared" ref="K153:K157" si="30">G153</f>
        <v>6078</v>
      </c>
      <c r="L153" s="137"/>
      <c r="M153" s="133"/>
      <c r="V153" s="182"/>
      <c r="W153" s="182"/>
      <c r="X153" s="182"/>
    </row>
    <row r="154" spans="1:26" ht="13.5" customHeight="1" thickBot="1">
      <c r="A154" s="360" t="s">
        <v>150</v>
      </c>
      <c r="B154" s="361"/>
      <c r="C154" s="361"/>
      <c r="D154" s="361"/>
      <c r="E154" s="362"/>
      <c r="F154" s="62">
        <v>4500</v>
      </c>
      <c r="G154" s="64">
        <v>1920</v>
      </c>
      <c r="H154" s="132"/>
      <c r="I154" s="110"/>
      <c r="J154" s="134"/>
      <c r="K154" s="17">
        <f t="shared" si="30"/>
        <v>1920</v>
      </c>
      <c r="L154" s="137"/>
      <c r="M154" s="133"/>
      <c r="V154" s="182"/>
      <c r="W154" s="182"/>
      <c r="X154" s="182"/>
    </row>
    <row r="155" spans="1:26" ht="13.5" customHeight="1" thickBot="1">
      <c r="A155" s="360"/>
      <c r="B155" s="361"/>
      <c r="C155" s="361"/>
      <c r="D155" s="361"/>
      <c r="E155" s="362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182"/>
      <c r="W155" s="182"/>
      <c r="X155" s="182"/>
    </row>
    <row r="156" spans="1:26" ht="13.5" customHeight="1" thickBot="1">
      <c r="A156" s="360"/>
      <c r="B156" s="361"/>
      <c r="C156" s="361"/>
      <c r="D156" s="361"/>
      <c r="E156" s="362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182"/>
      <c r="W156" s="182"/>
      <c r="X156" s="182"/>
    </row>
    <row r="157" spans="1:26" ht="13.5" customHeight="1" thickBot="1">
      <c r="A157" s="369"/>
      <c r="B157" s="370"/>
      <c r="C157" s="370"/>
      <c r="D157" s="370"/>
      <c r="E157" s="371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182"/>
      <c r="W157" s="182"/>
      <c r="X157" s="182"/>
    </row>
    <row r="158" spans="1:26" ht="13.5" thickBot="1">
      <c r="A158" s="372" t="s">
        <v>79</v>
      </c>
      <c r="B158" s="373"/>
      <c r="C158" s="373"/>
      <c r="D158" s="373"/>
      <c r="E158" s="373"/>
      <c r="F158" s="374"/>
      <c r="G158" s="374"/>
      <c r="H158" s="374"/>
      <c r="I158" s="373"/>
      <c r="J158" s="375"/>
      <c r="K158" s="116">
        <f>SUM(K152:K157)</f>
        <v>14400</v>
      </c>
      <c r="L158" s="116">
        <f>SUM(L153+L153)</f>
        <v>0</v>
      </c>
      <c r="M158" s="112"/>
      <c r="V158" s="182"/>
    </row>
    <row r="159" spans="1:26" ht="12.75" customHeight="1" thickBot="1"/>
    <row r="160" spans="1:26" ht="12.75" customHeight="1" thickBot="1">
      <c r="A160" s="376" t="s">
        <v>11</v>
      </c>
      <c r="B160" s="376" t="s">
        <v>59</v>
      </c>
      <c r="C160" s="378"/>
      <c r="D160" s="380" t="s">
        <v>58</v>
      </c>
      <c r="E160" s="378" t="s">
        <v>1</v>
      </c>
      <c r="F160" s="383" t="s">
        <v>6</v>
      </c>
      <c r="G160" s="384"/>
      <c r="H160" s="380" t="s">
        <v>5</v>
      </c>
      <c r="I160" s="388" t="s">
        <v>12</v>
      </c>
      <c r="J160" s="389"/>
      <c r="K160" s="380" t="s">
        <v>38</v>
      </c>
      <c r="L160" s="376" t="s">
        <v>0</v>
      </c>
      <c r="M160" s="383"/>
      <c r="N160" s="384"/>
      <c r="O160" s="380" t="s">
        <v>4</v>
      </c>
      <c r="P160" s="380" t="s">
        <v>2</v>
      </c>
      <c r="Q160" s="380" t="s">
        <v>3</v>
      </c>
      <c r="S160" s="390" t="s">
        <v>26</v>
      </c>
      <c r="T160" s="391"/>
      <c r="U160" s="391"/>
      <c r="V160" s="391"/>
      <c r="W160" s="391"/>
      <c r="X160" s="391"/>
      <c r="Y160" s="391"/>
      <c r="Z160" s="392"/>
    </row>
    <row r="161" spans="1:28" s="85" customFormat="1" ht="25.5" customHeight="1" thickBot="1">
      <c r="A161" s="377"/>
      <c r="B161" s="377"/>
      <c r="C161" s="379"/>
      <c r="D161" s="381"/>
      <c r="E161" s="382"/>
      <c r="F161" s="385"/>
      <c r="G161" s="386"/>
      <c r="H161" s="387"/>
      <c r="I161" s="27" t="s">
        <v>13</v>
      </c>
      <c r="J161" s="28" t="s">
        <v>14</v>
      </c>
      <c r="K161" s="381"/>
      <c r="L161" s="377"/>
      <c r="M161" s="399"/>
      <c r="N161" s="400"/>
      <c r="O161" s="381"/>
      <c r="P161" s="381"/>
      <c r="Q161" s="381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405" t="str">
        <f>A152</f>
        <v>сироп манго Баринофф 1,0</v>
      </c>
      <c r="B162" s="23">
        <f>B136</f>
        <v>0.83333333333333337</v>
      </c>
      <c r="C162" s="23">
        <f>B162+1/24</f>
        <v>0.875</v>
      </c>
      <c r="D162" s="1"/>
      <c r="E162" s="171"/>
      <c r="F162" s="408" t="s">
        <v>151</v>
      </c>
      <c r="G162" s="409"/>
      <c r="H162" s="2" t="s">
        <v>117</v>
      </c>
      <c r="I162" s="3">
        <v>0.83958333333333324</v>
      </c>
      <c r="J162" s="3">
        <v>0.85069444444444453</v>
      </c>
      <c r="K162" s="29">
        <f>(J162-I162+(J162&lt;I162))*24*60</f>
        <v>16.000000000000263</v>
      </c>
      <c r="L162" s="410" t="s">
        <v>158</v>
      </c>
      <c r="M162" s="411"/>
      <c r="N162" s="412"/>
      <c r="O162" s="35" t="str">
        <f t="shared" ref="O162:O225" si="31">IF(H162=$V$5,$F$122,"")</f>
        <v/>
      </c>
      <c r="P162" s="171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16.000000000000263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406"/>
      <c r="B163" s="24">
        <f>C162</f>
        <v>0.875</v>
      </c>
      <c r="C163" s="24">
        <f>B163+1/24</f>
        <v>0.91666666666666663</v>
      </c>
      <c r="D163" s="5"/>
      <c r="E163" s="172"/>
      <c r="F163" s="398" t="s">
        <v>152</v>
      </c>
      <c r="G163" s="398"/>
      <c r="H163" s="6" t="s">
        <v>102</v>
      </c>
      <c r="I163" s="7">
        <v>0.8833333333333333</v>
      </c>
      <c r="J163" s="7">
        <v>0.89027777777777783</v>
      </c>
      <c r="K163" s="30">
        <f t="shared" ref="K163:K226" si="32">(J163-I163+(J163&lt;I163))*24*60</f>
        <v>10.000000000000124</v>
      </c>
      <c r="L163" s="395"/>
      <c r="M163" s="396"/>
      <c r="N163" s="397"/>
      <c r="O163" s="36" t="str">
        <f t="shared" si="31"/>
        <v/>
      </c>
      <c r="P163" s="172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10.000000000000124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406"/>
      <c r="B164" s="24">
        <f t="shared" ref="B164:B173" si="41">C163</f>
        <v>0.91666666666666663</v>
      </c>
      <c r="C164" s="24">
        <f t="shared" ref="C164:C173" si="42">B164+1/24</f>
        <v>0.95833333333333326</v>
      </c>
      <c r="D164" s="5"/>
      <c r="E164" s="172"/>
      <c r="F164" s="398" t="s">
        <v>132</v>
      </c>
      <c r="G164" s="398"/>
      <c r="H164" s="6" t="s">
        <v>99</v>
      </c>
      <c r="I164" s="7">
        <v>0.92013888888888884</v>
      </c>
      <c r="J164" s="7">
        <v>0.92361111111111116</v>
      </c>
      <c r="K164" s="30">
        <f t="shared" si="32"/>
        <v>5.0000000000001421</v>
      </c>
      <c r="L164" s="395"/>
      <c r="M164" s="396"/>
      <c r="N164" s="397"/>
      <c r="O164" s="36" t="str">
        <f t="shared" si="31"/>
        <v/>
      </c>
      <c r="P164" s="172"/>
      <c r="Q164" s="8"/>
      <c r="R164"/>
      <c r="S164" s="33">
        <f t="shared" si="33"/>
        <v>5.0000000000001421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406"/>
      <c r="B165" s="24">
        <f t="shared" si="41"/>
        <v>0.95833333333333326</v>
      </c>
      <c r="C165" s="24">
        <f t="shared" si="42"/>
        <v>0.99999999999999989</v>
      </c>
      <c r="D165" s="5"/>
      <c r="E165" s="172"/>
      <c r="F165" s="398" t="s">
        <v>153</v>
      </c>
      <c r="G165" s="398"/>
      <c r="H165" s="6" t="s">
        <v>102</v>
      </c>
      <c r="I165" s="7">
        <v>0.92361111111111116</v>
      </c>
      <c r="J165" s="7">
        <v>0.93402777777777779</v>
      </c>
      <c r="K165" s="30">
        <f t="shared" si="32"/>
        <v>14.999999999999947</v>
      </c>
      <c r="L165" s="395"/>
      <c r="M165" s="396"/>
      <c r="N165" s="397"/>
      <c r="O165" s="36" t="str">
        <f t="shared" si="31"/>
        <v/>
      </c>
      <c r="P165" s="172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14.999999999999947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406"/>
      <c r="B166" s="24">
        <f t="shared" si="41"/>
        <v>0.99999999999999989</v>
      </c>
      <c r="C166" s="24">
        <f t="shared" si="42"/>
        <v>1.0416666666666665</v>
      </c>
      <c r="D166" s="5"/>
      <c r="E166" s="172"/>
      <c r="F166" s="398" t="s">
        <v>104</v>
      </c>
      <c r="G166" s="398"/>
      <c r="H166" s="6" t="s">
        <v>99</v>
      </c>
      <c r="I166" s="7">
        <v>0.93402777777777779</v>
      </c>
      <c r="J166" s="7">
        <v>0.95486111111111116</v>
      </c>
      <c r="K166" s="30">
        <f t="shared" si="32"/>
        <v>30.000000000000053</v>
      </c>
      <c r="L166" s="395"/>
      <c r="M166" s="396"/>
      <c r="N166" s="397"/>
      <c r="O166" s="36" t="str">
        <f t="shared" si="31"/>
        <v/>
      </c>
      <c r="P166" s="172"/>
      <c r="Q166" s="8"/>
      <c r="R166"/>
      <c r="S166" s="33">
        <f t="shared" si="33"/>
        <v>30.000000000000053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406"/>
      <c r="B167" s="24">
        <f t="shared" si="41"/>
        <v>1.0416666666666665</v>
      </c>
      <c r="C167" s="24">
        <f t="shared" si="42"/>
        <v>1.0833333333333333</v>
      </c>
      <c r="D167" s="5"/>
      <c r="E167" s="172"/>
      <c r="F167" s="398"/>
      <c r="G167" s="398"/>
      <c r="H167" s="6"/>
      <c r="I167" s="7"/>
      <c r="J167" s="7"/>
      <c r="K167" s="30">
        <f t="shared" si="32"/>
        <v>0</v>
      </c>
      <c r="L167" s="395"/>
      <c r="M167" s="396"/>
      <c r="N167" s="397"/>
      <c r="O167" s="36">
        <f t="shared" si="31"/>
        <v>0</v>
      </c>
      <c r="P167" s="172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406"/>
      <c r="B168" s="24">
        <f t="shared" si="41"/>
        <v>1.0833333333333333</v>
      </c>
      <c r="C168" s="24">
        <f t="shared" si="42"/>
        <v>1.125</v>
      </c>
      <c r="D168" s="5"/>
      <c r="E168" s="9"/>
      <c r="F168" s="398"/>
      <c r="G168" s="398"/>
      <c r="H168" s="6"/>
      <c r="I168" s="7"/>
      <c r="J168" s="7"/>
      <c r="K168" s="30">
        <f t="shared" si="32"/>
        <v>0</v>
      </c>
      <c r="L168" s="395"/>
      <c r="M168" s="396"/>
      <c r="N168" s="397"/>
      <c r="O168" s="36">
        <f t="shared" si="31"/>
        <v>0</v>
      </c>
      <c r="P168" s="172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406"/>
      <c r="B169" s="24">
        <f t="shared" si="41"/>
        <v>1.125</v>
      </c>
      <c r="C169" s="24">
        <f t="shared" si="42"/>
        <v>1.1666666666666667</v>
      </c>
      <c r="D169" s="5"/>
      <c r="E169" s="9"/>
      <c r="F169" s="393"/>
      <c r="G169" s="394"/>
      <c r="H169" s="6"/>
      <c r="I169" s="7"/>
      <c r="J169" s="7"/>
      <c r="K169" s="30">
        <f t="shared" si="32"/>
        <v>0</v>
      </c>
      <c r="L169" s="395"/>
      <c r="M169" s="396"/>
      <c r="N169" s="397"/>
      <c r="O169" s="36">
        <f t="shared" si="31"/>
        <v>0</v>
      </c>
      <c r="P169" s="172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406"/>
      <c r="B170" s="24">
        <f t="shared" si="41"/>
        <v>1.1666666666666667</v>
      </c>
      <c r="C170" s="24">
        <f t="shared" si="42"/>
        <v>1.2083333333333335</v>
      </c>
      <c r="D170" s="5"/>
      <c r="E170" s="9"/>
      <c r="F170" s="393"/>
      <c r="G170" s="394"/>
      <c r="H170" s="6"/>
      <c r="I170" s="7"/>
      <c r="J170" s="7"/>
      <c r="K170" s="30">
        <f t="shared" si="32"/>
        <v>0</v>
      </c>
      <c r="L170" s="395"/>
      <c r="M170" s="396"/>
      <c r="N170" s="397"/>
      <c r="O170" s="36">
        <f t="shared" si="31"/>
        <v>0</v>
      </c>
      <c r="P170" s="172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406"/>
      <c r="B171" s="24">
        <f t="shared" si="41"/>
        <v>1.2083333333333335</v>
      </c>
      <c r="C171" s="24">
        <f t="shared" si="42"/>
        <v>1.2500000000000002</v>
      </c>
      <c r="D171" s="5"/>
      <c r="E171" s="9"/>
      <c r="F171" s="398"/>
      <c r="G171" s="398"/>
      <c r="H171" s="6"/>
      <c r="I171" s="7"/>
      <c r="J171" s="7"/>
      <c r="K171" s="30">
        <f t="shared" si="32"/>
        <v>0</v>
      </c>
      <c r="L171" s="395"/>
      <c r="M171" s="396"/>
      <c r="N171" s="397"/>
      <c r="O171" s="36">
        <f t="shared" si="31"/>
        <v>0</v>
      </c>
      <c r="P171" s="172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406"/>
      <c r="B172" s="24">
        <f t="shared" si="41"/>
        <v>1.2500000000000002</v>
      </c>
      <c r="C172" s="24">
        <f t="shared" si="42"/>
        <v>1.291666666666667</v>
      </c>
      <c r="D172" s="10"/>
      <c r="E172" s="9"/>
      <c r="F172" s="398"/>
      <c r="G172" s="398"/>
      <c r="H172" s="6"/>
      <c r="I172" s="7"/>
      <c r="J172" s="7"/>
      <c r="K172" s="30">
        <f t="shared" si="32"/>
        <v>0</v>
      </c>
      <c r="L172" s="395"/>
      <c r="M172" s="396"/>
      <c r="N172" s="397"/>
      <c r="O172" s="36">
        <f t="shared" si="31"/>
        <v>0</v>
      </c>
      <c r="P172" s="172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407"/>
      <c r="B173" s="25">
        <f t="shared" si="41"/>
        <v>1.291666666666667</v>
      </c>
      <c r="C173" s="26">
        <f t="shared" si="42"/>
        <v>1.3333333333333337</v>
      </c>
      <c r="D173" s="11"/>
      <c r="E173" s="11"/>
      <c r="F173" s="401"/>
      <c r="G173" s="401"/>
      <c r="H173" s="6"/>
      <c r="I173" s="13"/>
      <c r="J173" s="13"/>
      <c r="K173" s="31">
        <f t="shared" si="32"/>
        <v>0</v>
      </c>
      <c r="L173" s="402"/>
      <c r="M173" s="403"/>
      <c r="N173" s="404"/>
      <c r="O173" s="39">
        <f t="shared" si="31"/>
        <v>0</v>
      </c>
      <c r="P173" s="173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405" t="str">
        <f>A153</f>
        <v>сироп корица Баринофф 1,0</v>
      </c>
      <c r="B174" s="23">
        <f>B138</f>
        <v>0.95486111111111116</v>
      </c>
      <c r="C174" s="23">
        <f>B174+1/24</f>
        <v>0.99652777777777779</v>
      </c>
      <c r="D174" s="1"/>
      <c r="E174" s="171"/>
      <c r="F174" s="408" t="s">
        <v>134</v>
      </c>
      <c r="G174" s="409"/>
      <c r="H174" s="2" t="s">
        <v>99</v>
      </c>
      <c r="I174" s="3">
        <v>0.95486111111111116</v>
      </c>
      <c r="J174" s="3">
        <v>0.96180555555555547</v>
      </c>
      <c r="K174" s="29">
        <f t="shared" si="32"/>
        <v>9.9999999999998046</v>
      </c>
      <c r="L174" s="410"/>
      <c r="M174" s="411"/>
      <c r="N174" s="412"/>
      <c r="O174" s="35" t="str">
        <f t="shared" si="31"/>
        <v/>
      </c>
      <c r="P174" s="171"/>
      <c r="Q174" s="4"/>
      <c r="R174"/>
      <c r="S174" s="33">
        <f t="shared" si="33"/>
        <v>9.9999999999998046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406"/>
      <c r="B175" s="24">
        <f>C174</f>
        <v>0.99652777777777779</v>
      </c>
      <c r="C175" s="24">
        <f>B175+1/24</f>
        <v>1.0381944444444444</v>
      </c>
      <c r="D175" s="5"/>
      <c r="E175" s="172"/>
      <c r="F175" s="398" t="s">
        <v>116</v>
      </c>
      <c r="G175" s="398"/>
      <c r="H175" s="6" t="s">
        <v>135</v>
      </c>
      <c r="I175" s="7">
        <v>0.96180555555555547</v>
      </c>
      <c r="J175" s="7">
        <v>0.96875</v>
      </c>
      <c r="K175" s="30">
        <f t="shared" si="32"/>
        <v>10.000000000000124</v>
      </c>
      <c r="L175" s="395"/>
      <c r="M175" s="396"/>
      <c r="N175" s="397"/>
      <c r="O175" s="36" t="str">
        <f t="shared" si="31"/>
        <v/>
      </c>
      <c r="P175" s="172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10.000000000000124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406"/>
      <c r="B176" s="24">
        <f t="shared" ref="B176:B184" si="43">C175</f>
        <v>1.0381944444444444</v>
      </c>
      <c r="C176" s="24">
        <f t="shared" ref="C176:C184" si="44">B176+1/24</f>
        <v>1.0798611111111112</v>
      </c>
      <c r="D176" s="5"/>
      <c r="E176" s="172"/>
      <c r="F176" s="398" t="s">
        <v>116</v>
      </c>
      <c r="G176" s="398"/>
      <c r="H176" s="6" t="s">
        <v>155</v>
      </c>
      <c r="I176" s="7">
        <v>0.96875</v>
      </c>
      <c r="J176" s="7">
        <v>0.98958333333333337</v>
      </c>
      <c r="K176" s="30">
        <f t="shared" si="32"/>
        <v>30.000000000000053</v>
      </c>
      <c r="L176" s="395" t="s">
        <v>154</v>
      </c>
      <c r="M176" s="396"/>
      <c r="N176" s="397"/>
      <c r="O176" s="36" t="str">
        <f t="shared" si="31"/>
        <v/>
      </c>
      <c r="P176" s="172"/>
      <c r="Q176" s="8"/>
      <c r="R176"/>
      <c r="S176" s="33">
        <f t="shared" si="33"/>
        <v>0</v>
      </c>
      <c r="T176" s="33">
        <f t="shared" si="34"/>
        <v>30.000000000000053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406"/>
      <c r="B177" s="24">
        <f t="shared" si="43"/>
        <v>1.0798611111111112</v>
      </c>
      <c r="C177" s="24">
        <f t="shared" si="44"/>
        <v>1.1215277777777779</v>
      </c>
      <c r="D177" s="5"/>
      <c r="E177" s="172"/>
      <c r="F177" s="398" t="s">
        <v>156</v>
      </c>
      <c r="G177" s="398"/>
      <c r="H177" s="6" t="s">
        <v>117</v>
      </c>
      <c r="I177" s="7">
        <v>6.805555555555555E-2</v>
      </c>
      <c r="J177" s="7">
        <v>7.9166666666666663E-2</v>
      </c>
      <c r="K177" s="30">
        <f t="shared" si="32"/>
        <v>16.000000000000004</v>
      </c>
      <c r="L177" s="395" t="s">
        <v>157</v>
      </c>
      <c r="M177" s="396"/>
      <c r="N177" s="397"/>
      <c r="O177" s="36" t="str">
        <f t="shared" si="31"/>
        <v/>
      </c>
      <c r="P177" s="172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16.000000000000004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406"/>
      <c r="B178" s="24">
        <f t="shared" si="43"/>
        <v>1.1215277777777779</v>
      </c>
      <c r="C178" s="24">
        <f t="shared" si="44"/>
        <v>1.1631944444444446</v>
      </c>
      <c r="D178" s="5"/>
      <c r="E178" s="172"/>
      <c r="F178" s="398" t="s">
        <v>159</v>
      </c>
      <c r="G178" s="398"/>
      <c r="H178" s="6" t="s">
        <v>102</v>
      </c>
      <c r="I178" s="7">
        <v>0.10208333333333335</v>
      </c>
      <c r="J178" s="7">
        <v>0.11458333333333333</v>
      </c>
      <c r="K178" s="30">
        <f t="shared" si="32"/>
        <v>17.999999999999975</v>
      </c>
      <c r="L178" s="395" t="s">
        <v>160</v>
      </c>
      <c r="M178" s="396"/>
      <c r="N178" s="397"/>
      <c r="O178" s="36" t="str">
        <f t="shared" si="31"/>
        <v/>
      </c>
      <c r="P178" s="172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17.999999999999975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406"/>
      <c r="B179" s="24">
        <f t="shared" si="43"/>
        <v>1.1631944444444446</v>
      </c>
      <c r="C179" s="24">
        <f t="shared" si="44"/>
        <v>1.2048611111111114</v>
      </c>
      <c r="D179" s="5"/>
      <c r="E179" s="172"/>
      <c r="F179" s="398" t="s">
        <v>132</v>
      </c>
      <c r="G179" s="398"/>
      <c r="H179" s="6" t="s">
        <v>99</v>
      </c>
      <c r="I179" s="7">
        <v>0.13263888888888889</v>
      </c>
      <c r="J179" s="7">
        <v>0.13958333333333334</v>
      </c>
      <c r="K179" s="30">
        <f t="shared" si="32"/>
        <v>10.000000000000004</v>
      </c>
      <c r="L179" s="395"/>
      <c r="M179" s="396"/>
      <c r="N179" s="397"/>
      <c r="O179" s="36" t="str">
        <f t="shared" si="31"/>
        <v/>
      </c>
      <c r="P179" s="172"/>
      <c r="Q179" s="8"/>
      <c r="R179"/>
      <c r="S179" s="33">
        <f t="shared" si="33"/>
        <v>10.000000000000004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406"/>
      <c r="B180" s="24">
        <f t="shared" si="43"/>
        <v>1.2048611111111114</v>
      </c>
      <c r="C180" s="24">
        <f t="shared" si="44"/>
        <v>1.2465277777777781</v>
      </c>
      <c r="D180" s="5"/>
      <c r="E180" s="9"/>
      <c r="F180" s="398" t="s">
        <v>104</v>
      </c>
      <c r="G180" s="398"/>
      <c r="H180" s="6" t="s">
        <v>99</v>
      </c>
      <c r="I180" s="7">
        <v>0.13958333333333334</v>
      </c>
      <c r="J180" s="7">
        <v>0.16666666666666666</v>
      </c>
      <c r="K180" s="30">
        <f t="shared" si="32"/>
        <v>38.999999999999979</v>
      </c>
      <c r="L180" s="395"/>
      <c r="M180" s="396"/>
      <c r="N180" s="397"/>
      <c r="O180" s="36" t="str">
        <f t="shared" si="31"/>
        <v/>
      </c>
      <c r="P180" s="172"/>
      <c r="Q180" s="8"/>
      <c r="R180"/>
      <c r="S180" s="33">
        <f t="shared" si="33"/>
        <v>38.999999999999979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406"/>
      <c r="B181" s="24">
        <f t="shared" si="43"/>
        <v>1.2465277777777781</v>
      </c>
      <c r="C181" s="24">
        <f t="shared" si="44"/>
        <v>1.2881944444444449</v>
      </c>
      <c r="D181" s="5"/>
      <c r="E181" s="9"/>
      <c r="F181" s="393"/>
      <c r="G181" s="394"/>
      <c r="H181" s="6"/>
      <c r="I181" s="7"/>
      <c r="J181" s="7"/>
      <c r="K181" s="30">
        <f t="shared" si="32"/>
        <v>0</v>
      </c>
      <c r="L181" s="395"/>
      <c r="M181" s="396"/>
      <c r="N181" s="397"/>
      <c r="O181" s="36">
        <f t="shared" si="31"/>
        <v>0</v>
      </c>
      <c r="P181" s="172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406"/>
      <c r="B182" s="24">
        <f t="shared" si="43"/>
        <v>1.2881944444444449</v>
      </c>
      <c r="C182" s="24">
        <f t="shared" si="44"/>
        <v>1.3298611111111116</v>
      </c>
      <c r="D182" s="5"/>
      <c r="E182" s="9"/>
      <c r="F182" s="393"/>
      <c r="G182" s="394"/>
      <c r="H182" s="6"/>
      <c r="I182" s="7"/>
      <c r="J182" s="7"/>
      <c r="K182" s="30">
        <f t="shared" si="32"/>
        <v>0</v>
      </c>
      <c r="L182" s="395"/>
      <c r="M182" s="396"/>
      <c r="N182" s="397"/>
      <c r="O182" s="36">
        <f t="shared" si="31"/>
        <v>0</v>
      </c>
      <c r="P182" s="172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406"/>
      <c r="B183" s="24">
        <f t="shared" si="43"/>
        <v>1.3298611111111116</v>
      </c>
      <c r="C183" s="24">
        <f t="shared" si="44"/>
        <v>1.3715277777777783</v>
      </c>
      <c r="D183" s="5"/>
      <c r="E183" s="9"/>
      <c r="F183" s="398"/>
      <c r="G183" s="398"/>
      <c r="H183" s="6"/>
      <c r="I183" s="7"/>
      <c r="J183" s="7"/>
      <c r="K183" s="30">
        <f t="shared" si="32"/>
        <v>0</v>
      </c>
      <c r="L183" s="395"/>
      <c r="M183" s="396"/>
      <c r="N183" s="397"/>
      <c r="O183" s="36">
        <f t="shared" si="31"/>
        <v>0</v>
      </c>
      <c r="P183" s="172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407"/>
      <c r="B184" s="25">
        <f t="shared" si="43"/>
        <v>1.3715277777777783</v>
      </c>
      <c r="C184" s="25">
        <f t="shared" si="44"/>
        <v>1.4131944444444451</v>
      </c>
      <c r="D184" s="15"/>
      <c r="E184" s="11"/>
      <c r="F184" s="401"/>
      <c r="G184" s="401"/>
      <c r="H184" s="12"/>
      <c r="I184" s="13"/>
      <c r="J184" s="13"/>
      <c r="K184" s="31">
        <f t="shared" si="32"/>
        <v>0</v>
      </c>
      <c r="L184" s="402"/>
      <c r="M184" s="403"/>
      <c r="N184" s="404"/>
      <c r="O184" s="39">
        <f t="shared" si="31"/>
        <v>0</v>
      </c>
      <c r="P184" s="173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405" t="str">
        <f>A154</f>
        <v>сироп жареный миндаль Баринофф 1,0</v>
      </c>
      <c r="B185" s="23">
        <f>B140</f>
        <v>0.18194444444444444</v>
      </c>
      <c r="C185" s="23">
        <f>B185+1/24</f>
        <v>0.22361111111111109</v>
      </c>
      <c r="D185" s="1"/>
      <c r="E185" s="171"/>
      <c r="F185" s="408" t="s">
        <v>161</v>
      </c>
      <c r="G185" s="409"/>
      <c r="H185" s="2" t="s">
        <v>99</v>
      </c>
      <c r="I185" s="3">
        <v>0.18194444444444444</v>
      </c>
      <c r="J185" s="3">
        <v>0.18888888888888888</v>
      </c>
      <c r="K185" s="29">
        <f t="shared" si="32"/>
        <v>10.000000000000004</v>
      </c>
      <c r="L185" s="410"/>
      <c r="M185" s="411"/>
      <c r="N185" s="412"/>
      <c r="O185" s="35" t="str">
        <f t="shared" si="31"/>
        <v/>
      </c>
      <c r="P185" s="171"/>
      <c r="Q185" s="4"/>
      <c r="R185"/>
      <c r="S185" s="33">
        <f t="shared" si="33"/>
        <v>10.000000000000004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406"/>
      <c r="B186" s="24">
        <f>C185</f>
        <v>0.22361111111111109</v>
      </c>
      <c r="C186" s="24">
        <f>B186+1/24</f>
        <v>0.26527777777777778</v>
      </c>
      <c r="D186" s="5"/>
      <c r="E186" s="172"/>
      <c r="F186" s="398" t="s">
        <v>116</v>
      </c>
      <c r="G186" s="398"/>
      <c r="H186" s="6" t="s">
        <v>162</v>
      </c>
      <c r="I186" s="7">
        <v>0.18888888888888888</v>
      </c>
      <c r="J186" s="7">
        <v>0.19583333333333333</v>
      </c>
      <c r="K186" s="30">
        <f t="shared" si="32"/>
        <v>10.000000000000004</v>
      </c>
      <c r="L186" s="395"/>
      <c r="M186" s="396"/>
      <c r="N186" s="397"/>
      <c r="O186" s="36" t="str">
        <f t="shared" si="31"/>
        <v/>
      </c>
      <c r="P186" s="172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406"/>
      <c r="B187" s="24">
        <f t="shared" ref="B187:B195" si="45">C186</f>
        <v>0.26527777777777778</v>
      </c>
      <c r="C187" s="24">
        <f t="shared" ref="C187:C195" si="46">B187+1/24</f>
        <v>0.30694444444444446</v>
      </c>
      <c r="D187" s="5"/>
      <c r="E187" s="172"/>
      <c r="F187" s="398" t="s">
        <v>136</v>
      </c>
      <c r="G187" s="398"/>
      <c r="H187" s="6" t="s">
        <v>102</v>
      </c>
      <c r="I187" s="7">
        <v>0.19444444444444445</v>
      </c>
      <c r="J187" s="7">
        <v>0.20069444444444443</v>
      </c>
      <c r="K187" s="30">
        <f t="shared" si="32"/>
        <v>8.999999999999968</v>
      </c>
      <c r="L187" s="395" t="s">
        <v>163</v>
      </c>
      <c r="M187" s="396"/>
      <c r="N187" s="397"/>
      <c r="O187" s="36" t="str">
        <f t="shared" si="31"/>
        <v/>
      </c>
      <c r="P187" s="172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8.999999999999968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406"/>
      <c r="B188" s="24">
        <f t="shared" si="45"/>
        <v>0.30694444444444446</v>
      </c>
      <c r="C188" s="24">
        <f t="shared" si="46"/>
        <v>0.34861111111111115</v>
      </c>
      <c r="D188" s="5"/>
      <c r="E188" s="172"/>
      <c r="F188" s="398" t="s">
        <v>164</v>
      </c>
      <c r="G188" s="398"/>
      <c r="H188" s="6" t="s">
        <v>102</v>
      </c>
      <c r="I188" s="7">
        <v>0.24930555555555556</v>
      </c>
      <c r="J188" s="7">
        <v>0.26666666666666666</v>
      </c>
      <c r="K188" s="30">
        <f t="shared" si="32"/>
        <v>24.999999999999993</v>
      </c>
      <c r="L188" s="395" t="s">
        <v>165</v>
      </c>
      <c r="M188" s="396"/>
      <c r="N188" s="397"/>
      <c r="O188" s="36" t="str">
        <f t="shared" si="31"/>
        <v/>
      </c>
      <c r="P188" s="172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24.999999999999993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406"/>
      <c r="B189" s="24">
        <f t="shared" si="45"/>
        <v>0.34861111111111115</v>
      </c>
      <c r="C189" s="24">
        <f t="shared" si="46"/>
        <v>0.39027777777777783</v>
      </c>
      <c r="D189" s="5"/>
      <c r="E189" s="172"/>
      <c r="F189" s="398" t="s">
        <v>166</v>
      </c>
      <c r="G189" s="398"/>
      <c r="H189" s="6" t="s">
        <v>99</v>
      </c>
      <c r="I189" s="7">
        <v>0.27013888888888887</v>
      </c>
      <c r="J189" s="7">
        <v>0.27708333333333335</v>
      </c>
      <c r="K189" s="30">
        <f t="shared" si="32"/>
        <v>10.000000000000044</v>
      </c>
      <c r="L189" s="395"/>
      <c r="M189" s="396"/>
      <c r="N189" s="397"/>
      <c r="O189" s="36" t="str">
        <f t="shared" si="31"/>
        <v/>
      </c>
      <c r="P189" s="172"/>
      <c r="Q189" s="8"/>
      <c r="R189"/>
      <c r="S189" s="33">
        <f t="shared" si="33"/>
        <v>10.000000000000044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406"/>
      <c r="B190" s="24">
        <f t="shared" si="45"/>
        <v>0.39027777777777783</v>
      </c>
      <c r="C190" s="24">
        <f t="shared" si="46"/>
        <v>0.43194444444444452</v>
      </c>
      <c r="D190" s="5"/>
      <c r="E190" s="172"/>
      <c r="F190" s="398" t="s">
        <v>167</v>
      </c>
      <c r="G190" s="398"/>
      <c r="H190" s="6" t="s">
        <v>99</v>
      </c>
      <c r="I190" s="7">
        <v>0.28055555555555556</v>
      </c>
      <c r="J190" s="7">
        <v>0.28750000000000003</v>
      </c>
      <c r="K190" s="30">
        <f t="shared" si="32"/>
        <v>10.000000000000044</v>
      </c>
      <c r="L190" s="395"/>
      <c r="M190" s="396"/>
      <c r="N190" s="397"/>
      <c r="O190" s="36" t="str">
        <f t="shared" si="31"/>
        <v/>
      </c>
      <c r="P190" s="172"/>
      <c r="Q190" s="8"/>
      <c r="R190"/>
      <c r="S190" s="33">
        <f t="shared" si="33"/>
        <v>10.000000000000044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406"/>
      <c r="B191" s="24">
        <f t="shared" si="45"/>
        <v>0.43194444444444452</v>
      </c>
      <c r="C191" s="24">
        <f t="shared" si="46"/>
        <v>0.4736111111111112</v>
      </c>
      <c r="D191" s="5"/>
      <c r="E191" s="9"/>
      <c r="F191" s="398"/>
      <c r="G191" s="398"/>
      <c r="H191" s="6"/>
      <c r="I191" s="7"/>
      <c r="J191" s="7"/>
      <c r="K191" s="30">
        <f t="shared" si="32"/>
        <v>0</v>
      </c>
      <c r="L191" s="395"/>
      <c r="M191" s="396"/>
      <c r="N191" s="397"/>
      <c r="O191" s="36">
        <f t="shared" si="31"/>
        <v>0</v>
      </c>
      <c r="P191" s="172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406"/>
      <c r="B192" s="24">
        <f t="shared" si="45"/>
        <v>0.4736111111111112</v>
      </c>
      <c r="C192" s="24">
        <f t="shared" si="46"/>
        <v>0.51527777777777783</v>
      </c>
      <c r="D192" s="5"/>
      <c r="E192" s="9"/>
      <c r="F192" s="393"/>
      <c r="G192" s="394"/>
      <c r="H192" s="6"/>
      <c r="I192" s="7"/>
      <c r="J192" s="7"/>
      <c r="K192" s="30">
        <f t="shared" si="32"/>
        <v>0</v>
      </c>
      <c r="L192" s="395"/>
      <c r="M192" s="396"/>
      <c r="N192" s="397"/>
      <c r="O192" s="36">
        <f t="shared" si="31"/>
        <v>0</v>
      </c>
      <c r="P192" s="172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406"/>
      <c r="B193" s="24">
        <f t="shared" si="45"/>
        <v>0.51527777777777783</v>
      </c>
      <c r="C193" s="24">
        <f t="shared" si="46"/>
        <v>0.55694444444444446</v>
      </c>
      <c r="D193" s="5"/>
      <c r="E193" s="9"/>
      <c r="F193" s="393"/>
      <c r="G193" s="394"/>
      <c r="H193" s="6"/>
      <c r="I193" s="7"/>
      <c r="J193" s="7"/>
      <c r="K193" s="30">
        <f t="shared" si="32"/>
        <v>0</v>
      </c>
      <c r="L193" s="395"/>
      <c r="M193" s="396"/>
      <c r="N193" s="397"/>
      <c r="O193" s="36">
        <f t="shared" si="31"/>
        <v>0</v>
      </c>
      <c r="P193" s="172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406"/>
      <c r="B194" s="24">
        <f t="shared" si="45"/>
        <v>0.55694444444444446</v>
      </c>
      <c r="C194" s="24">
        <f t="shared" si="46"/>
        <v>0.59861111111111109</v>
      </c>
      <c r="D194" s="5"/>
      <c r="E194" s="9"/>
      <c r="F194" s="398"/>
      <c r="G194" s="398"/>
      <c r="H194" s="6"/>
      <c r="I194" s="7"/>
      <c r="J194" s="7"/>
      <c r="K194" s="30">
        <f t="shared" si="32"/>
        <v>0</v>
      </c>
      <c r="L194" s="395"/>
      <c r="M194" s="396"/>
      <c r="N194" s="397"/>
      <c r="O194" s="36">
        <f t="shared" si="31"/>
        <v>0</v>
      </c>
      <c r="P194" s="172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407"/>
      <c r="B195" s="25">
        <f t="shared" si="45"/>
        <v>0.59861111111111109</v>
      </c>
      <c r="C195" s="25">
        <f t="shared" si="46"/>
        <v>0.64027777777777772</v>
      </c>
      <c r="D195" s="15"/>
      <c r="E195" s="11"/>
      <c r="F195" s="401"/>
      <c r="G195" s="401"/>
      <c r="H195" s="12"/>
      <c r="I195" s="13"/>
      <c r="J195" s="13"/>
      <c r="K195" s="31">
        <f t="shared" si="32"/>
        <v>0</v>
      </c>
      <c r="L195" s="402"/>
      <c r="M195" s="403"/>
      <c r="N195" s="404"/>
      <c r="O195" s="39">
        <f t="shared" si="31"/>
        <v>0</v>
      </c>
      <c r="P195" s="173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405">
        <f>A155</f>
        <v>0</v>
      </c>
      <c r="B196" s="23">
        <f>B142</f>
        <v>0</v>
      </c>
      <c r="C196" s="23">
        <f>B196+1/24</f>
        <v>4.1666666666666664E-2</v>
      </c>
      <c r="D196" s="1"/>
      <c r="E196" s="171"/>
      <c r="F196" s="408"/>
      <c r="G196" s="409"/>
      <c r="H196" s="2"/>
      <c r="I196" s="3"/>
      <c r="J196" s="3"/>
      <c r="K196" s="29">
        <f t="shared" si="32"/>
        <v>0</v>
      </c>
      <c r="L196" s="410"/>
      <c r="M196" s="411"/>
      <c r="N196" s="412"/>
      <c r="O196" s="35">
        <f t="shared" si="31"/>
        <v>0</v>
      </c>
      <c r="P196" s="171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406"/>
      <c r="B197" s="24">
        <f>C196</f>
        <v>4.1666666666666664E-2</v>
      </c>
      <c r="C197" s="24">
        <f>B197+1/24</f>
        <v>8.3333333333333329E-2</v>
      </c>
      <c r="D197" s="5"/>
      <c r="E197" s="172"/>
      <c r="F197" s="398"/>
      <c r="G197" s="398"/>
      <c r="H197" s="6"/>
      <c r="I197" s="7"/>
      <c r="J197" s="7"/>
      <c r="K197" s="30">
        <f t="shared" si="32"/>
        <v>0</v>
      </c>
      <c r="L197" s="395"/>
      <c r="M197" s="396"/>
      <c r="N197" s="397"/>
      <c r="O197" s="36">
        <f t="shared" si="31"/>
        <v>0</v>
      </c>
      <c r="P197" s="172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40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72"/>
      <c r="F198" s="398"/>
      <c r="G198" s="398"/>
      <c r="H198" s="6"/>
      <c r="I198" s="7"/>
      <c r="J198" s="7"/>
      <c r="K198" s="30">
        <f t="shared" si="32"/>
        <v>0</v>
      </c>
      <c r="L198" s="395"/>
      <c r="M198" s="396"/>
      <c r="N198" s="397"/>
      <c r="O198" s="36">
        <f t="shared" si="31"/>
        <v>0</v>
      </c>
      <c r="P198" s="172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406"/>
      <c r="B199" s="24">
        <f t="shared" si="47"/>
        <v>0.125</v>
      </c>
      <c r="C199" s="24">
        <f t="shared" si="48"/>
        <v>0.16666666666666666</v>
      </c>
      <c r="D199" s="5"/>
      <c r="E199" s="172"/>
      <c r="F199" s="398"/>
      <c r="G199" s="398"/>
      <c r="H199" s="6"/>
      <c r="I199" s="7"/>
      <c r="J199" s="7"/>
      <c r="K199" s="30">
        <f t="shared" si="32"/>
        <v>0</v>
      </c>
      <c r="L199" s="395"/>
      <c r="M199" s="396"/>
      <c r="N199" s="397"/>
      <c r="O199" s="36">
        <f t="shared" si="31"/>
        <v>0</v>
      </c>
      <c r="P199" s="172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406"/>
      <c r="B200" s="24">
        <f t="shared" si="47"/>
        <v>0.16666666666666666</v>
      </c>
      <c r="C200" s="24">
        <f t="shared" si="48"/>
        <v>0.20833333333333331</v>
      </c>
      <c r="D200" s="5"/>
      <c r="E200" s="172"/>
      <c r="F200" s="398"/>
      <c r="G200" s="398"/>
      <c r="H200" s="6"/>
      <c r="I200" s="7"/>
      <c r="J200" s="7"/>
      <c r="K200" s="30">
        <f t="shared" si="32"/>
        <v>0</v>
      </c>
      <c r="L200" s="395"/>
      <c r="M200" s="396"/>
      <c r="N200" s="397"/>
      <c r="O200" s="36">
        <f t="shared" si="31"/>
        <v>0</v>
      </c>
      <c r="P200" s="172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406"/>
      <c r="B201" s="24">
        <f t="shared" si="47"/>
        <v>0.20833333333333331</v>
      </c>
      <c r="C201" s="24">
        <f t="shared" si="48"/>
        <v>0.24999999999999997</v>
      </c>
      <c r="D201" s="5"/>
      <c r="E201" s="172"/>
      <c r="F201" s="398"/>
      <c r="G201" s="398"/>
      <c r="H201" s="6"/>
      <c r="I201" s="7"/>
      <c r="J201" s="7"/>
      <c r="K201" s="30">
        <f t="shared" si="32"/>
        <v>0</v>
      </c>
      <c r="L201" s="395"/>
      <c r="M201" s="396"/>
      <c r="N201" s="397"/>
      <c r="O201" s="36">
        <f t="shared" si="31"/>
        <v>0</v>
      </c>
      <c r="P201" s="172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40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398"/>
      <c r="G202" s="398"/>
      <c r="H202" s="6"/>
      <c r="I202" s="7"/>
      <c r="J202" s="7"/>
      <c r="K202" s="30">
        <f t="shared" si="32"/>
        <v>0</v>
      </c>
      <c r="L202" s="395"/>
      <c r="M202" s="396"/>
      <c r="N202" s="397"/>
      <c r="O202" s="36">
        <f t="shared" si="31"/>
        <v>0</v>
      </c>
      <c r="P202" s="172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40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393"/>
      <c r="G203" s="394"/>
      <c r="H203" s="6"/>
      <c r="I203" s="7"/>
      <c r="J203" s="7"/>
      <c r="K203" s="30">
        <f t="shared" si="32"/>
        <v>0</v>
      </c>
      <c r="L203" s="395"/>
      <c r="M203" s="396"/>
      <c r="N203" s="397"/>
      <c r="O203" s="36">
        <f t="shared" si="31"/>
        <v>0</v>
      </c>
      <c r="P203" s="172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406"/>
      <c r="B204" s="24">
        <f t="shared" si="47"/>
        <v>0.33333333333333331</v>
      </c>
      <c r="C204" s="24">
        <f t="shared" si="48"/>
        <v>0.375</v>
      </c>
      <c r="D204" s="5"/>
      <c r="E204" s="9"/>
      <c r="F204" s="393"/>
      <c r="G204" s="394"/>
      <c r="H204" s="6"/>
      <c r="I204" s="7"/>
      <c r="J204" s="7"/>
      <c r="K204" s="30">
        <f t="shared" si="32"/>
        <v>0</v>
      </c>
      <c r="L204" s="395"/>
      <c r="M204" s="396"/>
      <c r="N204" s="397"/>
      <c r="O204" s="36">
        <f t="shared" si="31"/>
        <v>0</v>
      </c>
      <c r="P204" s="172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406"/>
      <c r="B205" s="24">
        <f t="shared" si="47"/>
        <v>0.375</v>
      </c>
      <c r="C205" s="24">
        <f t="shared" si="48"/>
        <v>0.41666666666666669</v>
      </c>
      <c r="D205" s="5"/>
      <c r="E205" s="9"/>
      <c r="F205" s="398"/>
      <c r="G205" s="398"/>
      <c r="H205" s="6"/>
      <c r="I205" s="7"/>
      <c r="J205" s="7"/>
      <c r="K205" s="30">
        <f t="shared" si="32"/>
        <v>0</v>
      </c>
      <c r="L205" s="395"/>
      <c r="M205" s="396"/>
      <c r="N205" s="397"/>
      <c r="O205" s="36">
        <f t="shared" si="31"/>
        <v>0</v>
      </c>
      <c r="P205" s="172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40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401"/>
      <c r="G206" s="401"/>
      <c r="H206" s="12"/>
      <c r="I206" s="13"/>
      <c r="J206" s="13"/>
      <c r="K206" s="31">
        <f t="shared" si="32"/>
        <v>0</v>
      </c>
      <c r="L206" s="402"/>
      <c r="M206" s="403"/>
      <c r="N206" s="404"/>
      <c r="O206" s="173">
        <f t="shared" si="31"/>
        <v>0</v>
      </c>
      <c r="P206" s="173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406">
        <f>A156</f>
        <v>0</v>
      </c>
      <c r="B207" s="23">
        <f>B144</f>
        <v>0</v>
      </c>
      <c r="C207" s="23">
        <f>B207+1/24</f>
        <v>4.1666666666666664E-2</v>
      </c>
      <c r="D207" s="1"/>
      <c r="E207" s="171"/>
      <c r="F207" s="408"/>
      <c r="G207" s="409"/>
      <c r="H207" s="2"/>
      <c r="I207" s="3"/>
      <c r="J207" s="3"/>
      <c r="K207" s="29">
        <f t="shared" si="32"/>
        <v>0</v>
      </c>
      <c r="L207" s="410"/>
      <c r="M207" s="411"/>
      <c r="N207" s="412"/>
      <c r="O207" s="35">
        <f t="shared" si="31"/>
        <v>0</v>
      </c>
      <c r="P207" s="171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406"/>
      <c r="B208" s="24">
        <f>C207</f>
        <v>4.1666666666666664E-2</v>
      </c>
      <c r="C208" s="24">
        <f>B208+1/24</f>
        <v>8.3333333333333329E-2</v>
      </c>
      <c r="D208" s="5"/>
      <c r="E208" s="172"/>
      <c r="F208" s="393"/>
      <c r="G208" s="394"/>
      <c r="H208" s="6"/>
      <c r="I208" s="7"/>
      <c r="J208" s="7"/>
      <c r="K208" s="30">
        <f t="shared" si="32"/>
        <v>0</v>
      </c>
      <c r="L208" s="395"/>
      <c r="M208" s="396"/>
      <c r="N208" s="397"/>
      <c r="O208" s="36">
        <f t="shared" si="31"/>
        <v>0</v>
      </c>
      <c r="P208" s="172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40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72"/>
      <c r="F209" s="398"/>
      <c r="G209" s="398"/>
      <c r="H209" s="6"/>
      <c r="I209" s="7"/>
      <c r="J209" s="7"/>
      <c r="K209" s="30">
        <f t="shared" si="32"/>
        <v>0</v>
      </c>
      <c r="L209" s="395"/>
      <c r="M209" s="396"/>
      <c r="N209" s="397"/>
      <c r="O209" s="36">
        <f t="shared" si="31"/>
        <v>0</v>
      </c>
      <c r="P209" s="172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406"/>
      <c r="B210" s="24">
        <f t="shared" si="49"/>
        <v>0.125</v>
      </c>
      <c r="C210" s="24">
        <f t="shared" si="50"/>
        <v>0.16666666666666666</v>
      </c>
      <c r="D210" s="5"/>
      <c r="E210" s="172"/>
      <c r="F210" s="398"/>
      <c r="G210" s="398"/>
      <c r="H210" s="6"/>
      <c r="I210" s="7"/>
      <c r="J210" s="7"/>
      <c r="K210" s="30">
        <f t="shared" si="32"/>
        <v>0</v>
      </c>
      <c r="L210" s="395"/>
      <c r="M210" s="396"/>
      <c r="N210" s="397"/>
      <c r="O210" s="36">
        <f t="shared" si="31"/>
        <v>0</v>
      </c>
      <c r="P210" s="172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406"/>
      <c r="B211" s="24">
        <f t="shared" si="49"/>
        <v>0.16666666666666666</v>
      </c>
      <c r="C211" s="24">
        <f t="shared" si="50"/>
        <v>0.20833333333333331</v>
      </c>
      <c r="D211" s="5"/>
      <c r="E211" s="172"/>
      <c r="F211" s="398"/>
      <c r="G211" s="398"/>
      <c r="H211" s="6"/>
      <c r="I211" s="7"/>
      <c r="J211" s="7"/>
      <c r="K211" s="30">
        <f t="shared" si="32"/>
        <v>0</v>
      </c>
      <c r="L211" s="395"/>
      <c r="M211" s="396"/>
      <c r="N211" s="397"/>
      <c r="O211" s="36">
        <f t="shared" si="31"/>
        <v>0</v>
      </c>
      <c r="P211" s="172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406"/>
      <c r="B212" s="24">
        <f t="shared" si="49"/>
        <v>0.20833333333333331</v>
      </c>
      <c r="C212" s="24">
        <f t="shared" si="50"/>
        <v>0.24999999999999997</v>
      </c>
      <c r="D212" s="5"/>
      <c r="E212" s="172"/>
      <c r="F212" s="398"/>
      <c r="G212" s="398"/>
      <c r="H212" s="6"/>
      <c r="I212" s="7"/>
      <c r="J212" s="7"/>
      <c r="K212" s="30">
        <f t="shared" si="32"/>
        <v>0</v>
      </c>
      <c r="L212" s="395"/>
      <c r="M212" s="396"/>
      <c r="N212" s="397"/>
      <c r="O212" s="36">
        <f t="shared" si="31"/>
        <v>0</v>
      </c>
      <c r="P212" s="172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40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398"/>
      <c r="G213" s="398"/>
      <c r="H213" s="6"/>
      <c r="I213" s="7"/>
      <c r="J213" s="7"/>
      <c r="K213" s="30">
        <f t="shared" si="32"/>
        <v>0</v>
      </c>
      <c r="L213" s="395"/>
      <c r="M213" s="396"/>
      <c r="N213" s="397"/>
      <c r="O213" s="36">
        <f t="shared" si="31"/>
        <v>0</v>
      </c>
      <c r="P213" s="172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40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393"/>
      <c r="G214" s="394"/>
      <c r="H214" s="6"/>
      <c r="I214" s="7"/>
      <c r="J214" s="7"/>
      <c r="K214" s="30">
        <f t="shared" si="32"/>
        <v>0</v>
      </c>
      <c r="L214" s="395"/>
      <c r="M214" s="396"/>
      <c r="N214" s="397"/>
      <c r="O214" s="36">
        <f t="shared" si="31"/>
        <v>0</v>
      </c>
      <c r="P214" s="172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406"/>
      <c r="B215" s="24">
        <f t="shared" si="49"/>
        <v>0.33333333333333331</v>
      </c>
      <c r="C215" s="24">
        <f t="shared" si="50"/>
        <v>0.375</v>
      </c>
      <c r="D215" s="5"/>
      <c r="E215" s="9"/>
      <c r="F215" s="393"/>
      <c r="G215" s="394"/>
      <c r="H215" s="6"/>
      <c r="I215" s="7"/>
      <c r="J215" s="7"/>
      <c r="K215" s="30">
        <f t="shared" si="32"/>
        <v>0</v>
      </c>
      <c r="L215" s="395"/>
      <c r="M215" s="396"/>
      <c r="N215" s="397"/>
      <c r="O215" s="36">
        <f t="shared" si="31"/>
        <v>0</v>
      </c>
      <c r="P215" s="172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406"/>
      <c r="B216" s="24">
        <f t="shared" si="49"/>
        <v>0.375</v>
      </c>
      <c r="C216" s="24">
        <f t="shared" si="50"/>
        <v>0.41666666666666669</v>
      </c>
      <c r="D216" s="5"/>
      <c r="E216" s="9"/>
      <c r="F216" s="398"/>
      <c r="G216" s="398"/>
      <c r="H216" s="6"/>
      <c r="I216" s="7"/>
      <c r="J216" s="7"/>
      <c r="K216" s="30">
        <f t="shared" si="32"/>
        <v>0</v>
      </c>
      <c r="L216" s="395"/>
      <c r="M216" s="396"/>
      <c r="N216" s="397"/>
      <c r="O216" s="36">
        <f t="shared" si="31"/>
        <v>0</v>
      </c>
      <c r="P216" s="172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40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401"/>
      <c r="G217" s="401"/>
      <c r="H217" s="12"/>
      <c r="I217" s="13"/>
      <c r="J217" s="13"/>
      <c r="K217" s="31">
        <f t="shared" si="32"/>
        <v>0</v>
      </c>
      <c r="L217" s="402"/>
      <c r="M217" s="403"/>
      <c r="N217" s="404"/>
      <c r="O217" s="173">
        <f t="shared" si="31"/>
        <v>0</v>
      </c>
      <c r="P217" s="173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405">
        <f>A157</f>
        <v>0</v>
      </c>
      <c r="B218" s="23">
        <f>B146</f>
        <v>0</v>
      </c>
      <c r="C218" s="23">
        <f>B218+1/24</f>
        <v>4.1666666666666664E-2</v>
      </c>
      <c r="D218" s="1"/>
      <c r="E218" s="171"/>
      <c r="F218" s="408"/>
      <c r="G218" s="409"/>
      <c r="H218" s="2"/>
      <c r="I218" s="3"/>
      <c r="J218" s="3"/>
      <c r="K218" s="29">
        <f t="shared" si="32"/>
        <v>0</v>
      </c>
      <c r="L218" s="410"/>
      <c r="M218" s="411"/>
      <c r="N218" s="412"/>
      <c r="O218" s="35">
        <f t="shared" si="31"/>
        <v>0</v>
      </c>
      <c r="P218" s="171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406"/>
      <c r="B219" s="24">
        <f>C218</f>
        <v>4.1666666666666664E-2</v>
      </c>
      <c r="C219" s="24">
        <f>B219+1/24</f>
        <v>8.3333333333333329E-2</v>
      </c>
      <c r="D219" s="5"/>
      <c r="E219" s="172"/>
      <c r="F219" s="393"/>
      <c r="G219" s="394"/>
      <c r="H219" s="6"/>
      <c r="I219" s="7"/>
      <c r="J219" s="7"/>
      <c r="K219" s="30">
        <f t="shared" si="32"/>
        <v>0</v>
      </c>
      <c r="L219" s="395"/>
      <c r="M219" s="396"/>
      <c r="N219" s="397"/>
      <c r="O219" s="36">
        <f t="shared" si="31"/>
        <v>0</v>
      </c>
      <c r="P219" s="172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40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72"/>
      <c r="F220" s="398"/>
      <c r="G220" s="398"/>
      <c r="H220" s="6"/>
      <c r="I220" s="7"/>
      <c r="J220" s="7"/>
      <c r="K220" s="30">
        <f t="shared" si="32"/>
        <v>0</v>
      </c>
      <c r="L220" s="395"/>
      <c r="M220" s="396"/>
      <c r="N220" s="397"/>
      <c r="O220" s="36">
        <f t="shared" si="31"/>
        <v>0</v>
      </c>
      <c r="P220" s="172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406"/>
      <c r="B221" s="24">
        <f t="shared" si="51"/>
        <v>0.125</v>
      </c>
      <c r="C221" s="24">
        <f t="shared" si="52"/>
        <v>0.16666666666666666</v>
      </c>
      <c r="D221" s="5"/>
      <c r="E221" s="172"/>
      <c r="F221" s="398"/>
      <c r="G221" s="398"/>
      <c r="H221" s="6"/>
      <c r="I221" s="7"/>
      <c r="J221" s="7"/>
      <c r="K221" s="30">
        <f t="shared" si="32"/>
        <v>0</v>
      </c>
      <c r="L221" s="395"/>
      <c r="M221" s="396"/>
      <c r="N221" s="397"/>
      <c r="O221" s="36">
        <f t="shared" si="31"/>
        <v>0</v>
      </c>
      <c r="P221" s="172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406"/>
      <c r="B222" s="24">
        <f t="shared" si="51"/>
        <v>0.16666666666666666</v>
      </c>
      <c r="C222" s="24">
        <f t="shared" si="52"/>
        <v>0.20833333333333331</v>
      </c>
      <c r="D222" s="5"/>
      <c r="E222" s="172"/>
      <c r="F222" s="398"/>
      <c r="G222" s="398"/>
      <c r="H222" s="6"/>
      <c r="I222" s="7"/>
      <c r="J222" s="7"/>
      <c r="K222" s="30">
        <f t="shared" si="32"/>
        <v>0</v>
      </c>
      <c r="L222" s="395"/>
      <c r="M222" s="396"/>
      <c r="N222" s="397"/>
      <c r="O222" s="36">
        <f t="shared" si="31"/>
        <v>0</v>
      </c>
      <c r="P222" s="172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406"/>
      <c r="B223" s="24">
        <f t="shared" si="51"/>
        <v>0.20833333333333331</v>
      </c>
      <c r="C223" s="24">
        <f t="shared" si="52"/>
        <v>0.24999999999999997</v>
      </c>
      <c r="D223" s="5"/>
      <c r="E223" s="172"/>
      <c r="F223" s="398"/>
      <c r="G223" s="398"/>
      <c r="H223" s="6"/>
      <c r="I223" s="7"/>
      <c r="J223" s="7"/>
      <c r="K223" s="30">
        <f t="shared" si="32"/>
        <v>0</v>
      </c>
      <c r="L223" s="395"/>
      <c r="M223" s="396"/>
      <c r="N223" s="397"/>
      <c r="O223" s="36">
        <f t="shared" si="31"/>
        <v>0</v>
      </c>
      <c r="P223" s="172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40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398"/>
      <c r="G224" s="398"/>
      <c r="H224" s="6"/>
      <c r="I224" s="7"/>
      <c r="J224" s="7"/>
      <c r="K224" s="30">
        <f t="shared" si="32"/>
        <v>0</v>
      </c>
      <c r="L224" s="395"/>
      <c r="M224" s="396"/>
      <c r="N224" s="397"/>
      <c r="O224" s="36">
        <f t="shared" si="31"/>
        <v>0</v>
      </c>
      <c r="P224" s="172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40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393"/>
      <c r="G225" s="394"/>
      <c r="H225" s="6"/>
      <c r="I225" s="7"/>
      <c r="J225" s="7"/>
      <c r="K225" s="30">
        <f t="shared" si="32"/>
        <v>0</v>
      </c>
      <c r="L225" s="395"/>
      <c r="M225" s="396"/>
      <c r="N225" s="397"/>
      <c r="O225" s="36">
        <f t="shared" si="31"/>
        <v>0</v>
      </c>
      <c r="P225" s="172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406"/>
      <c r="B226" s="24">
        <f t="shared" si="51"/>
        <v>0.33333333333333331</v>
      </c>
      <c r="C226" s="24">
        <f t="shared" si="52"/>
        <v>0.375</v>
      </c>
      <c r="D226" s="5"/>
      <c r="E226" s="9"/>
      <c r="F226" s="393"/>
      <c r="G226" s="394"/>
      <c r="H226" s="6"/>
      <c r="I226" s="7"/>
      <c r="J226" s="7"/>
      <c r="K226" s="30">
        <f t="shared" si="32"/>
        <v>0</v>
      </c>
      <c r="L226" s="395"/>
      <c r="M226" s="396"/>
      <c r="N226" s="397"/>
      <c r="O226" s="36">
        <f t="shared" ref="O226:O228" si="53">IF(H226=$V$5,$F$122,"")</f>
        <v>0</v>
      </c>
      <c r="P226" s="172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406"/>
      <c r="B227" s="24">
        <f t="shared" si="51"/>
        <v>0.375</v>
      </c>
      <c r="C227" s="24">
        <f t="shared" si="52"/>
        <v>0.41666666666666669</v>
      </c>
      <c r="D227" s="5"/>
      <c r="E227" s="9"/>
      <c r="F227" s="398"/>
      <c r="G227" s="398"/>
      <c r="H227" s="6"/>
      <c r="I227" s="7"/>
      <c r="J227" s="7"/>
      <c r="K227" s="30">
        <f t="shared" ref="K227:K228" si="54">(J227-I227+(J227&lt;I227))*24*60</f>
        <v>0</v>
      </c>
      <c r="L227" s="395"/>
      <c r="M227" s="396"/>
      <c r="N227" s="397"/>
      <c r="O227" s="36">
        <f t="shared" si="53"/>
        <v>0</v>
      </c>
      <c r="P227" s="172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40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401"/>
      <c r="G228" s="401"/>
      <c r="H228" s="12"/>
      <c r="I228" s="13"/>
      <c r="J228" s="13"/>
      <c r="K228" s="31">
        <f t="shared" si="54"/>
        <v>0</v>
      </c>
      <c r="L228" s="402"/>
      <c r="M228" s="403"/>
      <c r="N228" s="404"/>
      <c r="O228" s="173">
        <f t="shared" si="53"/>
        <v>0</v>
      </c>
      <c r="P228" s="173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5" thickBot="1">
      <c r="S229" s="34">
        <f t="shared" ref="S229:Z229" si="55">SUM(S162:S228)</f>
        <v>124.00000000000006</v>
      </c>
      <c r="T229" s="34">
        <f t="shared" si="55"/>
        <v>30.000000000000053</v>
      </c>
      <c r="U229" s="34">
        <f t="shared" si="55"/>
        <v>77</v>
      </c>
      <c r="V229" s="34">
        <f t="shared" si="55"/>
        <v>32.00000000000027</v>
      </c>
      <c r="W229" s="34">
        <f t="shared" si="55"/>
        <v>10.000000000000124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571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</mergeCells>
  <conditionalFormatting sqref="A37:F42">
    <cfRule type="containsBlanks" dxfId="1220" priority="107" stopIfTrue="1">
      <formula>LEN(TRIM(A37))=0</formula>
    </cfRule>
  </conditionalFormatting>
  <conditionalFormatting sqref="A152:F157">
    <cfRule type="containsBlanks" dxfId="1219" priority="81" stopIfTrue="1">
      <formula>LEN(TRIM(A152))=0</formula>
    </cfRule>
  </conditionalFormatting>
  <conditionalFormatting sqref="B21:C32">
    <cfRule type="containsBlanks" dxfId="1218" priority="113" stopIfTrue="1">
      <formula>LEN(TRIM(B21))=0</formula>
    </cfRule>
  </conditionalFormatting>
  <conditionalFormatting sqref="B136:C147">
    <cfRule type="containsBlanks" dxfId="1217" priority="87" stopIfTrue="1">
      <formula>LEN(TRIM(B136))=0</formula>
    </cfRule>
  </conditionalFormatting>
  <conditionalFormatting sqref="D162:D166 D167:G168 D169:F170">
    <cfRule type="containsBlanks" dxfId="1216" priority="80" stopIfTrue="1">
      <formula>LEN(TRIM(D162))=0</formula>
    </cfRule>
  </conditionalFormatting>
  <conditionalFormatting sqref="D181:F182 D183:G184">
    <cfRule type="containsBlanks" dxfId="1215" priority="79" stopIfTrue="1">
      <formula>LEN(TRIM(D181))=0</formula>
    </cfRule>
  </conditionalFormatting>
  <conditionalFormatting sqref="D59:G65 D66:F67 D68:J69">
    <cfRule type="containsBlanks" dxfId="1214" priority="105" stopIfTrue="1">
      <formula>LEN(TRIM(D59))=0</formula>
    </cfRule>
  </conditionalFormatting>
  <conditionalFormatting sqref="D70:G76 D77:F78 D79:J80">
    <cfRule type="containsBlanks" dxfId="1213" priority="104" stopIfTrue="1">
      <formula>LEN(TRIM(D70))=0</formula>
    </cfRule>
  </conditionalFormatting>
  <conditionalFormatting sqref="D81:G87 D88:F89 D90:J91">
    <cfRule type="containsBlanks" dxfId="1212" priority="103" stopIfTrue="1">
      <formula>LEN(TRIM(D81))=0</formula>
    </cfRule>
  </conditionalFormatting>
  <conditionalFormatting sqref="D92:G98 D99:F100 D101:J102">
    <cfRule type="containsBlanks" dxfId="1211" priority="51" stopIfTrue="1">
      <formula>LEN(TRIM(D92))=0</formula>
    </cfRule>
  </conditionalFormatting>
  <conditionalFormatting sqref="D103:G109 D110:F111 D112:J113">
    <cfRule type="containsBlanks" dxfId="1210" priority="45" stopIfTrue="1">
      <formula>LEN(TRIM(D103))=0</formula>
    </cfRule>
  </conditionalFormatting>
  <conditionalFormatting sqref="D171:G180">
    <cfRule type="containsBlanks" dxfId="1209" priority="14" stopIfTrue="1">
      <formula>LEN(TRIM(D171))=0</formula>
    </cfRule>
  </conditionalFormatting>
  <conditionalFormatting sqref="D188:G191 D192:F193 D194:G195">
    <cfRule type="containsBlanks" dxfId="1208" priority="78" stopIfTrue="1">
      <formula>LEN(TRIM(D188))=0</formula>
    </cfRule>
  </conditionalFormatting>
  <conditionalFormatting sqref="D200:G202 D203:F204 D205:J206">
    <cfRule type="containsBlanks" dxfId="1207" priority="77" stopIfTrue="1">
      <formula>LEN(TRIM(D200))=0</formula>
    </cfRule>
  </conditionalFormatting>
  <conditionalFormatting sqref="D207:G213 D214:F215 D216:J217">
    <cfRule type="containsBlanks" dxfId="1206" priority="39" stopIfTrue="1">
      <formula>LEN(TRIM(D207))=0</formula>
    </cfRule>
  </conditionalFormatting>
  <conditionalFormatting sqref="D218:G224 D225:F226 D227:J228">
    <cfRule type="containsBlanks" dxfId="1205" priority="32" stopIfTrue="1">
      <formula>LEN(TRIM(D218))=0</formula>
    </cfRule>
  </conditionalFormatting>
  <conditionalFormatting sqref="D47:J53 D54:F55 H54:J55 D56:J58">
    <cfRule type="containsBlanks" dxfId="1204" priority="106" stopIfTrue="1">
      <formula>LEN(TRIM(D47))=0</formula>
    </cfRule>
  </conditionalFormatting>
  <conditionalFormatting sqref="D185:J187">
    <cfRule type="containsBlanks" dxfId="1203" priority="9" stopIfTrue="1">
      <formula>LEN(TRIM(D185))=0</formula>
    </cfRule>
  </conditionalFormatting>
  <conditionalFormatting sqref="D196:J199">
    <cfRule type="containsBlanks" dxfId="1202" priority="3" stopIfTrue="1">
      <formula>LEN(TRIM(D196))=0</formula>
    </cfRule>
  </conditionalFormatting>
  <conditionalFormatting sqref="E21:E32">
    <cfRule type="containsBlanks" dxfId="1201" priority="112" stopIfTrue="1">
      <formula>LEN(TRIM(E21))=0</formula>
    </cfRule>
  </conditionalFormatting>
  <conditionalFormatting sqref="E136:E147">
    <cfRule type="containsBlanks" dxfId="1200" priority="86" stopIfTrue="1">
      <formula>LEN(TRIM(E136))=0</formula>
    </cfRule>
  </conditionalFormatting>
  <conditionalFormatting sqref="E165:G166">
    <cfRule type="containsBlanks" dxfId="1199" priority="16" stopIfTrue="1">
      <formula>LEN(TRIM(E165))=0</formula>
    </cfRule>
  </conditionalFormatting>
  <conditionalFormatting sqref="E162:J164">
    <cfRule type="containsBlanks" dxfId="1198" priority="22" stopIfTrue="1">
      <formula>LEN(TRIM(E162))=0</formula>
    </cfRule>
  </conditionalFormatting>
  <conditionalFormatting sqref="F5:H13">
    <cfRule type="containsBlanks" dxfId="1197" priority="2" stopIfTrue="1">
      <formula>LEN(TRIM(F5))=0</formula>
    </cfRule>
  </conditionalFormatting>
  <conditionalFormatting sqref="F120:H128">
    <cfRule type="containsBlanks" dxfId="1196" priority="63" stopIfTrue="1">
      <formula>LEN(TRIM(F120))=0</formula>
    </cfRule>
  </conditionalFormatting>
  <conditionalFormatting sqref="H59:J67">
    <cfRule type="containsBlanks" dxfId="1195" priority="62" stopIfTrue="1">
      <formula>LEN(TRIM(H59))=0</formula>
    </cfRule>
  </conditionalFormatting>
  <conditionalFormatting sqref="H70:J78">
    <cfRule type="containsBlanks" dxfId="1194" priority="61" stopIfTrue="1">
      <formula>LEN(TRIM(H70))=0</formula>
    </cfRule>
  </conditionalFormatting>
  <conditionalFormatting sqref="H81:J89">
    <cfRule type="containsBlanks" dxfId="1193" priority="60" stopIfTrue="1">
      <formula>LEN(TRIM(H81))=0</formula>
    </cfRule>
  </conditionalFormatting>
  <conditionalFormatting sqref="H92:J100">
    <cfRule type="containsBlanks" dxfId="1192" priority="46" stopIfTrue="1">
      <formula>LEN(TRIM(H92))=0</formula>
    </cfRule>
  </conditionalFormatting>
  <conditionalFormatting sqref="H103:J111">
    <cfRule type="containsBlanks" dxfId="1191" priority="40" stopIfTrue="1">
      <formula>LEN(TRIM(H103))=0</formula>
    </cfRule>
  </conditionalFormatting>
  <conditionalFormatting sqref="H165:J184">
    <cfRule type="containsBlanks" dxfId="1190" priority="15" stopIfTrue="1">
      <formula>LEN(TRIM(H165))=0</formula>
    </cfRule>
  </conditionalFormatting>
  <conditionalFormatting sqref="H188:J195">
    <cfRule type="containsBlanks" dxfId="1189" priority="55" stopIfTrue="1">
      <formula>LEN(TRIM(H188))=0</formula>
    </cfRule>
  </conditionalFormatting>
  <conditionalFormatting sqref="H200:J204">
    <cfRule type="containsBlanks" dxfId="1188" priority="54" stopIfTrue="1">
      <formula>LEN(TRIM(H200))=0</formula>
    </cfRule>
  </conditionalFormatting>
  <conditionalFormatting sqref="H207:J215">
    <cfRule type="containsBlanks" dxfId="1187" priority="33" stopIfTrue="1">
      <formula>LEN(TRIM(H207))=0</formula>
    </cfRule>
  </conditionalFormatting>
  <conditionalFormatting sqref="H218:J226">
    <cfRule type="containsBlanks" dxfId="1186" priority="26" stopIfTrue="1">
      <formula>LEN(TRIM(H218))=0</formula>
    </cfRule>
  </conditionalFormatting>
  <conditionalFormatting sqref="K5:L13">
    <cfRule type="containsBlanks" dxfId="1185" priority="1" stopIfTrue="1">
      <formula>LEN(TRIM(K5))=0</formula>
    </cfRule>
  </conditionalFormatting>
  <conditionalFormatting sqref="K120:L128">
    <cfRule type="containsBlanks" dxfId="1184" priority="89" stopIfTrue="1">
      <formula>LEN(TRIM(K120))=0</formula>
    </cfRule>
  </conditionalFormatting>
  <conditionalFormatting sqref="L47:L113">
    <cfRule type="containsBlanks" dxfId="1183" priority="41" stopIfTrue="1">
      <formula>LEN(TRIM(L47))=0</formula>
    </cfRule>
  </conditionalFormatting>
  <conditionalFormatting sqref="L162:L228">
    <cfRule type="containsBlanks" dxfId="1182" priority="13" stopIfTrue="1">
      <formula>LEN(TRIM(L162))=0</formula>
    </cfRule>
  </conditionalFormatting>
  <conditionalFormatting sqref="O47:Q113">
    <cfRule type="containsBlanks" dxfId="1181" priority="42" stopIfTrue="1">
      <formula>LEN(TRIM(O47))=0</formula>
    </cfRule>
  </conditionalFormatting>
  <conditionalFormatting sqref="O162:Q228">
    <cfRule type="containsBlanks" dxfId="1180" priority="27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A719C35F-7614-43A1-BC8D-CBBC70B9119D}">
      <formula1>$V$3:$V$5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/>
  <dimension ref="A1:AB229"/>
  <sheetViews>
    <sheetView topLeftCell="A130" zoomScale="70" zoomScaleNormal="70" workbookViewId="0">
      <selection activeCell="F5" sqref="F5:L9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185"/>
      <c r="S1" s="185"/>
      <c r="T1" s="185"/>
      <c r="U1" s="185"/>
    </row>
    <row r="2" spans="1:24" ht="15.75" thickBot="1">
      <c r="A2" s="258" t="s">
        <v>90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186"/>
      <c r="S2" s="186"/>
      <c r="T2" s="186"/>
      <c r="U2" s="186"/>
    </row>
    <row r="3" spans="1:24" ht="18.75" thickBot="1">
      <c r="A3" s="259" t="s">
        <v>60</v>
      </c>
      <c r="B3" s="260"/>
      <c r="C3" s="260"/>
      <c r="D3" s="260"/>
      <c r="E3" s="261"/>
      <c r="F3" s="37" t="s">
        <v>61</v>
      </c>
      <c r="G3" s="38">
        <f>SUM(J21:J32)+SUM(J136:J147)</f>
        <v>36886.666666666664</v>
      </c>
      <c r="H3" s="38">
        <f>SUM(K21:K32)+SUM(K136:K147)</f>
        <v>28448</v>
      </c>
      <c r="I3" s="81" t="s">
        <v>47</v>
      </c>
      <c r="J3" s="82">
        <v>2000</v>
      </c>
      <c r="K3" s="83" t="s">
        <v>54</v>
      </c>
      <c r="L3" s="84">
        <v>720</v>
      </c>
    </row>
    <row r="4" spans="1:24" ht="20.25" customHeight="1" thickBot="1">
      <c r="A4" s="262" t="s">
        <v>8</v>
      </c>
      <c r="B4" s="263"/>
      <c r="C4" s="263"/>
      <c r="D4" s="263"/>
      <c r="E4" s="264"/>
      <c r="F4" s="265" t="s">
        <v>34</v>
      </c>
      <c r="G4" s="265"/>
      <c r="H4" s="266"/>
      <c r="I4" s="265" t="s">
        <v>9</v>
      </c>
      <c r="J4" s="267"/>
      <c r="K4" s="268" t="s">
        <v>16</v>
      </c>
      <c r="L4" s="266"/>
      <c r="M4" s="85"/>
      <c r="N4" s="269" t="s">
        <v>28</v>
      </c>
      <c r="O4" s="270"/>
      <c r="P4" s="270"/>
      <c r="Q4" s="270"/>
      <c r="R4" s="270"/>
      <c r="S4" s="270"/>
      <c r="T4" s="270"/>
      <c r="U4" s="271"/>
      <c r="X4" s="86"/>
    </row>
    <row r="5" spans="1:24" ht="15" thickBot="1">
      <c r="A5" s="289" t="s">
        <v>63</v>
      </c>
      <c r="B5" s="290"/>
      <c r="C5" s="290"/>
      <c r="D5" s="290"/>
      <c r="E5" s="290"/>
      <c r="F5" s="291" t="s">
        <v>168</v>
      </c>
      <c r="G5" s="292"/>
      <c r="H5" s="293"/>
      <c r="I5" s="294" t="s">
        <v>65</v>
      </c>
      <c r="J5" s="295"/>
      <c r="K5" s="291" t="s">
        <v>169</v>
      </c>
      <c r="L5" s="293"/>
      <c r="N5" s="296"/>
      <c r="O5" s="280" t="s">
        <v>29</v>
      </c>
      <c r="P5" s="281"/>
      <c r="Q5" s="281"/>
      <c r="R5" s="178"/>
      <c r="S5" s="178"/>
      <c r="T5" s="178"/>
      <c r="U5" s="87"/>
      <c r="X5" s="88"/>
    </row>
    <row r="6" spans="1:24" ht="14.25">
      <c r="A6" s="183" t="s">
        <v>7</v>
      </c>
      <c r="B6" s="184"/>
      <c r="C6" s="184"/>
      <c r="D6" s="184"/>
      <c r="E6" s="184"/>
      <c r="F6" s="275" t="s">
        <v>170</v>
      </c>
      <c r="G6" s="276"/>
      <c r="H6" s="277"/>
      <c r="I6" s="294" t="s">
        <v>45</v>
      </c>
      <c r="J6" s="295"/>
      <c r="K6" s="275" t="s">
        <v>171</v>
      </c>
      <c r="L6" s="277"/>
      <c r="N6" s="297"/>
      <c r="O6" s="298"/>
      <c r="P6" s="299"/>
      <c r="Q6" s="299"/>
      <c r="R6" s="179"/>
      <c r="S6" s="179"/>
      <c r="T6" s="179"/>
      <c r="U6" s="89"/>
      <c r="X6" s="88"/>
    </row>
    <row r="7" spans="1:24" ht="16.5" customHeight="1">
      <c r="A7" s="272" t="s">
        <v>46</v>
      </c>
      <c r="B7" s="273"/>
      <c r="C7" s="273"/>
      <c r="D7" s="273"/>
      <c r="E7" s="274"/>
      <c r="F7" s="275" t="s">
        <v>124</v>
      </c>
      <c r="G7" s="276"/>
      <c r="H7" s="277"/>
      <c r="I7" s="183" t="s">
        <v>44</v>
      </c>
      <c r="J7" s="71"/>
      <c r="K7" s="275" t="s">
        <v>172</v>
      </c>
      <c r="L7" s="277"/>
      <c r="N7" s="278"/>
      <c r="O7" s="280" t="s">
        <v>30</v>
      </c>
      <c r="P7" s="281"/>
      <c r="Q7" s="282"/>
      <c r="R7" s="180"/>
      <c r="S7" s="180"/>
      <c r="T7" s="180"/>
      <c r="U7" s="87"/>
      <c r="X7" s="88"/>
    </row>
    <row r="8" spans="1:24" ht="16.5" customHeight="1" thickBot="1">
      <c r="A8" s="272" t="s">
        <v>66</v>
      </c>
      <c r="B8" s="273"/>
      <c r="C8" s="273"/>
      <c r="D8" s="273"/>
      <c r="E8" s="274"/>
      <c r="F8" s="286" t="s">
        <v>173</v>
      </c>
      <c r="G8" s="287"/>
      <c r="H8" s="288"/>
      <c r="I8" s="183" t="s">
        <v>67</v>
      </c>
      <c r="J8" s="71"/>
      <c r="K8" s="286" t="s">
        <v>174</v>
      </c>
      <c r="L8" s="288"/>
      <c r="N8" s="279"/>
      <c r="O8" s="283"/>
      <c r="P8" s="284"/>
      <c r="Q8" s="285"/>
      <c r="R8" s="181"/>
      <c r="S8" s="181"/>
      <c r="T8" s="181"/>
      <c r="U8" s="91"/>
      <c r="X8" s="88"/>
    </row>
    <row r="9" spans="1:24" ht="15" thickBot="1">
      <c r="A9" s="303" t="s">
        <v>66</v>
      </c>
      <c r="B9" s="304"/>
      <c r="C9" s="304"/>
      <c r="D9" s="304"/>
      <c r="E9" s="305"/>
      <c r="F9" s="306" t="s">
        <v>175</v>
      </c>
      <c r="G9" s="307"/>
      <c r="H9" s="308"/>
      <c r="I9" s="92"/>
      <c r="J9" s="93"/>
      <c r="K9" s="306"/>
      <c r="L9" s="308"/>
      <c r="N9" s="309"/>
      <c r="O9" s="309"/>
      <c r="P9" s="310"/>
      <c r="Q9" s="310"/>
      <c r="R9" s="182"/>
      <c r="S9" s="182"/>
      <c r="T9" s="182"/>
      <c r="U9" s="182"/>
      <c r="X9" s="88"/>
    </row>
    <row r="10" spans="1:24" ht="15" hidden="1" thickBot="1">
      <c r="A10" s="94"/>
      <c r="B10" s="95"/>
      <c r="C10" s="95"/>
      <c r="D10" s="95"/>
      <c r="E10" s="95"/>
      <c r="F10" s="96"/>
      <c r="G10" s="96"/>
      <c r="H10" s="96"/>
      <c r="I10" s="95"/>
      <c r="J10" s="95"/>
      <c r="K10" s="96"/>
      <c r="L10" s="97"/>
      <c r="N10" s="177"/>
      <c r="O10" s="177"/>
      <c r="P10" s="182"/>
      <c r="Q10" s="182"/>
      <c r="R10" s="182"/>
      <c r="S10" s="182"/>
      <c r="T10" s="182"/>
      <c r="U10" s="182"/>
      <c r="X10" s="88"/>
    </row>
    <row r="11" spans="1:24" ht="15" hidden="1" thickBot="1">
      <c r="A11" s="94"/>
      <c r="B11" s="95"/>
      <c r="C11" s="95"/>
      <c r="D11" s="95"/>
      <c r="E11" s="95"/>
      <c r="F11" s="96"/>
      <c r="G11" s="96"/>
      <c r="H11" s="96"/>
      <c r="I11" s="95"/>
      <c r="J11" s="95"/>
      <c r="K11" s="96"/>
      <c r="L11" s="97"/>
      <c r="N11" s="177"/>
      <c r="O11" s="177"/>
      <c r="P11" s="182"/>
      <c r="Q11" s="182"/>
      <c r="R11" s="182"/>
      <c r="S11" s="182"/>
      <c r="T11" s="182"/>
      <c r="U11" s="182"/>
      <c r="X11" s="88"/>
    </row>
    <row r="12" spans="1:24" ht="15" hidden="1" thickBot="1">
      <c r="A12" s="94"/>
      <c r="B12" s="95"/>
      <c r="C12" s="95"/>
      <c r="D12" s="95"/>
      <c r="E12" s="95"/>
      <c r="F12" s="96"/>
      <c r="G12" s="96"/>
      <c r="H12" s="96"/>
      <c r="I12" s="95"/>
      <c r="J12" s="95"/>
      <c r="K12" s="96"/>
      <c r="L12" s="97"/>
      <c r="N12" s="177"/>
      <c r="O12" s="177"/>
      <c r="P12" s="182"/>
      <c r="Q12" s="182"/>
      <c r="R12" s="182"/>
      <c r="S12" s="182"/>
      <c r="T12" s="182"/>
      <c r="U12" s="182"/>
      <c r="X12" s="88"/>
    </row>
    <row r="13" spans="1:24" ht="15" hidden="1" thickBot="1">
      <c r="A13" s="94"/>
      <c r="B13" s="95"/>
      <c r="C13" s="95"/>
      <c r="D13" s="95"/>
      <c r="E13" s="95"/>
      <c r="F13" s="96"/>
      <c r="G13" s="96"/>
      <c r="H13" s="96"/>
      <c r="I13" s="95"/>
      <c r="J13" s="95"/>
      <c r="K13" s="96"/>
      <c r="L13" s="97"/>
      <c r="N13" s="177"/>
      <c r="O13" s="177"/>
      <c r="P13" s="182"/>
      <c r="Q13" s="182"/>
      <c r="R13" s="182"/>
      <c r="S13" s="182"/>
      <c r="T13" s="182"/>
      <c r="U13" s="182"/>
      <c r="X13" s="88"/>
    </row>
    <row r="14" spans="1:24" ht="18.75" customHeight="1" thickBot="1">
      <c r="A14" s="311" t="s">
        <v>33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3"/>
      <c r="N14" s="314" t="s">
        <v>37</v>
      </c>
      <c r="O14" s="315"/>
      <c r="P14" s="315"/>
      <c r="Q14" s="315"/>
      <c r="R14" s="315"/>
      <c r="S14" s="315"/>
      <c r="T14" s="315"/>
      <c r="U14" s="315"/>
      <c r="V14" s="316"/>
      <c r="X14" s="88"/>
    </row>
    <row r="15" spans="1:24" ht="8.25" customHeight="1">
      <c r="A15" s="300" t="s">
        <v>83</v>
      </c>
      <c r="B15" s="300" t="s">
        <v>51</v>
      </c>
      <c r="C15" s="300" t="s">
        <v>52</v>
      </c>
      <c r="D15" s="300" t="s">
        <v>24</v>
      </c>
      <c r="E15" s="300" t="s">
        <v>53</v>
      </c>
      <c r="F15" s="300" t="s">
        <v>55</v>
      </c>
      <c r="G15" s="300" t="s">
        <v>50</v>
      </c>
      <c r="H15" s="300" t="s">
        <v>64</v>
      </c>
      <c r="I15" s="300" t="s">
        <v>57</v>
      </c>
      <c r="J15" s="300" t="s">
        <v>49</v>
      </c>
      <c r="K15" s="300" t="s">
        <v>35</v>
      </c>
      <c r="L15" s="337" t="s">
        <v>48</v>
      </c>
      <c r="N15" s="324" t="s">
        <v>41</v>
      </c>
      <c r="O15" s="324"/>
      <c r="P15" s="325" t="s">
        <v>42</v>
      </c>
      <c r="Q15" s="326"/>
      <c r="R15" s="326"/>
      <c r="S15" s="326"/>
      <c r="T15" s="326"/>
      <c r="U15" s="327"/>
      <c r="V15" s="324" t="s">
        <v>43</v>
      </c>
      <c r="X15" s="88"/>
    </row>
    <row r="16" spans="1:24" ht="12.75" customHeight="1">
      <c r="A16" s="301"/>
      <c r="B16" s="301"/>
      <c r="C16" s="301"/>
      <c r="D16" s="301"/>
      <c r="E16" s="301"/>
      <c r="F16" s="301"/>
      <c r="G16" s="301"/>
      <c r="H16" s="301"/>
      <c r="I16" s="301"/>
      <c r="J16" s="301"/>
      <c r="K16" s="301"/>
      <c r="L16" s="338"/>
      <c r="N16" s="324"/>
      <c r="O16" s="324"/>
      <c r="P16" s="328"/>
      <c r="Q16" s="329"/>
      <c r="R16" s="329"/>
      <c r="S16" s="329"/>
      <c r="T16" s="329"/>
      <c r="U16" s="330"/>
      <c r="V16" s="324"/>
      <c r="X16" s="88"/>
    </row>
    <row r="17" spans="1:24" ht="12.75" customHeight="1">
      <c r="A17" s="301"/>
      <c r="B17" s="301"/>
      <c r="C17" s="301"/>
      <c r="D17" s="301"/>
      <c r="E17" s="301"/>
      <c r="F17" s="301"/>
      <c r="G17" s="301"/>
      <c r="H17" s="301"/>
      <c r="I17" s="301"/>
      <c r="J17" s="301"/>
      <c r="K17" s="301"/>
      <c r="L17" s="338"/>
      <c r="N17" s="324"/>
      <c r="O17" s="324"/>
      <c r="P17" s="328"/>
      <c r="Q17" s="329"/>
      <c r="R17" s="329"/>
      <c r="S17" s="329"/>
      <c r="T17" s="329"/>
      <c r="U17" s="330"/>
      <c r="V17" s="324"/>
      <c r="X17" s="88"/>
    </row>
    <row r="18" spans="1:24" ht="3.75" customHeight="1">
      <c r="A18" s="301"/>
      <c r="B18" s="301"/>
      <c r="C18" s="301"/>
      <c r="D18" s="301"/>
      <c r="E18" s="301"/>
      <c r="F18" s="301"/>
      <c r="G18" s="301"/>
      <c r="H18" s="301"/>
      <c r="I18" s="301"/>
      <c r="J18" s="301"/>
      <c r="K18" s="301"/>
      <c r="L18" s="338"/>
      <c r="N18" s="324"/>
      <c r="O18" s="324"/>
      <c r="P18" s="331"/>
      <c r="Q18" s="332"/>
      <c r="R18" s="332"/>
      <c r="S18" s="332"/>
      <c r="T18" s="332"/>
      <c r="U18" s="333"/>
      <c r="V18" s="324"/>
      <c r="X18" s="88"/>
    </row>
    <row r="19" spans="1:24" ht="45.75" customHeight="1" thickBot="1">
      <c r="A19" s="301"/>
      <c r="B19" s="301"/>
      <c r="C19" s="301"/>
      <c r="D19" s="302"/>
      <c r="E19" s="302"/>
      <c r="F19" s="302"/>
      <c r="G19" s="302"/>
      <c r="H19" s="302"/>
      <c r="I19" s="302"/>
      <c r="J19" s="302"/>
      <c r="K19" s="302"/>
      <c r="L19" s="338"/>
      <c r="M19" s="98"/>
      <c r="N19" s="334" t="s">
        <v>17</v>
      </c>
      <c r="O19" s="334"/>
      <c r="P19" s="18">
        <f>SUM(S47:S58)</f>
        <v>167.00000000000006</v>
      </c>
      <c r="Q19" s="18">
        <f>SUM(S59:S69)</f>
        <v>64.000000000000085</v>
      </c>
      <c r="R19" s="18">
        <f>SUM(S70:S80)</f>
        <v>23.000000000000078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254.00000000000023</v>
      </c>
      <c r="X19" s="182"/>
    </row>
    <row r="20" spans="1:24" ht="14.45" customHeight="1" thickBot="1">
      <c r="A20" s="317"/>
      <c r="B20" s="317"/>
      <c r="C20" s="317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176" t="s">
        <v>18</v>
      </c>
      <c r="O20" s="176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82"/>
    </row>
    <row r="21" spans="1:24" ht="17.25" customHeight="1">
      <c r="A21" s="300" t="str">
        <f>A37</f>
        <v>Белый шоколад Баринофф</v>
      </c>
      <c r="B21" s="318">
        <v>0.33333333333333331</v>
      </c>
      <c r="C21" s="318">
        <v>0.52708333333333335</v>
      </c>
      <c r="D21" s="320">
        <f>(C21-B21+(C21&lt;B21))*24*60</f>
        <v>279</v>
      </c>
      <c r="E21" s="322">
        <v>2200</v>
      </c>
      <c r="F21" s="335">
        <f>IF(E21=0,0,(F37/J3*60))</f>
        <v>137.10000000000002</v>
      </c>
      <c r="G21" s="339">
        <f>IF($K21=0,0,(K21*100)/(D21*$J$3/60))</f>
        <v>49.13978494623656</v>
      </c>
      <c r="H21" s="335">
        <f>P19+P26</f>
        <v>167.00000000000006</v>
      </c>
      <c r="I21" s="339">
        <f>D21-F21-P27</f>
        <v>-29.10000000000008</v>
      </c>
      <c r="J21" s="320">
        <f>(D21-H21)/60*E21</f>
        <v>4106.6666666666652</v>
      </c>
      <c r="K21" s="341">
        <f>F37</f>
        <v>4570</v>
      </c>
      <c r="L21" s="100">
        <f>IF($K21=0,0,K21/J21)</f>
        <v>1.1128246753246758</v>
      </c>
      <c r="N21" s="176" t="s">
        <v>19</v>
      </c>
      <c r="O21" s="176"/>
      <c r="P21" s="18">
        <f>SUM(U46:U57)</f>
        <v>3.9999999999999858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3.9999999999999858</v>
      </c>
      <c r="W21" s="182"/>
      <c r="X21" s="182"/>
    </row>
    <row r="22" spans="1:24" ht="17.25" customHeight="1" thickBot="1">
      <c r="A22" s="317"/>
      <c r="B22" s="319"/>
      <c r="C22" s="319"/>
      <c r="D22" s="321"/>
      <c r="E22" s="323"/>
      <c r="F22" s="336"/>
      <c r="G22" s="340"/>
      <c r="H22" s="336"/>
      <c r="I22" s="340"/>
      <c r="J22" s="321"/>
      <c r="K22" s="342"/>
      <c r="L22" s="101">
        <f>K21-J21</f>
        <v>463.33333333333485</v>
      </c>
      <c r="N22" s="176" t="s">
        <v>20</v>
      </c>
      <c r="O22" s="176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82"/>
      <c r="X22" s="182"/>
    </row>
    <row r="23" spans="1:24" ht="17.25" customHeight="1">
      <c r="A23" s="300" t="str">
        <f>A38</f>
        <v>Айриш крим Баринофф</v>
      </c>
      <c r="B23" s="318">
        <v>0.52708333333333335</v>
      </c>
      <c r="C23" s="318">
        <v>0.71805555555555556</v>
      </c>
      <c r="D23" s="320">
        <f>(C23-B23+(C23&lt;B23))*24*60</f>
        <v>275</v>
      </c>
      <c r="E23" s="322">
        <v>2200</v>
      </c>
      <c r="F23" s="335">
        <f>IF(E23=0,0,(F38/J3*60))</f>
        <v>179.97</v>
      </c>
      <c r="G23" s="339">
        <f>IF($K23=0,0,(K23*100)/(D23*$J$3/60))</f>
        <v>65.443636363636372</v>
      </c>
      <c r="H23" s="335">
        <f>Q19+Q26</f>
        <v>64.000000000000085</v>
      </c>
      <c r="I23" s="339">
        <f>D23-F23-Q27</f>
        <v>-73.970000000000027</v>
      </c>
      <c r="J23" s="320">
        <f>(D23-H23)/60*E23</f>
        <v>7736.6666666666633</v>
      </c>
      <c r="K23" s="341">
        <f>F38</f>
        <v>5999</v>
      </c>
      <c r="L23" s="102">
        <f>IF($K23=0,0,K23/J23)</f>
        <v>0.77539853511417522</v>
      </c>
      <c r="N23" s="176" t="s">
        <v>27</v>
      </c>
      <c r="O23" s="176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82"/>
      <c r="X23" s="182"/>
    </row>
    <row r="24" spans="1:24" ht="16.899999999999999" customHeight="1" thickBot="1">
      <c r="A24" s="317"/>
      <c r="B24" s="319"/>
      <c r="C24" s="319"/>
      <c r="D24" s="321"/>
      <c r="E24" s="323"/>
      <c r="F24" s="336"/>
      <c r="G24" s="340"/>
      <c r="H24" s="336"/>
      <c r="I24" s="340"/>
      <c r="J24" s="321"/>
      <c r="K24" s="342"/>
      <c r="L24" s="101">
        <f>K23-J23</f>
        <v>-1737.6666666666633</v>
      </c>
      <c r="N24" s="174" t="s">
        <v>21</v>
      </c>
      <c r="O24" s="174"/>
      <c r="P24" s="18">
        <f>SUM(X46:X57)</f>
        <v>0</v>
      </c>
      <c r="Q24" s="18">
        <f>SUM(X58:X68)</f>
        <v>104.99999999999994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104.99999999999994</v>
      </c>
      <c r="W24" s="182"/>
      <c r="X24" s="182"/>
    </row>
    <row r="25" spans="1:24" ht="16.899999999999999" customHeight="1" collapsed="1">
      <c r="A25" s="300" t="str">
        <f>A39</f>
        <v>Голубой кюрасао Баринофф</v>
      </c>
      <c r="B25" s="318">
        <v>0.71805555555555556</v>
      </c>
      <c r="C25" s="318">
        <v>0.83333333333333337</v>
      </c>
      <c r="D25" s="320">
        <f>(C25-B25+(C25&lt;B25))*24*60</f>
        <v>166.00000000000006</v>
      </c>
      <c r="E25" s="322">
        <v>2200</v>
      </c>
      <c r="F25" s="335">
        <f>IF(E25=0,0,(F39/J3*60))</f>
        <v>144.60000000000002</v>
      </c>
      <c r="G25" s="339">
        <f>IF($K25=0,0,(K25*100)/(D25*$J$3/60))</f>
        <v>87.108433734939737</v>
      </c>
      <c r="H25" s="335">
        <f>R19+R26</f>
        <v>23.000000000000078</v>
      </c>
      <c r="I25" s="339">
        <f>D25-F25-R27</f>
        <v>-1.6000000000000441</v>
      </c>
      <c r="J25" s="320">
        <f>(D25-H25)/60*E25</f>
        <v>5243.3333333333321</v>
      </c>
      <c r="K25" s="341">
        <f>F39</f>
        <v>4820</v>
      </c>
      <c r="L25" s="100">
        <f>IF($K25=0,0,K25/J25)</f>
        <v>0.91926255562619219</v>
      </c>
      <c r="N25" s="174" t="s">
        <v>39</v>
      </c>
      <c r="O25" s="174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82"/>
      <c r="X25" s="182"/>
    </row>
    <row r="26" spans="1:24" ht="16.899999999999999" customHeight="1" thickBot="1">
      <c r="A26" s="317"/>
      <c r="B26" s="319"/>
      <c r="C26" s="319"/>
      <c r="D26" s="321"/>
      <c r="E26" s="323"/>
      <c r="F26" s="336"/>
      <c r="G26" s="340"/>
      <c r="H26" s="336"/>
      <c r="I26" s="340"/>
      <c r="J26" s="321"/>
      <c r="K26" s="342"/>
      <c r="L26" s="101">
        <f>K25-J25</f>
        <v>-423.33333333333212</v>
      </c>
      <c r="N26" s="343" t="s">
        <v>22</v>
      </c>
      <c r="O26" s="343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82"/>
      <c r="X26" s="182"/>
    </row>
    <row r="27" spans="1:24" ht="16.899999999999999" customHeight="1" collapsed="1">
      <c r="A27" s="301" t="str">
        <f>A40</f>
        <v>Жаренный миндаль Баринофф</v>
      </c>
      <c r="B27" s="348"/>
      <c r="C27" s="348"/>
      <c r="D27" s="346">
        <f>(C27-B27+(C27&lt;B27))*24*60</f>
        <v>0</v>
      </c>
      <c r="E27" s="349"/>
      <c r="F27" s="344">
        <f>IF(E27=0,0,(F40/J3*60))</f>
        <v>0</v>
      </c>
      <c r="G27" s="339">
        <f>IF($K27=0,0,(K27*100)/(D27*$J$3/60))</f>
        <v>0</v>
      </c>
      <c r="H27" s="344">
        <f>S19+S26</f>
        <v>0</v>
      </c>
      <c r="I27" s="345">
        <f>D27-F27-S27</f>
        <v>0</v>
      </c>
      <c r="J27" s="346">
        <f>(D27-H27)/60*E27</f>
        <v>0</v>
      </c>
      <c r="K27" s="341">
        <f>F40</f>
        <v>0</v>
      </c>
      <c r="L27" s="100">
        <f>IF($K27=0,0,K27/J27)</f>
        <v>0</v>
      </c>
      <c r="N27" s="347" t="s">
        <v>15</v>
      </c>
      <c r="O27" s="347"/>
      <c r="P27" s="19">
        <f t="shared" ref="P27:U27" si="1">SUM(P18:P26)</f>
        <v>171.00000000000006</v>
      </c>
      <c r="Q27" s="19">
        <f t="shared" si="1"/>
        <v>169.00000000000003</v>
      </c>
      <c r="R27" s="19">
        <f t="shared" si="1"/>
        <v>23.000000000000078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363.00000000000017</v>
      </c>
      <c r="W27" s="182"/>
      <c r="X27" s="182"/>
    </row>
    <row r="28" spans="1:24" ht="16.899999999999999" customHeight="1" thickBot="1">
      <c r="A28" s="317"/>
      <c r="B28" s="319"/>
      <c r="C28" s="319"/>
      <c r="D28" s="321"/>
      <c r="E28" s="323"/>
      <c r="F28" s="336"/>
      <c r="G28" s="340"/>
      <c r="H28" s="336"/>
      <c r="I28" s="340"/>
      <c r="J28" s="321"/>
      <c r="K28" s="342"/>
      <c r="L28" s="101">
        <f>K27-J27</f>
        <v>0</v>
      </c>
      <c r="N28" s="347"/>
      <c r="O28" s="347"/>
      <c r="P28" s="19"/>
      <c r="Q28" s="19"/>
      <c r="R28" s="19"/>
      <c r="S28" s="19"/>
      <c r="T28" s="19"/>
      <c r="U28" s="19"/>
      <c r="V28" s="19"/>
      <c r="W28" s="182"/>
      <c r="X28" s="182"/>
    </row>
    <row r="29" spans="1:24" ht="16.899999999999999" customHeight="1">
      <c r="A29" s="300">
        <f>A41</f>
        <v>0</v>
      </c>
      <c r="B29" s="318"/>
      <c r="C29" s="318"/>
      <c r="D29" s="320">
        <f>(C29-B29+(C29&lt;B29))*24*60</f>
        <v>0</v>
      </c>
      <c r="E29" s="322"/>
      <c r="F29" s="335">
        <f>IF(E29=0,0,(F41/J3*60))</f>
        <v>0</v>
      </c>
      <c r="G29" s="339">
        <f>IF($K29=0,0,(K29*100)/(D29*$J$3/60))</f>
        <v>0</v>
      </c>
      <c r="H29" s="335">
        <f>T19+T26</f>
        <v>0</v>
      </c>
      <c r="I29" s="339">
        <f>D29-F29-T27</f>
        <v>0</v>
      </c>
      <c r="J29" s="320">
        <f>(D29-H29)/60*E29</f>
        <v>0</v>
      </c>
      <c r="K29" s="341">
        <f>F41</f>
        <v>0</v>
      </c>
      <c r="L29" s="100">
        <f>IF($K29=0,0,K29/J29)</f>
        <v>0</v>
      </c>
      <c r="V29" s="182"/>
      <c r="W29" s="182"/>
      <c r="X29" s="182"/>
    </row>
    <row r="30" spans="1:24" ht="16.899999999999999" customHeight="1" thickBot="1">
      <c r="A30" s="317"/>
      <c r="B30" s="319"/>
      <c r="C30" s="319"/>
      <c r="D30" s="321"/>
      <c r="E30" s="323"/>
      <c r="F30" s="336"/>
      <c r="G30" s="340"/>
      <c r="H30" s="336"/>
      <c r="I30" s="340"/>
      <c r="J30" s="321"/>
      <c r="K30" s="342"/>
      <c r="L30" s="101">
        <f>K29-J29</f>
        <v>0</v>
      </c>
      <c r="V30" s="182"/>
      <c r="W30" s="182"/>
      <c r="X30" s="182"/>
    </row>
    <row r="31" spans="1:24" ht="16.899999999999999" customHeight="1">
      <c r="A31" s="300">
        <f>A42</f>
        <v>0</v>
      </c>
      <c r="B31" s="318"/>
      <c r="C31" s="318"/>
      <c r="D31" s="320">
        <f>(C31-B31+(C31&lt;B31))*24*60</f>
        <v>0</v>
      </c>
      <c r="E31" s="322"/>
      <c r="F31" s="335">
        <f>IF(E31=0,0,(F42/J3*60))</f>
        <v>0</v>
      </c>
      <c r="G31" s="339">
        <f>IF($K31=0,0,(K31*100)/(D31*$J$3/60))</f>
        <v>0</v>
      </c>
      <c r="H31" s="335">
        <f>U19+U26</f>
        <v>0</v>
      </c>
      <c r="I31" s="339">
        <f>D31-F31-U27</f>
        <v>0</v>
      </c>
      <c r="J31" s="320">
        <f>(D31-H31)/60*E31</f>
        <v>0</v>
      </c>
      <c r="K31" s="341">
        <f>F42</f>
        <v>0</v>
      </c>
      <c r="L31" s="100">
        <f>IF($K31=0,0,K31/J31)</f>
        <v>0</v>
      </c>
      <c r="V31" s="182"/>
      <c r="W31" s="182"/>
      <c r="X31" s="182"/>
    </row>
    <row r="32" spans="1:24" ht="16.899999999999999" customHeight="1" thickBot="1">
      <c r="A32" s="317"/>
      <c r="B32" s="319"/>
      <c r="C32" s="319"/>
      <c r="D32" s="321"/>
      <c r="E32" s="323"/>
      <c r="F32" s="336"/>
      <c r="G32" s="340"/>
      <c r="H32" s="336"/>
      <c r="I32" s="340"/>
      <c r="J32" s="321"/>
      <c r="K32" s="342"/>
      <c r="L32" s="103">
        <f>K31-J31</f>
        <v>0</v>
      </c>
      <c r="V32" s="182"/>
      <c r="W32" s="182"/>
      <c r="X32" s="182"/>
    </row>
    <row r="33" spans="1:28" s="104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175" t="s">
        <v>81</v>
      </c>
      <c r="K33" s="140" t="s">
        <v>82</v>
      </c>
      <c r="L33" s="354">
        <f>IF($K34=0,0,K34/J34)</f>
        <v>0.90064377682403463</v>
      </c>
      <c r="N33"/>
      <c r="O33"/>
      <c r="P33"/>
      <c r="Q33"/>
      <c r="R33"/>
      <c r="S33"/>
      <c r="T33"/>
      <c r="U33"/>
      <c r="V33" s="182"/>
      <c r="W33" s="105"/>
      <c r="X33" s="105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41">
        <f>J21+J23+J25+J27+J29+J31</f>
        <v>17086.666666666661</v>
      </c>
      <c r="K34" s="140">
        <f>K21+K23+K25+K27+K29+K31</f>
        <v>15389</v>
      </c>
      <c r="L34" s="355"/>
      <c r="M34" s="182"/>
      <c r="V34" s="182"/>
      <c r="W34" s="182"/>
      <c r="X34" s="182"/>
    </row>
    <row r="35" spans="1:28" ht="17.25" customHeight="1">
      <c r="A35" s="363" t="s">
        <v>11</v>
      </c>
      <c r="B35" s="364"/>
      <c r="C35" s="364"/>
      <c r="D35" s="364"/>
      <c r="E35" s="337"/>
      <c r="F35" s="300" t="s">
        <v>78</v>
      </c>
      <c r="G35" s="300" t="s">
        <v>80</v>
      </c>
      <c r="H35" s="367"/>
      <c r="I35" s="20"/>
      <c r="J35" s="21"/>
      <c r="K35" s="22"/>
      <c r="L35" s="367" t="s">
        <v>56</v>
      </c>
      <c r="M35" s="356"/>
      <c r="V35" s="182"/>
      <c r="W35" s="106"/>
      <c r="X35" s="106"/>
    </row>
    <row r="36" spans="1:28" ht="17.25" customHeight="1" thickBot="1">
      <c r="A36" s="365"/>
      <c r="B36" s="366"/>
      <c r="C36" s="366"/>
      <c r="D36" s="366"/>
      <c r="E36" s="338"/>
      <c r="F36" s="302"/>
      <c r="G36" s="301"/>
      <c r="H36" s="368"/>
      <c r="I36" s="117"/>
      <c r="J36" s="118"/>
      <c r="K36" s="115"/>
      <c r="L36" s="368"/>
      <c r="M36" s="356"/>
      <c r="V36" s="182"/>
      <c r="W36" s="106"/>
      <c r="X36" s="106"/>
    </row>
    <row r="37" spans="1:28" ht="15.75" thickBot="1">
      <c r="A37" s="357" t="s">
        <v>177</v>
      </c>
      <c r="B37" s="358"/>
      <c r="C37" s="358"/>
      <c r="D37" s="358"/>
      <c r="E37" s="359"/>
      <c r="F37" s="62">
        <v>4570</v>
      </c>
      <c r="G37" s="119">
        <v>4524</v>
      </c>
      <c r="H37" s="120"/>
      <c r="I37" s="121"/>
      <c r="J37" s="122"/>
      <c r="K37" s="123">
        <f>G37</f>
        <v>4524</v>
      </c>
      <c r="L37" s="107"/>
      <c r="M37" s="108"/>
      <c r="V37" s="182"/>
      <c r="W37" s="182"/>
      <c r="X37" s="182"/>
    </row>
    <row r="38" spans="1:28" ht="13.5" customHeight="1" thickBot="1">
      <c r="A38" s="360" t="s">
        <v>176</v>
      </c>
      <c r="B38" s="361"/>
      <c r="C38" s="361"/>
      <c r="D38" s="361"/>
      <c r="E38" s="362"/>
      <c r="F38" s="62">
        <v>5999</v>
      </c>
      <c r="G38" s="124">
        <v>5952</v>
      </c>
      <c r="H38" s="109"/>
      <c r="I38" s="110"/>
      <c r="J38" s="111"/>
      <c r="K38" s="17">
        <f t="shared" ref="K38:K42" si="2">G38</f>
        <v>5952</v>
      </c>
      <c r="L38" s="64"/>
      <c r="M38" s="108"/>
      <c r="V38" s="182"/>
      <c r="W38" s="182"/>
      <c r="X38" s="182"/>
    </row>
    <row r="39" spans="1:28" ht="13.5" customHeight="1" thickBot="1">
      <c r="A39" s="360" t="s">
        <v>178</v>
      </c>
      <c r="B39" s="361"/>
      <c r="C39" s="361"/>
      <c r="D39" s="361"/>
      <c r="E39" s="362"/>
      <c r="F39" s="62">
        <v>4820</v>
      </c>
      <c r="G39" s="124">
        <v>1536</v>
      </c>
      <c r="H39" s="109"/>
      <c r="I39" s="110"/>
      <c r="J39" s="111"/>
      <c r="K39" s="17">
        <f t="shared" si="2"/>
        <v>1536</v>
      </c>
      <c r="L39" s="64"/>
      <c r="M39" s="108"/>
      <c r="V39" s="182"/>
      <c r="W39" s="182"/>
      <c r="X39" s="182"/>
    </row>
    <row r="40" spans="1:28" ht="13.5" customHeight="1" thickBot="1">
      <c r="A40" s="360" t="s">
        <v>179</v>
      </c>
      <c r="B40" s="361"/>
      <c r="C40" s="361"/>
      <c r="D40" s="361"/>
      <c r="E40" s="362"/>
      <c r="F40" s="62"/>
      <c r="G40" s="124">
        <v>2568</v>
      </c>
      <c r="H40" s="109"/>
      <c r="I40" s="110"/>
      <c r="J40" s="111"/>
      <c r="K40" s="17">
        <f t="shared" si="2"/>
        <v>2568</v>
      </c>
      <c r="L40" s="64"/>
      <c r="M40" s="108"/>
      <c r="V40" s="182"/>
      <c r="W40" s="182"/>
      <c r="X40" s="182"/>
    </row>
    <row r="41" spans="1:28" ht="13.5" customHeight="1" thickBot="1">
      <c r="A41" s="360"/>
      <c r="B41" s="361"/>
      <c r="C41" s="361"/>
      <c r="D41" s="361"/>
      <c r="E41" s="362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182"/>
      <c r="W41" s="182"/>
      <c r="X41" s="182"/>
    </row>
    <row r="42" spans="1:28" ht="13.5" customHeight="1" thickBot="1">
      <c r="A42" s="369"/>
      <c r="B42" s="370"/>
      <c r="C42" s="370"/>
      <c r="D42" s="370"/>
      <c r="E42" s="371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182"/>
      <c r="W42" s="182"/>
      <c r="X42" s="182"/>
    </row>
    <row r="43" spans="1:28" ht="13.5" thickBot="1">
      <c r="A43" s="372" t="s">
        <v>79</v>
      </c>
      <c r="B43" s="373"/>
      <c r="C43" s="373"/>
      <c r="D43" s="373"/>
      <c r="E43" s="373"/>
      <c r="F43" s="374"/>
      <c r="G43" s="373"/>
      <c r="H43" s="373"/>
      <c r="I43" s="373"/>
      <c r="J43" s="375"/>
      <c r="K43" s="116">
        <f>SUM(K37:K42)</f>
        <v>14580</v>
      </c>
      <c r="L43" s="116">
        <f>SUM(L38+L38)</f>
        <v>0</v>
      </c>
      <c r="M43" s="112"/>
      <c r="V43" s="182"/>
    </row>
    <row r="44" spans="1:28" ht="12.75" customHeight="1" thickBot="1"/>
    <row r="45" spans="1:28" ht="12.75" customHeight="1" thickBot="1">
      <c r="A45" s="376" t="s">
        <v>11</v>
      </c>
      <c r="B45" s="376" t="s">
        <v>59</v>
      </c>
      <c r="C45" s="378"/>
      <c r="D45" s="380" t="s">
        <v>58</v>
      </c>
      <c r="E45" s="378" t="s">
        <v>1</v>
      </c>
      <c r="F45" s="383" t="s">
        <v>6</v>
      </c>
      <c r="G45" s="384"/>
      <c r="H45" s="380" t="s">
        <v>5</v>
      </c>
      <c r="I45" s="388" t="s">
        <v>12</v>
      </c>
      <c r="J45" s="389"/>
      <c r="K45" s="380" t="s">
        <v>38</v>
      </c>
      <c r="L45" s="376" t="s">
        <v>0</v>
      </c>
      <c r="M45" s="383"/>
      <c r="N45" s="384"/>
      <c r="O45" s="380" t="s">
        <v>4</v>
      </c>
      <c r="P45" s="380" t="s">
        <v>2</v>
      </c>
      <c r="Q45" s="380" t="s">
        <v>3</v>
      </c>
      <c r="S45" s="390" t="s">
        <v>26</v>
      </c>
      <c r="T45" s="391"/>
      <c r="U45" s="391"/>
      <c r="V45" s="391"/>
      <c r="W45" s="391"/>
      <c r="X45" s="391"/>
      <c r="Y45" s="391"/>
      <c r="Z45" s="392"/>
    </row>
    <row r="46" spans="1:28" s="85" customFormat="1" ht="25.5" customHeight="1" thickBot="1">
      <c r="A46" s="377"/>
      <c r="B46" s="377"/>
      <c r="C46" s="379"/>
      <c r="D46" s="381"/>
      <c r="E46" s="382"/>
      <c r="F46" s="385"/>
      <c r="G46" s="386"/>
      <c r="H46" s="387"/>
      <c r="I46" s="27" t="s">
        <v>13</v>
      </c>
      <c r="J46" s="28" t="s">
        <v>14</v>
      </c>
      <c r="K46" s="381"/>
      <c r="L46" s="377"/>
      <c r="M46" s="399"/>
      <c r="N46" s="400"/>
      <c r="O46" s="381"/>
      <c r="P46" s="381"/>
      <c r="Q46" s="381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405" t="str">
        <f>A37</f>
        <v>Белый шоколад Баринофф</v>
      </c>
      <c r="B47" s="23">
        <f>B21</f>
        <v>0.33333333333333331</v>
      </c>
      <c r="C47" s="23">
        <f>B47+1/24</f>
        <v>0.375</v>
      </c>
      <c r="D47" s="1"/>
      <c r="E47" s="171"/>
      <c r="F47" s="408" t="s">
        <v>180</v>
      </c>
      <c r="G47" s="409"/>
      <c r="H47" s="2" t="s">
        <v>99</v>
      </c>
      <c r="I47" s="3">
        <v>0.33333333333333331</v>
      </c>
      <c r="J47" s="3">
        <v>0.39652777777777781</v>
      </c>
      <c r="K47" s="29">
        <f>(J47-I47+(J47&lt;I47))*24*60</f>
        <v>91.000000000000071</v>
      </c>
      <c r="L47" s="410"/>
      <c r="M47" s="411"/>
      <c r="N47" s="412"/>
      <c r="O47" s="35" t="str">
        <f t="shared" ref="O47:O110" si="3">IF(H47=$V$5,$F$7,"")</f>
        <v/>
      </c>
      <c r="P47" s="171"/>
      <c r="Q47" s="4"/>
      <c r="R47"/>
      <c r="S47" s="33">
        <f>IF($H47="ПЛАНОВЫЕ",$K47,0)</f>
        <v>91.000000000000071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406"/>
      <c r="B48" s="24">
        <f>C47</f>
        <v>0.375</v>
      </c>
      <c r="C48" s="24">
        <f>B48+1/24</f>
        <v>0.41666666666666669</v>
      </c>
      <c r="D48" s="5"/>
      <c r="E48" s="172"/>
      <c r="F48" s="393" t="s">
        <v>181</v>
      </c>
      <c r="G48" s="394"/>
      <c r="H48" s="6" t="s">
        <v>99</v>
      </c>
      <c r="I48" s="7">
        <v>0.39652777777777781</v>
      </c>
      <c r="J48" s="7">
        <v>0.40625</v>
      </c>
      <c r="K48" s="30">
        <f t="shared" ref="K48:K111" si="4">(J48-I48+(J48&lt;I48))*24*60</f>
        <v>13.99999999999995</v>
      </c>
      <c r="L48" s="395"/>
      <c r="M48" s="396"/>
      <c r="N48" s="397"/>
      <c r="O48" s="36" t="str">
        <f t="shared" si="3"/>
        <v/>
      </c>
      <c r="P48" s="172"/>
      <c r="Q48" s="8"/>
      <c r="R48"/>
      <c r="S48" s="33">
        <f t="shared" ref="S48:S111" si="5">IF($H48="ПЛАНОВЫЕ",$K48,0)</f>
        <v>13.99999999999995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406"/>
      <c r="B49" s="24">
        <f t="shared" ref="B49:B58" si="13">C48</f>
        <v>0.41666666666666669</v>
      </c>
      <c r="C49" s="24">
        <f t="shared" ref="C49:C58" si="14">B49+1/24</f>
        <v>0.45833333333333337</v>
      </c>
      <c r="D49" s="5"/>
      <c r="E49" s="172"/>
      <c r="F49" s="398" t="s">
        <v>182</v>
      </c>
      <c r="G49" s="398"/>
      <c r="H49" s="6" t="s">
        <v>102</v>
      </c>
      <c r="I49" s="7">
        <v>0.4861111111111111</v>
      </c>
      <c r="J49" s="7">
        <v>0.48888888888888887</v>
      </c>
      <c r="K49" s="30">
        <f t="shared" si="4"/>
        <v>3.9999999999999858</v>
      </c>
      <c r="L49" s="395"/>
      <c r="M49" s="396"/>
      <c r="N49" s="397"/>
      <c r="O49" s="36" t="str">
        <f t="shared" si="3"/>
        <v/>
      </c>
      <c r="P49" s="172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3.9999999999999858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406"/>
      <c r="B50" s="24">
        <f t="shared" si="13"/>
        <v>0.45833333333333337</v>
      </c>
      <c r="C50" s="24">
        <f t="shared" si="14"/>
        <v>0.5</v>
      </c>
      <c r="D50" s="5"/>
      <c r="E50" s="172"/>
      <c r="F50" s="398" t="s">
        <v>183</v>
      </c>
      <c r="G50" s="398"/>
      <c r="H50" s="6" t="s">
        <v>99</v>
      </c>
      <c r="I50" s="7">
        <v>0.4909722222222222</v>
      </c>
      <c r="J50" s="7">
        <v>0.49513888888888885</v>
      </c>
      <c r="K50" s="30">
        <f t="shared" si="4"/>
        <v>5.9999999999999787</v>
      </c>
      <c r="L50" s="395"/>
      <c r="M50" s="396"/>
      <c r="N50" s="397"/>
      <c r="O50" s="36" t="str">
        <f t="shared" si="3"/>
        <v/>
      </c>
      <c r="P50" s="172"/>
      <c r="Q50" s="8"/>
      <c r="R50"/>
      <c r="S50" s="33">
        <f t="shared" si="5"/>
        <v>5.9999999999999787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406"/>
      <c r="B51" s="24">
        <f t="shared" si="13"/>
        <v>0.5</v>
      </c>
      <c r="C51" s="24">
        <f t="shared" si="14"/>
        <v>0.54166666666666663</v>
      </c>
      <c r="D51" s="5"/>
      <c r="E51" s="172"/>
      <c r="F51" s="398" t="s">
        <v>184</v>
      </c>
      <c r="G51" s="398"/>
      <c r="H51" s="6" t="s">
        <v>99</v>
      </c>
      <c r="I51" s="7">
        <v>0.48819444444444443</v>
      </c>
      <c r="J51" s="7">
        <v>0.52708333333333335</v>
      </c>
      <c r="K51" s="30">
        <f t="shared" si="4"/>
        <v>56.000000000000043</v>
      </c>
      <c r="L51" s="395" t="s">
        <v>185</v>
      </c>
      <c r="M51" s="396"/>
      <c r="N51" s="397"/>
      <c r="O51" s="36" t="str">
        <f t="shared" si="3"/>
        <v/>
      </c>
      <c r="P51" s="172"/>
      <c r="Q51" s="8"/>
      <c r="R51"/>
      <c r="S51" s="33">
        <f t="shared" si="5"/>
        <v>56.000000000000043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406"/>
      <c r="B52" s="24">
        <f t="shared" si="13"/>
        <v>0.54166666666666663</v>
      </c>
      <c r="C52" s="24">
        <f t="shared" si="14"/>
        <v>0.58333333333333326</v>
      </c>
      <c r="D52" s="5"/>
      <c r="E52" s="172"/>
      <c r="F52" s="398"/>
      <c r="G52" s="398"/>
      <c r="H52" s="6"/>
      <c r="I52" s="7"/>
      <c r="J52" s="7"/>
      <c r="K52" s="30">
        <f t="shared" si="4"/>
        <v>0</v>
      </c>
      <c r="L52" s="395"/>
      <c r="M52" s="396"/>
      <c r="N52" s="397"/>
      <c r="O52" s="36" t="str">
        <f t="shared" si="3"/>
        <v>Никишова</v>
      </c>
      <c r="P52" s="172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406"/>
      <c r="B53" s="24">
        <f t="shared" si="13"/>
        <v>0.58333333333333326</v>
      </c>
      <c r="C53" s="24">
        <f t="shared" si="14"/>
        <v>0.62499999999999989</v>
      </c>
      <c r="D53" s="5"/>
      <c r="E53" s="9"/>
      <c r="F53" s="398"/>
      <c r="G53" s="398"/>
      <c r="H53" s="6"/>
      <c r="I53" s="7"/>
      <c r="J53" s="7"/>
      <c r="K53" s="30">
        <f t="shared" si="4"/>
        <v>0</v>
      </c>
      <c r="L53" s="395"/>
      <c r="M53" s="396"/>
      <c r="N53" s="397"/>
      <c r="O53" s="36" t="str">
        <f t="shared" si="3"/>
        <v>Никишова</v>
      </c>
      <c r="P53" s="172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406"/>
      <c r="B54" s="24">
        <f t="shared" si="13"/>
        <v>0.62499999999999989</v>
      </c>
      <c r="C54" s="24">
        <f t="shared" si="14"/>
        <v>0.66666666666666652</v>
      </c>
      <c r="D54" s="5"/>
      <c r="E54" s="9"/>
      <c r="F54" s="393"/>
      <c r="G54" s="394"/>
      <c r="H54" s="6"/>
      <c r="I54" s="7"/>
      <c r="J54" s="7"/>
      <c r="K54" s="30">
        <f t="shared" si="4"/>
        <v>0</v>
      </c>
      <c r="L54" s="395"/>
      <c r="M54" s="396"/>
      <c r="N54" s="397"/>
      <c r="O54" s="36" t="str">
        <f t="shared" si="3"/>
        <v>Никишова</v>
      </c>
      <c r="P54" s="172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406"/>
      <c r="B55" s="24">
        <f t="shared" si="13"/>
        <v>0.66666666666666652</v>
      </c>
      <c r="C55" s="24">
        <f t="shared" si="14"/>
        <v>0.70833333333333315</v>
      </c>
      <c r="D55" s="5"/>
      <c r="E55" s="9"/>
      <c r="F55" s="393"/>
      <c r="G55" s="394"/>
      <c r="H55" s="6"/>
      <c r="I55" s="7"/>
      <c r="J55" s="7"/>
      <c r="K55" s="30">
        <f t="shared" si="4"/>
        <v>0</v>
      </c>
      <c r="L55" s="395"/>
      <c r="M55" s="396"/>
      <c r="N55" s="397"/>
      <c r="O55" s="36" t="str">
        <f t="shared" si="3"/>
        <v>Никишова</v>
      </c>
      <c r="P55" s="172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406"/>
      <c r="B56" s="24">
        <f t="shared" si="13"/>
        <v>0.70833333333333315</v>
      </c>
      <c r="C56" s="24">
        <f t="shared" si="14"/>
        <v>0.74999999999999978</v>
      </c>
      <c r="D56" s="5"/>
      <c r="E56" s="9"/>
      <c r="F56" s="398"/>
      <c r="G56" s="398"/>
      <c r="H56" s="6"/>
      <c r="I56" s="7"/>
      <c r="J56" s="7"/>
      <c r="K56" s="30">
        <f t="shared" si="4"/>
        <v>0</v>
      </c>
      <c r="L56" s="395"/>
      <c r="M56" s="396"/>
      <c r="N56" s="397"/>
      <c r="O56" s="36" t="str">
        <f t="shared" si="3"/>
        <v>Никишова</v>
      </c>
      <c r="P56" s="172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406"/>
      <c r="B57" s="24">
        <f t="shared" si="13"/>
        <v>0.74999999999999978</v>
      </c>
      <c r="C57" s="24">
        <f t="shared" si="14"/>
        <v>0.79166666666666641</v>
      </c>
      <c r="D57" s="10"/>
      <c r="E57" s="9"/>
      <c r="F57" s="398"/>
      <c r="G57" s="398"/>
      <c r="H57" s="6"/>
      <c r="I57" s="7"/>
      <c r="J57" s="7"/>
      <c r="K57" s="30">
        <f t="shared" si="4"/>
        <v>0</v>
      </c>
      <c r="L57" s="395"/>
      <c r="M57" s="396"/>
      <c r="N57" s="397"/>
      <c r="O57" s="36" t="str">
        <f t="shared" si="3"/>
        <v>Никишова</v>
      </c>
      <c r="P57" s="172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407"/>
      <c r="B58" s="25">
        <f t="shared" si="13"/>
        <v>0.79166666666666641</v>
      </c>
      <c r="C58" s="26">
        <f t="shared" si="14"/>
        <v>0.83333333333333304</v>
      </c>
      <c r="D58" s="11"/>
      <c r="E58" s="11"/>
      <c r="F58" s="401"/>
      <c r="G58" s="401"/>
      <c r="H58" s="6"/>
      <c r="I58" s="13"/>
      <c r="J58" s="13"/>
      <c r="K58" s="31">
        <f t="shared" si="4"/>
        <v>0</v>
      </c>
      <c r="L58" s="402"/>
      <c r="M58" s="403"/>
      <c r="N58" s="404"/>
      <c r="O58" s="172" t="str">
        <f t="shared" si="3"/>
        <v>Никишова</v>
      </c>
      <c r="P58" s="173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405" t="str">
        <f>A38</f>
        <v>Айриш крим Баринофф</v>
      </c>
      <c r="B59" s="23">
        <f>B23</f>
        <v>0.52708333333333335</v>
      </c>
      <c r="C59" s="23">
        <f>B59+1/24</f>
        <v>0.56874999999999998</v>
      </c>
      <c r="D59" s="1"/>
      <c r="E59" s="171"/>
      <c r="F59" s="393" t="s">
        <v>181</v>
      </c>
      <c r="G59" s="394"/>
      <c r="H59" s="6" t="s">
        <v>99</v>
      </c>
      <c r="I59" s="3">
        <v>0.52708333333333335</v>
      </c>
      <c r="J59" s="3">
        <v>0.5395833333333333</v>
      </c>
      <c r="K59" s="29">
        <f t="shared" si="4"/>
        <v>17.999999999999936</v>
      </c>
      <c r="L59" s="410"/>
      <c r="M59" s="411"/>
      <c r="N59" s="412"/>
      <c r="O59" s="35" t="str">
        <f t="shared" si="3"/>
        <v/>
      </c>
      <c r="P59" s="171"/>
      <c r="Q59" s="4"/>
      <c r="R59"/>
      <c r="S59" s="33">
        <f t="shared" si="5"/>
        <v>17.999999999999936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406"/>
      <c r="B60" s="24">
        <f>C59</f>
        <v>0.56874999999999998</v>
      </c>
      <c r="C60" s="24">
        <f>B60+1/24</f>
        <v>0.61041666666666661</v>
      </c>
      <c r="D60" s="5"/>
      <c r="E60" s="172"/>
      <c r="F60" s="393" t="s">
        <v>182</v>
      </c>
      <c r="G60" s="394"/>
      <c r="H60" s="6" t="s">
        <v>188</v>
      </c>
      <c r="I60" s="7">
        <v>0.55208333333333337</v>
      </c>
      <c r="J60" s="7">
        <v>0.625</v>
      </c>
      <c r="K60" s="30">
        <f t="shared" si="4"/>
        <v>104.99999999999994</v>
      </c>
      <c r="L60" s="395" t="s">
        <v>186</v>
      </c>
      <c r="M60" s="396"/>
      <c r="N60" s="397"/>
      <c r="O60" s="36" t="str">
        <f t="shared" si="3"/>
        <v/>
      </c>
      <c r="P60" s="172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104.99999999999994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406"/>
      <c r="B61" s="24">
        <f t="shared" ref="B61:B69" si="15">C60</f>
        <v>0.61041666666666661</v>
      </c>
      <c r="C61" s="24">
        <f t="shared" ref="C61:C69" si="16">B61+1/24</f>
        <v>0.65208333333333324</v>
      </c>
      <c r="D61" s="5"/>
      <c r="E61" s="172"/>
      <c r="F61" s="398" t="s">
        <v>183</v>
      </c>
      <c r="G61" s="398"/>
      <c r="H61" s="6" t="s">
        <v>99</v>
      </c>
      <c r="I61" s="7">
        <v>0.68611111111111101</v>
      </c>
      <c r="J61" s="7">
        <v>0.68888888888888899</v>
      </c>
      <c r="K61" s="30">
        <f t="shared" si="4"/>
        <v>4.0000000000003055</v>
      </c>
      <c r="L61" s="395"/>
      <c r="M61" s="396"/>
      <c r="N61" s="397"/>
      <c r="O61" s="36" t="str">
        <f t="shared" si="3"/>
        <v/>
      </c>
      <c r="P61" s="172"/>
      <c r="Q61" s="8"/>
      <c r="R61"/>
      <c r="S61" s="33">
        <f t="shared" si="5"/>
        <v>4.0000000000003055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406"/>
      <c r="B62" s="24">
        <f t="shared" si="15"/>
        <v>0.65208333333333324</v>
      </c>
      <c r="C62" s="24">
        <f t="shared" si="16"/>
        <v>0.69374999999999987</v>
      </c>
      <c r="D62" s="5"/>
      <c r="E62" s="172"/>
      <c r="F62" s="398" t="s">
        <v>187</v>
      </c>
      <c r="G62" s="398"/>
      <c r="H62" s="6" t="s">
        <v>99</v>
      </c>
      <c r="I62" s="7">
        <v>0.68888888888888899</v>
      </c>
      <c r="J62" s="7">
        <v>0.71805555555555556</v>
      </c>
      <c r="K62" s="30">
        <f t="shared" si="4"/>
        <v>41.999999999999851</v>
      </c>
      <c r="L62" s="395"/>
      <c r="M62" s="396"/>
      <c r="N62" s="397"/>
      <c r="O62" s="36" t="str">
        <f t="shared" si="3"/>
        <v/>
      </c>
      <c r="P62" s="172"/>
      <c r="Q62" s="8"/>
      <c r="R62"/>
      <c r="S62" s="33">
        <f t="shared" si="5"/>
        <v>41.999999999999851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406"/>
      <c r="B63" s="24">
        <f t="shared" si="15"/>
        <v>0.69374999999999987</v>
      </c>
      <c r="C63" s="24">
        <f t="shared" si="16"/>
        <v>0.7354166666666665</v>
      </c>
      <c r="D63" s="5"/>
      <c r="E63" s="172"/>
      <c r="F63" s="398"/>
      <c r="G63" s="398"/>
      <c r="H63" s="6"/>
      <c r="I63" s="7"/>
      <c r="J63" s="7"/>
      <c r="K63" s="30">
        <f t="shared" si="4"/>
        <v>0</v>
      </c>
      <c r="L63" s="395"/>
      <c r="M63" s="396"/>
      <c r="N63" s="397"/>
      <c r="O63" s="36" t="str">
        <f t="shared" si="3"/>
        <v>Никишова</v>
      </c>
      <c r="P63" s="172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406"/>
      <c r="B64" s="24">
        <f t="shared" si="15"/>
        <v>0.7354166666666665</v>
      </c>
      <c r="C64" s="24">
        <f t="shared" si="16"/>
        <v>0.77708333333333313</v>
      </c>
      <c r="D64" s="5"/>
      <c r="E64" s="172"/>
      <c r="F64" s="398"/>
      <c r="G64" s="398"/>
      <c r="H64" s="6"/>
      <c r="I64" s="7"/>
      <c r="J64" s="7"/>
      <c r="K64" s="30">
        <f t="shared" si="4"/>
        <v>0</v>
      </c>
      <c r="L64" s="395"/>
      <c r="M64" s="396"/>
      <c r="N64" s="397"/>
      <c r="O64" s="36" t="str">
        <f t="shared" si="3"/>
        <v>Никишова</v>
      </c>
      <c r="P64" s="172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406"/>
      <c r="B65" s="24">
        <f t="shared" si="15"/>
        <v>0.77708333333333313</v>
      </c>
      <c r="C65" s="24">
        <f t="shared" si="16"/>
        <v>0.81874999999999976</v>
      </c>
      <c r="D65" s="5"/>
      <c r="E65" s="9"/>
      <c r="F65" s="398"/>
      <c r="G65" s="398"/>
      <c r="H65" s="6"/>
      <c r="I65" s="7"/>
      <c r="J65" s="7"/>
      <c r="K65" s="30">
        <f t="shared" si="4"/>
        <v>0</v>
      </c>
      <c r="L65" s="395"/>
      <c r="M65" s="396"/>
      <c r="N65" s="397"/>
      <c r="O65" s="36" t="str">
        <f t="shared" si="3"/>
        <v>Никишова</v>
      </c>
      <c r="P65" s="172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406"/>
      <c r="B66" s="24">
        <f t="shared" si="15"/>
        <v>0.81874999999999976</v>
      </c>
      <c r="C66" s="24">
        <f t="shared" si="16"/>
        <v>0.86041666666666639</v>
      </c>
      <c r="D66" s="5"/>
      <c r="E66" s="9"/>
      <c r="F66" s="393"/>
      <c r="G66" s="394"/>
      <c r="H66" s="6"/>
      <c r="I66" s="7"/>
      <c r="J66" s="7"/>
      <c r="K66" s="30">
        <f t="shared" si="4"/>
        <v>0</v>
      </c>
      <c r="L66" s="395"/>
      <c r="M66" s="396"/>
      <c r="N66" s="397"/>
      <c r="O66" s="36" t="str">
        <f t="shared" si="3"/>
        <v>Никишова</v>
      </c>
      <c r="P66" s="172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406"/>
      <c r="B67" s="24">
        <f t="shared" si="15"/>
        <v>0.86041666666666639</v>
      </c>
      <c r="C67" s="24">
        <f t="shared" si="16"/>
        <v>0.90208333333333302</v>
      </c>
      <c r="D67" s="5"/>
      <c r="E67" s="9"/>
      <c r="F67" s="393"/>
      <c r="G67" s="394"/>
      <c r="H67" s="6"/>
      <c r="I67" s="7"/>
      <c r="J67" s="7"/>
      <c r="K67" s="30">
        <f t="shared" si="4"/>
        <v>0</v>
      </c>
      <c r="L67" s="395"/>
      <c r="M67" s="396"/>
      <c r="N67" s="397"/>
      <c r="O67" s="36" t="str">
        <f t="shared" si="3"/>
        <v>Никишова</v>
      </c>
      <c r="P67" s="172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406"/>
      <c r="B68" s="24">
        <f t="shared" si="15"/>
        <v>0.90208333333333302</v>
      </c>
      <c r="C68" s="24">
        <f t="shared" si="16"/>
        <v>0.94374999999999964</v>
      </c>
      <c r="D68" s="5"/>
      <c r="E68" s="9"/>
      <c r="F68" s="398"/>
      <c r="G68" s="398"/>
      <c r="H68" s="6"/>
      <c r="I68" s="7"/>
      <c r="J68" s="7"/>
      <c r="K68" s="30">
        <f t="shared" si="4"/>
        <v>0</v>
      </c>
      <c r="L68" s="395"/>
      <c r="M68" s="396"/>
      <c r="N68" s="397"/>
      <c r="O68" s="36" t="str">
        <f t="shared" si="3"/>
        <v>Никишова</v>
      </c>
      <c r="P68" s="172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407"/>
      <c r="B69" s="25">
        <f t="shared" si="15"/>
        <v>0.94374999999999964</v>
      </c>
      <c r="C69" s="25">
        <f t="shared" si="16"/>
        <v>0.98541666666666627</v>
      </c>
      <c r="D69" s="15"/>
      <c r="E69" s="11"/>
      <c r="F69" s="401"/>
      <c r="G69" s="401"/>
      <c r="H69" s="12"/>
      <c r="I69" s="13"/>
      <c r="J69" s="13"/>
      <c r="K69" s="31">
        <f t="shared" si="4"/>
        <v>0</v>
      </c>
      <c r="L69" s="402"/>
      <c r="M69" s="403"/>
      <c r="N69" s="404"/>
      <c r="O69" s="172" t="str">
        <f t="shared" si="3"/>
        <v>Никишова</v>
      </c>
      <c r="P69" s="173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405" t="str">
        <f>A39</f>
        <v>Голубой кюрасао Баринофф</v>
      </c>
      <c r="B70" s="23">
        <f>B25</f>
        <v>0.71805555555555556</v>
      </c>
      <c r="C70" s="23">
        <f>B70+1/24</f>
        <v>0.75972222222222219</v>
      </c>
      <c r="D70" s="1"/>
      <c r="E70" s="171"/>
      <c r="F70" s="393" t="s">
        <v>181</v>
      </c>
      <c r="G70" s="394"/>
      <c r="H70" s="6" t="s">
        <v>99</v>
      </c>
      <c r="I70" s="3">
        <v>0.71805555555555556</v>
      </c>
      <c r="J70" s="3">
        <v>0.73402777777777783</v>
      </c>
      <c r="K70" s="29">
        <f t="shared" si="4"/>
        <v>23.000000000000078</v>
      </c>
      <c r="L70" s="410"/>
      <c r="M70" s="411"/>
      <c r="N70" s="412"/>
      <c r="O70" s="35" t="str">
        <f t="shared" si="3"/>
        <v/>
      </c>
      <c r="P70" s="171"/>
      <c r="Q70" s="4"/>
      <c r="R70"/>
      <c r="S70" s="33">
        <f t="shared" si="5"/>
        <v>23.000000000000078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406"/>
      <c r="B71" s="24">
        <f>C70</f>
        <v>0.75972222222222219</v>
      </c>
      <c r="C71" s="24">
        <f>B71+1/24</f>
        <v>0.80138888888888882</v>
      </c>
      <c r="D71" s="5"/>
      <c r="E71" s="172"/>
      <c r="F71" s="393"/>
      <c r="G71" s="394"/>
      <c r="H71" s="6"/>
      <c r="I71" s="7"/>
      <c r="J71" s="7"/>
      <c r="K71" s="30">
        <f t="shared" si="4"/>
        <v>0</v>
      </c>
      <c r="L71" s="395"/>
      <c r="M71" s="396"/>
      <c r="N71" s="397"/>
      <c r="O71" s="36" t="str">
        <f t="shared" si="3"/>
        <v>Никишова</v>
      </c>
      <c r="P71" s="172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406"/>
      <c r="B72" s="24">
        <f t="shared" ref="B72:B80" si="17">C71</f>
        <v>0.80138888888888882</v>
      </c>
      <c r="C72" s="24">
        <f t="shared" ref="C72:C80" si="18">B72+1/24</f>
        <v>0.84305555555555545</v>
      </c>
      <c r="D72" s="5"/>
      <c r="E72" s="172"/>
      <c r="F72" s="398"/>
      <c r="G72" s="398"/>
      <c r="H72" s="6"/>
      <c r="I72" s="7"/>
      <c r="J72" s="7"/>
      <c r="K72" s="30">
        <f t="shared" si="4"/>
        <v>0</v>
      </c>
      <c r="L72" s="395"/>
      <c r="M72" s="396"/>
      <c r="N72" s="397"/>
      <c r="O72" s="36" t="str">
        <f t="shared" si="3"/>
        <v>Никишова</v>
      </c>
      <c r="P72" s="172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406"/>
      <c r="B73" s="24">
        <f t="shared" si="17"/>
        <v>0.84305555555555545</v>
      </c>
      <c r="C73" s="24">
        <f t="shared" si="18"/>
        <v>0.88472222222222208</v>
      </c>
      <c r="D73" s="5"/>
      <c r="E73" s="172"/>
      <c r="F73" s="398"/>
      <c r="G73" s="398"/>
      <c r="H73" s="6"/>
      <c r="I73" s="7"/>
      <c r="J73" s="7"/>
      <c r="K73" s="30">
        <f t="shared" si="4"/>
        <v>0</v>
      </c>
      <c r="L73" s="395"/>
      <c r="M73" s="396"/>
      <c r="N73" s="397"/>
      <c r="O73" s="36" t="str">
        <f t="shared" si="3"/>
        <v>Никишова</v>
      </c>
      <c r="P73" s="172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406"/>
      <c r="B74" s="24">
        <f t="shared" si="17"/>
        <v>0.88472222222222208</v>
      </c>
      <c r="C74" s="24">
        <f t="shared" si="18"/>
        <v>0.92638888888888871</v>
      </c>
      <c r="D74" s="5"/>
      <c r="E74" s="172"/>
      <c r="F74" s="398"/>
      <c r="G74" s="398"/>
      <c r="H74" s="6"/>
      <c r="I74" s="7"/>
      <c r="J74" s="7"/>
      <c r="K74" s="30">
        <f t="shared" si="4"/>
        <v>0</v>
      </c>
      <c r="L74" s="395"/>
      <c r="M74" s="396"/>
      <c r="N74" s="397"/>
      <c r="O74" s="36" t="str">
        <f t="shared" si="3"/>
        <v>Никишова</v>
      </c>
      <c r="P74" s="172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406"/>
      <c r="B75" s="24">
        <f t="shared" si="17"/>
        <v>0.92638888888888871</v>
      </c>
      <c r="C75" s="24">
        <f t="shared" si="18"/>
        <v>0.96805555555555534</v>
      </c>
      <c r="D75" s="5"/>
      <c r="E75" s="172"/>
      <c r="F75" s="398"/>
      <c r="G75" s="398"/>
      <c r="H75" s="6"/>
      <c r="I75" s="7"/>
      <c r="J75" s="7"/>
      <c r="K75" s="30">
        <f t="shared" si="4"/>
        <v>0</v>
      </c>
      <c r="L75" s="395"/>
      <c r="M75" s="396"/>
      <c r="N75" s="397"/>
      <c r="O75" s="36" t="str">
        <f t="shared" si="3"/>
        <v>Никишова</v>
      </c>
      <c r="P75" s="172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406"/>
      <c r="B76" s="24">
        <f t="shared" si="17"/>
        <v>0.96805555555555534</v>
      </c>
      <c r="C76" s="24">
        <f t="shared" si="18"/>
        <v>1.009722222222222</v>
      </c>
      <c r="D76" s="5"/>
      <c r="E76" s="9"/>
      <c r="F76" s="398"/>
      <c r="G76" s="398"/>
      <c r="H76" s="6"/>
      <c r="I76" s="7"/>
      <c r="J76" s="7"/>
      <c r="K76" s="30">
        <f t="shared" si="4"/>
        <v>0</v>
      </c>
      <c r="L76" s="395"/>
      <c r="M76" s="396"/>
      <c r="N76" s="397"/>
      <c r="O76" s="36" t="str">
        <f t="shared" si="3"/>
        <v>Никишова</v>
      </c>
      <c r="P76" s="172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406"/>
      <c r="B77" s="24">
        <f t="shared" si="17"/>
        <v>1.009722222222222</v>
      </c>
      <c r="C77" s="24">
        <f t="shared" si="18"/>
        <v>1.0513888888888887</v>
      </c>
      <c r="D77" s="5"/>
      <c r="E77" s="9"/>
      <c r="F77" s="393"/>
      <c r="G77" s="394"/>
      <c r="H77" s="6"/>
      <c r="I77" s="7"/>
      <c r="J77" s="7"/>
      <c r="K77" s="30">
        <f t="shared" si="4"/>
        <v>0</v>
      </c>
      <c r="L77" s="395"/>
      <c r="M77" s="396"/>
      <c r="N77" s="397"/>
      <c r="O77" s="36" t="str">
        <f t="shared" si="3"/>
        <v>Никишова</v>
      </c>
      <c r="P77" s="172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406"/>
      <c r="B78" s="24">
        <f t="shared" si="17"/>
        <v>1.0513888888888887</v>
      </c>
      <c r="C78" s="24">
        <f t="shared" si="18"/>
        <v>1.0930555555555554</v>
      </c>
      <c r="D78" s="5"/>
      <c r="E78" s="9"/>
      <c r="F78" s="393"/>
      <c r="G78" s="394"/>
      <c r="H78" s="6"/>
      <c r="I78" s="7"/>
      <c r="J78" s="7"/>
      <c r="K78" s="30">
        <f t="shared" si="4"/>
        <v>0</v>
      </c>
      <c r="L78" s="395"/>
      <c r="M78" s="396"/>
      <c r="N78" s="397"/>
      <c r="O78" s="36" t="str">
        <f t="shared" si="3"/>
        <v>Никишова</v>
      </c>
      <c r="P78" s="172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406"/>
      <c r="B79" s="24">
        <f t="shared" si="17"/>
        <v>1.0930555555555554</v>
      </c>
      <c r="C79" s="24">
        <f t="shared" si="18"/>
        <v>1.1347222222222222</v>
      </c>
      <c r="D79" s="5"/>
      <c r="E79" s="9"/>
      <c r="F79" s="398"/>
      <c r="G79" s="398"/>
      <c r="H79" s="6"/>
      <c r="I79" s="7"/>
      <c r="J79" s="7"/>
      <c r="K79" s="30">
        <f t="shared" si="4"/>
        <v>0</v>
      </c>
      <c r="L79" s="395"/>
      <c r="M79" s="396"/>
      <c r="N79" s="397"/>
      <c r="O79" s="36" t="str">
        <f t="shared" si="3"/>
        <v>Никишова</v>
      </c>
      <c r="P79" s="172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407"/>
      <c r="B80" s="25">
        <f t="shared" si="17"/>
        <v>1.1347222222222222</v>
      </c>
      <c r="C80" s="25">
        <f t="shared" si="18"/>
        <v>1.1763888888888889</v>
      </c>
      <c r="D80" s="15"/>
      <c r="E80" s="11"/>
      <c r="F80" s="401"/>
      <c r="G80" s="401"/>
      <c r="H80" s="12"/>
      <c r="I80" s="13"/>
      <c r="J80" s="13"/>
      <c r="K80" s="31">
        <f t="shared" si="4"/>
        <v>0</v>
      </c>
      <c r="L80" s="402"/>
      <c r="M80" s="403"/>
      <c r="N80" s="404"/>
      <c r="O80" s="172" t="str">
        <f t="shared" si="3"/>
        <v>Никишова</v>
      </c>
      <c r="P80" s="173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405" t="str">
        <f>A40</f>
        <v>Жаренный миндаль Баринофф</v>
      </c>
      <c r="B81" s="23">
        <f>B27</f>
        <v>0</v>
      </c>
      <c r="C81" s="23">
        <f>B81+1/24</f>
        <v>4.1666666666666664E-2</v>
      </c>
      <c r="D81" s="1"/>
      <c r="E81" s="171"/>
      <c r="F81" s="408"/>
      <c r="G81" s="409"/>
      <c r="H81" s="2"/>
      <c r="I81" s="3"/>
      <c r="J81" s="3"/>
      <c r="K81" s="29">
        <f t="shared" si="4"/>
        <v>0</v>
      </c>
      <c r="L81" s="410"/>
      <c r="M81" s="411"/>
      <c r="N81" s="412"/>
      <c r="O81" s="35" t="str">
        <f t="shared" si="3"/>
        <v>Никишова</v>
      </c>
      <c r="P81" s="171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406"/>
      <c r="B82" s="24">
        <f>C81</f>
        <v>4.1666666666666664E-2</v>
      </c>
      <c r="C82" s="24">
        <f>B82+1/24</f>
        <v>8.3333333333333329E-2</v>
      </c>
      <c r="D82" s="5"/>
      <c r="E82" s="172"/>
      <c r="F82" s="393"/>
      <c r="G82" s="394"/>
      <c r="H82" s="6"/>
      <c r="I82" s="7"/>
      <c r="J82" s="7"/>
      <c r="K82" s="30">
        <f t="shared" si="4"/>
        <v>0</v>
      </c>
      <c r="L82" s="395"/>
      <c r="M82" s="396"/>
      <c r="N82" s="397"/>
      <c r="O82" s="36" t="str">
        <f t="shared" si="3"/>
        <v>Никишова</v>
      </c>
      <c r="P82" s="172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40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72"/>
      <c r="F83" s="398"/>
      <c r="G83" s="398"/>
      <c r="H83" s="6"/>
      <c r="I83" s="7"/>
      <c r="J83" s="7"/>
      <c r="K83" s="30">
        <f t="shared" si="4"/>
        <v>0</v>
      </c>
      <c r="L83" s="395"/>
      <c r="M83" s="396"/>
      <c r="N83" s="397"/>
      <c r="O83" s="36" t="str">
        <f t="shared" si="3"/>
        <v>Никишова</v>
      </c>
      <c r="P83" s="172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406"/>
      <c r="B84" s="24">
        <f t="shared" si="19"/>
        <v>0.125</v>
      </c>
      <c r="C84" s="24">
        <f t="shared" si="20"/>
        <v>0.16666666666666666</v>
      </c>
      <c r="D84" s="5"/>
      <c r="E84" s="172"/>
      <c r="F84" s="398"/>
      <c r="G84" s="398"/>
      <c r="H84" s="6"/>
      <c r="I84" s="7"/>
      <c r="J84" s="7"/>
      <c r="K84" s="30">
        <f t="shared" si="4"/>
        <v>0</v>
      </c>
      <c r="L84" s="395"/>
      <c r="M84" s="396"/>
      <c r="N84" s="397"/>
      <c r="O84" s="36" t="str">
        <f t="shared" si="3"/>
        <v>Никишова</v>
      </c>
      <c r="P84" s="172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406"/>
      <c r="B85" s="24">
        <f t="shared" si="19"/>
        <v>0.16666666666666666</v>
      </c>
      <c r="C85" s="24">
        <f t="shared" si="20"/>
        <v>0.20833333333333331</v>
      </c>
      <c r="D85" s="5"/>
      <c r="E85" s="172"/>
      <c r="F85" s="398"/>
      <c r="G85" s="398"/>
      <c r="H85" s="6"/>
      <c r="I85" s="7"/>
      <c r="J85" s="7"/>
      <c r="K85" s="30">
        <f t="shared" si="4"/>
        <v>0</v>
      </c>
      <c r="L85" s="395"/>
      <c r="M85" s="396"/>
      <c r="N85" s="397"/>
      <c r="O85" s="36" t="str">
        <f t="shared" si="3"/>
        <v>Никишова</v>
      </c>
      <c r="P85" s="172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406"/>
      <c r="B86" s="24">
        <f t="shared" si="19"/>
        <v>0.20833333333333331</v>
      </c>
      <c r="C86" s="24">
        <f t="shared" si="20"/>
        <v>0.24999999999999997</v>
      </c>
      <c r="D86" s="5"/>
      <c r="E86" s="172"/>
      <c r="F86" s="398"/>
      <c r="G86" s="398"/>
      <c r="H86" s="6"/>
      <c r="I86" s="7"/>
      <c r="J86" s="7"/>
      <c r="K86" s="30">
        <f t="shared" si="4"/>
        <v>0</v>
      </c>
      <c r="L86" s="395"/>
      <c r="M86" s="396"/>
      <c r="N86" s="397"/>
      <c r="O86" s="36" t="str">
        <f t="shared" si="3"/>
        <v>Никишова</v>
      </c>
      <c r="P86" s="172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40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398"/>
      <c r="G87" s="398"/>
      <c r="H87" s="6"/>
      <c r="I87" s="7"/>
      <c r="J87" s="7"/>
      <c r="K87" s="30">
        <f t="shared" si="4"/>
        <v>0</v>
      </c>
      <c r="L87" s="395"/>
      <c r="M87" s="396"/>
      <c r="N87" s="397"/>
      <c r="O87" s="36" t="str">
        <f t="shared" si="3"/>
        <v>Никишова</v>
      </c>
      <c r="P87" s="172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40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393"/>
      <c r="G88" s="394"/>
      <c r="H88" s="6"/>
      <c r="I88" s="7"/>
      <c r="J88" s="7"/>
      <c r="K88" s="30">
        <f t="shared" si="4"/>
        <v>0</v>
      </c>
      <c r="L88" s="395"/>
      <c r="M88" s="396"/>
      <c r="N88" s="397"/>
      <c r="O88" s="36" t="str">
        <f t="shared" si="3"/>
        <v>Никишова</v>
      </c>
      <c r="P88" s="172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406"/>
      <c r="B89" s="24">
        <f t="shared" si="19"/>
        <v>0.33333333333333331</v>
      </c>
      <c r="C89" s="24">
        <f t="shared" si="20"/>
        <v>0.375</v>
      </c>
      <c r="D89" s="5"/>
      <c r="E89" s="9"/>
      <c r="F89" s="393"/>
      <c r="G89" s="394"/>
      <c r="H89" s="6"/>
      <c r="I89" s="7"/>
      <c r="J89" s="7"/>
      <c r="K89" s="30">
        <f t="shared" si="4"/>
        <v>0</v>
      </c>
      <c r="L89" s="395"/>
      <c r="M89" s="396"/>
      <c r="N89" s="397"/>
      <c r="O89" s="36" t="str">
        <f t="shared" si="3"/>
        <v>Никишова</v>
      </c>
      <c r="P89" s="172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406"/>
      <c r="B90" s="24">
        <f t="shared" si="19"/>
        <v>0.375</v>
      </c>
      <c r="C90" s="24">
        <f t="shared" si="20"/>
        <v>0.41666666666666669</v>
      </c>
      <c r="D90" s="5"/>
      <c r="E90" s="9"/>
      <c r="F90" s="398"/>
      <c r="G90" s="398"/>
      <c r="H90" s="6"/>
      <c r="I90" s="7"/>
      <c r="J90" s="7"/>
      <c r="K90" s="30">
        <f t="shared" si="4"/>
        <v>0</v>
      </c>
      <c r="L90" s="395"/>
      <c r="M90" s="396"/>
      <c r="N90" s="397"/>
      <c r="O90" s="36" t="str">
        <f t="shared" si="3"/>
        <v>Никишова</v>
      </c>
      <c r="P90" s="172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40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401"/>
      <c r="G91" s="401"/>
      <c r="H91" s="12"/>
      <c r="I91" s="13"/>
      <c r="J91" s="13"/>
      <c r="K91" s="31">
        <f t="shared" si="4"/>
        <v>0</v>
      </c>
      <c r="L91" s="402"/>
      <c r="M91" s="403"/>
      <c r="N91" s="404"/>
      <c r="O91" s="172" t="str">
        <f t="shared" si="3"/>
        <v>Никишова</v>
      </c>
      <c r="P91" s="173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406">
        <f>A41</f>
        <v>0</v>
      </c>
      <c r="B92" s="23">
        <f>B29</f>
        <v>0</v>
      </c>
      <c r="C92" s="23">
        <f>B92+1/24</f>
        <v>4.1666666666666664E-2</v>
      </c>
      <c r="D92" s="1"/>
      <c r="E92" s="171"/>
      <c r="F92" s="408"/>
      <c r="G92" s="409"/>
      <c r="H92" s="2"/>
      <c r="I92" s="3"/>
      <c r="J92" s="3"/>
      <c r="K92" s="29">
        <f t="shared" si="4"/>
        <v>0</v>
      </c>
      <c r="L92" s="410"/>
      <c r="M92" s="411"/>
      <c r="N92" s="412"/>
      <c r="O92" s="35" t="str">
        <f t="shared" si="3"/>
        <v>Никишова</v>
      </c>
      <c r="P92" s="171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406"/>
      <c r="B93" s="24">
        <f>C92</f>
        <v>4.1666666666666664E-2</v>
      </c>
      <c r="C93" s="24">
        <f>B93+1/24</f>
        <v>8.3333333333333329E-2</v>
      </c>
      <c r="D93" s="5"/>
      <c r="E93" s="172"/>
      <c r="F93" s="393"/>
      <c r="G93" s="394"/>
      <c r="H93" s="6"/>
      <c r="I93" s="7"/>
      <c r="J93" s="7"/>
      <c r="K93" s="30">
        <f t="shared" si="4"/>
        <v>0</v>
      </c>
      <c r="L93" s="395"/>
      <c r="M93" s="396"/>
      <c r="N93" s="397"/>
      <c r="O93" s="36" t="str">
        <f t="shared" si="3"/>
        <v>Никишова</v>
      </c>
      <c r="P93" s="172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40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72"/>
      <c r="F94" s="398"/>
      <c r="G94" s="398"/>
      <c r="H94" s="6"/>
      <c r="I94" s="7"/>
      <c r="J94" s="7"/>
      <c r="K94" s="30">
        <f t="shared" si="4"/>
        <v>0</v>
      </c>
      <c r="L94" s="395"/>
      <c r="M94" s="396"/>
      <c r="N94" s="397"/>
      <c r="O94" s="36" t="str">
        <f t="shared" si="3"/>
        <v>Никишова</v>
      </c>
      <c r="P94" s="172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406"/>
      <c r="B95" s="24">
        <f t="shared" si="21"/>
        <v>0.125</v>
      </c>
      <c r="C95" s="24">
        <f t="shared" si="22"/>
        <v>0.16666666666666666</v>
      </c>
      <c r="D95" s="5"/>
      <c r="E95" s="172"/>
      <c r="F95" s="398"/>
      <c r="G95" s="398"/>
      <c r="H95" s="6"/>
      <c r="I95" s="7"/>
      <c r="J95" s="7"/>
      <c r="K95" s="30">
        <f t="shared" si="4"/>
        <v>0</v>
      </c>
      <c r="L95" s="395"/>
      <c r="M95" s="396"/>
      <c r="N95" s="397"/>
      <c r="O95" s="36" t="str">
        <f t="shared" si="3"/>
        <v>Никишова</v>
      </c>
      <c r="P95" s="172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406"/>
      <c r="B96" s="24">
        <f t="shared" si="21"/>
        <v>0.16666666666666666</v>
      </c>
      <c r="C96" s="24">
        <f t="shared" si="22"/>
        <v>0.20833333333333331</v>
      </c>
      <c r="D96" s="5"/>
      <c r="E96" s="172"/>
      <c r="F96" s="398"/>
      <c r="G96" s="398"/>
      <c r="H96" s="6"/>
      <c r="I96" s="7"/>
      <c r="J96" s="7"/>
      <c r="K96" s="30">
        <f t="shared" si="4"/>
        <v>0</v>
      </c>
      <c r="L96" s="395"/>
      <c r="M96" s="396"/>
      <c r="N96" s="397"/>
      <c r="O96" s="36" t="str">
        <f t="shared" si="3"/>
        <v>Никишова</v>
      </c>
      <c r="P96" s="172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406"/>
      <c r="B97" s="24">
        <f t="shared" si="21"/>
        <v>0.20833333333333331</v>
      </c>
      <c r="C97" s="24">
        <f t="shared" si="22"/>
        <v>0.24999999999999997</v>
      </c>
      <c r="D97" s="5"/>
      <c r="E97" s="172"/>
      <c r="F97" s="398"/>
      <c r="G97" s="398"/>
      <c r="H97" s="6"/>
      <c r="I97" s="7"/>
      <c r="J97" s="7"/>
      <c r="K97" s="30">
        <f t="shared" si="4"/>
        <v>0</v>
      </c>
      <c r="L97" s="395"/>
      <c r="M97" s="396"/>
      <c r="N97" s="397"/>
      <c r="O97" s="36" t="str">
        <f t="shared" si="3"/>
        <v>Никишова</v>
      </c>
      <c r="P97" s="172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40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398"/>
      <c r="G98" s="398"/>
      <c r="H98" s="6"/>
      <c r="I98" s="7"/>
      <c r="J98" s="7"/>
      <c r="K98" s="30">
        <f t="shared" si="4"/>
        <v>0</v>
      </c>
      <c r="L98" s="395"/>
      <c r="M98" s="396"/>
      <c r="N98" s="397"/>
      <c r="O98" s="36" t="str">
        <f t="shared" si="3"/>
        <v>Никишова</v>
      </c>
      <c r="P98" s="172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40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393"/>
      <c r="G99" s="394"/>
      <c r="H99" s="6"/>
      <c r="I99" s="7"/>
      <c r="J99" s="7"/>
      <c r="K99" s="30">
        <f t="shared" si="4"/>
        <v>0</v>
      </c>
      <c r="L99" s="395"/>
      <c r="M99" s="396"/>
      <c r="N99" s="397"/>
      <c r="O99" s="36" t="str">
        <f t="shared" si="3"/>
        <v>Никишова</v>
      </c>
      <c r="P99" s="172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406"/>
      <c r="B100" s="24">
        <f t="shared" si="21"/>
        <v>0.33333333333333331</v>
      </c>
      <c r="C100" s="24">
        <f t="shared" si="22"/>
        <v>0.375</v>
      </c>
      <c r="D100" s="5"/>
      <c r="E100" s="9"/>
      <c r="F100" s="393"/>
      <c r="G100" s="394"/>
      <c r="H100" s="6"/>
      <c r="I100" s="7"/>
      <c r="J100" s="7"/>
      <c r="K100" s="30">
        <f t="shared" si="4"/>
        <v>0</v>
      </c>
      <c r="L100" s="395"/>
      <c r="M100" s="396"/>
      <c r="N100" s="397"/>
      <c r="O100" s="36" t="str">
        <f t="shared" si="3"/>
        <v>Никишова</v>
      </c>
      <c r="P100" s="172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406"/>
      <c r="B101" s="24">
        <f t="shared" si="21"/>
        <v>0.375</v>
      </c>
      <c r="C101" s="24">
        <f t="shared" si="22"/>
        <v>0.41666666666666669</v>
      </c>
      <c r="D101" s="5"/>
      <c r="E101" s="9"/>
      <c r="F101" s="398"/>
      <c r="G101" s="398"/>
      <c r="H101" s="6"/>
      <c r="I101" s="7"/>
      <c r="J101" s="7"/>
      <c r="K101" s="30">
        <f t="shared" si="4"/>
        <v>0</v>
      </c>
      <c r="L101" s="395"/>
      <c r="M101" s="396"/>
      <c r="N101" s="397"/>
      <c r="O101" s="36" t="str">
        <f t="shared" si="3"/>
        <v>Никишова</v>
      </c>
      <c r="P101" s="172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40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401"/>
      <c r="G102" s="401"/>
      <c r="H102" s="12"/>
      <c r="I102" s="13"/>
      <c r="J102" s="13"/>
      <c r="K102" s="31">
        <f t="shared" si="4"/>
        <v>0</v>
      </c>
      <c r="L102" s="402"/>
      <c r="M102" s="403"/>
      <c r="N102" s="404"/>
      <c r="O102" s="172" t="str">
        <f t="shared" si="3"/>
        <v>Никишова</v>
      </c>
      <c r="P102" s="173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405">
        <f>A42</f>
        <v>0</v>
      </c>
      <c r="B103" s="23">
        <f>B31</f>
        <v>0</v>
      </c>
      <c r="C103" s="23">
        <f>B103+1/24</f>
        <v>4.1666666666666664E-2</v>
      </c>
      <c r="D103" s="1"/>
      <c r="E103" s="171"/>
      <c r="F103" s="408"/>
      <c r="G103" s="409"/>
      <c r="H103" s="2"/>
      <c r="I103" s="3"/>
      <c r="J103" s="3"/>
      <c r="K103" s="29">
        <f t="shared" si="4"/>
        <v>0</v>
      </c>
      <c r="L103" s="410"/>
      <c r="M103" s="411"/>
      <c r="N103" s="412"/>
      <c r="O103" s="35" t="str">
        <f t="shared" si="3"/>
        <v>Никишова</v>
      </c>
      <c r="P103" s="171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406"/>
      <c r="B104" s="24">
        <f>C103</f>
        <v>4.1666666666666664E-2</v>
      </c>
      <c r="C104" s="24">
        <f>B104+1/24</f>
        <v>8.3333333333333329E-2</v>
      </c>
      <c r="D104" s="5"/>
      <c r="E104" s="172"/>
      <c r="F104" s="393"/>
      <c r="G104" s="394"/>
      <c r="H104" s="6"/>
      <c r="I104" s="7"/>
      <c r="J104" s="7"/>
      <c r="K104" s="30">
        <f t="shared" si="4"/>
        <v>0</v>
      </c>
      <c r="L104" s="395"/>
      <c r="M104" s="396"/>
      <c r="N104" s="397"/>
      <c r="O104" s="36" t="str">
        <f t="shared" si="3"/>
        <v>Никишова</v>
      </c>
      <c r="P104" s="172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40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72"/>
      <c r="F105" s="398"/>
      <c r="G105" s="398"/>
      <c r="H105" s="6"/>
      <c r="I105" s="7"/>
      <c r="J105" s="7"/>
      <c r="K105" s="30">
        <f t="shared" si="4"/>
        <v>0</v>
      </c>
      <c r="L105" s="395"/>
      <c r="M105" s="396"/>
      <c r="N105" s="397"/>
      <c r="O105" s="36" t="str">
        <f t="shared" si="3"/>
        <v>Никишова</v>
      </c>
      <c r="P105" s="172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406"/>
      <c r="B106" s="24">
        <f t="shared" si="23"/>
        <v>0.125</v>
      </c>
      <c r="C106" s="24">
        <f t="shared" si="24"/>
        <v>0.16666666666666666</v>
      </c>
      <c r="D106" s="5"/>
      <c r="E106" s="172"/>
      <c r="F106" s="398"/>
      <c r="G106" s="398"/>
      <c r="H106" s="6"/>
      <c r="I106" s="7"/>
      <c r="J106" s="7"/>
      <c r="K106" s="30">
        <f t="shared" si="4"/>
        <v>0</v>
      </c>
      <c r="L106" s="395"/>
      <c r="M106" s="396"/>
      <c r="N106" s="397"/>
      <c r="O106" s="36" t="str">
        <f t="shared" si="3"/>
        <v>Никишова</v>
      </c>
      <c r="P106" s="172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406"/>
      <c r="B107" s="24">
        <f t="shared" si="23"/>
        <v>0.16666666666666666</v>
      </c>
      <c r="C107" s="24">
        <f t="shared" si="24"/>
        <v>0.20833333333333331</v>
      </c>
      <c r="D107" s="5"/>
      <c r="E107" s="172"/>
      <c r="F107" s="398"/>
      <c r="G107" s="398"/>
      <c r="H107" s="6"/>
      <c r="I107" s="7"/>
      <c r="J107" s="7"/>
      <c r="K107" s="30">
        <f t="shared" si="4"/>
        <v>0</v>
      </c>
      <c r="L107" s="395"/>
      <c r="M107" s="396"/>
      <c r="N107" s="397"/>
      <c r="O107" s="36" t="str">
        <f t="shared" si="3"/>
        <v>Никишова</v>
      </c>
      <c r="P107" s="172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406"/>
      <c r="B108" s="24">
        <f t="shared" si="23"/>
        <v>0.20833333333333331</v>
      </c>
      <c r="C108" s="24">
        <f t="shared" si="24"/>
        <v>0.24999999999999997</v>
      </c>
      <c r="D108" s="5"/>
      <c r="E108" s="172"/>
      <c r="F108" s="398"/>
      <c r="G108" s="398"/>
      <c r="H108" s="6"/>
      <c r="I108" s="7"/>
      <c r="J108" s="7"/>
      <c r="K108" s="30">
        <f t="shared" si="4"/>
        <v>0</v>
      </c>
      <c r="L108" s="395"/>
      <c r="M108" s="396"/>
      <c r="N108" s="397"/>
      <c r="O108" s="36" t="str">
        <f t="shared" si="3"/>
        <v>Никишова</v>
      </c>
      <c r="P108" s="172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40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398"/>
      <c r="G109" s="398"/>
      <c r="H109" s="6"/>
      <c r="I109" s="7"/>
      <c r="J109" s="7"/>
      <c r="K109" s="30">
        <f t="shared" si="4"/>
        <v>0</v>
      </c>
      <c r="L109" s="395"/>
      <c r="M109" s="396"/>
      <c r="N109" s="397"/>
      <c r="O109" s="36" t="str">
        <f t="shared" si="3"/>
        <v>Никишова</v>
      </c>
      <c r="P109" s="172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40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393"/>
      <c r="G110" s="394"/>
      <c r="H110" s="6"/>
      <c r="I110" s="7"/>
      <c r="J110" s="7"/>
      <c r="K110" s="30">
        <f t="shared" si="4"/>
        <v>0</v>
      </c>
      <c r="L110" s="395"/>
      <c r="M110" s="396"/>
      <c r="N110" s="397"/>
      <c r="O110" s="36" t="str">
        <f t="shared" si="3"/>
        <v>Никишова</v>
      </c>
      <c r="P110" s="172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406"/>
      <c r="B111" s="24">
        <f t="shared" si="23"/>
        <v>0.33333333333333331</v>
      </c>
      <c r="C111" s="24">
        <f t="shared" si="24"/>
        <v>0.375</v>
      </c>
      <c r="D111" s="5"/>
      <c r="E111" s="9"/>
      <c r="F111" s="393"/>
      <c r="G111" s="394"/>
      <c r="H111" s="6"/>
      <c r="I111" s="7"/>
      <c r="J111" s="7"/>
      <c r="K111" s="30">
        <f t="shared" si="4"/>
        <v>0</v>
      </c>
      <c r="L111" s="395"/>
      <c r="M111" s="396"/>
      <c r="N111" s="397"/>
      <c r="O111" s="36" t="str">
        <f t="shared" ref="O111:O113" si="25">IF(H111=$V$5,$F$7,"")</f>
        <v>Никишова</v>
      </c>
      <c r="P111" s="172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406"/>
      <c r="B112" s="24">
        <f t="shared" si="23"/>
        <v>0.375</v>
      </c>
      <c r="C112" s="24">
        <f t="shared" si="24"/>
        <v>0.41666666666666669</v>
      </c>
      <c r="D112" s="5"/>
      <c r="E112" s="9"/>
      <c r="F112" s="398"/>
      <c r="G112" s="398"/>
      <c r="H112" s="6"/>
      <c r="I112" s="7"/>
      <c r="J112" s="7"/>
      <c r="K112" s="30">
        <f t="shared" ref="K112:K113" si="26">(J112-I112+(J112&lt;I112))*24*60</f>
        <v>0</v>
      </c>
      <c r="L112" s="395"/>
      <c r="M112" s="396"/>
      <c r="N112" s="397"/>
      <c r="O112" s="36" t="str">
        <f t="shared" si="25"/>
        <v>Никишова</v>
      </c>
      <c r="P112" s="172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40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401"/>
      <c r="G113" s="401"/>
      <c r="H113" s="12"/>
      <c r="I113" s="13"/>
      <c r="J113" s="13"/>
      <c r="K113" s="31">
        <f t="shared" si="26"/>
        <v>0</v>
      </c>
      <c r="L113" s="402"/>
      <c r="M113" s="403"/>
      <c r="N113" s="404"/>
      <c r="O113" s="173" t="str">
        <f t="shared" si="25"/>
        <v>Никишова</v>
      </c>
      <c r="P113" s="173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5" thickBot="1">
      <c r="S114" s="34">
        <f t="shared" ref="S114:Z114" si="27">SUM(S47:S113)</f>
        <v>254.00000000000026</v>
      </c>
      <c r="T114" s="34">
        <f t="shared" si="27"/>
        <v>0</v>
      </c>
      <c r="U114" s="34">
        <f t="shared" si="27"/>
        <v>3.9999999999999858</v>
      </c>
      <c r="V114" s="34">
        <f t="shared" si="27"/>
        <v>0</v>
      </c>
      <c r="W114" s="34">
        <f t="shared" si="27"/>
        <v>0</v>
      </c>
      <c r="X114" s="34">
        <f t="shared" si="27"/>
        <v>104.99999999999994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185"/>
      <c r="S116" s="185"/>
      <c r="T116" s="185"/>
      <c r="U116" s="185"/>
    </row>
    <row r="117" spans="1:28" ht="15.75" thickBot="1">
      <c r="A117" s="258" t="s">
        <v>90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186"/>
      <c r="S117" s="186"/>
      <c r="T117" s="186"/>
      <c r="U117" s="186"/>
    </row>
    <row r="118" spans="1:28" ht="18.75" thickBot="1">
      <c r="A118" s="259" t="s">
        <v>62</v>
      </c>
      <c r="B118" s="260"/>
      <c r="C118" s="260"/>
      <c r="D118" s="260"/>
      <c r="E118" s="261"/>
      <c r="F118" s="413"/>
      <c r="G118" s="414"/>
      <c r="H118" s="415"/>
      <c r="I118" s="81" t="s">
        <v>47</v>
      </c>
      <c r="J118" s="82">
        <v>2000</v>
      </c>
      <c r="K118" s="83" t="s">
        <v>54</v>
      </c>
      <c r="L118" s="84">
        <v>720</v>
      </c>
    </row>
    <row r="119" spans="1:28" ht="20.25" customHeight="1" thickBot="1">
      <c r="A119" s="262" t="s">
        <v>8</v>
      </c>
      <c r="B119" s="263"/>
      <c r="C119" s="263"/>
      <c r="D119" s="263"/>
      <c r="E119" s="264"/>
      <c r="F119" s="265" t="s">
        <v>34</v>
      </c>
      <c r="G119" s="265"/>
      <c r="H119" s="266"/>
      <c r="I119" s="265" t="s">
        <v>9</v>
      </c>
      <c r="J119" s="267"/>
      <c r="K119" s="268" t="s">
        <v>16</v>
      </c>
      <c r="L119" s="266"/>
      <c r="M119" s="85"/>
      <c r="N119" s="269" t="s">
        <v>28</v>
      </c>
      <c r="O119" s="270"/>
      <c r="P119" s="270"/>
      <c r="Q119" s="270"/>
      <c r="R119" s="270"/>
      <c r="S119" s="270"/>
      <c r="T119" s="270"/>
      <c r="U119" s="271"/>
      <c r="X119" s="86"/>
    </row>
    <row r="120" spans="1:28" ht="15" thickBot="1">
      <c r="A120" s="289" t="s">
        <v>63</v>
      </c>
      <c r="B120" s="290"/>
      <c r="C120" s="290"/>
      <c r="D120" s="290"/>
      <c r="E120" s="290"/>
      <c r="F120" s="291" t="s">
        <v>91</v>
      </c>
      <c r="G120" s="292"/>
      <c r="H120" s="293"/>
      <c r="I120" s="294" t="s">
        <v>65</v>
      </c>
      <c r="J120" s="295"/>
      <c r="K120" s="291" t="s">
        <v>93</v>
      </c>
      <c r="L120" s="293"/>
      <c r="N120" s="296"/>
      <c r="O120" s="280" t="s">
        <v>29</v>
      </c>
      <c r="P120" s="281"/>
      <c r="Q120" s="281"/>
      <c r="R120" s="178"/>
      <c r="S120" s="178"/>
      <c r="T120" s="178"/>
      <c r="U120" s="87"/>
      <c r="X120" s="88"/>
    </row>
    <row r="121" spans="1:28" ht="14.25">
      <c r="A121" s="183" t="s">
        <v>7</v>
      </c>
      <c r="B121" s="184"/>
      <c r="C121" s="184"/>
      <c r="D121" s="184"/>
      <c r="E121" s="184"/>
      <c r="F121" s="275" t="s">
        <v>189</v>
      </c>
      <c r="G121" s="276"/>
      <c r="H121" s="277"/>
      <c r="I121" s="294" t="s">
        <v>45</v>
      </c>
      <c r="J121" s="295"/>
      <c r="K121" s="275" t="s">
        <v>190</v>
      </c>
      <c r="L121" s="277"/>
      <c r="N121" s="297"/>
      <c r="O121" s="298"/>
      <c r="P121" s="299"/>
      <c r="Q121" s="299"/>
      <c r="R121" s="179"/>
      <c r="S121" s="179"/>
      <c r="T121" s="179"/>
      <c r="U121" s="89"/>
      <c r="X121" s="88"/>
    </row>
    <row r="122" spans="1:28" ht="16.5" customHeight="1">
      <c r="A122" s="272" t="s">
        <v>46</v>
      </c>
      <c r="B122" s="273"/>
      <c r="C122" s="273"/>
      <c r="D122" s="273"/>
      <c r="E122" s="274"/>
      <c r="F122" s="275"/>
      <c r="G122" s="276"/>
      <c r="H122" s="277"/>
      <c r="I122" s="183" t="s">
        <v>44</v>
      </c>
      <c r="J122" s="71"/>
      <c r="K122" s="275"/>
      <c r="L122" s="277"/>
      <c r="N122" s="278"/>
      <c r="O122" s="280" t="s">
        <v>30</v>
      </c>
      <c r="P122" s="281"/>
      <c r="Q122" s="282"/>
      <c r="R122" s="180"/>
      <c r="S122" s="180"/>
      <c r="T122" s="180"/>
      <c r="U122" s="87"/>
      <c r="X122" s="88"/>
    </row>
    <row r="123" spans="1:28" ht="16.5" customHeight="1" thickBot="1">
      <c r="A123" s="272" t="s">
        <v>66</v>
      </c>
      <c r="B123" s="273"/>
      <c r="C123" s="273"/>
      <c r="D123" s="273"/>
      <c r="E123" s="274"/>
      <c r="F123" s="286"/>
      <c r="G123" s="287"/>
      <c r="H123" s="288"/>
      <c r="I123" s="183" t="s">
        <v>67</v>
      </c>
      <c r="J123" s="71"/>
      <c r="K123" s="286"/>
      <c r="L123" s="288"/>
      <c r="N123" s="279"/>
      <c r="O123" s="283"/>
      <c r="P123" s="284"/>
      <c r="Q123" s="285"/>
      <c r="R123" s="181"/>
      <c r="S123" s="181"/>
      <c r="T123" s="181"/>
      <c r="U123" s="91"/>
      <c r="X123" s="88"/>
    </row>
    <row r="124" spans="1:28" ht="15" thickBot="1">
      <c r="A124" s="303" t="s">
        <v>66</v>
      </c>
      <c r="B124" s="304"/>
      <c r="C124" s="304"/>
      <c r="D124" s="304"/>
      <c r="E124" s="305"/>
      <c r="F124" s="306"/>
      <c r="G124" s="307"/>
      <c r="H124" s="308"/>
      <c r="I124" s="92"/>
      <c r="J124" s="93"/>
      <c r="K124" s="306"/>
      <c r="L124" s="308"/>
      <c r="N124" s="309"/>
      <c r="O124" s="309"/>
      <c r="P124" s="310"/>
      <c r="Q124" s="310"/>
      <c r="R124" s="182"/>
      <c r="S124" s="182"/>
      <c r="T124" s="182"/>
      <c r="U124" s="182"/>
      <c r="X124" s="88"/>
    </row>
    <row r="125" spans="1:28" ht="15" hidden="1" thickBot="1">
      <c r="A125" s="94"/>
      <c r="B125" s="95"/>
      <c r="C125" s="95"/>
      <c r="D125" s="95"/>
      <c r="E125" s="95"/>
      <c r="F125" s="96"/>
      <c r="G125" s="96"/>
      <c r="H125" s="96"/>
      <c r="I125" s="95"/>
      <c r="J125" s="95"/>
      <c r="K125" s="96"/>
      <c r="L125" s="97"/>
      <c r="N125" s="177"/>
      <c r="O125" s="177"/>
      <c r="P125" s="182"/>
      <c r="Q125" s="182"/>
      <c r="R125" s="182"/>
      <c r="S125" s="182"/>
      <c r="T125" s="182"/>
      <c r="U125" s="182"/>
      <c r="X125" s="88"/>
    </row>
    <row r="126" spans="1:28" ht="15" hidden="1" thickBot="1">
      <c r="A126" s="94"/>
      <c r="B126" s="95"/>
      <c r="C126" s="95"/>
      <c r="D126" s="95"/>
      <c r="E126" s="95"/>
      <c r="F126" s="96"/>
      <c r="G126" s="96"/>
      <c r="H126" s="96"/>
      <c r="I126" s="95"/>
      <c r="J126" s="95"/>
      <c r="K126" s="96"/>
      <c r="L126" s="97"/>
      <c r="N126" s="177"/>
      <c r="O126" s="177"/>
      <c r="P126" s="182"/>
      <c r="Q126" s="182"/>
      <c r="R126" s="182"/>
      <c r="S126" s="182"/>
      <c r="T126" s="182"/>
      <c r="U126" s="182"/>
      <c r="X126" s="88"/>
    </row>
    <row r="127" spans="1:28" ht="15" hidden="1" thickBot="1">
      <c r="A127" s="94"/>
      <c r="B127" s="95"/>
      <c r="C127" s="95"/>
      <c r="D127" s="95"/>
      <c r="E127" s="95"/>
      <c r="F127" s="96"/>
      <c r="G127" s="96"/>
      <c r="H127" s="96"/>
      <c r="I127" s="95"/>
      <c r="J127" s="95"/>
      <c r="K127" s="96"/>
      <c r="L127" s="97"/>
      <c r="N127" s="177"/>
      <c r="O127" s="177"/>
      <c r="P127" s="182"/>
      <c r="Q127" s="182"/>
      <c r="R127" s="182"/>
      <c r="S127" s="182"/>
      <c r="T127" s="182"/>
      <c r="U127" s="182"/>
      <c r="X127" s="88"/>
    </row>
    <row r="128" spans="1:28" ht="15" hidden="1" thickBot="1">
      <c r="A128" s="94"/>
      <c r="B128" s="95"/>
      <c r="C128" s="95"/>
      <c r="D128" s="95"/>
      <c r="E128" s="95"/>
      <c r="F128" s="96"/>
      <c r="G128" s="96"/>
      <c r="H128" s="96"/>
      <c r="I128" s="95"/>
      <c r="J128" s="95"/>
      <c r="K128" s="96"/>
      <c r="L128" s="97"/>
      <c r="N128" s="177"/>
      <c r="O128" s="177"/>
      <c r="P128" s="182"/>
      <c r="Q128" s="182"/>
      <c r="R128" s="182"/>
      <c r="S128" s="182"/>
      <c r="T128" s="182"/>
      <c r="U128" s="182"/>
      <c r="X128" s="88"/>
    </row>
    <row r="129" spans="1:24" ht="18.75" customHeight="1" thickBot="1">
      <c r="A129" s="311" t="s">
        <v>33</v>
      </c>
      <c r="B129" s="312"/>
      <c r="C129" s="312"/>
      <c r="D129" s="312"/>
      <c r="E129" s="312"/>
      <c r="F129" s="312"/>
      <c r="G129" s="312"/>
      <c r="H129" s="312"/>
      <c r="I129" s="312"/>
      <c r="J129" s="312"/>
      <c r="K129" s="312"/>
      <c r="L129" s="313"/>
      <c r="N129" s="314" t="s">
        <v>37</v>
      </c>
      <c r="O129" s="315"/>
      <c r="P129" s="315"/>
      <c r="Q129" s="315"/>
      <c r="R129" s="315"/>
      <c r="S129" s="315"/>
      <c r="T129" s="315"/>
      <c r="U129" s="315"/>
      <c r="V129" s="316"/>
      <c r="X129" s="88"/>
    </row>
    <row r="130" spans="1:24" ht="8.25" customHeight="1">
      <c r="A130" s="300" t="s">
        <v>83</v>
      </c>
      <c r="B130" s="300" t="s">
        <v>51</v>
      </c>
      <c r="C130" s="300" t="s">
        <v>52</v>
      </c>
      <c r="D130" s="300" t="s">
        <v>24</v>
      </c>
      <c r="E130" s="300" t="s">
        <v>53</v>
      </c>
      <c r="F130" s="300" t="s">
        <v>55</v>
      </c>
      <c r="G130" s="300" t="s">
        <v>50</v>
      </c>
      <c r="H130" s="300" t="s">
        <v>64</v>
      </c>
      <c r="I130" s="300" t="s">
        <v>57</v>
      </c>
      <c r="J130" s="300" t="s">
        <v>49</v>
      </c>
      <c r="K130" s="300" t="s">
        <v>35</v>
      </c>
      <c r="L130" s="337" t="s">
        <v>48</v>
      </c>
      <c r="N130" s="324" t="s">
        <v>41</v>
      </c>
      <c r="O130" s="324"/>
      <c r="P130" s="325" t="s">
        <v>42</v>
      </c>
      <c r="Q130" s="326"/>
      <c r="R130" s="326"/>
      <c r="S130" s="326"/>
      <c r="T130" s="326"/>
      <c r="U130" s="327"/>
      <c r="V130" s="324" t="s">
        <v>43</v>
      </c>
      <c r="X130" s="88"/>
    </row>
    <row r="131" spans="1:24" ht="12.75" customHeight="1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38"/>
      <c r="N131" s="324"/>
      <c r="O131" s="324"/>
      <c r="P131" s="328"/>
      <c r="Q131" s="329"/>
      <c r="R131" s="329"/>
      <c r="S131" s="329"/>
      <c r="T131" s="329"/>
      <c r="U131" s="330"/>
      <c r="V131" s="324"/>
      <c r="X131" s="88"/>
    </row>
    <row r="132" spans="1:24" ht="12.75" customHeight="1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38"/>
      <c r="N132" s="324"/>
      <c r="O132" s="324"/>
      <c r="P132" s="328"/>
      <c r="Q132" s="329"/>
      <c r="R132" s="329"/>
      <c r="S132" s="329"/>
      <c r="T132" s="329"/>
      <c r="U132" s="330"/>
      <c r="V132" s="324"/>
      <c r="X132" s="88"/>
    </row>
    <row r="133" spans="1:24" ht="3.75" customHeight="1">
      <c r="A133" s="301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38"/>
      <c r="N133" s="324"/>
      <c r="O133" s="324"/>
      <c r="P133" s="331"/>
      <c r="Q133" s="332"/>
      <c r="R133" s="332"/>
      <c r="S133" s="332"/>
      <c r="T133" s="332"/>
      <c r="U133" s="333"/>
      <c r="V133" s="324"/>
      <c r="X133" s="88"/>
    </row>
    <row r="134" spans="1:24" ht="45.75" customHeight="1" thickBot="1">
      <c r="A134" s="301"/>
      <c r="B134" s="301"/>
      <c r="C134" s="301"/>
      <c r="D134" s="302"/>
      <c r="E134" s="302"/>
      <c r="F134" s="302"/>
      <c r="G134" s="302"/>
      <c r="H134" s="302"/>
      <c r="I134" s="302"/>
      <c r="J134" s="302"/>
      <c r="K134" s="302"/>
      <c r="L134" s="338"/>
      <c r="M134" s="98"/>
      <c r="N134" s="334" t="s">
        <v>17</v>
      </c>
      <c r="O134" s="334"/>
      <c r="P134" s="18">
        <f>SUM(S162:S173)</f>
        <v>19.999999999999929</v>
      </c>
      <c r="Q134" s="18">
        <f>SUM(S174:S184)</f>
        <v>109.99999999999991</v>
      </c>
      <c r="R134" s="18">
        <f>SUM(S185:S195)</f>
        <v>49.999999999999979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179.9999999999998</v>
      </c>
      <c r="X134" s="88"/>
    </row>
    <row r="135" spans="1:24" ht="16.899999999999999" customHeight="1" thickBot="1">
      <c r="A135" s="317"/>
      <c r="B135" s="317"/>
      <c r="C135" s="317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176" t="s">
        <v>18</v>
      </c>
      <c r="O135" s="176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300" t="str">
        <f>A152</f>
        <v>голубой кюросао</v>
      </c>
      <c r="B136" s="318">
        <v>0.83333333333333337</v>
      </c>
      <c r="C136" s="318">
        <v>0.95833333333333337</v>
      </c>
      <c r="D136" s="320">
        <f>(C136-B136+(C136&lt;B136))*24*60</f>
        <v>180</v>
      </c>
      <c r="E136" s="322">
        <v>2200</v>
      </c>
      <c r="F136" s="335">
        <f>IF(E136=0,0,(F152/J118*60))</f>
        <v>184.35</v>
      </c>
      <c r="G136" s="339">
        <f>IF($K136=0,0,(K136*100)/(D136*$J$3/60))</f>
        <v>102.41666666666667</v>
      </c>
      <c r="H136" s="335">
        <f>P134+P141</f>
        <v>19.999999999999929</v>
      </c>
      <c r="I136" s="339">
        <f>D136-F136-P142</f>
        <v>-24.349999999999923</v>
      </c>
      <c r="J136" s="320">
        <f>(D136-H136)/60*E136</f>
        <v>5866.6666666666679</v>
      </c>
      <c r="K136" s="341">
        <f>F152</f>
        <v>6145</v>
      </c>
      <c r="L136" s="100">
        <f>IF($K136=0,0,K136/J136)</f>
        <v>1.0474431818181815</v>
      </c>
      <c r="N136" s="176" t="s">
        <v>19</v>
      </c>
      <c r="O136" s="176"/>
      <c r="P136" s="18">
        <f>SUM(U161:U172)</f>
        <v>0</v>
      </c>
      <c r="Q136" s="18">
        <f>SUM(U173:U183)</f>
        <v>90.000000000000028</v>
      </c>
      <c r="R136" s="18">
        <f>SUM(U184:U194)</f>
        <v>29.999999999999972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120</v>
      </c>
      <c r="W136" s="182"/>
    </row>
    <row r="137" spans="1:24" ht="17.25" customHeight="1" thickBot="1">
      <c r="A137" s="317"/>
      <c r="B137" s="319"/>
      <c r="C137" s="319"/>
      <c r="D137" s="321"/>
      <c r="E137" s="323"/>
      <c r="F137" s="336"/>
      <c r="G137" s="340"/>
      <c r="H137" s="336"/>
      <c r="I137" s="340"/>
      <c r="J137" s="321"/>
      <c r="K137" s="342"/>
      <c r="L137" s="101">
        <f>K136-J136</f>
        <v>278.33333333333212</v>
      </c>
      <c r="N137" s="176" t="s">
        <v>20</v>
      </c>
      <c r="O137" s="176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82"/>
    </row>
    <row r="138" spans="1:24" ht="17.25" customHeight="1">
      <c r="A138" s="300" t="str">
        <f>A153</f>
        <v>амаретто</v>
      </c>
      <c r="B138" s="318">
        <v>0.95833333333333337</v>
      </c>
      <c r="C138" s="318">
        <v>0.25</v>
      </c>
      <c r="D138" s="320">
        <f>(C138-B138+(C138&lt;B138))*24*60</f>
        <v>419.99999999999994</v>
      </c>
      <c r="E138" s="322">
        <v>2200</v>
      </c>
      <c r="F138" s="335">
        <f>IF(E138=0,0,(F153/J118*60))</f>
        <v>189.21</v>
      </c>
      <c r="G138" s="339">
        <f>IF($K138=0,0,(K138*100)/(D138*$J$3/60))</f>
        <v>45.050000000000004</v>
      </c>
      <c r="H138" s="335">
        <f>Q134+Q141</f>
        <v>109.99999999999991</v>
      </c>
      <c r="I138" s="339">
        <f>D138-F138-Q142</f>
        <v>30.789999999999992</v>
      </c>
      <c r="J138" s="320">
        <f>(D138-H138)/60*E138</f>
        <v>11366.666666666668</v>
      </c>
      <c r="K138" s="341">
        <f>F153</f>
        <v>6307</v>
      </c>
      <c r="L138" s="102">
        <f>IF($K138=0,0,K138/J138)</f>
        <v>0.55486803519061578</v>
      </c>
      <c r="N138" s="176" t="s">
        <v>27</v>
      </c>
      <c r="O138" s="176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82"/>
    </row>
    <row r="139" spans="1:24" ht="16.899999999999999" customHeight="1" thickBot="1">
      <c r="A139" s="317"/>
      <c r="B139" s="319"/>
      <c r="C139" s="319"/>
      <c r="D139" s="321"/>
      <c r="E139" s="323"/>
      <c r="F139" s="336"/>
      <c r="G139" s="340"/>
      <c r="H139" s="336"/>
      <c r="I139" s="340"/>
      <c r="J139" s="321"/>
      <c r="K139" s="342"/>
      <c r="L139" s="101">
        <f>K138-J138</f>
        <v>-5059.6666666666679</v>
      </c>
      <c r="N139" s="174" t="s">
        <v>21</v>
      </c>
      <c r="O139" s="174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82"/>
    </row>
    <row r="140" spans="1:24" ht="16.899999999999999" customHeight="1" collapsed="1">
      <c r="A140" s="300" t="str">
        <f>A154</f>
        <v>карамель</v>
      </c>
      <c r="B140" s="318">
        <v>0.25</v>
      </c>
      <c r="C140" s="318">
        <v>0.33333333333333331</v>
      </c>
      <c r="D140" s="320">
        <f>(C140-B140+(C140&lt;B140))*24*60</f>
        <v>119.99999999999997</v>
      </c>
      <c r="E140" s="322">
        <v>2200</v>
      </c>
      <c r="F140" s="335">
        <f>IF(E140=0,0,(F154/J118*60))</f>
        <v>18.21</v>
      </c>
      <c r="G140" s="339">
        <f>IF($K140=0,0,(K140*100)/(D140*$J$3/60))</f>
        <v>15.175000000000004</v>
      </c>
      <c r="H140" s="335">
        <f>R134+R141</f>
        <v>49.999999999999979</v>
      </c>
      <c r="I140" s="339">
        <f>D140-F140-R142</f>
        <v>21.79000000000002</v>
      </c>
      <c r="J140" s="320">
        <f>(D140-H140)/60*E140</f>
        <v>2566.666666666667</v>
      </c>
      <c r="K140" s="341">
        <f>F154</f>
        <v>607</v>
      </c>
      <c r="L140" s="100">
        <f>IF($K140=0,0,K140/J140)</f>
        <v>0.23649350649350648</v>
      </c>
      <c r="N140" s="174" t="s">
        <v>39</v>
      </c>
      <c r="O140" s="174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82"/>
      <c r="X140" s="182"/>
    </row>
    <row r="141" spans="1:24" ht="16.899999999999999" customHeight="1" thickBot="1">
      <c r="A141" s="317"/>
      <c r="B141" s="319"/>
      <c r="C141" s="319"/>
      <c r="D141" s="321"/>
      <c r="E141" s="323"/>
      <c r="F141" s="336"/>
      <c r="G141" s="340"/>
      <c r="H141" s="336"/>
      <c r="I141" s="340"/>
      <c r="J141" s="321"/>
      <c r="K141" s="342"/>
      <c r="L141" s="101">
        <f>K140-J140</f>
        <v>-1959.666666666667</v>
      </c>
      <c r="N141" s="343" t="s">
        <v>22</v>
      </c>
      <c r="O141" s="343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82"/>
      <c r="X141" s="182"/>
    </row>
    <row r="142" spans="1:24" ht="16.899999999999999" customHeight="1" collapsed="1">
      <c r="A142" s="301">
        <f>A155</f>
        <v>0</v>
      </c>
      <c r="B142" s="348"/>
      <c r="C142" s="348"/>
      <c r="D142" s="346">
        <f>(C142-B142+(C142&lt;B142))*24*60</f>
        <v>0</v>
      </c>
      <c r="E142" s="349"/>
      <c r="F142" s="344">
        <f>IF(E142=0,0,(F155/J118*60))</f>
        <v>0</v>
      </c>
      <c r="G142" s="339">
        <f>IF($K142=0,0,(K142*100)/(D142*$J$3/60))</f>
        <v>0</v>
      </c>
      <c r="H142" s="344">
        <f>S134+S141</f>
        <v>0</v>
      </c>
      <c r="I142" s="345">
        <f>D142-F142-S142</f>
        <v>0</v>
      </c>
      <c r="J142" s="346">
        <f>(D142-H142)/60*E142</f>
        <v>0</v>
      </c>
      <c r="K142" s="341">
        <f>F155</f>
        <v>0</v>
      </c>
      <c r="L142" s="100">
        <f>IF($K142=0,0,K142/J142)</f>
        <v>0</v>
      </c>
      <c r="N142" s="347" t="s">
        <v>15</v>
      </c>
      <c r="O142" s="347"/>
      <c r="P142" s="19">
        <f t="shared" ref="P142:U142" si="29">SUM(P133:P141)</f>
        <v>19.999999999999929</v>
      </c>
      <c r="Q142" s="19">
        <f t="shared" si="29"/>
        <v>199.99999999999994</v>
      </c>
      <c r="R142" s="19">
        <f t="shared" si="29"/>
        <v>79.999999999999943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299.99999999999983</v>
      </c>
      <c r="W142" s="182"/>
      <c r="X142" s="182"/>
    </row>
    <row r="143" spans="1:24" ht="16.899999999999999" customHeight="1" thickBot="1">
      <c r="A143" s="317"/>
      <c r="B143" s="319"/>
      <c r="C143" s="319"/>
      <c r="D143" s="321"/>
      <c r="E143" s="323"/>
      <c r="F143" s="336"/>
      <c r="G143" s="340"/>
      <c r="H143" s="336"/>
      <c r="I143" s="340"/>
      <c r="J143" s="321"/>
      <c r="K143" s="342"/>
      <c r="L143" s="101">
        <f>K142-J142</f>
        <v>0</v>
      </c>
      <c r="N143" s="347"/>
      <c r="O143" s="347"/>
      <c r="P143" s="19"/>
      <c r="Q143" s="19"/>
      <c r="R143" s="19"/>
      <c r="S143" s="19"/>
      <c r="T143" s="19"/>
      <c r="U143" s="19"/>
      <c r="V143" s="19"/>
      <c r="W143" s="182"/>
      <c r="X143" s="182"/>
    </row>
    <row r="144" spans="1:24" ht="16.899999999999999" customHeight="1">
      <c r="A144" s="300">
        <f>A156</f>
        <v>0</v>
      </c>
      <c r="B144" s="318"/>
      <c r="C144" s="318"/>
      <c r="D144" s="320">
        <f>(C144-B144+(C144&lt;B144))*24*60</f>
        <v>0</v>
      </c>
      <c r="E144" s="322"/>
      <c r="F144" s="335">
        <f>IF(E144=0,0,(F156/J118*60))</f>
        <v>0</v>
      </c>
      <c r="G144" s="339">
        <f>IF($K144=0,0,(K144*100)/(D144*$J$3/60))</f>
        <v>0</v>
      </c>
      <c r="H144" s="335">
        <f>T134+T141</f>
        <v>0</v>
      </c>
      <c r="I144" s="339">
        <f>D144-F144-T142</f>
        <v>0</v>
      </c>
      <c r="J144" s="320">
        <f>(D144-H144)/60*E144</f>
        <v>0</v>
      </c>
      <c r="K144" s="341">
        <f>F156</f>
        <v>0</v>
      </c>
      <c r="L144" s="100">
        <f>IF($K144=0,0,K144/J144)</f>
        <v>0</v>
      </c>
      <c r="V144" s="182"/>
      <c r="W144" s="182"/>
      <c r="X144" s="182"/>
    </row>
    <row r="145" spans="1:26" ht="16.899999999999999" customHeight="1" thickBot="1">
      <c r="A145" s="317"/>
      <c r="B145" s="319"/>
      <c r="C145" s="319"/>
      <c r="D145" s="321"/>
      <c r="E145" s="323"/>
      <c r="F145" s="336"/>
      <c r="G145" s="340"/>
      <c r="H145" s="336"/>
      <c r="I145" s="340"/>
      <c r="J145" s="321"/>
      <c r="K145" s="342"/>
      <c r="L145" s="101">
        <f>K144-J144</f>
        <v>0</v>
      </c>
      <c r="V145" s="182"/>
      <c r="W145" s="182"/>
      <c r="X145" s="182"/>
    </row>
    <row r="146" spans="1:26" ht="16.899999999999999" customHeight="1">
      <c r="A146" s="300">
        <f>A157</f>
        <v>0</v>
      </c>
      <c r="B146" s="318"/>
      <c r="C146" s="318"/>
      <c r="D146" s="320">
        <f>(C146-B146+(C146&lt;B146))*24*60</f>
        <v>0</v>
      </c>
      <c r="E146" s="322"/>
      <c r="F146" s="335">
        <f>IF(E146=0,0,(F157/J118*60))</f>
        <v>0</v>
      </c>
      <c r="G146" s="339">
        <f>IF($K146=0,0,(K146*100)/(D146*$J$3/60))</f>
        <v>0</v>
      </c>
      <c r="H146" s="335">
        <f>U134+U141</f>
        <v>0</v>
      </c>
      <c r="I146" s="339">
        <f>D146-F146-U142</f>
        <v>0</v>
      </c>
      <c r="J146" s="320">
        <f>(D146-H146)/60*E146</f>
        <v>0</v>
      </c>
      <c r="K146" s="341">
        <f>F157</f>
        <v>0</v>
      </c>
      <c r="L146" s="100">
        <f>IF($K146=0,0,K146/J146)</f>
        <v>0</v>
      </c>
      <c r="V146" s="182"/>
      <c r="W146" s="182"/>
      <c r="X146" s="182"/>
    </row>
    <row r="147" spans="1:26" ht="16.899999999999999" customHeight="1" thickBot="1">
      <c r="A147" s="317"/>
      <c r="B147" s="319"/>
      <c r="C147" s="319"/>
      <c r="D147" s="321"/>
      <c r="E147" s="323"/>
      <c r="F147" s="336"/>
      <c r="G147" s="340"/>
      <c r="H147" s="336"/>
      <c r="I147" s="340"/>
      <c r="J147" s="321"/>
      <c r="K147" s="342"/>
      <c r="L147" s="103">
        <f>K146-J146</f>
        <v>0</v>
      </c>
      <c r="V147" s="182"/>
      <c r="W147" s="182"/>
      <c r="X147" s="182"/>
    </row>
    <row r="148" spans="1:26" s="104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175" t="s">
        <v>81</v>
      </c>
      <c r="K148" s="140" t="s">
        <v>82</v>
      </c>
      <c r="L148" s="354">
        <f>IF($K149=0,0,K149/J149)</f>
        <v>0.65954545454545443</v>
      </c>
      <c r="N148"/>
      <c r="O148"/>
      <c r="P148"/>
      <c r="Q148"/>
      <c r="R148"/>
      <c r="S148"/>
      <c r="T148"/>
      <c r="U148"/>
      <c r="V148" s="182"/>
      <c r="W148" s="105"/>
      <c r="X148" s="105"/>
    </row>
    <row r="149" spans="1:26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41">
        <f>J136+J138+J140+J142+J144+J146</f>
        <v>19800.000000000004</v>
      </c>
      <c r="K149" s="140">
        <f>K136+K138+K140+K142+K144+K146</f>
        <v>13059</v>
      </c>
      <c r="L149" s="355"/>
      <c r="M149" s="182"/>
      <c r="V149" s="182"/>
      <c r="W149" s="182"/>
      <c r="X149" s="182"/>
    </row>
    <row r="150" spans="1:26" ht="17.25" customHeight="1">
      <c r="A150" s="363" t="s">
        <v>11</v>
      </c>
      <c r="B150" s="364"/>
      <c r="C150" s="364"/>
      <c r="D150" s="364"/>
      <c r="E150" s="337"/>
      <c r="F150" s="300" t="s">
        <v>78</v>
      </c>
      <c r="G150" s="300" t="s">
        <v>80</v>
      </c>
      <c r="H150" s="367"/>
      <c r="I150" s="20"/>
      <c r="J150" s="21"/>
      <c r="K150" s="22"/>
      <c r="L150" s="367" t="s">
        <v>56</v>
      </c>
      <c r="M150" s="356"/>
      <c r="V150" s="182"/>
      <c r="W150" s="106"/>
      <c r="X150" s="106"/>
    </row>
    <row r="151" spans="1:26" ht="17.25" customHeight="1" thickBot="1">
      <c r="A151" s="365"/>
      <c r="B151" s="366"/>
      <c r="C151" s="366"/>
      <c r="D151" s="366"/>
      <c r="E151" s="338"/>
      <c r="F151" s="302"/>
      <c r="G151" s="301"/>
      <c r="H151" s="416"/>
      <c r="I151" s="117"/>
      <c r="J151" s="118"/>
      <c r="K151" s="115"/>
      <c r="L151" s="368"/>
      <c r="M151" s="356"/>
      <c r="V151" s="182"/>
      <c r="W151" s="106"/>
      <c r="X151" s="106"/>
    </row>
    <row r="152" spans="1:26" ht="15.75" thickBot="1">
      <c r="A152" s="357" t="s">
        <v>191</v>
      </c>
      <c r="B152" s="358"/>
      <c r="C152" s="358"/>
      <c r="D152" s="358"/>
      <c r="E152" s="359"/>
      <c r="F152" s="62">
        <v>6145</v>
      </c>
      <c r="G152" s="63">
        <v>9366</v>
      </c>
      <c r="H152" s="131"/>
      <c r="I152" s="121"/>
      <c r="J152" s="135"/>
      <c r="K152" s="123">
        <f>G152</f>
        <v>9366</v>
      </c>
      <c r="L152" s="136"/>
      <c r="M152" s="133"/>
      <c r="V152" s="182"/>
      <c r="W152" s="182"/>
      <c r="X152" s="182"/>
    </row>
    <row r="153" spans="1:26" ht="13.5" customHeight="1" thickBot="1">
      <c r="A153" s="360" t="s">
        <v>192</v>
      </c>
      <c r="B153" s="361"/>
      <c r="C153" s="361"/>
      <c r="D153" s="361"/>
      <c r="E153" s="362"/>
      <c r="F153" s="62">
        <v>6307</v>
      </c>
      <c r="G153" s="64">
        <v>6358</v>
      </c>
      <c r="H153" s="132"/>
      <c r="I153" s="110"/>
      <c r="J153" s="134"/>
      <c r="K153" s="17">
        <f t="shared" ref="K153:K157" si="30">G153</f>
        <v>6358</v>
      </c>
      <c r="L153" s="137"/>
      <c r="M153" s="133"/>
      <c r="V153" s="182"/>
      <c r="W153" s="182"/>
      <c r="X153" s="182"/>
    </row>
    <row r="154" spans="1:26" ht="13.5" customHeight="1" thickBot="1">
      <c r="A154" s="360" t="s">
        <v>198</v>
      </c>
      <c r="B154" s="361"/>
      <c r="C154" s="361"/>
      <c r="D154" s="361"/>
      <c r="E154" s="362"/>
      <c r="F154" s="62">
        <v>607</v>
      </c>
      <c r="G154" s="64"/>
      <c r="H154" s="132"/>
      <c r="I154" s="110"/>
      <c r="J154" s="134"/>
      <c r="K154" s="17">
        <f t="shared" si="30"/>
        <v>0</v>
      </c>
      <c r="L154" s="137"/>
      <c r="M154" s="133"/>
      <c r="V154" s="182"/>
      <c r="W154" s="182"/>
      <c r="X154" s="182"/>
    </row>
    <row r="155" spans="1:26" ht="13.5" customHeight="1" thickBot="1">
      <c r="A155" s="360"/>
      <c r="B155" s="361"/>
      <c r="C155" s="361"/>
      <c r="D155" s="361"/>
      <c r="E155" s="362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182"/>
      <c r="W155" s="182"/>
      <c r="X155" s="182"/>
    </row>
    <row r="156" spans="1:26" ht="13.5" customHeight="1" thickBot="1">
      <c r="A156" s="360"/>
      <c r="B156" s="361"/>
      <c r="C156" s="361"/>
      <c r="D156" s="361"/>
      <c r="E156" s="362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182"/>
      <c r="W156" s="182"/>
      <c r="X156" s="182"/>
    </row>
    <row r="157" spans="1:26" ht="13.5" customHeight="1" thickBot="1">
      <c r="A157" s="369"/>
      <c r="B157" s="370"/>
      <c r="C157" s="370"/>
      <c r="D157" s="370"/>
      <c r="E157" s="371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182"/>
      <c r="W157" s="182"/>
      <c r="X157" s="182"/>
    </row>
    <row r="158" spans="1:26" ht="13.5" thickBot="1">
      <c r="A158" s="372" t="s">
        <v>79</v>
      </c>
      <c r="B158" s="373"/>
      <c r="C158" s="373"/>
      <c r="D158" s="373"/>
      <c r="E158" s="373"/>
      <c r="F158" s="374"/>
      <c r="G158" s="374"/>
      <c r="H158" s="374"/>
      <c r="I158" s="373"/>
      <c r="J158" s="375"/>
      <c r="K158" s="116">
        <f>SUM(K152:K157)</f>
        <v>15724</v>
      </c>
      <c r="L158" s="116">
        <f>SUM(L153+L153)</f>
        <v>0</v>
      </c>
      <c r="M158" s="112"/>
      <c r="V158" s="182"/>
    </row>
    <row r="159" spans="1:26" ht="12.75" customHeight="1" thickBot="1"/>
    <row r="160" spans="1:26" ht="12.75" customHeight="1" thickBot="1">
      <c r="A160" s="376" t="s">
        <v>11</v>
      </c>
      <c r="B160" s="376" t="s">
        <v>59</v>
      </c>
      <c r="C160" s="378"/>
      <c r="D160" s="380" t="s">
        <v>58</v>
      </c>
      <c r="E160" s="378" t="s">
        <v>1</v>
      </c>
      <c r="F160" s="383" t="s">
        <v>6</v>
      </c>
      <c r="G160" s="384"/>
      <c r="H160" s="380" t="s">
        <v>5</v>
      </c>
      <c r="I160" s="388" t="s">
        <v>12</v>
      </c>
      <c r="J160" s="389"/>
      <c r="K160" s="380" t="s">
        <v>38</v>
      </c>
      <c r="L160" s="376" t="s">
        <v>0</v>
      </c>
      <c r="M160" s="383"/>
      <c r="N160" s="384"/>
      <c r="O160" s="380" t="s">
        <v>4</v>
      </c>
      <c r="P160" s="380" t="s">
        <v>2</v>
      </c>
      <c r="Q160" s="380" t="s">
        <v>3</v>
      </c>
      <c r="S160" s="390" t="s">
        <v>26</v>
      </c>
      <c r="T160" s="391"/>
      <c r="U160" s="391"/>
      <c r="V160" s="391"/>
      <c r="W160" s="391"/>
      <c r="X160" s="391"/>
      <c r="Y160" s="391"/>
      <c r="Z160" s="392"/>
    </row>
    <row r="161" spans="1:28" s="85" customFormat="1" ht="25.5" customHeight="1" thickBot="1">
      <c r="A161" s="377"/>
      <c r="B161" s="377"/>
      <c r="C161" s="379"/>
      <c r="D161" s="381"/>
      <c r="E161" s="382"/>
      <c r="F161" s="385"/>
      <c r="G161" s="386"/>
      <c r="H161" s="387"/>
      <c r="I161" s="27" t="s">
        <v>13</v>
      </c>
      <c r="J161" s="28" t="s">
        <v>14</v>
      </c>
      <c r="K161" s="381"/>
      <c r="L161" s="377"/>
      <c r="M161" s="399"/>
      <c r="N161" s="400"/>
      <c r="O161" s="381"/>
      <c r="P161" s="381"/>
      <c r="Q161" s="381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405" t="str">
        <f>A152</f>
        <v>голубой кюросао</v>
      </c>
      <c r="B162" s="23">
        <f>B136</f>
        <v>0.83333333333333337</v>
      </c>
      <c r="C162" s="23">
        <f>B162+1/24</f>
        <v>0.875</v>
      </c>
      <c r="D162" s="1"/>
      <c r="E162" s="171"/>
      <c r="F162" s="408" t="s">
        <v>98</v>
      </c>
      <c r="G162" s="409"/>
      <c r="H162" s="2" t="s">
        <v>99</v>
      </c>
      <c r="I162" s="3">
        <v>0.83333333333333337</v>
      </c>
      <c r="J162" s="3">
        <v>0.84027777777777779</v>
      </c>
      <c r="K162" s="29">
        <f>(J162-I162+(J162&lt;I162))*24*60</f>
        <v>9.9999999999999645</v>
      </c>
      <c r="L162" s="410"/>
      <c r="M162" s="411"/>
      <c r="N162" s="412"/>
      <c r="O162" s="35" t="str">
        <f t="shared" ref="O162:O225" si="31">IF(H162=$V$5,$F$122,"")</f>
        <v/>
      </c>
      <c r="P162" s="171"/>
      <c r="Q162" s="4"/>
      <c r="R162"/>
      <c r="S162" s="33">
        <f>IF($H162="ПЛАНОВЫЕ",$K162,0)</f>
        <v>9.9999999999999645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406"/>
      <c r="B163" s="24">
        <f>C162</f>
        <v>0.875</v>
      </c>
      <c r="C163" s="24">
        <f>B163+1/24</f>
        <v>0.91666666666666663</v>
      </c>
      <c r="D163" s="5"/>
      <c r="E163" s="172"/>
      <c r="F163" s="398" t="s">
        <v>100</v>
      </c>
      <c r="G163" s="398"/>
      <c r="H163" s="6" t="s">
        <v>99</v>
      </c>
      <c r="I163" s="7">
        <v>0.84027777777777779</v>
      </c>
      <c r="J163" s="7">
        <v>0.84722222222222221</v>
      </c>
      <c r="K163" s="30">
        <f t="shared" ref="K163:K226" si="32">(J163-I163+(J163&lt;I163))*24*60</f>
        <v>9.9999999999999645</v>
      </c>
      <c r="L163" s="395"/>
      <c r="M163" s="396"/>
      <c r="N163" s="397"/>
      <c r="O163" s="36" t="str">
        <f t="shared" si="31"/>
        <v/>
      </c>
      <c r="P163" s="172"/>
      <c r="Q163" s="8"/>
      <c r="R163"/>
      <c r="S163" s="33">
        <f t="shared" ref="S163:S226" si="33">IF($H163="ПЛАНОВЫЕ",$K163,0)</f>
        <v>9.9999999999999645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406"/>
      <c r="B164" s="24">
        <f t="shared" ref="B164:B173" si="41">C163</f>
        <v>0.91666666666666663</v>
      </c>
      <c r="C164" s="24">
        <f t="shared" ref="C164:C173" si="42">B164+1/24</f>
        <v>0.95833333333333326</v>
      </c>
      <c r="D164" s="5"/>
      <c r="E164" s="172"/>
      <c r="F164" s="398"/>
      <c r="G164" s="398"/>
      <c r="H164" s="6"/>
      <c r="I164" s="7"/>
      <c r="J164" s="7"/>
      <c r="K164" s="30">
        <f t="shared" si="32"/>
        <v>0</v>
      </c>
      <c r="L164" s="395"/>
      <c r="M164" s="396"/>
      <c r="N164" s="397"/>
      <c r="O164" s="36">
        <f t="shared" si="31"/>
        <v>0</v>
      </c>
      <c r="P164" s="172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406"/>
      <c r="B165" s="24">
        <f t="shared" si="41"/>
        <v>0.95833333333333326</v>
      </c>
      <c r="C165" s="24">
        <f t="shared" si="42"/>
        <v>0.99999999999999989</v>
      </c>
      <c r="D165" s="5"/>
      <c r="E165" s="172"/>
      <c r="F165" s="398"/>
      <c r="G165" s="398"/>
      <c r="H165" s="6"/>
      <c r="I165" s="7"/>
      <c r="J165" s="7"/>
      <c r="K165" s="30">
        <f t="shared" si="32"/>
        <v>0</v>
      </c>
      <c r="L165" s="395"/>
      <c r="M165" s="396"/>
      <c r="N165" s="397"/>
      <c r="O165" s="36">
        <f t="shared" si="31"/>
        <v>0</v>
      </c>
      <c r="P165" s="172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406"/>
      <c r="B166" s="24">
        <f t="shared" si="41"/>
        <v>0.99999999999999989</v>
      </c>
      <c r="C166" s="24">
        <f t="shared" si="42"/>
        <v>1.0416666666666665</v>
      </c>
      <c r="D166" s="5"/>
      <c r="E166" s="172"/>
      <c r="F166" s="398"/>
      <c r="G166" s="398"/>
      <c r="H166" s="6"/>
      <c r="I166" s="7"/>
      <c r="J166" s="7"/>
      <c r="K166" s="30">
        <f t="shared" si="32"/>
        <v>0</v>
      </c>
      <c r="L166" s="395"/>
      <c r="M166" s="396"/>
      <c r="N166" s="397"/>
      <c r="O166" s="36">
        <f t="shared" si="31"/>
        <v>0</v>
      </c>
      <c r="P166" s="172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406"/>
      <c r="B167" s="24">
        <f t="shared" si="41"/>
        <v>1.0416666666666665</v>
      </c>
      <c r="C167" s="24">
        <f t="shared" si="42"/>
        <v>1.0833333333333333</v>
      </c>
      <c r="D167" s="5"/>
      <c r="E167" s="172"/>
      <c r="F167" s="398"/>
      <c r="G167" s="398"/>
      <c r="H167" s="6"/>
      <c r="I167" s="7"/>
      <c r="J167" s="7"/>
      <c r="K167" s="30">
        <f t="shared" si="32"/>
        <v>0</v>
      </c>
      <c r="L167" s="395"/>
      <c r="M167" s="396"/>
      <c r="N167" s="397"/>
      <c r="O167" s="36">
        <f t="shared" si="31"/>
        <v>0</v>
      </c>
      <c r="P167" s="172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406"/>
      <c r="B168" s="24">
        <f t="shared" si="41"/>
        <v>1.0833333333333333</v>
      </c>
      <c r="C168" s="24">
        <f t="shared" si="42"/>
        <v>1.125</v>
      </c>
      <c r="D168" s="5"/>
      <c r="E168" s="9"/>
      <c r="F168" s="398"/>
      <c r="G168" s="398"/>
      <c r="H168" s="6"/>
      <c r="I168" s="7"/>
      <c r="J168" s="7"/>
      <c r="K168" s="30">
        <f t="shared" si="32"/>
        <v>0</v>
      </c>
      <c r="L168" s="395"/>
      <c r="M168" s="396"/>
      <c r="N168" s="397"/>
      <c r="O168" s="36">
        <f t="shared" si="31"/>
        <v>0</v>
      </c>
      <c r="P168" s="172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406"/>
      <c r="B169" s="24">
        <f t="shared" si="41"/>
        <v>1.125</v>
      </c>
      <c r="C169" s="24">
        <f t="shared" si="42"/>
        <v>1.1666666666666667</v>
      </c>
      <c r="D169" s="5"/>
      <c r="E169" s="9"/>
      <c r="F169" s="393"/>
      <c r="G169" s="394"/>
      <c r="H169" s="6"/>
      <c r="I169" s="7"/>
      <c r="J169" s="7"/>
      <c r="K169" s="30">
        <f t="shared" si="32"/>
        <v>0</v>
      </c>
      <c r="L169" s="395"/>
      <c r="M169" s="396"/>
      <c r="N169" s="397"/>
      <c r="O169" s="36">
        <f t="shared" si="31"/>
        <v>0</v>
      </c>
      <c r="P169" s="172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406"/>
      <c r="B170" s="24">
        <f t="shared" si="41"/>
        <v>1.1666666666666667</v>
      </c>
      <c r="C170" s="24">
        <f t="shared" si="42"/>
        <v>1.2083333333333335</v>
      </c>
      <c r="D170" s="5"/>
      <c r="E170" s="9"/>
      <c r="F170" s="393"/>
      <c r="G170" s="394"/>
      <c r="H170" s="6"/>
      <c r="I170" s="7"/>
      <c r="J170" s="7"/>
      <c r="K170" s="30">
        <f t="shared" si="32"/>
        <v>0</v>
      </c>
      <c r="L170" s="395"/>
      <c r="M170" s="396"/>
      <c r="N170" s="397"/>
      <c r="O170" s="36">
        <f t="shared" si="31"/>
        <v>0</v>
      </c>
      <c r="P170" s="172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406"/>
      <c r="B171" s="24">
        <f t="shared" si="41"/>
        <v>1.2083333333333335</v>
      </c>
      <c r="C171" s="24">
        <f t="shared" si="42"/>
        <v>1.2500000000000002</v>
      </c>
      <c r="D171" s="5"/>
      <c r="E171" s="9"/>
      <c r="F171" s="398"/>
      <c r="G171" s="398"/>
      <c r="H171" s="6"/>
      <c r="I171" s="7"/>
      <c r="J171" s="7"/>
      <c r="K171" s="30">
        <f t="shared" si="32"/>
        <v>0</v>
      </c>
      <c r="L171" s="395"/>
      <c r="M171" s="396"/>
      <c r="N171" s="397"/>
      <c r="O171" s="36">
        <f t="shared" si="31"/>
        <v>0</v>
      </c>
      <c r="P171" s="172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406"/>
      <c r="B172" s="24">
        <f t="shared" si="41"/>
        <v>1.2500000000000002</v>
      </c>
      <c r="C172" s="24">
        <f t="shared" si="42"/>
        <v>1.291666666666667</v>
      </c>
      <c r="D172" s="10"/>
      <c r="E172" s="9"/>
      <c r="F172" s="398"/>
      <c r="G172" s="398"/>
      <c r="H172" s="6"/>
      <c r="I172" s="7"/>
      <c r="J172" s="7"/>
      <c r="K172" s="30">
        <f t="shared" si="32"/>
        <v>0</v>
      </c>
      <c r="L172" s="395"/>
      <c r="M172" s="396"/>
      <c r="N172" s="397"/>
      <c r="O172" s="36">
        <f t="shared" si="31"/>
        <v>0</v>
      </c>
      <c r="P172" s="172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407"/>
      <c r="B173" s="25">
        <f t="shared" si="41"/>
        <v>1.291666666666667</v>
      </c>
      <c r="C173" s="26">
        <f t="shared" si="42"/>
        <v>1.3333333333333337</v>
      </c>
      <c r="D173" s="11"/>
      <c r="E173" s="11"/>
      <c r="F173" s="401"/>
      <c r="G173" s="401"/>
      <c r="H173" s="6"/>
      <c r="I173" s="13"/>
      <c r="J173" s="13"/>
      <c r="K173" s="31">
        <f t="shared" si="32"/>
        <v>0</v>
      </c>
      <c r="L173" s="402"/>
      <c r="M173" s="403"/>
      <c r="N173" s="404"/>
      <c r="O173" s="39">
        <f t="shared" si="31"/>
        <v>0</v>
      </c>
      <c r="P173" s="173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405" t="str">
        <f>A153</f>
        <v>амаретто</v>
      </c>
      <c r="B174" s="23">
        <f>B138</f>
        <v>0.95833333333333337</v>
      </c>
      <c r="C174" s="23">
        <f>B174+1/24</f>
        <v>1</v>
      </c>
      <c r="D174" s="1"/>
      <c r="E174" s="171"/>
      <c r="F174" s="408" t="s">
        <v>98</v>
      </c>
      <c r="G174" s="409"/>
      <c r="H174" s="2" t="s">
        <v>99</v>
      </c>
      <c r="I174" s="3">
        <v>0.95833333333333337</v>
      </c>
      <c r="J174" s="3">
        <v>0.96527777777777779</v>
      </c>
      <c r="K174" s="29">
        <f t="shared" si="32"/>
        <v>9.9999999999999645</v>
      </c>
      <c r="L174" s="410"/>
      <c r="M174" s="411"/>
      <c r="N174" s="412"/>
      <c r="O174" s="35" t="str">
        <f t="shared" si="31"/>
        <v/>
      </c>
      <c r="P174" s="171"/>
      <c r="Q174" s="4"/>
      <c r="R174"/>
      <c r="S174" s="33">
        <f t="shared" si="33"/>
        <v>9.9999999999999645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406"/>
      <c r="B175" s="24">
        <f>C174</f>
        <v>1</v>
      </c>
      <c r="C175" s="24">
        <f>B175+1/24</f>
        <v>1.0416666666666667</v>
      </c>
      <c r="D175" s="5"/>
      <c r="E175" s="172"/>
      <c r="F175" s="398" t="s">
        <v>100</v>
      </c>
      <c r="G175" s="398"/>
      <c r="H175" s="6" t="s">
        <v>99</v>
      </c>
      <c r="I175" s="7">
        <v>0.96527777777777779</v>
      </c>
      <c r="J175" s="7">
        <v>0.97222222222222221</v>
      </c>
      <c r="K175" s="30">
        <f t="shared" si="32"/>
        <v>9.9999999999999645</v>
      </c>
      <c r="L175" s="395"/>
      <c r="M175" s="396"/>
      <c r="N175" s="397"/>
      <c r="O175" s="36" t="str">
        <f t="shared" si="31"/>
        <v/>
      </c>
      <c r="P175" s="172"/>
      <c r="Q175" s="8"/>
      <c r="R175"/>
      <c r="S175" s="33">
        <f t="shared" si="33"/>
        <v>9.9999999999999645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406"/>
      <c r="B176" s="24">
        <f t="shared" ref="B176:B184" si="43">C175</f>
        <v>1.0416666666666667</v>
      </c>
      <c r="C176" s="24">
        <f t="shared" ref="C176:C184" si="44">B176+1/24</f>
        <v>1.0833333333333335</v>
      </c>
      <c r="D176" s="5"/>
      <c r="E176" s="172"/>
      <c r="F176" s="398" t="s">
        <v>193</v>
      </c>
      <c r="G176" s="398"/>
      <c r="H176" s="6" t="s">
        <v>194</v>
      </c>
      <c r="I176" s="7">
        <v>0.97222222222222221</v>
      </c>
      <c r="J176" s="7">
        <v>6.9444444444444441E-3</v>
      </c>
      <c r="K176" s="30">
        <f t="shared" si="32"/>
        <v>49.999999999999986</v>
      </c>
      <c r="L176" s="395" t="s">
        <v>195</v>
      </c>
      <c r="M176" s="396"/>
      <c r="N176" s="397"/>
      <c r="O176" s="36" t="str">
        <f t="shared" si="31"/>
        <v/>
      </c>
      <c r="P176" s="172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406"/>
      <c r="B177" s="24">
        <f t="shared" si="43"/>
        <v>1.0833333333333335</v>
      </c>
      <c r="C177" s="24">
        <f t="shared" si="44"/>
        <v>1.1250000000000002</v>
      </c>
      <c r="D177" s="5"/>
      <c r="E177" s="172"/>
      <c r="F177" s="398" t="s">
        <v>133</v>
      </c>
      <c r="G177" s="398"/>
      <c r="H177" s="6" t="s">
        <v>99</v>
      </c>
      <c r="I177" s="7">
        <v>6.9444444444444441E-3</v>
      </c>
      <c r="J177" s="7">
        <v>6.25E-2</v>
      </c>
      <c r="K177" s="30">
        <f t="shared" si="32"/>
        <v>80</v>
      </c>
      <c r="L177" s="395"/>
      <c r="M177" s="396"/>
      <c r="N177" s="397"/>
      <c r="O177" s="36" t="str">
        <f t="shared" si="31"/>
        <v/>
      </c>
      <c r="P177" s="172"/>
      <c r="Q177" s="8"/>
      <c r="R177"/>
      <c r="S177" s="33">
        <f t="shared" si="33"/>
        <v>80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406"/>
      <c r="B178" s="24">
        <f t="shared" si="43"/>
        <v>1.1250000000000002</v>
      </c>
      <c r="C178" s="24">
        <f t="shared" si="44"/>
        <v>1.166666666666667</v>
      </c>
      <c r="D178" s="5"/>
      <c r="E178" s="172"/>
      <c r="F178" s="398" t="s">
        <v>116</v>
      </c>
      <c r="G178" s="398"/>
      <c r="H178" s="6" t="s">
        <v>99</v>
      </c>
      <c r="I178" s="7">
        <v>6.25E-2</v>
      </c>
      <c r="J178" s="7">
        <v>6.9444444444444434E-2</v>
      </c>
      <c r="K178" s="30">
        <f t="shared" si="32"/>
        <v>9.999999999999984</v>
      </c>
      <c r="L178" s="395"/>
      <c r="M178" s="396"/>
      <c r="N178" s="397"/>
      <c r="O178" s="36" t="str">
        <f t="shared" si="31"/>
        <v/>
      </c>
      <c r="P178" s="172"/>
      <c r="Q178" s="8"/>
      <c r="R178"/>
      <c r="S178" s="33">
        <f t="shared" si="33"/>
        <v>9.999999999999984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406"/>
      <c r="B179" s="24">
        <f t="shared" si="43"/>
        <v>1.166666666666667</v>
      </c>
      <c r="C179" s="24">
        <f t="shared" si="44"/>
        <v>1.2083333333333337</v>
      </c>
      <c r="D179" s="5"/>
      <c r="E179" s="172"/>
      <c r="F179" s="398" t="s">
        <v>193</v>
      </c>
      <c r="G179" s="398"/>
      <c r="H179" s="6" t="s">
        <v>102</v>
      </c>
      <c r="I179" s="7">
        <v>6.9444444444444434E-2</v>
      </c>
      <c r="J179" s="7">
        <v>0.13194444444444445</v>
      </c>
      <c r="K179" s="30">
        <f t="shared" si="32"/>
        <v>90.000000000000028</v>
      </c>
      <c r="L179" s="395" t="s">
        <v>196</v>
      </c>
      <c r="M179" s="396"/>
      <c r="N179" s="397"/>
      <c r="O179" s="36" t="str">
        <f t="shared" si="31"/>
        <v/>
      </c>
      <c r="P179" s="172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90.000000000000028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406"/>
      <c r="B180" s="24">
        <f t="shared" si="43"/>
        <v>1.2083333333333337</v>
      </c>
      <c r="C180" s="24">
        <f t="shared" si="44"/>
        <v>1.2500000000000004</v>
      </c>
      <c r="D180" s="5"/>
      <c r="E180" s="9"/>
      <c r="F180" s="398" t="s">
        <v>114</v>
      </c>
      <c r="G180" s="398"/>
      <c r="H180" s="6" t="s">
        <v>194</v>
      </c>
      <c r="I180" s="7">
        <v>0.13194444444444445</v>
      </c>
      <c r="J180" s="7">
        <v>0.1423611111111111</v>
      </c>
      <c r="K180" s="30">
        <f t="shared" si="32"/>
        <v>14.999999999999986</v>
      </c>
      <c r="L180" s="395" t="s">
        <v>197</v>
      </c>
      <c r="M180" s="396"/>
      <c r="N180" s="397"/>
      <c r="O180" s="36" t="str">
        <f t="shared" si="31"/>
        <v/>
      </c>
      <c r="P180" s="172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406"/>
      <c r="B181" s="24">
        <f t="shared" si="43"/>
        <v>1.2500000000000004</v>
      </c>
      <c r="C181" s="24">
        <f t="shared" si="44"/>
        <v>1.2916666666666672</v>
      </c>
      <c r="D181" s="5"/>
      <c r="E181" s="9"/>
      <c r="F181" s="393"/>
      <c r="G181" s="394"/>
      <c r="H181" s="6"/>
      <c r="I181" s="7"/>
      <c r="J181" s="7"/>
      <c r="K181" s="30">
        <f t="shared" si="32"/>
        <v>0</v>
      </c>
      <c r="L181" s="395"/>
      <c r="M181" s="396"/>
      <c r="N181" s="397"/>
      <c r="O181" s="36">
        <f t="shared" si="31"/>
        <v>0</v>
      </c>
      <c r="P181" s="172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406"/>
      <c r="B182" s="24">
        <f t="shared" si="43"/>
        <v>1.2916666666666672</v>
      </c>
      <c r="C182" s="24">
        <f t="shared" si="44"/>
        <v>1.3333333333333339</v>
      </c>
      <c r="D182" s="5"/>
      <c r="E182" s="9"/>
      <c r="F182" s="393"/>
      <c r="G182" s="394"/>
      <c r="H182" s="6"/>
      <c r="I182" s="7"/>
      <c r="J182" s="7"/>
      <c r="K182" s="30">
        <f t="shared" si="32"/>
        <v>0</v>
      </c>
      <c r="L182" s="395"/>
      <c r="M182" s="396"/>
      <c r="N182" s="397"/>
      <c r="O182" s="36">
        <f t="shared" si="31"/>
        <v>0</v>
      </c>
      <c r="P182" s="172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406"/>
      <c r="B183" s="24">
        <f t="shared" si="43"/>
        <v>1.3333333333333339</v>
      </c>
      <c r="C183" s="24">
        <f t="shared" si="44"/>
        <v>1.3750000000000007</v>
      </c>
      <c r="D183" s="5"/>
      <c r="E183" s="9"/>
      <c r="F183" s="398"/>
      <c r="G183" s="398"/>
      <c r="H183" s="6"/>
      <c r="I183" s="7"/>
      <c r="J183" s="7"/>
      <c r="K183" s="30">
        <f t="shared" si="32"/>
        <v>0</v>
      </c>
      <c r="L183" s="395"/>
      <c r="M183" s="396"/>
      <c r="N183" s="397"/>
      <c r="O183" s="36">
        <f t="shared" si="31"/>
        <v>0</v>
      </c>
      <c r="P183" s="172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407"/>
      <c r="B184" s="25">
        <f t="shared" si="43"/>
        <v>1.3750000000000007</v>
      </c>
      <c r="C184" s="25">
        <f t="shared" si="44"/>
        <v>1.4166666666666674</v>
      </c>
      <c r="D184" s="15"/>
      <c r="E184" s="11"/>
      <c r="F184" s="401"/>
      <c r="G184" s="401"/>
      <c r="H184" s="12"/>
      <c r="I184" s="13"/>
      <c r="J184" s="13"/>
      <c r="K184" s="31">
        <f t="shared" si="32"/>
        <v>0</v>
      </c>
      <c r="L184" s="402"/>
      <c r="M184" s="403"/>
      <c r="N184" s="404"/>
      <c r="O184" s="39">
        <f t="shared" si="31"/>
        <v>0</v>
      </c>
      <c r="P184" s="173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405" t="str">
        <f>A154</f>
        <v>карамель</v>
      </c>
      <c r="B185" s="23">
        <f>B140</f>
        <v>0.25</v>
      </c>
      <c r="C185" s="23">
        <f>B185+1/24</f>
        <v>0.29166666666666669</v>
      </c>
      <c r="D185" s="1"/>
      <c r="E185" s="171"/>
      <c r="F185" s="408" t="s">
        <v>98</v>
      </c>
      <c r="G185" s="409"/>
      <c r="H185" s="2" t="s">
        <v>99</v>
      </c>
      <c r="I185" s="3">
        <v>0.25</v>
      </c>
      <c r="J185" s="3">
        <v>0.25694444444444448</v>
      </c>
      <c r="K185" s="29">
        <f t="shared" si="32"/>
        <v>10.000000000000044</v>
      </c>
      <c r="L185" s="410"/>
      <c r="M185" s="411"/>
      <c r="N185" s="412"/>
      <c r="O185" s="35" t="str">
        <f t="shared" si="31"/>
        <v/>
      </c>
      <c r="P185" s="171"/>
      <c r="Q185" s="4"/>
      <c r="R185"/>
      <c r="S185" s="33">
        <f t="shared" si="33"/>
        <v>10.000000000000044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406"/>
      <c r="B186" s="24">
        <f>C185</f>
        <v>0.29166666666666669</v>
      </c>
      <c r="C186" s="24">
        <f>B186+1/24</f>
        <v>0.33333333333333337</v>
      </c>
      <c r="D186" s="5"/>
      <c r="E186" s="172"/>
      <c r="F186" s="398" t="s">
        <v>100</v>
      </c>
      <c r="G186" s="398"/>
      <c r="H186" s="6" t="s">
        <v>99</v>
      </c>
      <c r="I186" s="7">
        <v>0.25694444444444448</v>
      </c>
      <c r="J186" s="7">
        <v>0.2638888888888889</v>
      </c>
      <c r="K186" s="30">
        <f t="shared" si="32"/>
        <v>9.9999999999999645</v>
      </c>
      <c r="L186" s="395"/>
      <c r="M186" s="396"/>
      <c r="N186" s="397"/>
      <c r="O186" s="36" t="str">
        <f t="shared" si="31"/>
        <v/>
      </c>
      <c r="P186" s="172"/>
      <c r="Q186" s="8"/>
      <c r="R186"/>
      <c r="S186" s="33">
        <f t="shared" si="33"/>
        <v>9.9999999999999645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406"/>
      <c r="B187" s="24">
        <f t="shared" ref="B187:B195" si="45">C186</f>
        <v>0.33333333333333337</v>
      </c>
      <c r="C187" s="24">
        <f t="shared" ref="C187:C195" si="46">B187+1/24</f>
        <v>0.37500000000000006</v>
      </c>
      <c r="D187" s="5"/>
      <c r="E187" s="172"/>
      <c r="F187" s="398" t="s">
        <v>112</v>
      </c>
      <c r="G187" s="398"/>
      <c r="H187" s="6" t="s">
        <v>99</v>
      </c>
      <c r="I187" s="7">
        <v>0.2638888888888889</v>
      </c>
      <c r="J187" s="7">
        <v>0.28472222222222221</v>
      </c>
      <c r="K187" s="30">
        <f t="shared" si="32"/>
        <v>29.999999999999972</v>
      </c>
      <c r="L187" s="395"/>
      <c r="M187" s="396"/>
      <c r="N187" s="397"/>
      <c r="O187" s="36" t="str">
        <f t="shared" si="31"/>
        <v/>
      </c>
      <c r="P187" s="172"/>
      <c r="Q187" s="8"/>
      <c r="R187"/>
      <c r="S187" s="33">
        <f t="shared" si="33"/>
        <v>29.999999999999972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406"/>
      <c r="B188" s="24">
        <f t="shared" si="45"/>
        <v>0.37500000000000006</v>
      </c>
      <c r="C188" s="24">
        <f t="shared" si="46"/>
        <v>0.41666666666666674</v>
      </c>
      <c r="D188" s="5"/>
      <c r="E188" s="172"/>
      <c r="F188" s="398" t="s">
        <v>199</v>
      </c>
      <c r="G188" s="398"/>
      <c r="H188" s="6" t="s">
        <v>102</v>
      </c>
      <c r="I188" s="7">
        <v>0.28472222222222221</v>
      </c>
      <c r="J188" s="7">
        <v>0.30555555555555552</v>
      </c>
      <c r="K188" s="30">
        <f t="shared" si="32"/>
        <v>29.999999999999972</v>
      </c>
      <c r="L188" s="395" t="s">
        <v>200</v>
      </c>
      <c r="M188" s="396"/>
      <c r="N188" s="397"/>
      <c r="O188" s="36" t="str">
        <f t="shared" si="31"/>
        <v/>
      </c>
      <c r="P188" s="172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29.999999999999972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406"/>
      <c r="B189" s="24">
        <f t="shared" si="45"/>
        <v>0.41666666666666674</v>
      </c>
      <c r="C189" s="24">
        <f t="shared" si="46"/>
        <v>0.45833333333333343</v>
      </c>
      <c r="D189" s="5"/>
      <c r="E189" s="172"/>
      <c r="F189" s="398"/>
      <c r="G189" s="398"/>
      <c r="H189" s="6"/>
      <c r="I189" s="7"/>
      <c r="J189" s="7"/>
      <c r="K189" s="30">
        <f t="shared" si="32"/>
        <v>0</v>
      </c>
      <c r="L189" s="395"/>
      <c r="M189" s="396"/>
      <c r="N189" s="397"/>
      <c r="O189" s="36">
        <f t="shared" si="31"/>
        <v>0</v>
      </c>
      <c r="P189" s="172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406"/>
      <c r="B190" s="24">
        <f t="shared" si="45"/>
        <v>0.45833333333333343</v>
      </c>
      <c r="C190" s="24">
        <f t="shared" si="46"/>
        <v>0.50000000000000011</v>
      </c>
      <c r="D190" s="5"/>
      <c r="E190" s="172"/>
      <c r="F190" s="398"/>
      <c r="G190" s="398"/>
      <c r="H190" s="6"/>
      <c r="I190" s="7"/>
      <c r="J190" s="7"/>
      <c r="K190" s="30">
        <f t="shared" si="32"/>
        <v>0</v>
      </c>
      <c r="L190" s="395"/>
      <c r="M190" s="396"/>
      <c r="N190" s="397"/>
      <c r="O190" s="36">
        <f t="shared" si="31"/>
        <v>0</v>
      </c>
      <c r="P190" s="172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406"/>
      <c r="B191" s="24">
        <f t="shared" si="45"/>
        <v>0.50000000000000011</v>
      </c>
      <c r="C191" s="24">
        <f t="shared" si="46"/>
        <v>0.54166666666666674</v>
      </c>
      <c r="D191" s="5"/>
      <c r="E191" s="9"/>
      <c r="F191" s="398"/>
      <c r="G191" s="398"/>
      <c r="H191" s="6"/>
      <c r="I191" s="7"/>
      <c r="J191" s="7"/>
      <c r="K191" s="30">
        <f t="shared" si="32"/>
        <v>0</v>
      </c>
      <c r="L191" s="395"/>
      <c r="M191" s="396"/>
      <c r="N191" s="397"/>
      <c r="O191" s="36">
        <f t="shared" si="31"/>
        <v>0</v>
      </c>
      <c r="P191" s="172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406"/>
      <c r="B192" s="24">
        <f t="shared" si="45"/>
        <v>0.54166666666666674</v>
      </c>
      <c r="C192" s="24">
        <f t="shared" si="46"/>
        <v>0.58333333333333337</v>
      </c>
      <c r="D192" s="5"/>
      <c r="E192" s="9"/>
      <c r="F192" s="393"/>
      <c r="G192" s="394"/>
      <c r="H192" s="6"/>
      <c r="I192" s="7"/>
      <c r="J192" s="7"/>
      <c r="K192" s="30">
        <f t="shared" si="32"/>
        <v>0</v>
      </c>
      <c r="L192" s="395"/>
      <c r="M192" s="396"/>
      <c r="N192" s="397"/>
      <c r="O192" s="36">
        <f t="shared" si="31"/>
        <v>0</v>
      </c>
      <c r="P192" s="172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406"/>
      <c r="B193" s="24">
        <f t="shared" si="45"/>
        <v>0.58333333333333337</v>
      </c>
      <c r="C193" s="24">
        <f t="shared" si="46"/>
        <v>0.625</v>
      </c>
      <c r="D193" s="5"/>
      <c r="E193" s="9"/>
      <c r="F193" s="393"/>
      <c r="G193" s="394"/>
      <c r="H193" s="6"/>
      <c r="I193" s="7"/>
      <c r="J193" s="7"/>
      <c r="K193" s="30">
        <f t="shared" si="32"/>
        <v>0</v>
      </c>
      <c r="L193" s="395"/>
      <c r="M193" s="396"/>
      <c r="N193" s="397"/>
      <c r="O193" s="36">
        <f t="shared" si="31"/>
        <v>0</v>
      </c>
      <c r="P193" s="172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406"/>
      <c r="B194" s="24">
        <f t="shared" si="45"/>
        <v>0.625</v>
      </c>
      <c r="C194" s="24">
        <f t="shared" si="46"/>
        <v>0.66666666666666663</v>
      </c>
      <c r="D194" s="5"/>
      <c r="E194" s="9"/>
      <c r="F194" s="398"/>
      <c r="G194" s="398"/>
      <c r="H194" s="6"/>
      <c r="I194" s="7"/>
      <c r="J194" s="7"/>
      <c r="K194" s="30">
        <f t="shared" si="32"/>
        <v>0</v>
      </c>
      <c r="L194" s="395"/>
      <c r="M194" s="396"/>
      <c r="N194" s="397"/>
      <c r="O194" s="36">
        <f t="shared" si="31"/>
        <v>0</v>
      </c>
      <c r="P194" s="172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407"/>
      <c r="B195" s="25">
        <f t="shared" si="45"/>
        <v>0.66666666666666663</v>
      </c>
      <c r="C195" s="25">
        <f t="shared" si="46"/>
        <v>0.70833333333333326</v>
      </c>
      <c r="D195" s="15"/>
      <c r="E195" s="11"/>
      <c r="F195" s="401"/>
      <c r="G195" s="401"/>
      <c r="H195" s="12"/>
      <c r="I195" s="13"/>
      <c r="J195" s="13"/>
      <c r="K195" s="31">
        <f t="shared" si="32"/>
        <v>0</v>
      </c>
      <c r="L195" s="402"/>
      <c r="M195" s="403"/>
      <c r="N195" s="404"/>
      <c r="O195" s="39">
        <f t="shared" si="31"/>
        <v>0</v>
      </c>
      <c r="P195" s="173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405">
        <f>A155</f>
        <v>0</v>
      </c>
      <c r="B196" s="23">
        <f>B142</f>
        <v>0</v>
      </c>
      <c r="C196" s="23">
        <f>B196+1/24</f>
        <v>4.1666666666666664E-2</v>
      </c>
      <c r="D196" s="1"/>
      <c r="E196" s="171"/>
      <c r="F196" s="408"/>
      <c r="G196" s="409"/>
      <c r="H196" s="2"/>
      <c r="I196" s="3"/>
      <c r="J196" s="3"/>
      <c r="K196" s="29">
        <f t="shared" si="32"/>
        <v>0</v>
      </c>
      <c r="L196" s="410"/>
      <c r="M196" s="411"/>
      <c r="N196" s="412"/>
      <c r="O196" s="35">
        <f t="shared" si="31"/>
        <v>0</v>
      </c>
      <c r="P196" s="171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406"/>
      <c r="B197" s="24">
        <f>C196</f>
        <v>4.1666666666666664E-2</v>
      </c>
      <c r="C197" s="24">
        <f>B197+1/24</f>
        <v>8.3333333333333329E-2</v>
      </c>
      <c r="D197" s="5"/>
      <c r="E197" s="172"/>
      <c r="F197" s="398"/>
      <c r="G197" s="398"/>
      <c r="H197" s="6"/>
      <c r="I197" s="7"/>
      <c r="J197" s="7"/>
      <c r="K197" s="30">
        <f t="shared" si="32"/>
        <v>0</v>
      </c>
      <c r="L197" s="395"/>
      <c r="M197" s="396"/>
      <c r="N197" s="397"/>
      <c r="O197" s="36">
        <f t="shared" si="31"/>
        <v>0</v>
      </c>
      <c r="P197" s="172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40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72"/>
      <c r="F198" s="398"/>
      <c r="G198" s="398"/>
      <c r="H198" s="6"/>
      <c r="I198" s="7"/>
      <c r="J198" s="7"/>
      <c r="K198" s="30">
        <f t="shared" si="32"/>
        <v>0</v>
      </c>
      <c r="L198" s="395"/>
      <c r="M198" s="396"/>
      <c r="N198" s="397"/>
      <c r="O198" s="36">
        <f t="shared" si="31"/>
        <v>0</v>
      </c>
      <c r="P198" s="172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406"/>
      <c r="B199" s="24">
        <f t="shared" si="47"/>
        <v>0.125</v>
      </c>
      <c r="C199" s="24">
        <f t="shared" si="48"/>
        <v>0.16666666666666666</v>
      </c>
      <c r="D199" s="5"/>
      <c r="E199" s="172"/>
      <c r="F199" s="398"/>
      <c r="G199" s="398"/>
      <c r="H199" s="6"/>
      <c r="I199" s="7"/>
      <c r="J199" s="7"/>
      <c r="K199" s="30">
        <f t="shared" si="32"/>
        <v>0</v>
      </c>
      <c r="L199" s="395"/>
      <c r="M199" s="396"/>
      <c r="N199" s="397"/>
      <c r="O199" s="36">
        <f t="shared" si="31"/>
        <v>0</v>
      </c>
      <c r="P199" s="172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406"/>
      <c r="B200" s="24">
        <f t="shared" si="47"/>
        <v>0.16666666666666666</v>
      </c>
      <c r="C200" s="24">
        <f t="shared" si="48"/>
        <v>0.20833333333333331</v>
      </c>
      <c r="D200" s="5"/>
      <c r="E200" s="172"/>
      <c r="F200" s="398"/>
      <c r="G200" s="398"/>
      <c r="H200" s="6"/>
      <c r="I200" s="7"/>
      <c r="J200" s="7"/>
      <c r="K200" s="30">
        <f t="shared" si="32"/>
        <v>0</v>
      </c>
      <c r="L200" s="395"/>
      <c r="M200" s="396"/>
      <c r="N200" s="397"/>
      <c r="O200" s="36">
        <f t="shared" si="31"/>
        <v>0</v>
      </c>
      <c r="P200" s="172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406"/>
      <c r="B201" s="24">
        <f t="shared" si="47"/>
        <v>0.20833333333333331</v>
      </c>
      <c r="C201" s="24">
        <f t="shared" si="48"/>
        <v>0.24999999999999997</v>
      </c>
      <c r="D201" s="5"/>
      <c r="E201" s="172"/>
      <c r="F201" s="398"/>
      <c r="G201" s="398"/>
      <c r="H201" s="6"/>
      <c r="I201" s="7"/>
      <c r="J201" s="7"/>
      <c r="K201" s="30">
        <f t="shared" si="32"/>
        <v>0</v>
      </c>
      <c r="L201" s="395"/>
      <c r="M201" s="396"/>
      <c r="N201" s="397"/>
      <c r="O201" s="36">
        <f t="shared" si="31"/>
        <v>0</v>
      </c>
      <c r="P201" s="172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40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398"/>
      <c r="G202" s="398"/>
      <c r="H202" s="6"/>
      <c r="I202" s="7"/>
      <c r="J202" s="7"/>
      <c r="K202" s="30">
        <f t="shared" si="32"/>
        <v>0</v>
      </c>
      <c r="L202" s="395"/>
      <c r="M202" s="396"/>
      <c r="N202" s="397"/>
      <c r="O202" s="36">
        <f t="shared" si="31"/>
        <v>0</v>
      </c>
      <c r="P202" s="172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40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393"/>
      <c r="G203" s="394"/>
      <c r="H203" s="6"/>
      <c r="I203" s="7"/>
      <c r="J203" s="7"/>
      <c r="K203" s="30">
        <f t="shared" si="32"/>
        <v>0</v>
      </c>
      <c r="L203" s="395"/>
      <c r="M203" s="396"/>
      <c r="N203" s="397"/>
      <c r="O203" s="36">
        <f t="shared" si="31"/>
        <v>0</v>
      </c>
      <c r="P203" s="172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406"/>
      <c r="B204" s="24">
        <f t="shared" si="47"/>
        <v>0.33333333333333331</v>
      </c>
      <c r="C204" s="24">
        <f t="shared" si="48"/>
        <v>0.375</v>
      </c>
      <c r="D204" s="5"/>
      <c r="E204" s="9"/>
      <c r="F204" s="393"/>
      <c r="G204" s="394"/>
      <c r="H204" s="6"/>
      <c r="I204" s="7"/>
      <c r="J204" s="7"/>
      <c r="K204" s="30">
        <f t="shared" si="32"/>
        <v>0</v>
      </c>
      <c r="L204" s="395"/>
      <c r="M204" s="396"/>
      <c r="N204" s="397"/>
      <c r="O204" s="36">
        <f t="shared" si="31"/>
        <v>0</v>
      </c>
      <c r="P204" s="172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406"/>
      <c r="B205" s="24">
        <f t="shared" si="47"/>
        <v>0.375</v>
      </c>
      <c r="C205" s="24">
        <f t="shared" si="48"/>
        <v>0.41666666666666669</v>
      </c>
      <c r="D205" s="5"/>
      <c r="E205" s="9"/>
      <c r="F205" s="398"/>
      <c r="G205" s="398"/>
      <c r="H205" s="6"/>
      <c r="I205" s="7"/>
      <c r="J205" s="7"/>
      <c r="K205" s="30">
        <f t="shared" si="32"/>
        <v>0</v>
      </c>
      <c r="L205" s="395"/>
      <c r="M205" s="396"/>
      <c r="N205" s="397"/>
      <c r="O205" s="36">
        <f t="shared" si="31"/>
        <v>0</v>
      </c>
      <c r="P205" s="172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40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401"/>
      <c r="G206" s="401"/>
      <c r="H206" s="12"/>
      <c r="I206" s="13"/>
      <c r="J206" s="13"/>
      <c r="K206" s="31">
        <f t="shared" si="32"/>
        <v>0</v>
      </c>
      <c r="L206" s="402"/>
      <c r="M206" s="403"/>
      <c r="N206" s="404"/>
      <c r="O206" s="173">
        <f t="shared" si="31"/>
        <v>0</v>
      </c>
      <c r="P206" s="173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406">
        <f>A156</f>
        <v>0</v>
      </c>
      <c r="B207" s="23">
        <f>B144</f>
        <v>0</v>
      </c>
      <c r="C207" s="23">
        <f>B207+1/24</f>
        <v>4.1666666666666664E-2</v>
      </c>
      <c r="D207" s="1"/>
      <c r="E207" s="171"/>
      <c r="F207" s="408"/>
      <c r="G207" s="409"/>
      <c r="H207" s="2"/>
      <c r="I207" s="3"/>
      <c r="J207" s="3"/>
      <c r="K207" s="29">
        <f t="shared" si="32"/>
        <v>0</v>
      </c>
      <c r="L207" s="410"/>
      <c r="M207" s="411"/>
      <c r="N207" s="412"/>
      <c r="O207" s="35">
        <f t="shared" si="31"/>
        <v>0</v>
      </c>
      <c r="P207" s="171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406"/>
      <c r="B208" s="24">
        <f>C207</f>
        <v>4.1666666666666664E-2</v>
      </c>
      <c r="C208" s="24">
        <f>B208+1/24</f>
        <v>8.3333333333333329E-2</v>
      </c>
      <c r="D208" s="5"/>
      <c r="E208" s="172"/>
      <c r="F208" s="393"/>
      <c r="G208" s="394"/>
      <c r="H208" s="6"/>
      <c r="I208" s="7"/>
      <c r="J208" s="7"/>
      <c r="K208" s="30">
        <f t="shared" si="32"/>
        <v>0</v>
      </c>
      <c r="L208" s="395"/>
      <c r="M208" s="396"/>
      <c r="N208" s="397"/>
      <c r="O208" s="36">
        <f t="shared" si="31"/>
        <v>0</v>
      </c>
      <c r="P208" s="172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40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72"/>
      <c r="F209" s="398"/>
      <c r="G209" s="398"/>
      <c r="H209" s="6"/>
      <c r="I209" s="7"/>
      <c r="J209" s="7"/>
      <c r="K209" s="30">
        <f t="shared" si="32"/>
        <v>0</v>
      </c>
      <c r="L209" s="395"/>
      <c r="M209" s="396"/>
      <c r="N209" s="397"/>
      <c r="O209" s="36">
        <f t="shared" si="31"/>
        <v>0</v>
      </c>
      <c r="P209" s="172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406"/>
      <c r="B210" s="24">
        <f t="shared" si="49"/>
        <v>0.125</v>
      </c>
      <c r="C210" s="24">
        <f t="shared" si="50"/>
        <v>0.16666666666666666</v>
      </c>
      <c r="D210" s="5"/>
      <c r="E210" s="172"/>
      <c r="F210" s="398"/>
      <c r="G210" s="398"/>
      <c r="H210" s="6"/>
      <c r="I210" s="7"/>
      <c r="J210" s="7"/>
      <c r="K210" s="30">
        <f t="shared" si="32"/>
        <v>0</v>
      </c>
      <c r="L210" s="395"/>
      <c r="M210" s="396"/>
      <c r="N210" s="397"/>
      <c r="O210" s="36">
        <f t="shared" si="31"/>
        <v>0</v>
      </c>
      <c r="P210" s="172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406"/>
      <c r="B211" s="24">
        <f t="shared" si="49"/>
        <v>0.16666666666666666</v>
      </c>
      <c r="C211" s="24">
        <f t="shared" si="50"/>
        <v>0.20833333333333331</v>
      </c>
      <c r="D211" s="5"/>
      <c r="E211" s="172"/>
      <c r="F211" s="398"/>
      <c r="G211" s="398"/>
      <c r="H211" s="6"/>
      <c r="I211" s="7"/>
      <c r="J211" s="7"/>
      <c r="K211" s="30">
        <f t="shared" si="32"/>
        <v>0</v>
      </c>
      <c r="L211" s="395"/>
      <c r="M211" s="396"/>
      <c r="N211" s="397"/>
      <c r="O211" s="36">
        <f t="shared" si="31"/>
        <v>0</v>
      </c>
      <c r="P211" s="172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406"/>
      <c r="B212" s="24">
        <f t="shared" si="49"/>
        <v>0.20833333333333331</v>
      </c>
      <c r="C212" s="24">
        <f t="shared" si="50"/>
        <v>0.24999999999999997</v>
      </c>
      <c r="D212" s="5"/>
      <c r="E212" s="172"/>
      <c r="F212" s="398"/>
      <c r="G212" s="398"/>
      <c r="H212" s="6"/>
      <c r="I212" s="7"/>
      <c r="J212" s="7"/>
      <c r="K212" s="30">
        <f t="shared" si="32"/>
        <v>0</v>
      </c>
      <c r="L212" s="395"/>
      <c r="M212" s="396"/>
      <c r="N212" s="397"/>
      <c r="O212" s="36">
        <f t="shared" si="31"/>
        <v>0</v>
      </c>
      <c r="P212" s="172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40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398"/>
      <c r="G213" s="398"/>
      <c r="H213" s="6"/>
      <c r="I213" s="7"/>
      <c r="J213" s="7"/>
      <c r="K213" s="30">
        <f t="shared" si="32"/>
        <v>0</v>
      </c>
      <c r="L213" s="395"/>
      <c r="M213" s="396"/>
      <c r="N213" s="397"/>
      <c r="O213" s="36">
        <f t="shared" si="31"/>
        <v>0</v>
      </c>
      <c r="P213" s="172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40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393"/>
      <c r="G214" s="394"/>
      <c r="H214" s="6"/>
      <c r="I214" s="7"/>
      <c r="J214" s="7"/>
      <c r="K214" s="30">
        <f t="shared" si="32"/>
        <v>0</v>
      </c>
      <c r="L214" s="395"/>
      <c r="M214" s="396"/>
      <c r="N214" s="397"/>
      <c r="O214" s="36">
        <f t="shared" si="31"/>
        <v>0</v>
      </c>
      <c r="P214" s="172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406"/>
      <c r="B215" s="24">
        <f t="shared" si="49"/>
        <v>0.33333333333333331</v>
      </c>
      <c r="C215" s="24">
        <f t="shared" si="50"/>
        <v>0.375</v>
      </c>
      <c r="D215" s="5"/>
      <c r="E215" s="9"/>
      <c r="F215" s="393"/>
      <c r="G215" s="394"/>
      <c r="H215" s="6"/>
      <c r="I215" s="7"/>
      <c r="J215" s="7"/>
      <c r="K215" s="30">
        <f t="shared" si="32"/>
        <v>0</v>
      </c>
      <c r="L215" s="395"/>
      <c r="M215" s="396"/>
      <c r="N215" s="397"/>
      <c r="O215" s="36">
        <f t="shared" si="31"/>
        <v>0</v>
      </c>
      <c r="P215" s="172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406"/>
      <c r="B216" s="24">
        <f t="shared" si="49"/>
        <v>0.375</v>
      </c>
      <c r="C216" s="24">
        <f t="shared" si="50"/>
        <v>0.41666666666666669</v>
      </c>
      <c r="D216" s="5"/>
      <c r="E216" s="9"/>
      <c r="F216" s="398"/>
      <c r="G216" s="398"/>
      <c r="H216" s="6"/>
      <c r="I216" s="7"/>
      <c r="J216" s="7"/>
      <c r="K216" s="30">
        <f t="shared" si="32"/>
        <v>0</v>
      </c>
      <c r="L216" s="395"/>
      <c r="M216" s="396"/>
      <c r="N216" s="397"/>
      <c r="O216" s="36">
        <f t="shared" si="31"/>
        <v>0</v>
      </c>
      <c r="P216" s="172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40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401"/>
      <c r="G217" s="401"/>
      <c r="H217" s="12"/>
      <c r="I217" s="13"/>
      <c r="J217" s="13"/>
      <c r="K217" s="31">
        <f t="shared" si="32"/>
        <v>0</v>
      </c>
      <c r="L217" s="402"/>
      <c r="M217" s="403"/>
      <c r="N217" s="404"/>
      <c r="O217" s="173">
        <f t="shared" si="31"/>
        <v>0</v>
      </c>
      <c r="P217" s="173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405">
        <f>A157</f>
        <v>0</v>
      </c>
      <c r="B218" s="23">
        <f>B146</f>
        <v>0</v>
      </c>
      <c r="C218" s="23">
        <f>B218+1/24</f>
        <v>4.1666666666666664E-2</v>
      </c>
      <c r="D218" s="1"/>
      <c r="E218" s="171"/>
      <c r="F218" s="408"/>
      <c r="G218" s="409"/>
      <c r="H218" s="2"/>
      <c r="I218" s="3"/>
      <c r="J218" s="3"/>
      <c r="K218" s="29">
        <f t="shared" si="32"/>
        <v>0</v>
      </c>
      <c r="L218" s="410"/>
      <c r="M218" s="411"/>
      <c r="N218" s="412"/>
      <c r="O218" s="35">
        <f t="shared" si="31"/>
        <v>0</v>
      </c>
      <c r="P218" s="171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406"/>
      <c r="B219" s="24">
        <f>C218</f>
        <v>4.1666666666666664E-2</v>
      </c>
      <c r="C219" s="24">
        <f>B219+1/24</f>
        <v>8.3333333333333329E-2</v>
      </c>
      <c r="D219" s="5"/>
      <c r="E219" s="172"/>
      <c r="F219" s="393"/>
      <c r="G219" s="394"/>
      <c r="H219" s="6"/>
      <c r="I219" s="7"/>
      <c r="J219" s="7"/>
      <c r="K219" s="30">
        <f t="shared" si="32"/>
        <v>0</v>
      </c>
      <c r="L219" s="395"/>
      <c r="M219" s="396"/>
      <c r="N219" s="397"/>
      <c r="O219" s="36">
        <f t="shared" si="31"/>
        <v>0</v>
      </c>
      <c r="P219" s="172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40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72"/>
      <c r="F220" s="398"/>
      <c r="G220" s="398"/>
      <c r="H220" s="6"/>
      <c r="I220" s="7"/>
      <c r="J220" s="7"/>
      <c r="K220" s="30">
        <f t="shared" si="32"/>
        <v>0</v>
      </c>
      <c r="L220" s="395"/>
      <c r="M220" s="396"/>
      <c r="N220" s="397"/>
      <c r="O220" s="36">
        <f t="shared" si="31"/>
        <v>0</v>
      </c>
      <c r="P220" s="172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406"/>
      <c r="B221" s="24">
        <f t="shared" si="51"/>
        <v>0.125</v>
      </c>
      <c r="C221" s="24">
        <f t="shared" si="52"/>
        <v>0.16666666666666666</v>
      </c>
      <c r="D221" s="5"/>
      <c r="E221" s="172"/>
      <c r="F221" s="398"/>
      <c r="G221" s="398"/>
      <c r="H221" s="6"/>
      <c r="I221" s="7"/>
      <c r="J221" s="7"/>
      <c r="K221" s="30">
        <f t="shared" si="32"/>
        <v>0</v>
      </c>
      <c r="L221" s="395"/>
      <c r="M221" s="396"/>
      <c r="N221" s="397"/>
      <c r="O221" s="36">
        <f t="shared" si="31"/>
        <v>0</v>
      </c>
      <c r="P221" s="172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406"/>
      <c r="B222" s="24">
        <f t="shared" si="51"/>
        <v>0.16666666666666666</v>
      </c>
      <c r="C222" s="24">
        <f t="shared" si="52"/>
        <v>0.20833333333333331</v>
      </c>
      <c r="D222" s="5"/>
      <c r="E222" s="172"/>
      <c r="F222" s="398"/>
      <c r="G222" s="398"/>
      <c r="H222" s="6"/>
      <c r="I222" s="7"/>
      <c r="J222" s="7"/>
      <c r="K222" s="30">
        <f t="shared" si="32"/>
        <v>0</v>
      </c>
      <c r="L222" s="395"/>
      <c r="M222" s="396"/>
      <c r="N222" s="397"/>
      <c r="O222" s="36">
        <f t="shared" si="31"/>
        <v>0</v>
      </c>
      <c r="P222" s="172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406"/>
      <c r="B223" s="24">
        <f t="shared" si="51"/>
        <v>0.20833333333333331</v>
      </c>
      <c r="C223" s="24">
        <f t="shared" si="52"/>
        <v>0.24999999999999997</v>
      </c>
      <c r="D223" s="5"/>
      <c r="E223" s="172"/>
      <c r="F223" s="398"/>
      <c r="G223" s="398"/>
      <c r="H223" s="6"/>
      <c r="I223" s="7"/>
      <c r="J223" s="7"/>
      <c r="K223" s="30">
        <f t="shared" si="32"/>
        <v>0</v>
      </c>
      <c r="L223" s="395"/>
      <c r="M223" s="396"/>
      <c r="N223" s="397"/>
      <c r="O223" s="36">
        <f t="shared" si="31"/>
        <v>0</v>
      </c>
      <c r="P223" s="172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40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398"/>
      <c r="G224" s="398"/>
      <c r="H224" s="6"/>
      <c r="I224" s="7"/>
      <c r="J224" s="7"/>
      <c r="K224" s="30">
        <f t="shared" si="32"/>
        <v>0</v>
      </c>
      <c r="L224" s="395"/>
      <c r="M224" s="396"/>
      <c r="N224" s="397"/>
      <c r="O224" s="36">
        <f t="shared" si="31"/>
        <v>0</v>
      </c>
      <c r="P224" s="172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40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393"/>
      <c r="G225" s="394"/>
      <c r="H225" s="6"/>
      <c r="I225" s="7"/>
      <c r="J225" s="7"/>
      <c r="K225" s="30">
        <f t="shared" si="32"/>
        <v>0</v>
      </c>
      <c r="L225" s="395"/>
      <c r="M225" s="396"/>
      <c r="N225" s="397"/>
      <c r="O225" s="36">
        <f t="shared" si="31"/>
        <v>0</v>
      </c>
      <c r="P225" s="172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406"/>
      <c r="B226" s="24">
        <f t="shared" si="51"/>
        <v>0.33333333333333331</v>
      </c>
      <c r="C226" s="24">
        <f t="shared" si="52"/>
        <v>0.375</v>
      </c>
      <c r="D226" s="5"/>
      <c r="E226" s="9"/>
      <c r="F226" s="393"/>
      <c r="G226" s="394"/>
      <c r="H226" s="6"/>
      <c r="I226" s="7"/>
      <c r="J226" s="7"/>
      <c r="K226" s="30">
        <f t="shared" si="32"/>
        <v>0</v>
      </c>
      <c r="L226" s="395"/>
      <c r="M226" s="396"/>
      <c r="N226" s="397"/>
      <c r="O226" s="36">
        <f t="shared" ref="O226:O228" si="53">IF(H226=$V$5,$F$122,"")</f>
        <v>0</v>
      </c>
      <c r="P226" s="172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406"/>
      <c r="B227" s="24">
        <f t="shared" si="51"/>
        <v>0.375</v>
      </c>
      <c r="C227" s="24">
        <f t="shared" si="52"/>
        <v>0.41666666666666669</v>
      </c>
      <c r="D227" s="5"/>
      <c r="E227" s="9"/>
      <c r="F227" s="398"/>
      <c r="G227" s="398"/>
      <c r="H227" s="6"/>
      <c r="I227" s="7"/>
      <c r="J227" s="7"/>
      <c r="K227" s="30">
        <f t="shared" ref="K227:K228" si="54">(J227-I227+(J227&lt;I227))*24*60</f>
        <v>0</v>
      </c>
      <c r="L227" s="395"/>
      <c r="M227" s="396"/>
      <c r="N227" s="397"/>
      <c r="O227" s="36">
        <f t="shared" si="53"/>
        <v>0</v>
      </c>
      <c r="P227" s="172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40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401"/>
      <c r="G228" s="401"/>
      <c r="H228" s="12"/>
      <c r="I228" s="13"/>
      <c r="J228" s="13"/>
      <c r="K228" s="31">
        <f t="shared" si="54"/>
        <v>0</v>
      </c>
      <c r="L228" s="402"/>
      <c r="M228" s="403"/>
      <c r="N228" s="404"/>
      <c r="O228" s="173">
        <f t="shared" si="53"/>
        <v>0</v>
      </c>
      <c r="P228" s="173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5" thickBot="1">
      <c r="S229" s="34">
        <f t="shared" ref="S229:Z229" si="55">SUM(S162:S228)</f>
        <v>179.99999999999983</v>
      </c>
      <c r="T229" s="34">
        <f t="shared" si="55"/>
        <v>0</v>
      </c>
      <c r="U229" s="34">
        <f t="shared" si="55"/>
        <v>120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571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</mergeCells>
  <conditionalFormatting sqref="A37:F42">
    <cfRule type="containsBlanks" dxfId="1179" priority="109" stopIfTrue="1">
      <formula>LEN(TRIM(A37))=0</formula>
    </cfRule>
  </conditionalFormatting>
  <conditionalFormatting sqref="A152:F157">
    <cfRule type="containsBlanks" dxfId="1178" priority="83" stopIfTrue="1">
      <formula>LEN(TRIM(A152))=0</formula>
    </cfRule>
  </conditionalFormatting>
  <conditionalFormatting sqref="B21:C32">
    <cfRule type="containsBlanks" dxfId="1177" priority="115" stopIfTrue="1">
      <formula>LEN(TRIM(B21))=0</formula>
    </cfRule>
  </conditionalFormatting>
  <conditionalFormatting sqref="B136:C147">
    <cfRule type="containsBlanks" dxfId="1176" priority="89" stopIfTrue="1">
      <formula>LEN(TRIM(B136))=0</formula>
    </cfRule>
  </conditionalFormatting>
  <conditionalFormatting sqref="D162:D166 D167:G168 D169:F170">
    <cfRule type="containsBlanks" dxfId="1175" priority="82" stopIfTrue="1">
      <formula>LEN(TRIM(D162))=0</formula>
    </cfRule>
  </conditionalFormatting>
  <conditionalFormatting sqref="D181:F182 D183:G184">
    <cfRule type="containsBlanks" dxfId="1174" priority="81" stopIfTrue="1">
      <formula>LEN(TRIM(D181))=0</formula>
    </cfRule>
  </conditionalFormatting>
  <conditionalFormatting sqref="D60:G65 D66:F67">
    <cfRule type="containsBlanks" dxfId="1173" priority="107" stopIfTrue="1">
      <formula>LEN(TRIM(D60))=0</formula>
    </cfRule>
  </conditionalFormatting>
  <conditionalFormatting sqref="D71:G76 D77:F78 D79:J80">
    <cfRule type="containsBlanks" dxfId="1172" priority="106" stopIfTrue="1">
      <formula>LEN(TRIM(D71))=0</formula>
    </cfRule>
  </conditionalFormatting>
  <conditionalFormatting sqref="D81:G87 D88:F89 D90:J91">
    <cfRule type="containsBlanks" dxfId="1171" priority="105" stopIfTrue="1">
      <formula>LEN(TRIM(D81))=0</formula>
    </cfRule>
  </conditionalFormatting>
  <conditionalFormatting sqref="D92:G98 D99:F100 D101:J102">
    <cfRule type="containsBlanks" dxfId="1170" priority="53" stopIfTrue="1">
      <formula>LEN(TRIM(D92))=0</formula>
    </cfRule>
  </conditionalFormatting>
  <conditionalFormatting sqref="D103:G109 D110:F111 D112:J113">
    <cfRule type="containsBlanks" dxfId="1169" priority="47" stopIfTrue="1">
      <formula>LEN(TRIM(D103))=0</formula>
    </cfRule>
  </conditionalFormatting>
  <conditionalFormatting sqref="D171:G173 D176:G180">
    <cfRule type="containsBlanks" dxfId="1168" priority="16" stopIfTrue="1">
      <formula>LEN(TRIM(D171))=0</formula>
    </cfRule>
  </conditionalFormatting>
  <conditionalFormatting sqref="D188:G191 D192:F193 D194:G195">
    <cfRule type="containsBlanks" dxfId="1167" priority="80" stopIfTrue="1">
      <formula>LEN(TRIM(D188))=0</formula>
    </cfRule>
  </conditionalFormatting>
  <conditionalFormatting sqref="D200:G202 D203:F204 D205:J206">
    <cfRule type="containsBlanks" dxfId="1166" priority="79" stopIfTrue="1">
      <formula>LEN(TRIM(D200))=0</formula>
    </cfRule>
  </conditionalFormatting>
  <conditionalFormatting sqref="D207:G213 D214:F215 D216:J217">
    <cfRule type="containsBlanks" dxfId="1165" priority="41" stopIfTrue="1">
      <formula>LEN(TRIM(D207))=0</formula>
    </cfRule>
  </conditionalFormatting>
  <conditionalFormatting sqref="D218:G224 D225:F226 D227:J228">
    <cfRule type="containsBlanks" dxfId="1164" priority="34" stopIfTrue="1">
      <formula>LEN(TRIM(D218))=0</formula>
    </cfRule>
  </conditionalFormatting>
  <conditionalFormatting sqref="D47:J53 D54:F55 H54:J55">
    <cfRule type="containsBlanks" dxfId="1163" priority="108" stopIfTrue="1">
      <formula>LEN(TRIM(D47))=0</formula>
    </cfRule>
  </conditionalFormatting>
  <conditionalFormatting sqref="D56:J59">
    <cfRule type="containsBlanks" dxfId="1162" priority="4" stopIfTrue="1">
      <formula>LEN(TRIM(D56))=0</formula>
    </cfRule>
  </conditionalFormatting>
  <conditionalFormatting sqref="D68:J70">
    <cfRule type="containsBlanks" dxfId="1161" priority="3" stopIfTrue="1">
      <formula>LEN(TRIM(D68))=0</formula>
    </cfRule>
  </conditionalFormatting>
  <conditionalFormatting sqref="D174:J175">
    <cfRule type="containsBlanks" dxfId="1160" priority="2" stopIfTrue="1">
      <formula>LEN(TRIM(D174))=0</formula>
    </cfRule>
  </conditionalFormatting>
  <conditionalFormatting sqref="D185:J187">
    <cfRule type="containsBlanks" dxfId="1159" priority="1" stopIfTrue="1">
      <formula>LEN(TRIM(D185))=0</formula>
    </cfRule>
  </conditionalFormatting>
  <conditionalFormatting sqref="D196:J199">
    <cfRule type="containsBlanks" dxfId="1158" priority="5" stopIfTrue="1">
      <formula>LEN(TRIM(D196))=0</formula>
    </cfRule>
  </conditionalFormatting>
  <conditionalFormatting sqref="E21:E32">
    <cfRule type="containsBlanks" dxfId="1157" priority="114" stopIfTrue="1">
      <formula>LEN(TRIM(E21))=0</formula>
    </cfRule>
  </conditionalFormatting>
  <conditionalFormatting sqref="E136:E147">
    <cfRule type="containsBlanks" dxfId="1156" priority="88" stopIfTrue="1">
      <formula>LEN(TRIM(E136))=0</formula>
    </cfRule>
  </conditionalFormatting>
  <conditionalFormatting sqref="E165:G166">
    <cfRule type="containsBlanks" dxfId="1155" priority="18" stopIfTrue="1">
      <formula>LEN(TRIM(E165))=0</formula>
    </cfRule>
  </conditionalFormatting>
  <conditionalFormatting sqref="E162:J164">
    <cfRule type="containsBlanks" dxfId="1154" priority="24" stopIfTrue="1">
      <formula>LEN(TRIM(E162))=0</formula>
    </cfRule>
  </conditionalFormatting>
  <conditionalFormatting sqref="F5:H13">
    <cfRule type="containsBlanks" dxfId="1153" priority="54" stopIfTrue="1">
      <formula>LEN(TRIM(F5))=0</formula>
    </cfRule>
  </conditionalFormatting>
  <conditionalFormatting sqref="F120:H128">
    <cfRule type="containsBlanks" dxfId="1152" priority="65" stopIfTrue="1">
      <formula>LEN(TRIM(F120))=0</formula>
    </cfRule>
  </conditionalFormatting>
  <conditionalFormatting sqref="H60:J67">
    <cfRule type="containsBlanks" dxfId="1151" priority="64" stopIfTrue="1">
      <formula>LEN(TRIM(H60))=0</formula>
    </cfRule>
  </conditionalFormatting>
  <conditionalFormatting sqref="H71:J78">
    <cfRule type="containsBlanks" dxfId="1150" priority="63" stopIfTrue="1">
      <formula>LEN(TRIM(H71))=0</formula>
    </cfRule>
  </conditionalFormatting>
  <conditionalFormatting sqref="H81:J89">
    <cfRule type="containsBlanks" dxfId="1149" priority="62" stopIfTrue="1">
      <formula>LEN(TRIM(H81))=0</formula>
    </cfRule>
  </conditionalFormatting>
  <conditionalFormatting sqref="H92:J100">
    <cfRule type="containsBlanks" dxfId="1148" priority="48" stopIfTrue="1">
      <formula>LEN(TRIM(H92))=0</formula>
    </cfRule>
  </conditionalFormatting>
  <conditionalFormatting sqref="H103:J111">
    <cfRule type="containsBlanks" dxfId="1147" priority="42" stopIfTrue="1">
      <formula>LEN(TRIM(H103))=0</formula>
    </cfRule>
  </conditionalFormatting>
  <conditionalFormatting sqref="H165:J173 H176:J184">
    <cfRule type="containsBlanks" dxfId="1146" priority="17" stopIfTrue="1">
      <formula>LEN(TRIM(H165))=0</formula>
    </cfRule>
  </conditionalFormatting>
  <conditionalFormatting sqref="H188:J195">
    <cfRule type="containsBlanks" dxfId="1145" priority="57" stopIfTrue="1">
      <formula>LEN(TRIM(H188))=0</formula>
    </cfRule>
  </conditionalFormatting>
  <conditionalFormatting sqref="H200:J204">
    <cfRule type="containsBlanks" dxfId="1144" priority="56" stopIfTrue="1">
      <formula>LEN(TRIM(H200))=0</formula>
    </cfRule>
  </conditionalFormatting>
  <conditionalFormatting sqref="H207:J215">
    <cfRule type="containsBlanks" dxfId="1143" priority="35" stopIfTrue="1">
      <formula>LEN(TRIM(H207))=0</formula>
    </cfRule>
  </conditionalFormatting>
  <conditionalFormatting sqref="H218:J226">
    <cfRule type="containsBlanks" dxfId="1142" priority="28" stopIfTrue="1">
      <formula>LEN(TRIM(H218))=0</formula>
    </cfRule>
  </conditionalFormatting>
  <conditionalFormatting sqref="K5:L13">
    <cfRule type="containsBlanks" dxfId="1141" priority="55" stopIfTrue="1">
      <formula>LEN(TRIM(K5))=0</formula>
    </cfRule>
  </conditionalFormatting>
  <conditionalFormatting sqref="K120:L128">
    <cfRule type="containsBlanks" dxfId="1140" priority="91" stopIfTrue="1">
      <formula>LEN(TRIM(K120))=0</formula>
    </cfRule>
  </conditionalFormatting>
  <conditionalFormatting sqref="L47:L113">
    <cfRule type="containsBlanks" dxfId="1139" priority="43" stopIfTrue="1">
      <formula>LEN(TRIM(L47))=0</formula>
    </cfRule>
  </conditionalFormatting>
  <conditionalFormatting sqref="L162:L228">
    <cfRule type="containsBlanks" dxfId="1138" priority="15" stopIfTrue="1">
      <formula>LEN(TRIM(L162))=0</formula>
    </cfRule>
  </conditionalFormatting>
  <conditionalFormatting sqref="O47:Q113">
    <cfRule type="containsBlanks" dxfId="1137" priority="44" stopIfTrue="1">
      <formula>LEN(TRIM(O47))=0</formula>
    </cfRule>
  </conditionalFormatting>
  <conditionalFormatting sqref="O162:Q228">
    <cfRule type="containsBlanks" dxfId="1136" priority="29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CB4AA449-6D26-43A8-B9CC-78FC1A5767FC}">
      <formula1>$V$3:$V$5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/>
  <dimension ref="A1:AB229"/>
  <sheetViews>
    <sheetView topLeftCell="A146" zoomScale="70" zoomScaleNormal="70" workbookViewId="0">
      <selection activeCell="F162" sqref="F162:J165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185"/>
      <c r="S1" s="185"/>
      <c r="T1" s="185"/>
      <c r="U1" s="185"/>
    </row>
    <row r="2" spans="1:24" ht="15.75" thickBot="1">
      <c r="A2" s="258" t="s">
        <v>90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186"/>
      <c r="S2" s="186"/>
      <c r="T2" s="186"/>
      <c r="U2" s="186"/>
    </row>
    <row r="3" spans="1:24" ht="18.75" thickBot="1">
      <c r="A3" s="259" t="s">
        <v>60</v>
      </c>
      <c r="B3" s="260"/>
      <c r="C3" s="260"/>
      <c r="D3" s="260"/>
      <c r="E3" s="261"/>
      <c r="F3" s="37" t="s">
        <v>61</v>
      </c>
      <c r="G3" s="38">
        <f>SUM(J21:J32)+SUM(J136:J147)</f>
        <v>40370.000000000015</v>
      </c>
      <c r="H3" s="38">
        <f>SUM(K21:K32)+SUM(K136:K147)</f>
        <v>32906</v>
      </c>
      <c r="I3" s="81" t="s">
        <v>47</v>
      </c>
      <c r="J3" s="82">
        <v>2000</v>
      </c>
      <c r="K3" s="83" t="s">
        <v>54</v>
      </c>
      <c r="L3" s="84">
        <v>720</v>
      </c>
    </row>
    <row r="4" spans="1:24" ht="20.25" customHeight="1" thickBot="1">
      <c r="A4" s="262" t="s">
        <v>8</v>
      </c>
      <c r="B4" s="263"/>
      <c r="C4" s="263"/>
      <c r="D4" s="263"/>
      <c r="E4" s="264"/>
      <c r="F4" s="265" t="s">
        <v>34</v>
      </c>
      <c r="G4" s="265"/>
      <c r="H4" s="266"/>
      <c r="I4" s="265" t="s">
        <v>9</v>
      </c>
      <c r="J4" s="267"/>
      <c r="K4" s="268" t="s">
        <v>16</v>
      </c>
      <c r="L4" s="266"/>
      <c r="M4" s="85"/>
      <c r="N4" s="269" t="s">
        <v>28</v>
      </c>
      <c r="O4" s="270"/>
      <c r="P4" s="270"/>
      <c r="Q4" s="270"/>
      <c r="R4" s="270"/>
      <c r="S4" s="270"/>
      <c r="T4" s="270"/>
      <c r="U4" s="271"/>
      <c r="X4" s="86"/>
    </row>
    <row r="5" spans="1:24" ht="15" thickBot="1">
      <c r="A5" s="289" t="s">
        <v>63</v>
      </c>
      <c r="B5" s="290"/>
      <c r="C5" s="290"/>
      <c r="D5" s="290"/>
      <c r="E5" s="290"/>
      <c r="F5" s="291" t="s">
        <v>168</v>
      </c>
      <c r="G5" s="292"/>
      <c r="H5" s="293"/>
      <c r="I5" s="294" t="s">
        <v>65</v>
      </c>
      <c r="J5" s="295"/>
      <c r="K5" s="291" t="s">
        <v>169</v>
      </c>
      <c r="L5" s="293"/>
      <c r="N5" s="296"/>
      <c r="O5" s="280" t="s">
        <v>29</v>
      </c>
      <c r="P5" s="281"/>
      <c r="Q5" s="281"/>
      <c r="R5" s="178"/>
      <c r="S5" s="178"/>
      <c r="T5" s="178"/>
      <c r="U5" s="87"/>
      <c r="X5" s="88"/>
    </row>
    <row r="6" spans="1:24" ht="14.25">
      <c r="A6" s="183" t="s">
        <v>7</v>
      </c>
      <c r="B6" s="184"/>
      <c r="C6" s="184"/>
      <c r="D6" s="184"/>
      <c r="E6" s="184"/>
      <c r="F6" s="275" t="s">
        <v>170</v>
      </c>
      <c r="G6" s="276"/>
      <c r="H6" s="277"/>
      <c r="I6" s="294" t="s">
        <v>45</v>
      </c>
      <c r="J6" s="295"/>
      <c r="K6" s="275" t="s">
        <v>171</v>
      </c>
      <c r="L6" s="277"/>
      <c r="N6" s="297"/>
      <c r="O6" s="298"/>
      <c r="P6" s="299"/>
      <c r="Q6" s="299"/>
      <c r="R6" s="179"/>
      <c r="S6" s="179"/>
      <c r="T6" s="179"/>
      <c r="U6" s="89"/>
      <c r="X6" s="88"/>
    </row>
    <row r="7" spans="1:24" ht="16.5" customHeight="1">
      <c r="A7" s="272" t="s">
        <v>46</v>
      </c>
      <c r="B7" s="273"/>
      <c r="C7" s="273"/>
      <c r="D7" s="273"/>
      <c r="E7" s="274"/>
      <c r="F7" s="275" t="s">
        <v>124</v>
      </c>
      <c r="G7" s="276"/>
      <c r="H7" s="277"/>
      <c r="I7" s="195" t="s">
        <v>44</v>
      </c>
      <c r="J7" s="71"/>
      <c r="K7" s="275" t="s">
        <v>172</v>
      </c>
      <c r="L7" s="277"/>
      <c r="N7" s="278"/>
      <c r="O7" s="280" t="s">
        <v>30</v>
      </c>
      <c r="P7" s="281"/>
      <c r="Q7" s="282"/>
      <c r="R7" s="180"/>
      <c r="S7" s="180"/>
      <c r="T7" s="180"/>
      <c r="U7" s="87"/>
      <c r="X7" s="88"/>
    </row>
    <row r="8" spans="1:24" ht="16.5" customHeight="1" thickBot="1">
      <c r="A8" s="272" t="s">
        <v>66</v>
      </c>
      <c r="B8" s="273"/>
      <c r="C8" s="273"/>
      <c r="D8" s="273"/>
      <c r="E8" s="274"/>
      <c r="F8" s="286" t="s">
        <v>173</v>
      </c>
      <c r="G8" s="287"/>
      <c r="H8" s="288"/>
      <c r="I8" s="195" t="s">
        <v>67</v>
      </c>
      <c r="J8" s="71"/>
      <c r="K8" s="286" t="s">
        <v>174</v>
      </c>
      <c r="L8" s="288"/>
      <c r="N8" s="279"/>
      <c r="O8" s="283"/>
      <c r="P8" s="284"/>
      <c r="Q8" s="285"/>
      <c r="R8" s="181"/>
      <c r="S8" s="181"/>
      <c r="T8" s="181"/>
      <c r="U8" s="91"/>
      <c r="X8" s="88"/>
    </row>
    <row r="9" spans="1:24" ht="15" thickBot="1">
      <c r="A9" s="303" t="s">
        <v>66</v>
      </c>
      <c r="B9" s="304"/>
      <c r="C9" s="304"/>
      <c r="D9" s="304"/>
      <c r="E9" s="305"/>
      <c r="F9" s="306" t="s">
        <v>175</v>
      </c>
      <c r="G9" s="307"/>
      <c r="H9" s="308"/>
      <c r="I9" s="92"/>
      <c r="J9" s="93"/>
      <c r="K9" s="306"/>
      <c r="L9" s="308"/>
      <c r="N9" s="309"/>
      <c r="O9" s="309"/>
      <c r="P9" s="310"/>
      <c r="Q9" s="310"/>
      <c r="R9" s="182"/>
      <c r="S9" s="182"/>
      <c r="T9" s="182"/>
      <c r="U9" s="182"/>
      <c r="X9" s="88"/>
    </row>
    <row r="10" spans="1:24" ht="15" hidden="1" thickBot="1">
      <c r="A10" s="94"/>
      <c r="B10" s="95"/>
      <c r="C10" s="95"/>
      <c r="D10" s="95"/>
      <c r="E10" s="95"/>
      <c r="F10" s="96"/>
      <c r="G10" s="96"/>
      <c r="H10" s="96"/>
      <c r="I10" s="95"/>
      <c r="J10" s="95"/>
      <c r="K10" s="96"/>
      <c r="L10" s="97"/>
      <c r="N10" s="177"/>
      <c r="O10" s="177"/>
      <c r="P10" s="182"/>
      <c r="Q10" s="182"/>
      <c r="R10" s="182"/>
      <c r="S10" s="182"/>
      <c r="T10" s="182"/>
      <c r="U10" s="182"/>
      <c r="X10" s="88"/>
    </row>
    <row r="11" spans="1:24" ht="15" hidden="1" thickBot="1">
      <c r="A11" s="94"/>
      <c r="B11" s="95"/>
      <c r="C11" s="95"/>
      <c r="D11" s="95"/>
      <c r="E11" s="95"/>
      <c r="F11" s="96"/>
      <c r="G11" s="96"/>
      <c r="H11" s="96"/>
      <c r="I11" s="95"/>
      <c r="J11" s="95"/>
      <c r="K11" s="96"/>
      <c r="L11" s="97"/>
      <c r="N11" s="177"/>
      <c r="O11" s="177"/>
      <c r="P11" s="182"/>
      <c r="Q11" s="182"/>
      <c r="R11" s="182"/>
      <c r="S11" s="182"/>
      <c r="T11" s="182"/>
      <c r="U11" s="182"/>
      <c r="X11" s="88"/>
    </row>
    <row r="12" spans="1:24" ht="15" hidden="1" thickBot="1">
      <c r="A12" s="94"/>
      <c r="B12" s="95"/>
      <c r="C12" s="95"/>
      <c r="D12" s="95"/>
      <c r="E12" s="95"/>
      <c r="F12" s="96"/>
      <c r="G12" s="96"/>
      <c r="H12" s="96"/>
      <c r="I12" s="95"/>
      <c r="J12" s="95"/>
      <c r="K12" s="96"/>
      <c r="L12" s="97"/>
      <c r="N12" s="177"/>
      <c r="O12" s="177"/>
      <c r="P12" s="182"/>
      <c r="Q12" s="182"/>
      <c r="R12" s="182"/>
      <c r="S12" s="182"/>
      <c r="T12" s="182"/>
      <c r="U12" s="182"/>
      <c r="X12" s="88"/>
    </row>
    <row r="13" spans="1:24" ht="15" hidden="1" thickBot="1">
      <c r="A13" s="94"/>
      <c r="B13" s="95"/>
      <c r="C13" s="95"/>
      <c r="D13" s="95"/>
      <c r="E13" s="95"/>
      <c r="F13" s="96"/>
      <c r="G13" s="96"/>
      <c r="H13" s="96"/>
      <c r="I13" s="95"/>
      <c r="J13" s="95"/>
      <c r="K13" s="96"/>
      <c r="L13" s="97"/>
      <c r="N13" s="177"/>
      <c r="O13" s="177"/>
      <c r="P13" s="182"/>
      <c r="Q13" s="182"/>
      <c r="R13" s="182"/>
      <c r="S13" s="182"/>
      <c r="T13" s="182"/>
      <c r="U13" s="182"/>
      <c r="X13" s="88"/>
    </row>
    <row r="14" spans="1:24" ht="18.75" customHeight="1" thickBot="1">
      <c r="A14" s="311" t="s">
        <v>33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3"/>
      <c r="N14" s="314" t="s">
        <v>37</v>
      </c>
      <c r="O14" s="315"/>
      <c r="P14" s="315"/>
      <c r="Q14" s="315"/>
      <c r="R14" s="315"/>
      <c r="S14" s="315"/>
      <c r="T14" s="315"/>
      <c r="U14" s="315"/>
      <c r="V14" s="316"/>
      <c r="X14" s="88"/>
    </row>
    <row r="15" spans="1:24" ht="8.25" customHeight="1">
      <c r="A15" s="300" t="s">
        <v>83</v>
      </c>
      <c r="B15" s="300" t="s">
        <v>51</v>
      </c>
      <c r="C15" s="300" t="s">
        <v>52</v>
      </c>
      <c r="D15" s="300" t="s">
        <v>24</v>
      </c>
      <c r="E15" s="300" t="s">
        <v>53</v>
      </c>
      <c r="F15" s="300" t="s">
        <v>55</v>
      </c>
      <c r="G15" s="300" t="s">
        <v>50</v>
      </c>
      <c r="H15" s="300" t="s">
        <v>64</v>
      </c>
      <c r="I15" s="300" t="s">
        <v>57</v>
      </c>
      <c r="J15" s="300" t="s">
        <v>49</v>
      </c>
      <c r="K15" s="300" t="s">
        <v>35</v>
      </c>
      <c r="L15" s="337" t="s">
        <v>48</v>
      </c>
      <c r="N15" s="324" t="s">
        <v>41</v>
      </c>
      <c r="O15" s="324"/>
      <c r="P15" s="325" t="s">
        <v>42</v>
      </c>
      <c r="Q15" s="326"/>
      <c r="R15" s="326"/>
      <c r="S15" s="326"/>
      <c r="T15" s="326"/>
      <c r="U15" s="327"/>
      <c r="V15" s="324" t="s">
        <v>43</v>
      </c>
      <c r="X15" s="88"/>
    </row>
    <row r="16" spans="1:24" ht="12.75" customHeight="1">
      <c r="A16" s="301"/>
      <c r="B16" s="301"/>
      <c r="C16" s="301"/>
      <c r="D16" s="301"/>
      <c r="E16" s="301"/>
      <c r="F16" s="301"/>
      <c r="G16" s="301"/>
      <c r="H16" s="301"/>
      <c r="I16" s="301"/>
      <c r="J16" s="301"/>
      <c r="K16" s="301"/>
      <c r="L16" s="338"/>
      <c r="N16" s="324"/>
      <c r="O16" s="324"/>
      <c r="P16" s="328"/>
      <c r="Q16" s="329"/>
      <c r="R16" s="329"/>
      <c r="S16" s="329"/>
      <c r="T16" s="329"/>
      <c r="U16" s="330"/>
      <c r="V16" s="324"/>
      <c r="X16" s="88"/>
    </row>
    <row r="17" spans="1:24" ht="12.75" customHeight="1">
      <c r="A17" s="301"/>
      <c r="B17" s="301"/>
      <c r="C17" s="301"/>
      <c r="D17" s="301"/>
      <c r="E17" s="301"/>
      <c r="F17" s="301"/>
      <c r="G17" s="301"/>
      <c r="H17" s="301"/>
      <c r="I17" s="301"/>
      <c r="J17" s="301"/>
      <c r="K17" s="301"/>
      <c r="L17" s="338"/>
      <c r="N17" s="324"/>
      <c r="O17" s="324"/>
      <c r="P17" s="328"/>
      <c r="Q17" s="329"/>
      <c r="R17" s="329"/>
      <c r="S17" s="329"/>
      <c r="T17" s="329"/>
      <c r="U17" s="330"/>
      <c r="V17" s="324"/>
      <c r="X17" s="88"/>
    </row>
    <row r="18" spans="1:24" ht="3.75" customHeight="1">
      <c r="A18" s="301"/>
      <c r="B18" s="301"/>
      <c r="C18" s="301"/>
      <c r="D18" s="301"/>
      <c r="E18" s="301"/>
      <c r="F18" s="301"/>
      <c r="G18" s="301"/>
      <c r="H18" s="301"/>
      <c r="I18" s="301"/>
      <c r="J18" s="301"/>
      <c r="K18" s="301"/>
      <c r="L18" s="338"/>
      <c r="N18" s="324"/>
      <c r="O18" s="324"/>
      <c r="P18" s="331"/>
      <c r="Q18" s="332"/>
      <c r="R18" s="332"/>
      <c r="S18" s="332"/>
      <c r="T18" s="332"/>
      <c r="U18" s="333"/>
      <c r="V18" s="324"/>
      <c r="X18" s="88"/>
    </row>
    <row r="19" spans="1:24" ht="45.75" customHeight="1" thickBot="1">
      <c r="A19" s="301"/>
      <c r="B19" s="301"/>
      <c r="C19" s="301"/>
      <c r="D19" s="302"/>
      <c r="E19" s="302"/>
      <c r="F19" s="302"/>
      <c r="G19" s="302"/>
      <c r="H19" s="302"/>
      <c r="I19" s="302"/>
      <c r="J19" s="302"/>
      <c r="K19" s="302"/>
      <c r="L19" s="338"/>
      <c r="M19" s="98"/>
      <c r="N19" s="334" t="s">
        <v>17</v>
      </c>
      <c r="O19" s="334"/>
      <c r="P19" s="18">
        <f>SUM(S47:S58)</f>
        <v>135</v>
      </c>
      <c r="Q19" s="18">
        <f>SUM(S59:S69)</f>
        <v>13.99999999999995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148.99999999999994</v>
      </c>
      <c r="X19" s="182"/>
    </row>
    <row r="20" spans="1:24" ht="14.45" customHeight="1" thickBot="1">
      <c r="A20" s="317"/>
      <c r="B20" s="317"/>
      <c r="C20" s="317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176" t="s">
        <v>18</v>
      </c>
      <c r="O20" s="176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82"/>
    </row>
    <row r="21" spans="1:24" ht="17.25" customHeight="1">
      <c r="A21" s="300" t="str">
        <f>A37</f>
        <v>Карамель Баринофф</v>
      </c>
      <c r="B21" s="318">
        <v>0.33333333333333331</v>
      </c>
      <c r="C21" s="318">
        <v>0.68125000000000002</v>
      </c>
      <c r="D21" s="320">
        <f>(C21-B21+(C21&lt;B21))*24*60</f>
        <v>501.00000000000011</v>
      </c>
      <c r="E21" s="322">
        <v>2200</v>
      </c>
      <c r="F21" s="335">
        <f>IF(E21=0,0,(F37/J3*60))</f>
        <v>305.85000000000002</v>
      </c>
      <c r="G21" s="339">
        <f>IF($K21=0,0,(K21*100)/(D21*$J$3/60))</f>
        <v>61.047904191616752</v>
      </c>
      <c r="H21" s="335">
        <f>P19+P26</f>
        <v>135</v>
      </c>
      <c r="I21" s="339">
        <f>D21-F21-P27</f>
        <v>-29.85000000000008</v>
      </c>
      <c r="J21" s="320">
        <f>(D21-H21)/60*E21</f>
        <v>13420.000000000005</v>
      </c>
      <c r="K21" s="341">
        <f>F37</f>
        <v>10195</v>
      </c>
      <c r="L21" s="100">
        <f>IF($K21=0,0,K21/J21)</f>
        <v>0.75968703427719786</v>
      </c>
      <c r="N21" s="176" t="s">
        <v>19</v>
      </c>
      <c r="O21" s="176"/>
      <c r="P21" s="18">
        <f>SUM(U46:U57)</f>
        <v>90.000000000000171</v>
      </c>
      <c r="Q21" s="18">
        <f>SUM(U58:U68)</f>
        <v>41.000000000000171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131.00000000000034</v>
      </c>
      <c r="W21" s="182"/>
      <c r="X21" s="182"/>
    </row>
    <row r="22" spans="1:24" ht="17.25" customHeight="1" thickBot="1">
      <c r="A22" s="317"/>
      <c r="B22" s="319"/>
      <c r="C22" s="319"/>
      <c r="D22" s="321"/>
      <c r="E22" s="323"/>
      <c r="F22" s="336"/>
      <c r="G22" s="340"/>
      <c r="H22" s="336"/>
      <c r="I22" s="340"/>
      <c r="J22" s="321"/>
      <c r="K22" s="342"/>
      <c r="L22" s="101">
        <f>K21-J21</f>
        <v>-3225.0000000000055</v>
      </c>
      <c r="N22" s="176" t="s">
        <v>20</v>
      </c>
      <c r="O22" s="176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82"/>
      <c r="X22" s="182"/>
    </row>
    <row r="23" spans="1:24" ht="17.25" customHeight="1">
      <c r="A23" s="300" t="str">
        <f>A38</f>
        <v>Ваниль Баринофф</v>
      </c>
      <c r="B23" s="318">
        <v>0.68125000000000002</v>
      </c>
      <c r="C23" s="318">
        <v>0.83333333333333337</v>
      </c>
      <c r="D23" s="320">
        <f>(C23-B23+(C23&lt;B23))*24*60</f>
        <v>219.00000000000003</v>
      </c>
      <c r="E23" s="322">
        <v>2200</v>
      </c>
      <c r="F23" s="335">
        <f>IF(E23=0,0,(F38/J3*60))</f>
        <v>149.72999999999999</v>
      </c>
      <c r="G23" s="339">
        <f>IF($K23=0,0,(K23*100)/(D23*$J$3/60))</f>
        <v>68.36986301369862</v>
      </c>
      <c r="H23" s="335">
        <f>Q19+Q26</f>
        <v>13.99999999999995</v>
      </c>
      <c r="I23" s="339">
        <f>D23-F23-Q27</f>
        <v>14.269999999999918</v>
      </c>
      <c r="J23" s="320">
        <f>(D23-H23)/60*E23</f>
        <v>7516.6666666666706</v>
      </c>
      <c r="K23" s="341">
        <f>F38</f>
        <v>4991</v>
      </c>
      <c r="L23" s="102">
        <f>IF($K23=0,0,K23/J23)</f>
        <v>0.66399113082039873</v>
      </c>
      <c r="N23" s="176" t="s">
        <v>27</v>
      </c>
      <c r="O23" s="176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82"/>
      <c r="X23" s="182"/>
    </row>
    <row r="24" spans="1:24" ht="16.899999999999999" customHeight="1" thickBot="1">
      <c r="A24" s="317"/>
      <c r="B24" s="319"/>
      <c r="C24" s="319"/>
      <c r="D24" s="321"/>
      <c r="E24" s="323"/>
      <c r="F24" s="336"/>
      <c r="G24" s="340"/>
      <c r="H24" s="336"/>
      <c r="I24" s="340"/>
      <c r="J24" s="321"/>
      <c r="K24" s="342"/>
      <c r="L24" s="101">
        <f>K23-J23</f>
        <v>-2525.6666666666706</v>
      </c>
      <c r="N24" s="174" t="s">
        <v>21</v>
      </c>
      <c r="O24" s="174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82"/>
      <c r="X24" s="182"/>
    </row>
    <row r="25" spans="1:24" ht="16.899999999999999" customHeight="1" collapsed="1">
      <c r="A25" s="300">
        <f>A39</f>
        <v>0</v>
      </c>
      <c r="B25" s="318"/>
      <c r="C25" s="318"/>
      <c r="D25" s="320">
        <f>(C25-B25+(C25&lt;B25))*24*60</f>
        <v>0</v>
      </c>
      <c r="E25" s="322"/>
      <c r="F25" s="335">
        <f>IF(E25=0,0,(F39/J3*60))</f>
        <v>0</v>
      </c>
      <c r="G25" s="339">
        <f>IF($K25=0,0,(K25*100)/(D25*$J$3/60))</f>
        <v>0</v>
      </c>
      <c r="H25" s="335">
        <f>R19+R26</f>
        <v>0</v>
      </c>
      <c r="I25" s="339">
        <f>D25-F25-R27</f>
        <v>0</v>
      </c>
      <c r="J25" s="320">
        <f>(D25-H25)/60*E25</f>
        <v>0</v>
      </c>
      <c r="K25" s="341">
        <f>F39</f>
        <v>0</v>
      </c>
      <c r="L25" s="100">
        <f>IF($K25=0,0,K25/J25)</f>
        <v>0</v>
      </c>
      <c r="N25" s="174" t="s">
        <v>39</v>
      </c>
      <c r="O25" s="174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82"/>
      <c r="X25" s="182"/>
    </row>
    <row r="26" spans="1:24" ht="16.899999999999999" customHeight="1" thickBot="1">
      <c r="A26" s="317"/>
      <c r="B26" s="319"/>
      <c r="C26" s="319"/>
      <c r="D26" s="321"/>
      <c r="E26" s="323"/>
      <c r="F26" s="336"/>
      <c r="G26" s="340"/>
      <c r="H26" s="336"/>
      <c r="I26" s="340"/>
      <c r="J26" s="321"/>
      <c r="K26" s="342"/>
      <c r="L26" s="101">
        <f>K25-J25</f>
        <v>0</v>
      </c>
      <c r="N26" s="343" t="s">
        <v>22</v>
      </c>
      <c r="O26" s="343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82"/>
      <c r="X26" s="182"/>
    </row>
    <row r="27" spans="1:24" ht="16.899999999999999" customHeight="1" collapsed="1">
      <c r="A27" s="301">
        <f>A40</f>
        <v>0</v>
      </c>
      <c r="B27" s="348"/>
      <c r="C27" s="348"/>
      <c r="D27" s="346">
        <f>(C27-B27+(C27&lt;B27))*24*60</f>
        <v>0</v>
      </c>
      <c r="E27" s="349"/>
      <c r="F27" s="344">
        <f>IF(E27=0,0,(F40/J3*60))</f>
        <v>0</v>
      </c>
      <c r="G27" s="339">
        <f>IF($K27=0,0,(K27*100)/(D27*$J$3/60))</f>
        <v>0</v>
      </c>
      <c r="H27" s="344">
        <f>S19+S26</f>
        <v>0</v>
      </c>
      <c r="I27" s="345">
        <f>D27-F27-S27</f>
        <v>0</v>
      </c>
      <c r="J27" s="346">
        <f>(D27-H27)/60*E27</f>
        <v>0</v>
      </c>
      <c r="K27" s="341">
        <f>F40</f>
        <v>0</v>
      </c>
      <c r="L27" s="100">
        <f>IF($K27=0,0,K27/J27)</f>
        <v>0</v>
      </c>
      <c r="N27" s="347" t="s">
        <v>15</v>
      </c>
      <c r="O27" s="347"/>
      <c r="P27" s="19">
        <f t="shared" ref="P27:U27" si="1">SUM(P18:P26)</f>
        <v>225.00000000000017</v>
      </c>
      <c r="Q27" s="19">
        <f t="shared" si="1"/>
        <v>55.000000000000121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280.00000000000028</v>
      </c>
      <c r="W27" s="182"/>
      <c r="X27" s="182"/>
    </row>
    <row r="28" spans="1:24" ht="16.899999999999999" customHeight="1" thickBot="1">
      <c r="A28" s="317"/>
      <c r="B28" s="319"/>
      <c r="C28" s="319"/>
      <c r="D28" s="321"/>
      <c r="E28" s="323"/>
      <c r="F28" s="336"/>
      <c r="G28" s="340"/>
      <c r="H28" s="336"/>
      <c r="I28" s="340"/>
      <c r="J28" s="321"/>
      <c r="K28" s="342"/>
      <c r="L28" s="101">
        <f>K27-J27</f>
        <v>0</v>
      </c>
      <c r="N28" s="347"/>
      <c r="O28" s="347"/>
      <c r="P28" s="19"/>
      <c r="Q28" s="19"/>
      <c r="R28" s="19"/>
      <c r="S28" s="19"/>
      <c r="T28" s="19"/>
      <c r="U28" s="19"/>
      <c r="V28" s="19"/>
      <c r="W28" s="182"/>
      <c r="X28" s="182"/>
    </row>
    <row r="29" spans="1:24" ht="16.899999999999999" customHeight="1">
      <c r="A29" s="300">
        <f>A41</f>
        <v>0</v>
      </c>
      <c r="B29" s="318"/>
      <c r="C29" s="318"/>
      <c r="D29" s="320">
        <f>(C29-B29+(C29&lt;B29))*24*60</f>
        <v>0</v>
      </c>
      <c r="E29" s="322"/>
      <c r="F29" s="335">
        <f>IF(E29=0,0,(F41/J3*60))</f>
        <v>0</v>
      </c>
      <c r="G29" s="339">
        <f>IF($K29=0,0,(K29*100)/(D29*$J$3/60))</f>
        <v>0</v>
      </c>
      <c r="H29" s="335">
        <f>T19+T26</f>
        <v>0</v>
      </c>
      <c r="I29" s="339">
        <f>D29-F29-T27</f>
        <v>0</v>
      </c>
      <c r="J29" s="320">
        <f>(D29-H29)/60*E29</f>
        <v>0</v>
      </c>
      <c r="K29" s="341">
        <f>F41</f>
        <v>0</v>
      </c>
      <c r="L29" s="100">
        <f>IF($K29=0,0,K29/J29)</f>
        <v>0</v>
      </c>
      <c r="V29" s="182"/>
      <c r="W29" s="182"/>
      <c r="X29" s="182"/>
    </row>
    <row r="30" spans="1:24" ht="16.899999999999999" customHeight="1" thickBot="1">
      <c r="A30" s="317"/>
      <c r="B30" s="319"/>
      <c r="C30" s="319"/>
      <c r="D30" s="321"/>
      <c r="E30" s="323"/>
      <c r="F30" s="336"/>
      <c r="G30" s="340"/>
      <c r="H30" s="336"/>
      <c r="I30" s="340"/>
      <c r="J30" s="321"/>
      <c r="K30" s="342"/>
      <c r="L30" s="101">
        <f>K29-J29</f>
        <v>0</v>
      </c>
      <c r="V30" s="182"/>
      <c r="W30" s="182"/>
      <c r="X30" s="182"/>
    </row>
    <row r="31" spans="1:24" ht="16.899999999999999" customHeight="1">
      <c r="A31" s="300">
        <f>A42</f>
        <v>0</v>
      </c>
      <c r="B31" s="318"/>
      <c r="C31" s="318"/>
      <c r="D31" s="320">
        <f>(C31-B31+(C31&lt;B31))*24*60</f>
        <v>0</v>
      </c>
      <c r="E31" s="322"/>
      <c r="F31" s="335">
        <f>IF(E31=0,0,(F42/J3*60))</f>
        <v>0</v>
      </c>
      <c r="G31" s="339">
        <f>IF($K31=0,0,(K31*100)/(D31*$J$3/60))</f>
        <v>0</v>
      </c>
      <c r="H31" s="335">
        <f>U19+U26</f>
        <v>0</v>
      </c>
      <c r="I31" s="339">
        <f>D31-F31-U27</f>
        <v>0</v>
      </c>
      <c r="J31" s="320">
        <f>(D31-H31)/60*E31</f>
        <v>0</v>
      </c>
      <c r="K31" s="341">
        <f>F42</f>
        <v>0</v>
      </c>
      <c r="L31" s="100">
        <f>IF($K31=0,0,K31/J31)</f>
        <v>0</v>
      </c>
      <c r="V31" s="182"/>
      <c r="W31" s="182"/>
      <c r="X31" s="182"/>
    </row>
    <row r="32" spans="1:24" ht="16.899999999999999" customHeight="1" thickBot="1">
      <c r="A32" s="317"/>
      <c r="B32" s="319"/>
      <c r="C32" s="319"/>
      <c r="D32" s="321"/>
      <c r="E32" s="323"/>
      <c r="F32" s="336"/>
      <c r="G32" s="340"/>
      <c r="H32" s="336"/>
      <c r="I32" s="340"/>
      <c r="J32" s="321"/>
      <c r="K32" s="342"/>
      <c r="L32" s="103">
        <f>K31-J31</f>
        <v>0</v>
      </c>
      <c r="V32" s="182"/>
      <c r="W32" s="182"/>
      <c r="X32" s="182"/>
    </row>
    <row r="33" spans="1:28" s="104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175" t="s">
        <v>81</v>
      </c>
      <c r="K33" s="140" t="s">
        <v>82</v>
      </c>
      <c r="L33" s="354">
        <f>IF($K34=0,0,K34/J34)</f>
        <v>0.72533036140741891</v>
      </c>
      <c r="N33"/>
      <c r="O33"/>
      <c r="P33"/>
      <c r="Q33"/>
      <c r="R33"/>
      <c r="S33"/>
      <c r="T33"/>
      <c r="U33"/>
      <c r="V33" s="182"/>
      <c r="W33" s="105"/>
      <c r="X33" s="105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41">
        <f>J21+J23+J25+J27+J29+J31</f>
        <v>20936.666666666675</v>
      </c>
      <c r="K34" s="140">
        <f>K21+K23+K25+K27+K29+K31</f>
        <v>15186</v>
      </c>
      <c r="L34" s="355"/>
      <c r="M34" s="182"/>
      <c r="V34" s="182"/>
      <c r="W34" s="182"/>
      <c r="X34" s="182"/>
    </row>
    <row r="35" spans="1:28" ht="17.25" customHeight="1">
      <c r="A35" s="363" t="s">
        <v>11</v>
      </c>
      <c r="B35" s="364"/>
      <c r="C35" s="364"/>
      <c r="D35" s="364"/>
      <c r="E35" s="337"/>
      <c r="F35" s="300" t="s">
        <v>78</v>
      </c>
      <c r="G35" s="300" t="s">
        <v>80</v>
      </c>
      <c r="H35" s="367"/>
      <c r="I35" s="20"/>
      <c r="J35" s="21"/>
      <c r="K35" s="22"/>
      <c r="L35" s="367" t="s">
        <v>56</v>
      </c>
      <c r="M35" s="356"/>
      <c r="V35" s="182"/>
      <c r="W35" s="106"/>
      <c r="X35" s="106"/>
    </row>
    <row r="36" spans="1:28" ht="17.25" customHeight="1" thickBot="1">
      <c r="A36" s="365"/>
      <c r="B36" s="366"/>
      <c r="C36" s="366"/>
      <c r="D36" s="366"/>
      <c r="E36" s="338"/>
      <c r="F36" s="302"/>
      <c r="G36" s="301"/>
      <c r="H36" s="368"/>
      <c r="I36" s="117"/>
      <c r="J36" s="118"/>
      <c r="K36" s="115"/>
      <c r="L36" s="368"/>
      <c r="M36" s="356"/>
      <c r="V36" s="182"/>
      <c r="W36" s="106"/>
      <c r="X36" s="106"/>
    </row>
    <row r="37" spans="1:28" ht="15.75" thickBot="1">
      <c r="A37" s="357" t="s">
        <v>201</v>
      </c>
      <c r="B37" s="358"/>
      <c r="C37" s="358"/>
      <c r="D37" s="358"/>
      <c r="E37" s="359"/>
      <c r="F37" s="62">
        <v>10195</v>
      </c>
      <c r="G37" s="119">
        <v>10698</v>
      </c>
      <c r="H37" s="120"/>
      <c r="I37" s="121"/>
      <c r="J37" s="122"/>
      <c r="K37" s="123">
        <f>G37</f>
        <v>10698</v>
      </c>
      <c r="L37" s="107"/>
      <c r="M37" s="108"/>
      <c r="V37" s="182"/>
      <c r="W37" s="182"/>
      <c r="X37" s="182"/>
    </row>
    <row r="38" spans="1:28" ht="13.5" customHeight="1" thickBot="1">
      <c r="A38" s="360" t="s">
        <v>202</v>
      </c>
      <c r="B38" s="361"/>
      <c r="C38" s="361"/>
      <c r="D38" s="361"/>
      <c r="E38" s="362"/>
      <c r="F38" s="62">
        <v>4991</v>
      </c>
      <c r="G38" s="124">
        <v>2688</v>
      </c>
      <c r="H38" s="109"/>
      <c r="I38" s="110"/>
      <c r="J38" s="111"/>
      <c r="K38" s="17">
        <f t="shared" ref="K38:K42" si="2">G38</f>
        <v>2688</v>
      </c>
      <c r="L38" s="64"/>
      <c r="M38" s="108"/>
      <c r="V38" s="182"/>
      <c r="W38" s="182"/>
      <c r="X38" s="182"/>
    </row>
    <row r="39" spans="1:28" ht="13.5" customHeight="1" thickBot="1">
      <c r="A39" s="360"/>
      <c r="B39" s="361"/>
      <c r="C39" s="361"/>
      <c r="D39" s="361"/>
      <c r="E39" s="362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182"/>
      <c r="W39" s="182"/>
      <c r="X39" s="182"/>
    </row>
    <row r="40" spans="1:28" ht="13.5" customHeight="1" thickBot="1">
      <c r="A40" s="360"/>
      <c r="B40" s="361"/>
      <c r="C40" s="361"/>
      <c r="D40" s="361"/>
      <c r="E40" s="362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182"/>
      <c r="W40" s="182"/>
      <c r="X40" s="182"/>
    </row>
    <row r="41" spans="1:28" ht="13.5" customHeight="1" thickBot="1">
      <c r="A41" s="360"/>
      <c r="B41" s="361"/>
      <c r="C41" s="361"/>
      <c r="D41" s="361"/>
      <c r="E41" s="362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182"/>
      <c r="W41" s="182"/>
      <c r="X41" s="182"/>
    </row>
    <row r="42" spans="1:28" ht="13.5" customHeight="1" thickBot="1">
      <c r="A42" s="369"/>
      <c r="B42" s="370"/>
      <c r="C42" s="370"/>
      <c r="D42" s="370"/>
      <c r="E42" s="371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182"/>
      <c r="W42" s="182"/>
      <c r="X42" s="182"/>
    </row>
    <row r="43" spans="1:28" ht="13.5" thickBot="1">
      <c r="A43" s="372" t="s">
        <v>79</v>
      </c>
      <c r="B43" s="373"/>
      <c r="C43" s="373"/>
      <c r="D43" s="373"/>
      <c r="E43" s="373"/>
      <c r="F43" s="374"/>
      <c r="G43" s="373"/>
      <c r="H43" s="373"/>
      <c r="I43" s="373"/>
      <c r="J43" s="375"/>
      <c r="K43" s="116">
        <f>SUM(K37:K42)</f>
        <v>13386</v>
      </c>
      <c r="L43" s="116">
        <f>SUM(L38+L38)</f>
        <v>0</v>
      </c>
      <c r="M43" s="112"/>
      <c r="V43" s="182"/>
    </row>
    <row r="44" spans="1:28" ht="12.75" customHeight="1" thickBot="1"/>
    <row r="45" spans="1:28" ht="12.75" customHeight="1" thickBot="1">
      <c r="A45" s="376" t="s">
        <v>11</v>
      </c>
      <c r="B45" s="376" t="s">
        <v>59</v>
      </c>
      <c r="C45" s="378"/>
      <c r="D45" s="380" t="s">
        <v>58</v>
      </c>
      <c r="E45" s="378" t="s">
        <v>1</v>
      </c>
      <c r="F45" s="383" t="s">
        <v>6</v>
      </c>
      <c r="G45" s="384"/>
      <c r="H45" s="380" t="s">
        <v>5</v>
      </c>
      <c r="I45" s="388" t="s">
        <v>12</v>
      </c>
      <c r="J45" s="389"/>
      <c r="K45" s="380" t="s">
        <v>38</v>
      </c>
      <c r="L45" s="376" t="s">
        <v>0</v>
      </c>
      <c r="M45" s="383"/>
      <c r="N45" s="384"/>
      <c r="O45" s="380" t="s">
        <v>4</v>
      </c>
      <c r="P45" s="380" t="s">
        <v>2</v>
      </c>
      <c r="Q45" s="380" t="s">
        <v>3</v>
      </c>
      <c r="S45" s="390" t="s">
        <v>26</v>
      </c>
      <c r="T45" s="391"/>
      <c r="U45" s="391"/>
      <c r="V45" s="391"/>
      <c r="W45" s="391"/>
      <c r="X45" s="391"/>
      <c r="Y45" s="391"/>
      <c r="Z45" s="392"/>
    </row>
    <row r="46" spans="1:28" s="85" customFormat="1" ht="25.5" customHeight="1" thickBot="1">
      <c r="A46" s="377"/>
      <c r="B46" s="377"/>
      <c r="C46" s="379"/>
      <c r="D46" s="381"/>
      <c r="E46" s="382"/>
      <c r="F46" s="385"/>
      <c r="G46" s="386"/>
      <c r="H46" s="387"/>
      <c r="I46" s="27" t="s">
        <v>13</v>
      </c>
      <c r="J46" s="28" t="s">
        <v>14</v>
      </c>
      <c r="K46" s="381"/>
      <c r="L46" s="377"/>
      <c r="M46" s="399"/>
      <c r="N46" s="400"/>
      <c r="O46" s="381"/>
      <c r="P46" s="381"/>
      <c r="Q46" s="381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405" t="str">
        <f>A37</f>
        <v>Карамель Баринофф</v>
      </c>
      <c r="B47" s="23">
        <f>B21</f>
        <v>0.33333333333333331</v>
      </c>
      <c r="C47" s="23">
        <f>B47+1/24</f>
        <v>0.375</v>
      </c>
      <c r="D47" s="1"/>
      <c r="E47" s="171"/>
      <c r="F47" s="408" t="s">
        <v>182</v>
      </c>
      <c r="G47" s="409"/>
      <c r="H47" s="2" t="s">
        <v>102</v>
      </c>
      <c r="I47" s="3">
        <v>0.48194444444444445</v>
      </c>
      <c r="J47" s="3">
        <v>0.49305555555555558</v>
      </c>
      <c r="K47" s="29">
        <f>(J47-I47+(J47&lt;I47))*24*60</f>
        <v>16.000000000000021</v>
      </c>
      <c r="L47" s="410" t="s">
        <v>203</v>
      </c>
      <c r="M47" s="411"/>
      <c r="N47" s="412"/>
      <c r="O47" s="35" t="str">
        <f t="shared" ref="O47:O110" si="3">IF(H47=$V$5,$F$7,"")</f>
        <v/>
      </c>
      <c r="P47" s="171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16.000000000000021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406"/>
      <c r="B48" s="24">
        <f>C47</f>
        <v>0.375</v>
      </c>
      <c r="C48" s="24">
        <f>B48+1/24</f>
        <v>0.41666666666666669</v>
      </c>
      <c r="D48" s="5"/>
      <c r="E48" s="172"/>
      <c r="F48" s="393" t="s">
        <v>204</v>
      </c>
      <c r="G48" s="394"/>
      <c r="H48" s="6" t="s">
        <v>102</v>
      </c>
      <c r="I48" s="7">
        <v>0.49374999999999997</v>
      </c>
      <c r="J48" s="7">
        <v>0.54513888888888895</v>
      </c>
      <c r="K48" s="30">
        <f t="shared" ref="K48:K111" si="4">(J48-I48+(J48&lt;I48))*24*60</f>
        <v>74.000000000000142</v>
      </c>
      <c r="L48" s="395"/>
      <c r="M48" s="396"/>
      <c r="N48" s="397"/>
      <c r="O48" s="36" t="str">
        <f t="shared" si="3"/>
        <v/>
      </c>
      <c r="P48" s="172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74.000000000000142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406"/>
      <c r="B49" s="24">
        <f t="shared" ref="B49:B58" si="13">C48</f>
        <v>0.41666666666666669</v>
      </c>
      <c r="C49" s="24">
        <f t="shared" ref="C49:C58" si="14">B49+1/24</f>
        <v>0.45833333333333337</v>
      </c>
      <c r="D49" s="5"/>
      <c r="E49" s="172"/>
      <c r="F49" s="398" t="s">
        <v>180</v>
      </c>
      <c r="G49" s="398"/>
      <c r="H49" s="6" t="s">
        <v>99</v>
      </c>
      <c r="I49" s="7">
        <v>0.58750000000000002</v>
      </c>
      <c r="J49" s="7">
        <v>0.68125000000000002</v>
      </c>
      <c r="K49" s="30">
        <f t="shared" si="4"/>
        <v>135</v>
      </c>
      <c r="L49" s="395"/>
      <c r="M49" s="396"/>
      <c r="N49" s="397"/>
      <c r="O49" s="36" t="str">
        <f t="shared" si="3"/>
        <v/>
      </c>
      <c r="P49" s="172"/>
      <c r="Q49" s="8"/>
      <c r="R49"/>
      <c r="S49" s="33">
        <f t="shared" si="5"/>
        <v>135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406"/>
      <c r="B50" s="24">
        <f t="shared" si="13"/>
        <v>0.45833333333333337</v>
      </c>
      <c r="C50" s="24">
        <f t="shared" si="14"/>
        <v>0.5</v>
      </c>
      <c r="D50" s="5"/>
      <c r="E50" s="172"/>
      <c r="F50" s="398"/>
      <c r="G50" s="398"/>
      <c r="H50" s="6"/>
      <c r="I50" s="7"/>
      <c r="J50" s="7"/>
      <c r="K50" s="30">
        <f t="shared" si="4"/>
        <v>0</v>
      </c>
      <c r="L50" s="395"/>
      <c r="M50" s="396"/>
      <c r="N50" s="397"/>
      <c r="O50" s="36" t="str">
        <f t="shared" si="3"/>
        <v>Никишова</v>
      </c>
      <c r="P50" s="172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406"/>
      <c r="B51" s="24">
        <f t="shared" si="13"/>
        <v>0.5</v>
      </c>
      <c r="C51" s="24">
        <f t="shared" si="14"/>
        <v>0.54166666666666663</v>
      </c>
      <c r="D51" s="5"/>
      <c r="E51" s="172"/>
      <c r="F51" s="398"/>
      <c r="G51" s="398"/>
      <c r="H51" s="6"/>
      <c r="I51" s="7"/>
      <c r="J51" s="7"/>
      <c r="K51" s="30">
        <f t="shared" si="4"/>
        <v>0</v>
      </c>
      <c r="L51" s="395"/>
      <c r="M51" s="396"/>
      <c r="N51" s="397"/>
      <c r="O51" s="36" t="str">
        <f t="shared" si="3"/>
        <v>Никишова</v>
      </c>
      <c r="P51" s="172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406"/>
      <c r="B52" s="24">
        <f t="shared" si="13"/>
        <v>0.54166666666666663</v>
      </c>
      <c r="C52" s="24">
        <f t="shared" si="14"/>
        <v>0.58333333333333326</v>
      </c>
      <c r="D52" s="5"/>
      <c r="E52" s="172"/>
      <c r="F52" s="398"/>
      <c r="G52" s="398"/>
      <c r="H52" s="6"/>
      <c r="I52" s="7"/>
      <c r="J52" s="7"/>
      <c r="K52" s="30">
        <f t="shared" si="4"/>
        <v>0</v>
      </c>
      <c r="L52" s="395"/>
      <c r="M52" s="396"/>
      <c r="N52" s="397"/>
      <c r="O52" s="36" t="str">
        <f t="shared" si="3"/>
        <v>Никишова</v>
      </c>
      <c r="P52" s="172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406"/>
      <c r="B53" s="24">
        <f t="shared" si="13"/>
        <v>0.58333333333333326</v>
      </c>
      <c r="C53" s="24">
        <f t="shared" si="14"/>
        <v>0.62499999999999989</v>
      </c>
      <c r="D53" s="5"/>
      <c r="E53" s="9"/>
      <c r="F53" s="398"/>
      <c r="G53" s="398"/>
      <c r="H53" s="6"/>
      <c r="I53" s="7"/>
      <c r="J53" s="7"/>
      <c r="K53" s="30">
        <f t="shared" si="4"/>
        <v>0</v>
      </c>
      <c r="L53" s="395"/>
      <c r="M53" s="396"/>
      <c r="N53" s="397"/>
      <c r="O53" s="36" t="str">
        <f t="shared" si="3"/>
        <v>Никишова</v>
      </c>
      <c r="P53" s="172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406"/>
      <c r="B54" s="24">
        <f t="shared" si="13"/>
        <v>0.62499999999999989</v>
      </c>
      <c r="C54" s="24">
        <f t="shared" si="14"/>
        <v>0.66666666666666652</v>
      </c>
      <c r="D54" s="5"/>
      <c r="E54" s="9"/>
      <c r="F54" s="393"/>
      <c r="G54" s="394"/>
      <c r="H54" s="6"/>
      <c r="I54" s="7"/>
      <c r="J54" s="7"/>
      <c r="K54" s="30">
        <f t="shared" si="4"/>
        <v>0</v>
      </c>
      <c r="L54" s="395"/>
      <c r="M54" s="396"/>
      <c r="N54" s="397"/>
      <c r="O54" s="36" t="str">
        <f t="shared" si="3"/>
        <v>Никишова</v>
      </c>
      <c r="P54" s="172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406"/>
      <c r="B55" s="24">
        <f t="shared" si="13"/>
        <v>0.66666666666666652</v>
      </c>
      <c r="C55" s="24">
        <f t="shared" si="14"/>
        <v>0.70833333333333315</v>
      </c>
      <c r="D55" s="5"/>
      <c r="E55" s="9"/>
      <c r="F55" s="393"/>
      <c r="G55" s="394"/>
      <c r="H55" s="6"/>
      <c r="I55" s="7"/>
      <c r="J55" s="7"/>
      <c r="K55" s="30">
        <f t="shared" si="4"/>
        <v>0</v>
      </c>
      <c r="L55" s="395"/>
      <c r="M55" s="396"/>
      <c r="N55" s="397"/>
      <c r="O55" s="36" t="str">
        <f t="shared" si="3"/>
        <v>Никишова</v>
      </c>
      <c r="P55" s="172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406"/>
      <c r="B56" s="24">
        <f t="shared" si="13"/>
        <v>0.70833333333333315</v>
      </c>
      <c r="C56" s="24">
        <f t="shared" si="14"/>
        <v>0.74999999999999978</v>
      </c>
      <c r="D56" s="5"/>
      <c r="E56" s="9"/>
      <c r="F56" s="398"/>
      <c r="G56" s="398"/>
      <c r="H56" s="6"/>
      <c r="I56" s="7"/>
      <c r="J56" s="7"/>
      <c r="K56" s="30">
        <f t="shared" si="4"/>
        <v>0</v>
      </c>
      <c r="L56" s="395"/>
      <c r="M56" s="396"/>
      <c r="N56" s="397"/>
      <c r="O56" s="36" t="str">
        <f t="shared" si="3"/>
        <v>Никишова</v>
      </c>
      <c r="P56" s="172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406"/>
      <c r="B57" s="24">
        <f t="shared" si="13"/>
        <v>0.74999999999999978</v>
      </c>
      <c r="C57" s="24">
        <f t="shared" si="14"/>
        <v>0.79166666666666641</v>
      </c>
      <c r="D57" s="10"/>
      <c r="E57" s="9"/>
      <c r="F57" s="398"/>
      <c r="G57" s="398"/>
      <c r="H57" s="6"/>
      <c r="I57" s="7"/>
      <c r="J57" s="7"/>
      <c r="K57" s="30">
        <f t="shared" si="4"/>
        <v>0</v>
      </c>
      <c r="L57" s="395"/>
      <c r="M57" s="396"/>
      <c r="N57" s="397"/>
      <c r="O57" s="36" t="str">
        <f t="shared" si="3"/>
        <v>Никишова</v>
      </c>
      <c r="P57" s="172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407"/>
      <c r="B58" s="25">
        <f t="shared" si="13"/>
        <v>0.79166666666666641</v>
      </c>
      <c r="C58" s="26">
        <f t="shared" si="14"/>
        <v>0.83333333333333304</v>
      </c>
      <c r="D58" s="11"/>
      <c r="E58" s="11"/>
      <c r="F58" s="401"/>
      <c r="G58" s="401"/>
      <c r="H58" s="6"/>
      <c r="I58" s="13"/>
      <c r="J58" s="13"/>
      <c r="K58" s="31">
        <f t="shared" si="4"/>
        <v>0</v>
      </c>
      <c r="L58" s="402"/>
      <c r="M58" s="403"/>
      <c r="N58" s="404"/>
      <c r="O58" s="172" t="str">
        <f t="shared" si="3"/>
        <v>Никишова</v>
      </c>
      <c r="P58" s="173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405" t="str">
        <f>A38</f>
        <v>Ваниль Баринофф</v>
      </c>
      <c r="B59" s="23">
        <f>B23</f>
        <v>0.68125000000000002</v>
      </c>
      <c r="C59" s="23">
        <f>B59+1/24</f>
        <v>0.72291666666666665</v>
      </c>
      <c r="D59" s="1"/>
      <c r="E59" s="171"/>
      <c r="F59" s="408" t="s">
        <v>181</v>
      </c>
      <c r="G59" s="409"/>
      <c r="H59" s="2" t="s">
        <v>99</v>
      </c>
      <c r="I59" s="3">
        <v>0.68125000000000002</v>
      </c>
      <c r="J59" s="3">
        <v>0.69097222222222221</v>
      </c>
      <c r="K59" s="29">
        <f t="shared" si="4"/>
        <v>13.99999999999995</v>
      </c>
      <c r="L59" s="410"/>
      <c r="M59" s="411"/>
      <c r="N59" s="412"/>
      <c r="O59" s="35" t="str">
        <f t="shared" si="3"/>
        <v/>
      </c>
      <c r="P59" s="171"/>
      <c r="Q59" s="4"/>
      <c r="R59"/>
      <c r="S59" s="33">
        <f t="shared" si="5"/>
        <v>13.99999999999995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406"/>
      <c r="B60" s="24">
        <f>C59</f>
        <v>0.72291666666666665</v>
      </c>
      <c r="C60" s="24">
        <f>B60+1/24</f>
        <v>0.76458333333333328</v>
      </c>
      <c r="D60" s="5"/>
      <c r="E60" s="172"/>
      <c r="F60" s="393" t="s">
        <v>205</v>
      </c>
      <c r="G60" s="394"/>
      <c r="H60" s="6" t="s">
        <v>102</v>
      </c>
      <c r="I60" s="7">
        <v>0.75763888888888886</v>
      </c>
      <c r="J60" s="7">
        <v>0.78194444444444444</v>
      </c>
      <c r="K60" s="30">
        <f t="shared" si="4"/>
        <v>35.000000000000036</v>
      </c>
      <c r="L60" s="395" t="s">
        <v>206</v>
      </c>
      <c r="M60" s="396"/>
      <c r="N60" s="397"/>
      <c r="O60" s="36" t="str">
        <f t="shared" si="3"/>
        <v/>
      </c>
      <c r="P60" s="172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35.000000000000036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406"/>
      <c r="B61" s="24">
        <f t="shared" ref="B61:B69" si="15">C60</f>
        <v>0.76458333333333328</v>
      </c>
      <c r="C61" s="24">
        <f t="shared" ref="C61:C69" si="16">B61+1/24</f>
        <v>0.80624999999999991</v>
      </c>
      <c r="D61" s="5"/>
      <c r="E61" s="172"/>
      <c r="F61" s="398" t="s">
        <v>205</v>
      </c>
      <c r="G61" s="398"/>
      <c r="H61" s="6" t="s">
        <v>102</v>
      </c>
      <c r="I61" s="7">
        <v>0.78888888888888886</v>
      </c>
      <c r="J61" s="7">
        <v>0.79305555555555562</v>
      </c>
      <c r="K61" s="30">
        <f t="shared" si="4"/>
        <v>6.0000000000001386</v>
      </c>
      <c r="L61" s="395" t="s">
        <v>207</v>
      </c>
      <c r="M61" s="396"/>
      <c r="N61" s="397"/>
      <c r="O61" s="36" t="str">
        <f t="shared" si="3"/>
        <v/>
      </c>
      <c r="P61" s="172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6.0000000000001386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406"/>
      <c r="B62" s="24">
        <f t="shared" si="15"/>
        <v>0.80624999999999991</v>
      </c>
      <c r="C62" s="24">
        <f t="shared" si="16"/>
        <v>0.84791666666666654</v>
      </c>
      <c r="D62" s="5"/>
      <c r="E62" s="172"/>
      <c r="F62" s="398"/>
      <c r="G62" s="398"/>
      <c r="H62" s="6"/>
      <c r="I62" s="7"/>
      <c r="J62" s="7"/>
      <c r="K62" s="30">
        <f t="shared" si="4"/>
        <v>0</v>
      </c>
      <c r="L62" s="395"/>
      <c r="M62" s="396"/>
      <c r="N62" s="397"/>
      <c r="O62" s="36" t="str">
        <f t="shared" si="3"/>
        <v>Никишова</v>
      </c>
      <c r="P62" s="172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406"/>
      <c r="B63" s="24">
        <f t="shared" si="15"/>
        <v>0.84791666666666654</v>
      </c>
      <c r="C63" s="24">
        <f t="shared" si="16"/>
        <v>0.88958333333333317</v>
      </c>
      <c r="D63" s="5"/>
      <c r="E63" s="172"/>
      <c r="F63" s="398"/>
      <c r="G63" s="398"/>
      <c r="H63" s="6"/>
      <c r="I63" s="7"/>
      <c r="J63" s="7"/>
      <c r="K63" s="30">
        <f t="shared" si="4"/>
        <v>0</v>
      </c>
      <c r="L63" s="395"/>
      <c r="M63" s="396"/>
      <c r="N63" s="397"/>
      <c r="O63" s="36" t="str">
        <f t="shared" si="3"/>
        <v>Никишова</v>
      </c>
      <c r="P63" s="172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406"/>
      <c r="B64" s="24">
        <f t="shared" si="15"/>
        <v>0.88958333333333317</v>
      </c>
      <c r="C64" s="24">
        <f t="shared" si="16"/>
        <v>0.9312499999999998</v>
      </c>
      <c r="D64" s="5"/>
      <c r="E64" s="172"/>
      <c r="F64" s="398"/>
      <c r="G64" s="398"/>
      <c r="H64" s="6"/>
      <c r="I64" s="7"/>
      <c r="J64" s="7"/>
      <c r="K64" s="30">
        <f t="shared" si="4"/>
        <v>0</v>
      </c>
      <c r="L64" s="395"/>
      <c r="M64" s="396"/>
      <c r="N64" s="397"/>
      <c r="O64" s="36" t="str">
        <f t="shared" si="3"/>
        <v>Никишова</v>
      </c>
      <c r="P64" s="172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406"/>
      <c r="B65" s="24">
        <f t="shared" si="15"/>
        <v>0.9312499999999998</v>
      </c>
      <c r="C65" s="24">
        <f t="shared" si="16"/>
        <v>0.97291666666666643</v>
      </c>
      <c r="D65" s="5"/>
      <c r="E65" s="9"/>
      <c r="F65" s="398"/>
      <c r="G65" s="398"/>
      <c r="H65" s="6"/>
      <c r="I65" s="7"/>
      <c r="J65" s="7"/>
      <c r="K65" s="30">
        <f t="shared" si="4"/>
        <v>0</v>
      </c>
      <c r="L65" s="395"/>
      <c r="M65" s="396"/>
      <c r="N65" s="397"/>
      <c r="O65" s="36" t="str">
        <f t="shared" si="3"/>
        <v>Никишова</v>
      </c>
      <c r="P65" s="172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406"/>
      <c r="B66" s="24">
        <f t="shared" si="15"/>
        <v>0.97291666666666643</v>
      </c>
      <c r="C66" s="24">
        <f t="shared" si="16"/>
        <v>1.0145833333333332</v>
      </c>
      <c r="D66" s="5"/>
      <c r="E66" s="9"/>
      <c r="F66" s="393"/>
      <c r="G66" s="394"/>
      <c r="H66" s="6"/>
      <c r="I66" s="7"/>
      <c r="J66" s="7"/>
      <c r="K66" s="30">
        <f t="shared" si="4"/>
        <v>0</v>
      </c>
      <c r="L66" s="395"/>
      <c r="M66" s="396"/>
      <c r="N66" s="397"/>
      <c r="O66" s="36" t="str">
        <f t="shared" si="3"/>
        <v>Никишова</v>
      </c>
      <c r="P66" s="172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406"/>
      <c r="B67" s="24">
        <f t="shared" si="15"/>
        <v>1.0145833333333332</v>
      </c>
      <c r="C67" s="24">
        <f t="shared" si="16"/>
        <v>1.0562499999999999</v>
      </c>
      <c r="D67" s="5"/>
      <c r="E67" s="9"/>
      <c r="F67" s="393"/>
      <c r="G67" s="394"/>
      <c r="H67" s="6"/>
      <c r="I67" s="7"/>
      <c r="J67" s="7"/>
      <c r="K67" s="30">
        <f t="shared" si="4"/>
        <v>0</v>
      </c>
      <c r="L67" s="395"/>
      <c r="M67" s="396"/>
      <c r="N67" s="397"/>
      <c r="O67" s="36" t="str">
        <f t="shared" si="3"/>
        <v>Никишова</v>
      </c>
      <c r="P67" s="172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406"/>
      <c r="B68" s="24">
        <f t="shared" si="15"/>
        <v>1.0562499999999999</v>
      </c>
      <c r="C68" s="24">
        <f t="shared" si="16"/>
        <v>1.0979166666666667</v>
      </c>
      <c r="D68" s="5"/>
      <c r="E68" s="9"/>
      <c r="F68" s="398"/>
      <c r="G68" s="398"/>
      <c r="H68" s="6"/>
      <c r="I68" s="7"/>
      <c r="J68" s="7"/>
      <c r="K68" s="30">
        <f t="shared" si="4"/>
        <v>0</v>
      </c>
      <c r="L68" s="395"/>
      <c r="M68" s="396"/>
      <c r="N68" s="397"/>
      <c r="O68" s="36" t="str">
        <f t="shared" si="3"/>
        <v>Никишова</v>
      </c>
      <c r="P68" s="172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407"/>
      <c r="B69" s="25">
        <f t="shared" si="15"/>
        <v>1.0979166666666667</v>
      </c>
      <c r="C69" s="25">
        <f t="shared" si="16"/>
        <v>1.1395833333333334</v>
      </c>
      <c r="D69" s="15"/>
      <c r="E69" s="11"/>
      <c r="F69" s="401"/>
      <c r="G69" s="401"/>
      <c r="H69" s="12"/>
      <c r="I69" s="13"/>
      <c r="J69" s="13"/>
      <c r="K69" s="31">
        <f t="shared" si="4"/>
        <v>0</v>
      </c>
      <c r="L69" s="402"/>
      <c r="M69" s="403"/>
      <c r="N69" s="404"/>
      <c r="O69" s="172" t="str">
        <f t="shared" si="3"/>
        <v>Никишова</v>
      </c>
      <c r="P69" s="173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405">
        <f>A39</f>
        <v>0</v>
      </c>
      <c r="B70" s="23">
        <f>B25</f>
        <v>0</v>
      </c>
      <c r="C70" s="23">
        <f>B70+1/24</f>
        <v>4.1666666666666664E-2</v>
      </c>
      <c r="D70" s="1"/>
      <c r="E70" s="171"/>
      <c r="F70" s="408"/>
      <c r="G70" s="409"/>
      <c r="H70" s="2"/>
      <c r="I70" s="3"/>
      <c r="J70" s="3"/>
      <c r="K70" s="29">
        <f t="shared" si="4"/>
        <v>0</v>
      </c>
      <c r="L70" s="410"/>
      <c r="M70" s="411"/>
      <c r="N70" s="412"/>
      <c r="O70" s="35" t="str">
        <f t="shared" si="3"/>
        <v>Никишова</v>
      </c>
      <c r="P70" s="171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406"/>
      <c r="B71" s="24">
        <f>C70</f>
        <v>4.1666666666666664E-2</v>
      </c>
      <c r="C71" s="24">
        <f>B71+1/24</f>
        <v>8.3333333333333329E-2</v>
      </c>
      <c r="D71" s="5"/>
      <c r="E71" s="172"/>
      <c r="F71" s="393"/>
      <c r="G71" s="394"/>
      <c r="H71" s="6"/>
      <c r="I71" s="7"/>
      <c r="J71" s="7"/>
      <c r="K71" s="30">
        <f t="shared" si="4"/>
        <v>0</v>
      </c>
      <c r="L71" s="395"/>
      <c r="M71" s="396"/>
      <c r="N71" s="397"/>
      <c r="O71" s="36" t="str">
        <f t="shared" si="3"/>
        <v>Никишова</v>
      </c>
      <c r="P71" s="172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40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72"/>
      <c r="F72" s="398"/>
      <c r="G72" s="398"/>
      <c r="H72" s="6"/>
      <c r="I72" s="7"/>
      <c r="J72" s="7"/>
      <c r="K72" s="30">
        <f t="shared" si="4"/>
        <v>0</v>
      </c>
      <c r="L72" s="395"/>
      <c r="M72" s="396"/>
      <c r="N72" s="397"/>
      <c r="O72" s="36" t="str">
        <f t="shared" si="3"/>
        <v>Никишова</v>
      </c>
      <c r="P72" s="172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406"/>
      <c r="B73" s="24">
        <f t="shared" si="17"/>
        <v>0.125</v>
      </c>
      <c r="C73" s="24">
        <f t="shared" si="18"/>
        <v>0.16666666666666666</v>
      </c>
      <c r="D73" s="5"/>
      <c r="E73" s="172"/>
      <c r="F73" s="398"/>
      <c r="G73" s="398"/>
      <c r="H73" s="6"/>
      <c r="I73" s="7"/>
      <c r="J73" s="7"/>
      <c r="K73" s="30">
        <f t="shared" si="4"/>
        <v>0</v>
      </c>
      <c r="L73" s="395"/>
      <c r="M73" s="396"/>
      <c r="N73" s="397"/>
      <c r="O73" s="36" t="str">
        <f t="shared" si="3"/>
        <v>Никишова</v>
      </c>
      <c r="P73" s="172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406"/>
      <c r="B74" s="24">
        <f t="shared" si="17"/>
        <v>0.16666666666666666</v>
      </c>
      <c r="C74" s="24">
        <f t="shared" si="18"/>
        <v>0.20833333333333331</v>
      </c>
      <c r="D74" s="5"/>
      <c r="E74" s="172"/>
      <c r="F74" s="398"/>
      <c r="G74" s="398"/>
      <c r="H74" s="6"/>
      <c r="I74" s="7"/>
      <c r="J74" s="7"/>
      <c r="K74" s="30">
        <f t="shared" si="4"/>
        <v>0</v>
      </c>
      <c r="L74" s="395"/>
      <c r="M74" s="396"/>
      <c r="N74" s="397"/>
      <c r="O74" s="36" t="str">
        <f t="shared" si="3"/>
        <v>Никишова</v>
      </c>
      <c r="P74" s="172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406"/>
      <c r="B75" s="24">
        <f t="shared" si="17"/>
        <v>0.20833333333333331</v>
      </c>
      <c r="C75" s="24">
        <f t="shared" si="18"/>
        <v>0.24999999999999997</v>
      </c>
      <c r="D75" s="5"/>
      <c r="E75" s="172"/>
      <c r="F75" s="398"/>
      <c r="G75" s="398"/>
      <c r="H75" s="6"/>
      <c r="I75" s="7"/>
      <c r="J75" s="7"/>
      <c r="K75" s="30">
        <f t="shared" si="4"/>
        <v>0</v>
      </c>
      <c r="L75" s="395"/>
      <c r="M75" s="396"/>
      <c r="N75" s="397"/>
      <c r="O75" s="36" t="str">
        <f t="shared" si="3"/>
        <v>Никишова</v>
      </c>
      <c r="P75" s="172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406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398"/>
      <c r="G76" s="398"/>
      <c r="H76" s="6"/>
      <c r="I76" s="7"/>
      <c r="J76" s="7"/>
      <c r="K76" s="30">
        <f t="shared" si="4"/>
        <v>0</v>
      </c>
      <c r="L76" s="395"/>
      <c r="M76" s="396"/>
      <c r="N76" s="397"/>
      <c r="O76" s="36" t="str">
        <f t="shared" si="3"/>
        <v>Никишова</v>
      </c>
      <c r="P76" s="172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406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393"/>
      <c r="G77" s="394"/>
      <c r="H77" s="6"/>
      <c r="I77" s="7"/>
      <c r="J77" s="7"/>
      <c r="K77" s="30">
        <f t="shared" si="4"/>
        <v>0</v>
      </c>
      <c r="L77" s="395"/>
      <c r="M77" s="396"/>
      <c r="N77" s="397"/>
      <c r="O77" s="36" t="str">
        <f t="shared" si="3"/>
        <v>Никишова</v>
      </c>
      <c r="P77" s="172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406"/>
      <c r="B78" s="24">
        <f t="shared" si="17"/>
        <v>0.33333333333333331</v>
      </c>
      <c r="C78" s="24">
        <f t="shared" si="18"/>
        <v>0.375</v>
      </c>
      <c r="D78" s="5"/>
      <c r="E78" s="9"/>
      <c r="F78" s="393"/>
      <c r="G78" s="394"/>
      <c r="H78" s="6"/>
      <c r="I78" s="7"/>
      <c r="J78" s="7"/>
      <c r="K78" s="30">
        <f t="shared" si="4"/>
        <v>0</v>
      </c>
      <c r="L78" s="395"/>
      <c r="M78" s="396"/>
      <c r="N78" s="397"/>
      <c r="O78" s="36" t="str">
        <f t="shared" si="3"/>
        <v>Никишова</v>
      </c>
      <c r="P78" s="172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406"/>
      <c r="B79" s="24">
        <f t="shared" si="17"/>
        <v>0.375</v>
      </c>
      <c r="C79" s="24">
        <f t="shared" si="18"/>
        <v>0.41666666666666669</v>
      </c>
      <c r="D79" s="5"/>
      <c r="E79" s="9"/>
      <c r="F79" s="398"/>
      <c r="G79" s="398"/>
      <c r="H79" s="6"/>
      <c r="I79" s="7"/>
      <c r="J79" s="7"/>
      <c r="K79" s="30">
        <f t="shared" si="4"/>
        <v>0</v>
      </c>
      <c r="L79" s="395"/>
      <c r="M79" s="396"/>
      <c r="N79" s="397"/>
      <c r="O79" s="36" t="str">
        <f t="shared" si="3"/>
        <v>Никишова</v>
      </c>
      <c r="P79" s="172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407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401"/>
      <c r="G80" s="401"/>
      <c r="H80" s="12"/>
      <c r="I80" s="13"/>
      <c r="J80" s="13"/>
      <c r="K80" s="31">
        <f t="shared" si="4"/>
        <v>0</v>
      </c>
      <c r="L80" s="402"/>
      <c r="M80" s="403"/>
      <c r="N80" s="404"/>
      <c r="O80" s="172" t="str">
        <f t="shared" si="3"/>
        <v>Никишова</v>
      </c>
      <c r="P80" s="173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405">
        <f>A40</f>
        <v>0</v>
      </c>
      <c r="B81" s="23">
        <f>B27</f>
        <v>0</v>
      </c>
      <c r="C81" s="23">
        <f>B81+1/24</f>
        <v>4.1666666666666664E-2</v>
      </c>
      <c r="D81" s="1"/>
      <c r="E81" s="171"/>
      <c r="F81" s="408"/>
      <c r="G81" s="409"/>
      <c r="H81" s="2"/>
      <c r="I81" s="3"/>
      <c r="J81" s="3"/>
      <c r="K81" s="29">
        <f t="shared" si="4"/>
        <v>0</v>
      </c>
      <c r="L81" s="410"/>
      <c r="M81" s="411"/>
      <c r="N81" s="412"/>
      <c r="O81" s="35" t="str">
        <f t="shared" si="3"/>
        <v>Никишова</v>
      </c>
      <c r="P81" s="171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406"/>
      <c r="B82" s="24">
        <f>C81</f>
        <v>4.1666666666666664E-2</v>
      </c>
      <c r="C82" s="24">
        <f>B82+1/24</f>
        <v>8.3333333333333329E-2</v>
      </c>
      <c r="D82" s="5"/>
      <c r="E82" s="172"/>
      <c r="F82" s="393"/>
      <c r="G82" s="394"/>
      <c r="H82" s="6"/>
      <c r="I82" s="7"/>
      <c r="J82" s="7"/>
      <c r="K82" s="30">
        <f t="shared" si="4"/>
        <v>0</v>
      </c>
      <c r="L82" s="395"/>
      <c r="M82" s="396"/>
      <c r="N82" s="397"/>
      <c r="O82" s="36" t="str">
        <f t="shared" si="3"/>
        <v>Никишова</v>
      </c>
      <c r="P82" s="172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40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72"/>
      <c r="F83" s="398"/>
      <c r="G83" s="398"/>
      <c r="H83" s="6"/>
      <c r="I83" s="7"/>
      <c r="J83" s="7"/>
      <c r="K83" s="30">
        <f t="shared" si="4"/>
        <v>0</v>
      </c>
      <c r="L83" s="395"/>
      <c r="M83" s="396"/>
      <c r="N83" s="397"/>
      <c r="O83" s="36" t="str">
        <f t="shared" si="3"/>
        <v>Никишова</v>
      </c>
      <c r="P83" s="172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406"/>
      <c r="B84" s="24">
        <f t="shared" si="19"/>
        <v>0.125</v>
      </c>
      <c r="C84" s="24">
        <f t="shared" si="20"/>
        <v>0.16666666666666666</v>
      </c>
      <c r="D84" s="5"/>
      <c r="E84" s="172"/>
      <c r="F84" s="398"/>
      <c r="G84" s="398"/>
      <c r="H84" s="6"/>
      <c r="I84" s="7"/>
      <c r="J84" s="7"/>
      <c r="K84" s="30">
        <f t="shared" si="4"/>
        <v>0</v>
      </c>
      <c r="L84" s="395"/>
      <c r="M84" s="396"/>
      <c r="N84" s="397"/>
      <c r="O84" s="36" t="str">
        <f t="shared" si="3"/>
        <v>Никишова</v>
      </c>
      <c r="P84" s="172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406"/>
      <c r="B85" s="24">
        <f t="shared" si="19"/>
        <v>0.16666666666666666</v>
      </c>
      <c r="C85" s="24">
        <f t="shared" si="20"/>
        <v>0.20833333333333331</v>
      </c>
      <c r="D85" s="5"/>
      <c r="E85" s="172"/>
      <c r="F85" s="398"/>
      <c r="G85" s="398"/>
      <c r="H85" s="6"/>
      <c r="I85" s="7"/>
      <c r="J85" s="7"/>
      <c r="K85" s="30">
        <f t="shared" si="4"/>
        <v>0</v>
      </c>
      <c r="L85" s="395"/>
      <c r="M85" s="396"/>
      <c r="N85" s="397"/>
      <c r="O85" s="36" t="str">
        <f t="shared" si="3"/>
        <v>Никишова</v>
      </c>
      <c r="P85" s="172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406"/>
      <c r="B86" s="24">
        <f t="shared" si="19"/>
        <v>0.20833333333333331</v>
      </c>
      <c r="C86" s="24">
        <f t="shared" si="20"/>
        <v>0.24999999999999997</v>
      </c>
      <c r="D86" s="5"/>
      <c r="E86" s="172"/>
      <c r="F86" s="398"/>
      <c r="G86" s="398"/>
      <c r="H86" s="6"/>
      <c r="I86" s="7"/>
      <c r="J86" s="7"/>
      <c r="K86" s="30">
        <f t="shared" si="4"/>
        <v>0</v>
      </c>
      <c r="L86" s="395"/>
      <c r="M86" s="396"/>
      <c r="N86" s="397"/>
      <c r="O86" s="36" t="str">
        <f t="shared" si="3"/>
        <v>Никишова</v>
      </c>
      <c r="P86" s="172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40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398"/>
      <c r="G87" s="398"/>
      <c r="H87" s="6"/>
      <c r="I87" s="7"/>
      <c r="J87" s="7"/>
      <c r="K87" s="30">
        <f t="shared" si="4"/>
        <v>0</v>
      </c>
      <c r="L87" s="395"/>
      <c r="M87" s="396"/>
      <c r="N87" s="397"/>
      <c r="O87" s="36" t="str">
        <f t="shared" si="3"/>
        <v>Никишова</v>
      </c>
      <c r="P87" s="172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40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393"/>
      <c r="G88" s="394"/>
      <c r="H88" s="6"/>
      <c r="I88" s="7"/>
      <c r="J88" s="7"/>
      <c r="K88" s="30">
        <f t="shared" si="4"/>
        <v>0</v>
      </c>
      <c r="L88" s="395"/>
      <c r="M88" s="396"/>
      <c r="N88" s="397"/>
      <c r="O88" s="36" t="str">
        <f t="shared" si="3"/>
        <v>Никишова</v>
      </c>
      <c r="P88" s="172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406"/>
      <c r="B89" s="24">
        <f t="shared" si="19"/>
        <v>0.33333333333333331</v>
      </c>
      <c r="C89" s="24">
        <f t="shared" si="20"/>
        <v>0.375</v>
      </c>
      <c r="D89" s="5"/>
      <c r="E89" s="9"/>
      <c r="F89" s="393"/>
      <c r="G89" s="394"/>
      <c r="H89" s="6"/>
      <c r="I89" s="7"/>
      <c r="J89" s="7"/>
      <c r="K89" s="30">
        <f t="shared" si="4"/>
        <v>0</v>
      </c>
      <c r="L89" s="395"/>
      <c r="M89" s="396"/>
      <c r="N89" s="397"/>
      <c r="O89" s="36" t="str">
        <f t="shared" si="3"/>
        <v>Никишова</v>
      </c>
      <c r="P89" s="172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406"/>
      <c r="B90" s="24">
        <f t="shared" si="19"/>
        <v>0.375</v>
      </c>
      <c r="C90" s="24">
        <f t="shared" si="20"/>
        <v>0.41666666666666669</v>
      </c>
      <c r="D90" s="5"/>
      <c r="E90" s="9"/>
      <c r="F90" s="398"/>
      <c r="G90" s="398"/>
      <c r="H90" s="6"/>
      <c r="I90" s="7"/>
      <c r="J90" s="7"/>
      <c r="K90" s="30">
        <f t="shared" si="4"/>
        <v>0</v>
      </c>
      <c r="L90" s="395"/>
      <c r="M90" s="396"/>
      <c r="N90" s="397"/>
      <c r="O90" s="36" t="str">
        <f t="shared" si="3"/>
        <v>Никишова</v>
      </c>
      <c r="P90" s="172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40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401"/>
      <c r="G91" s="401"/>
      <c r="H91" s="12"/>
      <c r="I91" s="13"/>
      <c r="J91" s="13"/>
      <c r="K91" s="31">
        <f t="shared" si="4"/>
        <v>0</v>
      </c>
      <c r="L91" s="402"/>
      <c r="M91" s="403"/>
      <c r="N91" s="404"/>
      <c r="O91" s="172" t="str">
        <f t="shared" si="3"/>
        <v>Никишова</v>
      </c>
      <c r="P91" s="173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406">
        <f>A41</f>
        <v>0</v>
      </c>
      <c r="B92" s="23">
        <f>B29</f>
        <v>0</v>
      </c>
      <c r="C92" s="23">
        <f>B92+1/24</f>
        <v>4.1666666666666664E-2</v>
      </c>
      <c r="D92" s="1"/>
      <c r="E92" s="171"/>
      <c r="F92" s="408"/>
      <c r="G92" s="409"/>
      <c r="H92" s="2"/>
      <c r="I92" s="3"/>
      <c r="J92" s="3"/>
      <c r="K92" s="29">
        <f t="shared" si="4"/>
        <v>0</v>
      </c>
      <c r="L92" s="410"/>
      <c r="M92" s="411"/>
      <c r="N92" s="412"/>
      <c r="O92" s="35" t="str">
        <f t="shared" si="3"/>
        <v>Никишова</v>
      </c>
      <c r="P92" s="171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406"/>
      <c r="B93" s="24">
        <f>C92</f>
        <v>4.1666666666666664E-2</v>
      </c>
      <c r="C93" s="24">
        <f>B93+1/24</f>
        <v>8.3333333333333329E-2</v>
      </c>
      <c r="D93" s="5"/>
      <c r="E93" s="172"/>
      <c r="F93" s="393"/>
      <c r="G93" s="394"/>
      <c r="H93" s="6"/>
      <c r="I93" s="7"/>
      <c r="J93" s="7"/>
      <c r="K93" s="30">
        <f t="shared" si="4"/>
        <v>0</v>
      </c>
      <c r="L93" s="395"/>
      <c r="M93" s="396"/>
      <c r="N93" s="397"/>
      <c r="O93" s="36" t="str">
        <f t="shared" si="3"/>
        <v>Никишова</v>
      </c>
      <c r="P93" s="172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40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72"/>
      <c r="F94" s="398"/>
      <c r="G94" s="398"/>
      <c r="H94" s="6"/>
      <c r="I94" s="7"/>
      <c r="J94" s="7"/>
      <c r="K94" s="30">
        <f t="shared" si="4"/>
        <v>0</v>
      </c>
      <c r="L94" s="395"/>
      <c r="M94" s="396"/>
      <c r="N94" s="397"/>
      <c r="O94" s="36" t="str">
        <f t="shared" si="3"/>
        <v>Никишова</v>
      </c>
      <c r="P94" s="172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406"/>
      <c r="B95" s="24">
        <f t="shared" si="21"/>
        <v>0.125</v>
      </c>
      <c r="C95" s="24">
        <f t="shared" si="22"/>
        <v>0.16666666666666666</v>
      </c>
      <c r="D95" s="5"/>
      <c r="E95" s="172"/>
      <c r="F95" s="398"/>
      <c r="G95" s="398"/>
      <c r="H95" s="6"/>
      <c r="I95" s="7"/>
      <c r="J95" s="7"/>
      <c r="K95" s="30">
        <f t="shared" si="4"/>
        <v>0</v>
      </c>
      <c r="L95" s="395"/>
      <c r="M95" s="396"/>
      <c r="N95" s="397"/>
      <c r="O95" s="36" t="str">
        <f t="shared" si="3"/>
        <v>Никишова</v>
      </c>
      <c r="P95" s="172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406"/>
      <c r="B96" s="24">
        <f t="shared" si="21"/>
        <v>0.16666666666666666</v>
      </c>
      <c r="C96" s="24">
        <f t="shared" si="22"/>
        <v>0.20833333333333331</v>
      </c>
      <c r="D96" s="5"/>
      <c r="E96" s="172"/>
      <c r="F96" s="398"/>
      <c r="G96" s="398"/>
      <c r="H96" s="6"/>
      <c r="I96" s="7"/>
      <c r="J96" s="7"/>
      <c r="K96" s="30">
        <f t="shared" si="4"/>
        <v>0</v>
      </c>
      <c r="L96" s="395"/>
      <c r="M96" s="396"/>
      <c r="N96" s="397"/>
      <c r="O96" s="36" t="str">
        <f t="shared" si="3"/>
        <v>Никишова</v>
      </c>
      <c r="P96" s="172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406"/>
      <c r="B97" s="24">
        <f t="shared" si="21"/>
        <v>0.20833333333333331</v>
      </c>
      <c r="C97" s="24">
        <f t="shared" si="22"/>
        <v>0.24999999999999997</v>
      </c>
      <c r="D97" s="5"/>
      <c r="E97" s="172"/>
      <c r="F97" s="398"/>
      <c r="G97" s="398"/>
      <c r="H97" s="6"/>
      <c r="I97" s="7"/>
      <c r="J97" s="7"/>
      <c r="K97" s="30">
        <f t="shared" si="4"/>
        <v>0</v>
      </c>
      <c r="L97" s="395"/>
      <c r="M97" s="396"/>
      <c r="N97" s="397"/>
      <c r="O97" s="36" t="str">
        <f t="shared" si="3"/>
        <v>Никишова</v>
      </c>
      <c r="P97" s="172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40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398"/>
      <c r="G98" s="398"/>
      <c r="H98" s="6"/>
      <c r="I98" s="7"/>
      <c r="J98" s="7"/>
      <c r="K98" s="30">
        <f t="shared" si="4"/>
        <v>0</v>
      </c>
      <c r="L98" s="395"/>
      <c r="M98" s="396"/>
      <c r="N98" s="397"/>
      <c r="O98" s="36" t="str">
        <f t="shared" si="3"/>
        <v>Никишова</v>
      </c>
      <c r="P98" s="172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40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393"/>
      <c r="G99" s="394"/>
      <c r="H99" s="6"/>
      <c r="I99" s="7"/>
      <c r="J99" s="7"/>
      <c r="K99" s="30">
        <f t="shared" si="4"/>
        <v>0</v>
      </c>
      <c r="L99" s="395"/>
      <c r="M99" s="396"/>
      <c r="N99" s="397"/>
      <c r="O99" s="36" t="str">
        <f t="shared" si="3"/>
        <v>Никишова</v>
      </c>
      <c r="P99" s="172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406"/>
      <c r="B100" s="24">
        <f t="shared" si="21"/>
        <v>0.33333333333333331</v>
      </c>
      <c r="C100" s="24">
        <f t="shared" si="22"/>
        <v>0.375</v>
      </c>
      <c r="D100" s="5"/>
      <c r="E100" s="9"/>
      <c r="F100" s="393"/>
      <c r="G100" s="394"/>
      <c r="H100" s="6"/>
      <c r="I100" s="7"/>
      <c r="J100" s="7"/>
      <c r="K100" s="30">
        <f t="shared" si="4"/>
        <v>0</v>
      </c>
      <c r="L100" s="395"/>
      <c r="M100" s="396"/>
      <c r="N100" s="397"/>
      <c r="O100" s="36" t="str">
        <f t="shared" si="3"/>
        <v>Никишова</v>
      </c>
      <c r="P100" s="172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406"/>
      <c r="B101" s="24">
        <f t="shared" si="21"/>
        <v>0.375</v>
      </c>
      <c r="C101" s="24">
        <f t="shared" si="22"/>
        <v>0.41666666666666669</v>
      </c>
      <c r="D101" s="5"/>
      <c r="E101" s="9"/>
      <c r="F101" s="398"/>
      <c r="G101" s="398"/>
      <c r="H101" s="6"/>
      <c r="I101" s="7"/>
      <c r="J101" s="7"/>
      <c r="K101" s="30">
        <f t="shared" si="4"/>
        <v>0</v>
      </c>
      <c r="L101" s="395"/>
      <c r="M101" s="396"/>
      <c r="N101" s="397"/>
      <c r="O101" s="36" t="str">
        <f t="shared" si="3"/>
        <v>Никишова</v>
      </c>
      <c r="P101" s="172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40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401"/>
      <c r="G102" s="401"/>
      <c r="H102" s="12"/>
      <c r="I102" s="13"/>
      <c r="J102" s="13"/>
      <c r="K102" s="31">
        <f t="shared" si="4"/>
        <v>0</v>
      </c>
      <c r="L102" s="402"/>
      <c r="M102" s="403"/>
      <c r="N102" s="404"/>
      <c r="O102" s="172" t="str">
        <f t="shared" si="3"/>
        <v>Никишова</v>
      </c>
      <c r="P102" s="173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405">
        <f>A42</f>
        <v>0</v>
      </c>
      <c r="B103" s="23">
        <f>B31</f>
        <v>0</v>
      </c>
      <c r="C103" s="23">
        <f>B103+1/24</f>
        <v>4.1666666666666664E-2</v>
      </c>
      <c r="D103" s="1"/>
      <c r="E103" s="171"/>
      <c r="F103" s="408"/>
      <c r="G103" s="409"/>
      <c r="H103" s="2"/>
      <c r="I103" s="3"/>
      <c r="J103" s="3"/>
      <c r="K103" s="29">
        <f t="shared" si="4"/>
        <v>0</v>
      </c>
      <c r="L103" s="410"/>
      <c r="M103" s="411"/>
      <c r="N103" s="412"/>
      <c r="O103" s="35" t="str">
        <f t="shared" si="3"/>
        <v>Никишова</v>
      </c>
      <c r="P103" s="171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406"/>
      <c r="B104" s="24">
        <f>C103</f>
        <v>4.1666666666666664E-2</v>
      </c>
      <c r="C104" s="24">
        <f>B104+1/24</f>
        <v>8.3333333333333329E-2</v>
      </c>
      <c r="D104" s="5"/>
      <c r="E104" s="172"/>
      <c r="F104" s="393"/>
      <c r="G104" s="394"/>
      <c r="H104" s="6"/>
      <c r="I104" s="7"/>
      <c r="J104" s="7"/>
      <c r="K104" s="30">
        <f t="shared" si="4"/>
        <v>0</v>
      </c>
      <c r="L104" s="395"/>
      <c r="M104" s="396"/>
      <c r="N104" s="397"/>
      <c r="O104" s="36" t="str">
        <f t="shared" si="3"/>
        <v>Никишова</v>
      </c>
      <c r="P104" s="172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40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72"/>
      <c r="F105" s="398"/>
      <c r="G105" s="398"/>
      <c r="H105" s="6"/>
      <c r="I105" s="7"/>
      <c r="J105" s="7"/>
      <c r="K105" s="30">
        <f t="shared" si="4"/>
        <v>0</v>
      </c>
      <c r="L105" s="395"/>
      <c r="M105" s="396"/>
      <c r="N105" s="397"/>
      <c r="O105" s="36" t="str">
        <f t="shared" si="3"/>
        <v>Никишова</v>
      </c>
      <c r="P105" s="172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406"/>
      <c r="B106" s="24">
        <f t="shared" si="23"/>
        <v>0.125</v>
      </c>
      <c r="C106" s="24">
        <f t="shared" si="24"/>
        <v>0.16666666666666666</v>
      </c>
      <c r="D106" s="5"/>
      <c r="E106" s="172"/>
      <c r="F106" s="398"/>
      <c r="G106" s="398"/>
      <c r="H106" s="6"/>
      <c r="I106" s="7"/>
      <c r="J106" s="7"/>
      <c r="K106" s="30">
        <f t="shared" si="4"/>
        <v>0</v>
      </c>
      <c r="L106" s="395"/>
      <c r="M106" s="396"/>
      <c r="N106" s="397"/>
      <c r="O106" s="36" t="str">
        <f t="shared" si="3"/>
        <v>Никишова</v>
      </c>
      <c r="P106" s="172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406"/>
      <c r="B107" s="24">
        <f t="shared" si="23"/>
        <v>0.16666666666666666</v>
      </c>
      <c r="C107" s="24">
        <f t="shared" si="24"/>
        <v>0.20833333333333331</v>
      </c>
      <c r="D107" s="5"/>
      <c r="E107" s="172"/>
      <c r="F107" s="398"/>
      <c r="G107" s="398"/>
      <c r="H107" s="6"/>
      <c r="I107" s="7"/>
      <c r="J107" s="7"/>
      <c r="K107" s="30">
        <f t="shared" si="4"/>
        <v>0</v>
      </c>
      <c r="L107" s="395"/>
      <c r="M107" s="396"/>
      <c r="N107" s="397"/>
      <c r="O107" s="36" t="str">
        <f t="shared" si="3"/>
        <v>Никишова</v>
      </c>
      <c r="P107" s="172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406"/>
      <c r="B108" s="24">
        <f t="shared" si="23"/>
        <v>0.20833333333333331</v>
      </c>
      <c r="C108" s="24">
        <f t="shared" si="24"/>
        <v>0.24999999999999997</v>
      </c>
      <c r="D108" s="5"/>
      <c r="E108" s="172"/>
      <c r="F108" s="398"/>
      <c r="G108" s="398"/>
      <c r="H108" s="6"/>
      <c r="I108" s="7"/>
      <c r="J108" s="7"/>
      <c r="K108" s="30">
        <f t="shared" si="4"/>
        <v>0</v>
      </c>
      <c r="L108" s="395"/>
      <c r="M108" s="396"/>
      <c r="N108" s="397"/>
      <c r="O108" s="36" t="str">
        <f t="shared" si="3"/>
        <v>Никишова</v>
      </c>
      <c r="P108" s="172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40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398"/>
      <c r="G109" s="398"/>
      <c r="H109" s="6"/>
      <c r="I109" s="7"/>
      <c r="J109" s="7"/>
      <c r="K109" s="30">
        <f t="shared" si="4"/>
        <v>0</v>
      </c>
      <c r="L109" s="395"/>
      <c r="M109" s="396"/>
      <c r="N109" s="397"/>
      <c r="O109" s="36" t="str">
        <f t="shared" si="3"/>
        <v>Никишова</v>
      </c>
      <c r="P109" s="172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40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393"/>
      <c r="G110" s="394"/>
      <c r="H110" s="6"/>
      <c r="I110" s="7"/>
      <c r="J110" s="7"/>
      <c r="K110" s="30">
        <f t="shared" si="4"/>
        <v>0</v>
      </c>
      <c r="L110" s="395"/>
      <c r="M110" s="396"/>
      <c r="N110" s="397"/>
      <c r="O110" s="36" t="str">
        <f t="shared" si="3"/>
        <v>Никишова</v>
      </c>
      <c r="P110" s="172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406"/>
      <c r="B111" s="24">
        <f t="shared" si="23"/>
        <v>0.33333333333333331</v>
      </c>
      <c r="C111" s="24">
        <f t="shared" si="24"/>
        <v>0.375</v>
      </c>
      <c r="D111" s="5"/>
      <c r="E111" s="9"/>
      <c r="F111" s="393"/>
      <c r="G111" s="394"/>
      <c r="H111" s="6"/>
      <c r="I111" s="7"/>
      <c r="J111" s="7"/>
      <c r="K111" s="30">
        <f t="shared" si="4"/>
        <v>0</v>
      </c>
      <c r="L111" s="395"/>
      <c r="M111" s="396"/>
      <c r="N111" s="397"/>
      <c r="O111" s="36" t="str">
        <f t="shared" ref="O111:O113" si="25">IF(H111=$V$5,$F$7,"")</f>
        <v>Никишова</v>
      </c>
      <c r="P111" s="172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406"/>
      <c r="B112" s="24">
        <f t="shared" si="23"/>
        <v>0.375</v>
      </c>
      <c r="C112" s="24">
        <f t="shared" si="24"/>
        <v>0.41666666666666669</v>
      </c>
      <c r="D112" s="5"/>
      <c r="E112" s="9"/>
      <c r="F112" s="398"/>
      <c r="G112" s="398"/>
      <c r="H112" s="6"/>
      <c r="I112" s="7"/>
      <c r="J112" s="7"/>
      <c r="K112" s="30">
        <f t="shared" ref="K112:K113" si="26">(J112-I112+(J112&lt;I112))*24*60</f>
        <v>0</v>
      </c>
      <c r="L112" s="395"/>
      <c r="M112" s="396"/>
      <c r="N112" s="397"/>
      <c r="O112" s="36" t="str">
        <f t="shared" si="25"/>
        <v>Никишова</v>
      </c>
      <c r="P112" s="172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40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401"/>
      <c r="G113" s="401"/>
      <c r="H113" s="12"/>
      <c r="I113" s="13"/>
      <c r="J113" s="13"/>
      <c r="K113" s="31">
        <f t="shared" si="26"/>
        <v>0</v>
      </c>
      <c r="L113" s="402"/>
      <c r="M113" s="403"/>
      <c r="N113" s="404"/>
      <c r="O113" s="173" t="str">
        <f t="shared" si="25"/>
        <v>Никишова</v>
      </c>
      <c r="P113" s="173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5" thickBot="1">
      <c r="S114" s="34">
        <f t="shared" ref="S114:Z114" si="27">SUM(S47:S113)</f>
        <v>148.99999999999994</v>
      </c>
      <c r="T114" s="34">
        <f t="shared" si="27"/>
        <v>0</v>
      </c>
      <c r="U114" s="34">
        <f t="shared" si="27"/>
        <v>131.00000000000034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185"/>
      <c r="S116" s="185"/>
      <c r="T116" s="185"/>
      <c r="U116" s="185"/>
    </row>
    <row r="117" spans="1:28" ht="15.75" thickBot="1">
      <c r="A117" s="258" t="s">
        <v>90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186"/>
      <c r="S117" s="186"/>
      <c r="T117" s="186"/>
      <c r="U117" s="186"/>
    </row>
    <row r="118" spans="1:28" ht="18.75" thickBot="1">
      <c r="A118" s="259" t="s">
        <v>62</v>
      </c>
      <c r="B118" s="260"/>
      <c r="C118" s="260"/>
      <c r="D118" s="260"/>
      <c r="E118" s="261"/>
      <c r="F118" s="413"/>
      <c r="G118" s="414"/>
      <c r="H118" s="415"/>
      <c r="I118" s="81" t="s">
        <v>47</v>
      </c>
      <c r="J118" s="82">
        <v>2200</v>
      </c>
      <c r="K118" s="83" t="s">
        <v>54</v>
      </c>
      <c r="L118" s="84">
        <v>720</v>
      </c>
    </row>
    <row r="119" spans="1:28" ht="20.25" customHeight="1" thickBot="1">
      <c r="A119" s="262" t="s">
        <v>8</v>
      </c>
      <c r="B119" s="263"/>
      <c r="C119" s="263"/>
      <c r="D119" s="263"/>
      <c r="E119" s="264"/>
      <c r="F119" s="265" t="s">
        <v>34</v>
      </c>
      <c r="G119" s="265"/>
      <c r="H119" s="266"/>
      <c r="I119" s="265" t="s">
        <v>9</v>
      </c>
      <c r="J119" s="267"/>
      <c r="K119" s="268" t="s">
        <v>16</v>
      </c>
      <c r="L119" s="266"/>
      <c r="M119" s="85"/>
      <c r="N119" s="269" t="s">
        <v>28</v>
      </c>
      <c r="O119" s="270"/>
      <c r="P119" s="270"/>
      <c r="Q119" s="270"/>
      <c r="R119" s="270"/>
      <c r="S119" s="270"/>
      <c r="T119" s="270"/>
      <c r="U119" s="271"/>
      <c r="X119" s="86"/>
    </row>
    <row r="120" spans="1:28" ht="15" thickBot="1">
      <c r="A120" s="289" t="s">
        <v>63</v>
      </c>
      <c r="B120" s="290"/>
      <c r="C120" s="290"/>
      <c r="D120" s="290"/>
      <c r="E120" s="290"/>
      <c r="F120" s="291" t="s">
        <v>91</v>
      </c>
      <c r="G120" s="292"/>
      <c r="H120" s="293"/>
      <c r="I120" s="294" t="s">
        <v>65</v>
      </c>
      <c r="J120" s="295"/>
      <c r="K120" s="291"/>
      <c r="L120" s="293"/>
      <c r="N120" s="296"/>
      <c r="O120" s="280" t="s">
        <v>29</v>
      </c>
      <c r="P120" s="281"/>
      <c r="Q120" s="281"/>
      <c r="R120" s="178"/>
      <c r="S120" s="178"/>
      <c r="T120" s="178"/>
      <c r="U120" s="87"/>
      <c r="X120" s="88"/>
    </row>
    <row r="121" spans="1:28" ht="14.25">
      <c r="A121" s="183" t="s">
        <v>7</v>
      </c>
      <c r="B121" s="184"/>
      <c r="C121" s="184"/>
      <c r="D121" s="184"/>
      <c r="E121" s="184"/>
      <c r="F121" s="275" t="s">
        <v>92</v>
      </c>
      <c r="G121" s="276"/>
      <c r="H121" s="277"/>
      <c r="I121" s="294" t="s">
        <v>45</v>
      </c>
      <c r="J121" s="295"/>
      <c r="K121" s="275"/>
      <c r="L121" s="277"/>
      <c r="N121" s="297"/>
      <c r="O121" s="298"/>
      <c r="P121" s="299"/>
      <c r="Q121" s="299"/>
      <c r="R121" s="179"/>
      <c r="S121" s="179"/>
      <c r="T121" s="179"/>
      <c r="U121" s="89"/>
      <c r="X121" s="88"/>
    </row>
    <row r="122" spans="1:28" ht="16.5" customHeight="1">
      <c r="A122" s="272" t="s">
        <v>46</v>
      </c>
      <c r="B122" s="273"/>
      <c r="C122" s="273"/>
      <c r="D122" s="273"/>
      <c r="E122" s="274"/>
      <c r="F122" s="275"/>
      <c r="G122" s="276"/>
      <c r="H122" s="277"/>
      <c r="I122" s="183" t="s">
        <v>44</v>
      </c>
      <c r="J122" s="71"/>
      <c r="K122" s="275"/>
      <c r="L122" s="277"/>
      <c r="N122" s="278"/>
      <c r="O122" s="280" t="s">
        <v>30</v>
      </c>
      <c r="P122" s="281"/>
      <c r="Q122" s="282"/>
      <c r="R122" s="180"/>
      <c r="S122" s="180"/>
      <c r="T122" s="180"/>
      <c r="U122" s="87"/>
      <c r="X122" s="88"/>
    </row>
    <row r="123" spans="1:28" ht="16.5" customHeight="1" thickBot="1">
      <c r="A123" s="272" t="s">
        <v>66</v>
      </c>
      <c r="B123" s="273"/>
      <c r="C123" s="273"/>
      <c r="D123" s="273"/>
      <c r="E123" s="274"/>
      <c r="F123" s="286"/>
      <c r="G123" s="287"/>
      <c r="H123" s="288"/>
      <c r="I123" s="183" t="s">
        <v>67</v>
      </c>
      <c r="J123" s="71"/>
      <c r="K123" s="286"/>
      <c r="L123" s="288"/>
      <c r="N123" s="279"/>
      <c r="O123" s="283"/>
      <c r="P123" s="284"/>
      <c r="Q123" s="285"/>
      <c r="R123" s="181"/>
      <c r="S123" s="181"/>
      <c r="T123" s="181"/>
      <c r="U123" s="91"/>
      <c r="X123" s="88"/>
    </row>
    <row r="124" spans="1:28" ht="15" thickBot="1">
      <c r="A124" s="303" t="s">
        <v>66</v>
      </c>
      <c r="B124" s="304"/>
      <c r="C124" s="304"/>
      <c r="D124" s="304"/>
      <c r="E124" s="305"/>
      <c r="F124" s="306"/>
      <c r="G124" s="307"/>
      <c r="H124" s="308"/>
      <c r="I124" s="92"/>
      <c r="J124" s="93"/>
      <c r="K124" s="306"/>
      <c r="L124" s="308"/>
      <c r="N124" s="309"/>
      <c r="O124" s="309"/>
      <c r="P124" s="310"/>
      <c r="Q124" s="310"/>
      <c r="R124" s="182"/>
      <c r="S124" s="182"/>
      <c r="T124" s="182"/>
      <c r="U124" s="182"/>
      <c r="X124" s="88"/>
    </row>
    <row r="125" spans="1:28" ht="15" hidden="1" thickBot="1">
      <c r="A125" s="94"/>
      <c r="B125" s="95"/>
      <c r="C125" s="95"/>
      <c r="D125" s="95"/>
      <c r="E125" s="95"/>
      <c r="F125" s="96"/>
      <c r="G125" s="96"/>
      <c r="H125" s="96"/>
      <c r="I125" s="95"/>
      <c r="J125" s="95"/>
      <c r="K125" s="96"/>
      <c r="L125" s="97"/>
      <c r="N125" s="177"/>
      <c r="O125" s="177"/>
      <c r="P125" s="182"/>
      <c r="Q125" s="182"/>
      <c r="R125" s="182"/>
      <c r="S125" s="182"/>
      <c r="T125" s="182"/>
      <c r="U125" s="182"/>
      <c r="X125" s="88"/>
    </row>
    <row r="126" spans="1:28" ht="15" hidden="1" thickBot="1">
      <c r="A126" s="94"/>
      <c r="B126" s="95"/>
      <c r="C126" s="95"/>
      <c r="D126" s="95"/>
      <c r="E126" s="95"/>
      <c r="F126" s="96"/>
      <c r="G126" s="96"/>
      <c r="H126" s="96"/>
      <c r="I126" s="95"/>
      <c r="J126" s="95"/>
      <c r="K126" s="96"/>
      <c r="L126" s="97"/>
      <c r="N126" s="177"/>
      <c r="O126" s="177"/>
      <c r="P126" s="182"/>
      <c r="Q126" s="182"/>
      <c r="R126" s="182"/>
      <c r="S126" s="182"/>
      <c r="T126" s="182"/>
      <c r="U126" s="182"/>
      <c r="X126" s="88"/>
    </row>
    <row r="127" spans="1:28" ht="15" hidden="1" thickBot="1">
      <c r="A127" s="94"/>
      <c r="B127" s="95"/>
      <c r="C127" s="95"/>
      <c r="D127" s="95"/>
      <c r="E127" s="95"/>
      <c r="F127" s="96"/>
      <c r="G127" s="96"/>
      <c r="H127" s="96"/>
      <c r="I127" s="95"/>
      <c r="J127" s="95"/>
      <c r="K127" s="96"/>
      <c r="L127" s="97"/>
      <c r="N127" s="177"/>
      <c r="O127" s="177"/>
      <c r="P127" s="182"/>
      <c r="Q127" s="182"/>
      <c r="R127" s="182"/>
      <c r="S127" s="182"/>
      <c r="T127" s="182"/>
      <c r="U127" s="182"/>
      <c r="X127" s="88"/>
    </row>
    <row r="128" spans="1:28" ht="15" hidden="1" thickBot="1">
      <c r="A128" s="94"/>
      <c r="B128" s="95"/>
      <c r="C128" s="95"/>
      <c r="D128" s="95"/>
      <c r="E128" s="95"/>
      <c r="F128" s="96"/>
      <c r="G128" s="96"/>
      <c r="H128" s="96"/>
      <c r="I128" s="95"/>
      <c r="J128" s="95"/>
      <c r="K128" s="96"/>
      <c r="L128" s="97"/>
      <c r="N128" s="177"/>
      <c r="O128" s="177"/>
      <c r="P128" s="182"/>
      <c r="Q128" s="182"/>
      <c r="R128" s="182"/>
      <c r="S128" s="182"/>
      <c r="T128" s="182"/>
      <c r="U128" s="182"/>
      <c r="X128" s="88"/>
    </row>
    <row r="129" spans="1:24" ht="18.75" customHeight="1" thickBot="1">
      <c r="A129" s="311" t="s">
        <v>33</v>
      </c>
      <c r="B129" s="312"/>
      <c r="C129" s="312"/>
      <c r="D129" s="312"/>
      <c r="E129" s="312"/>
      <c r="F129" s="312"/>
      <c r="G129" s="312"/>
      <c r="H129" s="312"/>
      <c r="I129" s="312"/>
      <c r="J129" s="312"/>
      <c r="K129" s="312"/>
      <c r="L129" s="313"/>
      <c r="N129" s="314" t="s">
        <v>37</v>
      </c>
      <c r="O129" s="315"/>
      <c r="P129" s="315"/>
      <c r="Q129" s="315"/>
      <c r="R129" s="315"/>
      <c r="S129" s="315"/>
      <c r="T129" s="315"/>
      <c r="U129" s="315"/>
      <c r="V129" s="316"/>
      <c r="X129" s="88"/>
    </row>
    <row r="130" spans="1:24" ht="8.25" customHeight="1">
      <c r="A130" s="300" t="s">
        <v>83</v>
      </c>
      <c r="B130" s="300" t="s">
        <v>51</v>
      </c>
      <c r="C130" s="300" t="s">
        <v>52</v>
      </c>
      <c r="D130" s="300" t="s">
        <v>24</v>
      </c>
      <c r="E130" s="300" t="s">
        <v>53</v>
      </c>
      <c r="F130" s="300" t="s">
        <v>55</v>
      </c>
      <c r="G130" s="300" t="s">
        <v>50</v>
      </c>
      <c r="H130" s="300" t="s">
        <v>64</v>
      </c>
      <c r="I130" s="300" t="s">
        <v>57</v>
      </c>
      <c r="J130" s="300" t="s">
        <v>49</v>
      </c>
      <c r="K130" s="300" t="s">
        <v>35</v>
      </c>
      <c r="L130" s="337" t="s">
        <v>48</v>
      </c>
      <c r="N130" s="324" t="s">
        <v>41</v>
      </c>
      <c r="O130" s="324"/>
      <c r="P130" s="325" t="s">
        <v>42</v>
      </c>
      <c r="Q130" s="326"/>
      <c r="R130" s="326"/>
      <c r="S130" s="326"/>
      <c r="T130" s="326"/>
      <c r="U130" s="327"/>
      <c r="V130" s="324" t="s">
        <v>43</v>
      </c>
      <c r="X130" s="88"/>
    </row>
    <row r="131" spans="1:24" ht="12.75" customHeight="1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38"/>
      <c r="N131" s="324"/>
      <c r="O131" s="324"/>
      <c r="P131" s="328"/>
      <c r="Q131" s="329"/>
      <c r="R131" s="329"/>
      <c r="S131" s="329"/>
      <c r="T131" s="329"/>
      <c r="U131" s="330"/>
      <c r="V131" s="324"/>
      <c r="X131" s="88"/>
    </row>
    <row r="132" spans="1:24" ht="12.75" customHeight="1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38"/>
      <c r="N132" s="324"/>
      <c r="O132" s="324"/>
      <c r="P132" s="328"/>
      <c r="Q132" s="329"/>
      <c r="R132" s="329"/>
      <c r="S132" s="329"/>
      <c r="T132" s="329"/>
      <c r="U132" s="330"/>
      <c r="V132" s="324"/>
      <c r="X132" s="88"/>
    </row>
    <row r="133" spans="1:24" ht="3.75" customHeight="1">
      <c r="A133" s="301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38"/>
      <c r="N133" s="324"/>
      <c r="O133" s="324"/>
      <c r="P133" s="331"/>
      <c r="Q133" s="332"/>
      <c r="R133" s="332"/>
      <c r="S133" s="332"/>
      <c r="T133" s="332"/>
      <c r="U133" s="333"/>
      <c r="V133" s="324"/>
      <c r="X133" s="88"/>
    </row>
    <row r="134" spans="1:24" ht="45.75" customHeight="1" thickBot="1">
      <c r="A134" s="301"/>
      <c r="B134" s="301"/>
      <c r="C134" s="301"/>
      <c r="D134" s="302"/>
      <c r="E134" s="302"/>
      <c r="F134" s="302"/>
      <c r="G134" s="302"/>
      <c r="H134" s="302"/>
      <c r="I134" s="302"/>
      <c r="J134" s="302"/>
      <c r="K134" s="302"/>
      <c r="L134" s="338"/>
      <c r="M134" s="98"/>
      <c r="N134" s="334" t="s">
        <v>17</v>
      </c>
      <c r="O134" s="334"/>
      <c r="P134" s="18">
        <f>SUM(S162:S173)</f>
        <v>19.999999999999929</v>
      </c>
      <c r="Q134" s="18">
        <f>SUM(S174:S184)</f>
        <v>120</v>
      </c>
      <c r="R134" s="18">
        <f>SUM(S185:S195)</f>
        <v>49.999999999999979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189.99999999999991</v>
      </c>
      <c r="X134" s="88"/>
    </row>
    <row r="135" spans="1:24" ht="16.899999999999999" customHeight="1" thickBot="1">
      <c r="A135" s="317"/>
      <c r="B135" s="317"/>
      <c r="C135" s="317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176" t="s">
        <v>18</v>
      </c>
      <c r="O135" s="176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300" t="str">
        <f>A152</f>
        <v>Ваниль</v>
      </c>
      <c r="B136" s="318">
        <v>0.83333333333333337</v>
      </c>
      <c r="C136" s="318">
        <v>6.9444444444444441E-3</v>
      </c>
      <c r="D136" s="320">
        <f>(C136-B136+(C136&lt;B136))*24*60</f>
        <v>249.99999999999991</v>
      </c>
      <c r="E136" s="322">
        <v>2200</v>
      </c>
      <c r="F136" s="335">
        <f>IF(E136=0,0,(F152/J118*60))</f>
        <v>162.81818181818184</v>
      </c>
      <c r="G136" s="339">
        <f>IF($K136=0,0,(K136*100)/(D136*$J$3/60))</f>
        <v>71.640000000000029</v>
      </c>
      <c r="H136" s="335">
        <f>P134+P141</f>
        <v>19.999999999999929</v>
      </c>
      <c r="I136" s="339">
        <f>D136-F136-P142</f>
        <v>12.181818181818187</v>
      </c>
      <c r="J136" s="320">
        <f>(D136-H136)/60*E136</f>
        <v>8433.3333333333339</v>
      </c>
      <c r="K136" s="341">
        <f>F152</f>
        <v>5970</v>
      </c>
      <c r="L136" s="100">
        <f>IF($K136=0,0,K136/J136)</f>
        <v>0.70790513833992086</v>
      </c>
      <c r="N136" s="176" t="s">
        <v>19</v>
      </c>
      <c r="O136" s="176"/>
      <c r="P136" s="18">
        <f>SUM(U161:U172)</f>
        <v>54.999999999999964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54.999999999999964</v>
      </c>
      <c r="W136" s="182"/>
    </row>
    <row r="137" spans="1:24" ht="17.25" customHeight="1" thickBot="1">
      <c r="A137" s="317"/>
      <c r="B137" s="319"/>
      <c r="C137" s="319"/>
      <c r="D137" s="321"/>
      <c r="E137" s="323"/>
      <c r="F137" s="336"/>
      <c r="G137" s="340"/>
      <c r="H137" s="336"/>
      <c r="I137" s="340"/>
      <c r="J137" s="321"/>
      <c r="K137" s="342"/>
      <c r="L137" s="101">
        <f>K136-J136</f>
        <v>-2463.3333333333339</v>
      </c>
      <c r="N137" s="176" t="s">
        <v>20</v>
      </c>
      <c r="O137" s="176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82"/>
    </row>
    <row r="138" spans="1:24" ht="17.25" customHeight="1">
      <c r="A138" s="300" t="str">
        <f>A153</f>
        <v>сол.карамель</v>
      </c>
      <c r="B138" s="318">
        <v>6.9444444444444441E-3</v>
      </c>
      <c r="C138" s="318">
        <v>0.27777777777777779</v>
      </c>
      <c r="D138" s="320">
        <f>(C138-B138+(C138&lt;B138))*24*60</f>
        <v>390.00000000000006</v>
      </c>
      <c r="E138" s="322">
        <v>2200</v>
      </c>
      <c r="F138" s="335">
        <f>IF(E138=0,0,(F153/J118*60))</f>
        <v>303.13636363636368</v>
      </c>
      <c r="G138" s="339">
        <f>IF($K138=0,0,(K138*100)/(D138*$J$3/60))</f>
        <v>85.499999999999986</v>
      </c>
      <c r="H138" s="335">
        <f>Q134+Q141</f>
        <v>120</v>
      </c>
      <c r="I138" s="339">
        <f>D138-F138-Q142</f>
        <v>-33.136363636363626</v>
      </c>
      <c r="J138" s="320">
        <f>(D138-H138)/60*E138</f>
        <v>9900.0000000000018</v>
      </c>
      <c r="K138" s="341">
        <f>F153</f>
        <v>11115</v>
      </c>
      <c r="L138" s="102">
        <f>IF($K138=0,0,K138/J138)</f>
        <v>1.1227272727272726</v>
      </c>
      <c r="N138" s="176" t="s">
        <v>27</v>
      </c>
      <c r="O138" s="176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82"/>
    </row>
    <row r="139" spans="1:24" ht="16.899999999999999" customHeight="1" thickBot="1">
      <c r="A139" s="317"/>
      <c r="B139" s="319"/>
      <c r="C139" s="319"/>
      <c r="D139" s="321"/>
      <c r="E139" s="323"/>
      <c r="F139" s="336"/>
      <c r="G139" s="340"/>
      <c r="H139" s="336"/>
      <c r="I139" s="340"/>
      <c r="J139" s="321"/>
      <c r="K139" s="342"/>
      <c r="L139" s="101">
        <f>K138-J138</f>
        <v>1214.9999999999982</v>
      </c>
      <c r="N139" s="174" t="s">
        <v>21</v>
      </c>
      <c r="O139" s="174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82"/>
    </row>
    <row r="140" spans="1:24" ht="16.899999999999999" customHeight="1" collapsed="1">
      <c r="A140" s="300" t="str">
        <f>A154</f>
        <v>черная смородина</v>
      </c>
      <c r="B140" s="318">
        <v>0.27777777777777779</v>
      </c>
      <c r="C140" s="318">
        <v>0.33333333333333331</v>
      </c>
      <c r="D140" s="320">
        <f>(C140-B140+(C140&lt;B140))*24*60</f>
        <v>79.999999999999957</v>
      </c>
      <c r="E140" s="322">
        <v>2200</v>
      </c>
      <c r="F140" s="335">
        <f>IF(E140=0,0,(F154/J118*60))</f>
        <v>17.318181818181817</v>
      </c>
      <c r="G140" s="339">
        <f>IF($K140=0,0,(K140*100)/(D140*$J$3/60))</f>
        <v>23.812500000000014</v>
      </c>
      <c r="H140" s="335">
        <f>R134+R141</f>
        <v>49.999999999999979</v>
      </c>
      <c r="I140" s="339">
        <f>D140-F140-R142</f>
        <v>12.681818181818166</v>
      </c>
      <c r="J140" s="320">
        <f>(D140-H140)/60*E140</f>
        <v>1099.9999999999993</v>
      </c>
      <c r="K140" s="341">
        <f>F154</f>
        <v>635</v>
      </c>
      <c r="L140" s="100">
        <f>IF($K140=0,0,K140/J140)</f>
        <v>0.5772727272727276</v>
      </c>
      <c r="N140" s="174" t="s">
        <v>39</v>
      </c>
      <c r="O140" s="174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82"/>
      <c r="X140" s="182"/>
    </row>
    <row r="141" spans="1:24" ht="16.899999999999999" customHeight="1" thickBot="1">
      <c r="A141" s="317"/>
      <c r="B141" s="319"/>
      <c r="C141" s="319"/>
      <c r="D141" s="321"/>
      <c r="E141" s="323"/>
      <c r="F141" s="336"/>
      <c r="G141" s="340"/>
      <c r="H141" s="336"/>
      <c r="I141" s="340"/>
      <c r="J141" s="321"/>
      <c r="K141" s="342"/>
      <c r="L141" s="101">
        <f>K140-J140</f>
        <v>-464.99999999999932</v>
      </c>
      <c r="N141" s="343" t="s">
        <v>22</v>
      </c>
      <c r="O141" s="343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82"/>
      <c r="X141" s="182"/>
    </row>
    <row r="142" spans="1:24" ht="16.899999999999999" customHeight="1" collapsed="1">
      <c r="A142" s="301">
        <f>A155</f>
        <v>0</v>
      </c>
      <c r="B142" s="348"/>
      <c r="C142" s="348"/>
      <c r="D142" s="346">
        <f>(C142-B142+(C142&lt;B142))*24*60</f>
        <v>0</v>
      </c>
      <c r="E142" s="349"/>
      <c r="F142" s="344">
        <f>IF(E142=0,0,(F155/J118*60))</f>
        <v>0</v>
      </c>
      <c r="G142" s="339">
        <f>IF($K142=0,0,(K142*100)/(D142*$J$3/60))</f>
        <v>0</v>
      </c>
      <c r="H142" s="344">
        <f>S134+S141</f>
        <v>0</v>
      </c>
      <c r="I142" s="345">
        <f>D142-F142-S142</f>
        <v>0</v>
      </c>
      <c r="J142" s="346">
        <f>(D142-H142)/60*E142</f>
        <v>0</v>
      </c>
      <c r="K142" s="341">
        <f>F155</f>
        <v>0</v>
      </c>
      <c r="L142" s="100">
        <f>IF($K142=0,0,K142/J142)</f>
        <v>0</v>
      </c>
      <c r="N142" s="347" t="s">
        <v>15</v>
      </c>
      <c r="O142" s="347"/>
      <c r="P142" s="19">
        <f t="shared" ref="P142:U142" si="29">SUM(P133:P141)</f>
        <v>74.999999999999886</v>
      </c>
      <c r="Q142" s="19">
        <f t="shared" si="29"/>
        <v>120</v>
      </c>
      <c r="R142" s="19">
        <f t="shared" si="29"/>
        <v>49.999999999999979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244.99999999999986</v>
      </c>
      <c r="W142" s="182"/>
      <c r="X142" s="182"/>
    </row>
    <row r="143" spans="1:24" ht="16.899999999999999" customHeight="1" thickBot="1">
      <c r="A143" s="317"/>
      <c r="B143" s="319"/>
      <c r="C143" s="319"/>
      <c r="D143" s="321"/>
      <c r="E143" s="323"/>
      <c r="F143" s="336"/>
      <c r="G143" s="340"/>
      <c r="H143" s="336"/>
      <c r="I143" s="340"/>
      <c r="J143" s="321"/>
      <c r="K143" s="342"/>
      <c r="L143" s="101">
        <f>K142-J142</f>
        <v>0</v>
      </c>
      <c r="N143" s="347"/>
      <c r="O143" s="347"/>
      <c r="P143" s="19"/>
      <c r="Q143" s="19"/>
      <c r="R143" s="19"/>
      <c r="S143" s="19"/>
      <c r="T143" s="19"/>
      <c r="U143" s="19"/>
      <c r="V143" s="19"/>
      <c r="W143" s="182"/>
      <c r="X143" s="182"/>
    </row>
    <row r="144" spans="1:24" ht="16.899999999999999" customHeight="1">
      <c r="A144" s="300">
        <f>A156</f>
        <v>0</v>
      </c>
      <c r="B144" s="318"/>
      <c r="C144" s="318"/>
      <c r="D144" s="320">
        <f>(C144-B144+(C144&lt;B144))*24*60</f>
        <v>0</v>
      </c>
      <c r="E144" s="322"/>
      <c r="F144" s="335">
        <f>IF(E144=0,0,(F156/J118*60))</f>
        <v>0</v>
      </c>
      <c r="G144" s="339">
        <f>IF($K144=0,0,(K144*100)/(D144*$J$3/60))</f>
        <v>0</v>
      </c>
      <c r="H144" s="335">
        <f>T134+T141</f>
        <v>0</v>
      </c>
      <c r="I144" s="339">
        <f>D144-F144-T142</f>
        <v>0</v>
      </c>
      <c r="J144" s="320">
        <f>(D144-H144)/60*E144</f>
        <v>0</v>
      </c>
      <c r="K144" s="341">
        <f>F156</f>
        <v>0</v>
      </c>
      <c r="L144" s="100">
        <f>IF($K144=0,0,K144/J144)</f>
        <v>0</v>
      </c>
      <c r="V144" s="182"/>
      <c r="W144" s="182"/>
      <c r="X144" s="182"/>
    </row>
    <row r="145" spans="1:26" ht="16.899999999999999" customHeight="1" thickBot="1">
      <c r="A145" s="317"/>
      <c r="B145" s="319"/>
      <c r="C145" s="319"/>
      <c r="D145" s="321"/>
      <c r="E145" s="323"/>
      <c r="F145" s="336"/>
      <c r="G145" s="340"/>
      <c r="H145" s="336"/>
      <c r="I145" s="340"/>
      <c r="J145" s="321"/>
      <c r="K145" s="342"/>
      <c r="L145" s="101">
        <f>K144-J144</f>
        <v>0</v>
      </c>
      <c r="V145" s="182"/>
      <c r="W145" s="182"/>
      <c r="X145" s="182"/>
    </row>
    <row r="146" spans="1:26" ht="16.899999999999999" customHeight="1">
      <c r="A146" s="300">
        <f>A157</f>
        <v>0</v>
      </c>
      <c r="B146" s="318"/>
      <c r="C146" s="318"/>
      <c r="D146" s="320">
        <f>(C146-B146+(C146&lt;B146))*24*60</f>
        <v>0</v>
      </c>
      <c r="E146" s="322"/>
      <c r="F146" s="335">
        <f>IF(E146=0,0,(F157/J118*60))</f>
        <v>0</v>
      </c>
      <c r="G146" s="339">
        <f>IF($K146=0,0,(K146*100)/(D146*$J$3/60))</f>
        <v>0</v>
      </c>
      <c r="H146" s="335">
        <f>U134+U141</f>
        <v>0</v>
      </c>
      <c r="I146" s="339">
        <f>D146-F146-U142</f>
        <v>0</v>
      </c>
      <c r="J146" s="320">
        <f>(D146-H146)/60*E146</f>
        <v>0</v>
      </c>
      <c r="K146" s="341">
        <f>F157</f>
        <v>0</v>
      </c>
      <c r="L146" s="100">
        <f>IF($K146=0,0,K146/J146)</f>
        <v>0</v>
      </c>
      <c r="V146" s="182"/>
      <c r="W146" s="182"/>
      <c r="X146" s="182"/>
    </row>
    <row r="147" spans="1:26" ht="16.899999999999999" customHeight="1" thickBot="1">
      <c r="A147" s="317"/>
      <c r="B147" s="319"/>
      <c r="C147" s="319"/>
      <c r="D147" s="321"/>
      <c r="E147" s="323"/>
      <c r="F147" s="336"/>
      <c r="G147" s="340"/>
      <c r="H147" s="336"/>
      <c r="I147" s="340"/>
      <c r="J147" s="321"/>
      <c r="K147" s="342"/>
      <c r="L147" s="103">
        <f>K146-J146</f>
        <v>0</v>
      </c>
      <c r="V147" s="182"/>
      <c r="W147" s="182"/>
      <c r="X147" s="182"/>
    </row>
    <row r="148" spans="1:26" s="104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175" t="s">
        <v>81</v>
      </c>
      <c r="K148" s="140" t="s">
        <v>82</v>
      </c>
      <c r="L148" s="354">
        <f>IF($K149=0,0,K149/J149)</f>
        <v>0.91183533447684384</v>
      </c>
      <c r="N148"/>
      <c r="O148"/>
      <c r="P148"/>
      <c r="Q148"/>
      <c r="R148"/>
      <c r="S148"/>
      <c r="T148"/>
      <c r="U148"/>
      <c r="V148" s="182"/>
      <c r="W148" s="105"/>
      <c r="X148" s="105"/>
    </row>
    <row r="149" spans="1:26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41">
        <f>J136+J138+J140+J142+J144+J146</f>
        <v>19433.333333333336</v>
      </c>
      <c r="K149" s="140">
        <f>K136+K138+K140+K142+K144+K146</f>
        <v>17720</v>
      </c>
      <c r="L149" s="355"/>
      <c r="M149" s="182"/>
      <c r="V149" s="182"/>
      <c r="W149" s="182"/>
      <c r="X149" s="182"/>
    </row>
    <row r="150" spans="1:26" ht="17.25" customHeight="1">
      <c r="A150" s="363" t="s">
        <v>11</v>
      </c>
      <c r="B150" s="364"/>
      <c r="C150" s="364"/>
      <c r="D150" s="364"/>
      <c r="E150" s="337"/>
      <c r="F150" s="300" t="s">
        <v>78</v>
      </c>
      <c r="G150" s="300" t="s">
        <v>80</v>
      </c>
      <c r="H150" s="367"/>
      <c r="I150" s="20"/>
      <c r="J150" s="21"/>
      <c r="K150" s="22"/>
      <c r="L150" s="367" t="s">
        <v>56</v>
      </c>
      <c r="M150" s="356"/>
      <c r="V150" s="182"/>
      <c r="W150" s="106"/>
      <c r="X150" s="106"/>
    </row>
    <row r="151" spans="1:26" ht="17.25" customHeight="1" thickBot="1">
      <c r="A151" s="365"/>
      <c r="B151" s="366"/>
      <c r="C151" s="366"/>
      <c r="D151" s="366"/>
      <c r="E151" s="338"/>
      <c r="F151" s="302"/>
      <c r="G151" s="301"/>
      <c r="H151" s="416"/>
      <c r="I151" s="117"/>
      <c r="J151" s="118"/>
      <c r="K151" s="115"/>
      <c r="L151" s="368"/>
      <c r="M151" s="356"/>
      <c r="V151" s="182"/>
      <c r="W151" s="106"/>
      <c r="X151" s="106"/>
    </row>
    <row r="152" spans="1:26" ht="15.75" thickBot="1">
      <c r="A152" s="357" t="s">
        <v>209</v>
      </c>
      <c r="B152" s="358"/>
      <c r="C152" s="358"/>
      <c r="D152" s="358"/>
      <c r="E152" s="359"/>
      <c r="F152" s="62">
        <v>5970</v>
      </c>
      <c r="G152" s="63">
        <v>8190</v>
      </c>
      <c r="H152" s="131"/>
      <c r="I152" s="121"/>
      <c r="J152" s="135"/>
      <c r="K152" s="123">
        <f>G152</f>
        <v>8190</v>
      </c>
      <c r="L152" s="136"/>
      <c r="M152" s="133"/>
      <c r="V152" s="182"/>
      <c r="W152" s="182"/>
      <c r="X152" s="182"/>
    </row>
    <row r="153" spans="1:26" ht="13.5" customHeight="1" thickBot="1">
      <c r="A153" s="360" t="s">
        <v>212</v>
      </c>
      <c r="B153" s="361"/>
      <c r="C153" s="361"/>
      <c r="D153" s="361"/>
      <c r="E153" s="362"/>
      <c r="F153" s="62">
        <v>11115</v>
      </c>
      <c r="G153" s="64">
        <v>11064</v>
      </c>
      <c r="H153" s="132"/>
      <c r="I153" s="110"/>
      <c r="J153" s="134"/>
      <c r="K153" s="17">
        <f t="shared" ref="K153:K157" si="30">G153</f>
        <v>11064</v>
      </c>
      <c r="L153" s="137"/>
      <c r="M153" s="133"/>
      <c r="V153" s="182"/>
      <c r="W153" s="182"/>
      <c r="X153" s="182"/>
    </row>
    <row r="154" spans="1:26" ht="13.5" customHeight="1" thickBot="1">
      <c r="A154" s="360" t="s">
        <v>215</v>
      </c>
      <c r="B154" s="361"/>
      <c r="C154" s="361"/>
      <c r="D154" s="361"/>
      <c r="E154" s="362"/>
      <c r="F154" s="62">
        <v>635</v>
      </c>
      <c r="G154" s="64"/>
      <c r="H154" s="132"/>
      <c r="I154" s="110"/>
      <c r="J154" s="134"/>
      <c r="K154" s="17">
        <f t="shared" si="30"/>
        <v>0</v>
      </c>
      <c r="L154" s="137"/>
      <c r="M154" s="133"/>
      <c r="V154" s="182"/>
      <c r="W154" s="182"/>
      <c r="X154" s="182"/>
    </row>
    <row r="155" spans="1:26" ht="13.5" customHeight="1" thickBot="1">
      <c r="A155" s="360"/>
      <c r="B155" s="361"/>
      <c r="C155" s="361"/>
      <c r="D155" s="361"/>
      <c r="E155" s="362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182"/>
      <c r="W155" s="182"/>
      <c r="X155" s="182"/>
    </row>
    <row r="156" spans="1:26" ht="13.5" customHeight="1" thickBot="1">
      <c r="A156" s="360"/>
      <c r="B156" s="361"/>
      <c r="C156" s="361"/>
      <c r="D156" s="361"/>
      <c r="E156" s="362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182"/>
      <c r="W156" s="182"/>
      <c r="X156" s="182"/>
    </row>
    <row r="157" spans="1:26" ht="13.5" customHeight="1" thickBot="1">
      <c r="A157" s="369"/>
      <c r="B157" s="370"/>
      <c r="C157" s="370"/>
      <c r="D157" s="370"/>
      <c r="E157" s="371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182"/>
      <c r="W157" s="182"/>
      <c r="X157" s="182"/>
    </row>
    <row r="158" spans="1:26" ht="13.5" thickBot="1">
      <c r="A158" s="372" t="s">
        <v>79</v>
      </c>
      <c r="B158" s="373"/>
      <c r="C158" s="373"/>
      <c r="D158" s="373"/>
      <c r="E158" s="373"/>
      <c r="F158" s="374"/>
      <c r="G158" s="374"/>
      <c r="H158" s="374"/>
      <c r="I158" s="373"/>
      <c r="J158" s="375"/>
      <c r="K158" s="116">
        <f>SUM(K152:K157)</f>
        <v>19254</v>
      </c>
      <c r="L158" s="116">
        <f>SUM(L153+L153)</f>
        <v>0</v>
      </c>
      <c r="M158" s="112"/>
      <c r="V158" s="182"/>
    </row>
    <row r="159" spans="1:26" ht="12.75" customHeight="1" thickBot="1"/>
    <row r="160" spans="1:26" ht="12.75" customHeight="1" thickBot="1">
      <c r="A160" s="376" t="s">
        <v>11</v>
      </c>
      <c r="B160" s="376" t="s">
        <v>59</v>
      </c>
      <c r="C160" s="378"/>
      <c r="D160" s="380" t="s">
        <v>58</v>
      </c>
      <c r="E160" s="378" t="s">
        <v>1</v>
      </c>
      <c r="F160" s="383" t="s">
        <v>6</v>
      </c>
      <c r="G160" s="384"/>
      <c r="H160" s="380" t="s">
        <v>5</v>
      </c>
      <c r="I160" s="388" t="s">
        <v>12</v>
      </c>
      <c r="J160" s="389"/>
      <c r="K160" s="380" t="s">
        <v>38</v>
      </c>
      <c r="L160" s="376" t="s">
        <v>0</v>
      </c>
      <c r="M160" s="383"/>
      <c r="N160" s="384"/>
      <c r="O160" s="380" t="s">
        <v>4</v>
      </c>
      <c r="P160" s="380" t="s">
        <v>2</v>
      </c>
      <c r="Q160" s="380" t="s">
        <v>3</v>
      </c>
      <c r="S160" s="390" t="s">
        <v>26</v>
      </c>
      <c r="T160" s="391"/>
      <c r="U160" s="391"/>
      <c r="V160" s="391"/>
      <c r="W160" s="391"/>
      <c r="X160" s="391"/>
      <c r="Y160" s="391"/>
      <c r="Z160" s="392"/>
    </row>
    <row r="161" spans="1:28" s="85" customFormat="1" ht="25.5" customHeight="1" thickBot="1">
      <c r="A161" s="377"/>
      <c r="B161" s="377"/>
      <c r="C161" s="379"/>
      <c r="D161" s="381"/>
      <c r="E161" s="382"/>
      <c r="F161" s="385"/>
      <c r="G161" s="386"/>
      <c r="H161" s="387"/>
      <c r="I161" s="27" t="s">
        <v>13</v>
      </c>
      <c r="J161" s="28" t="s">
        <v>14</v>
      </c>
      <c r="K161" s="381"/>
      <c r="L161" s="377"/>
      <c r="M161" s="399"/>
      <c r="N161" s="400"/>
      <c r="O161" s="381"/>
      <c r="P161" s="381"/>
      <c r="Q161" s="381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405" t="str">
        <f>A152</f>
        <v>Ваниль</v>
      </c>
      <c r="B162" s="23">
        <f>B136</f>
        <v>0.83333333333333337</v>
      </c>
      <c r="C162" s="23">
        <f>B162+1/24</f>
        <v>0.875</v>
      </c>
      <c r="D162" s="1"/>
      <c r="E162" s="171"/>
      <c r="F162" s="408" t="s">
        <v>98</v>
      </c>
      <c r="G162" s="409"/>
      <c r="H162" s="2" t="s">
        <v>99</v>
      </c>
      <c r="I162" s="3">
        <v>0.83333333333333337</v>
      </c>
      <c r="J162" s="3">
        <v>0.84027777777777779</v>
      </c>
      <c r="K162" s="29">
        <f>(J162-I162+(J162&lt;I162))*24*60</f>
        <v>9.9999999999999645</v>
      </c>
      <c r="L162" s="410"/>
      <c r="M162" s="411"/>
      <c r="N162" s="412"/>
      <c r="O162" s="35" t="str">
        <f t="shared" ref="O162:O225" si="31">IF(H162=$V$5,$F$122,"")</f>
        <v/>
      </c>
      <c r="P162" s="171"/>
      <c r="Q162" s="4"/>
      <c r="R162"/>
      <c r="S162" s="33">
        <f>IF($H162="ПЛАНОВЫЕ",$K162,0)</f>
        <v>9.9999999999999645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406"/>
      <c r="B163" s="24">
        <f>C162</f>
        <v>0.875</v>
      </c>
      <c r="C163" s="24">
        <f>B163+1/24</f>
        <v>0.91666666666666663</v>
      </c>
      <c r="D163" s="5"/>
      <c r="E163" s="172"/>
      <c r="F163" s="393" t="s">
        <v>208</v>
      </c>
      <c r="G163" s="394"/>
      <c r="H163" s="6" t="s">
        <v>99</v>
      </c>
      <c r="I163" s="7">
        <v>0.84027777777777779</v>
      </c>
      <c r="J163" s="7">
        <v>0.84722222222222221</v>
      </c>
      <c r="K163" s="30">
        <f t="shared" ref="K163:K226" si="32">(J163-I163+(J163&lt;I163))*24*60</f>
        <v>9.9999999999999645</v>
      </c>
      <c r="L163" s="395"/>
      <c r="M163" s="396"/>
      <c r="N163" s="397"/>
      <c r="O163" s="36" t="str">
        <f t="shared" si="31"/>
        <v/>
      </c>
      <c r="P163" s="172"/>
      <c r="Q163" s="8"/>
      <c r="R163"/>
      <c r="S163" s="33">
        <f t="shared" ref="S163:S226" si="33">IF($H163="ПЛАНОВЫЕ",$K163,0)</f>
        <v>9.9999999999999645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406"/>
      <c r="B164" s="24">
        <f t="shared" ref="B164:B173" si="41">C163</f>
        <v>0.91666666666666663</v>
      </c>
      <c r="C164" s="24">
        <f t="shared" ref="C164:C173" si="42">B164+1/24</f>
        <v>0.95833333333333326</v>
      </c>
      <c r="D164" s="5"/>
      <c r="E164" s="172"/>
      <c r="F164" s="398" t="s">
        <v>210</v>
      </c>
      <c r="G164" s="398"/>
      <c r="H164" s="6" t="s">
        <v>102</v>
      </c>
      <c r="I164" s="7">
        <v>0.84722222222222221</v>
      </c>
      <c r="J164" s="7">
        <v>0.86458333333333337</v>
      </c>
      <c r="K164" s="30">
        <f t="shared" si="32"/>
        <v>25.000000000000071</v>
      </c>
      <c r="L164" s="395" t="s">
        <v>211</v>
      </c>
      <c r="M164" s="396"/>
      <c r="N164" s="397"/>
      <c r="O164" s="36" t="str">
        <f t="shared" si="31"/>
        <v/>
      </c>
      <c r="P164" s="172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25.000000000000071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406"/>
      <c r="B165" s="24">
        <f t="shared" si="41"/>
        <v>0.95833333333333326</v>
      </c>
      <c r="C165" s="24">
        <f t="shared" si="42"/>
        <v>0.99999999999999989</v>
      </c>
      <c r="D165" s="5"/>
      <c r="E165" s="172"/>
      <c r="F165" s="398" t="s">
        <v>193</v>
      </c>
      <c r="G165" s="398"/>
      <c r="H165" s="6" t="s">
        <v>102</v>
      </c>
      <c r="I165" s="7">
        <v>0.86458333333333337</v>
      </c>
      <c r="J165" s="7">
        <v>0.88541666666666663</v>
      </c>
      <c r="K165" s="30">
        <f t="shared" si="32"/>
        <v>29.999999999999893</v>
      </c>
      <c r="L165" s="395" t="s">
        <v>213</v>
      </c>
      <c r="M165" s="396"/>
      <c r="N165" s="397"/>
      <c r="O165" s="36" t="str">
        <f t="shared" si="31"/>
        <v/>
      </c>
      <c r="P165" s="172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29.999999999999893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406"/>
      <c r="B166" s="24">
        <f t="shared" si="41"/>
        <v>0.99999999999999989</v>
      </c>
      <c r="C166" s="24">
        <f t="shared" si="42"/>
        <v>1.0416666666666665</v>
      </c>
      <c r="D166" s="5"/>
      <c r="E166" s="172"/>
      <c r="F166" s="398"/>
      <c r="G166" s="398"/>
      <c r="H166" s="6"/>
      <c r="I166" s="7"/>
      <c r="J166" s="7"/>
      <c r="K166" s="30">
        <f t="shared" si="32"/>
        <v>0</v>
      </c>
      <c r="L166" s="395"/>
      <c r="M166" s="396"/>
      <c r="N166" s="397"/>
      <c r="O166" s="36">
        <f t="shared" si="31"/>
        <v>0</v>
      </c>
      <c r="P166" s="172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406"/>
      <c r="B167" s="24">
        <f t="shared" si="41"/>
        <v>1.0416666666666665</v>
      </c>
      <c r="C167" s="24">
        <f t="shared" si="42"/>
        <v>1.0833333333333333</v>
      </c>
      <c r="D167" s="5"/>
      <c r="E167" s="172"/>
      <c r="F167" s="398"/>
      <c r="G167" s="398"/>
      <c r="H167" s="6"/>
      <c r="I167" s="7"/>
      <c r="J167" s="7"/>
      <c r="K167" s="30">
        <f t="shared" si="32"/>
        <v>0</v>
      </c>
      <c r="L167" s="395"/>
      <c r="M167" s="396"/>
      <c r="N167" s="397"/>
      <c r="O167" s="36">
        <f t="shared" si="31"/>
        <v>0</v>
      </c>
      <c r="P167" s="172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406"/>
      <c r="B168" s="24">
        <f t="shared" si="41"/>
        <v>1.0833333333333333</v>
      </c>
      <c r="C168" s="24">
        <f t="shared" si="42"/>
        <v>1.125</v>
      </c>
      <c r="D168" s="5"/>
      <c r="E168" s="9"/>
      <c r="F168" s="398"/>
      <c r="G168" s="398"/>
      <c r="H168" s="6"/>
      <c r="I168" s="7"/>
      <c r="J168" s="7"/>
      <c r="K168" s="30">
        <f t="shared" si="32"/>
        <v>0</v>
      </c>
      <c r="L168" s="395"/>
      <c r="M168" s="396"/>
      <c r="N168" s="397"/>
      <c r="O168" s="36">
        <f t="shared" si="31"/>
        <v>0</v>
      </c>
      <c r="P168" s="172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406"/>
      <c r="B169" s="24">
        <f t="shared" si="41"/>
        <v>1.125</v>
      </c>
      <c r="C169" s="24">
        <f t="shared" si="42"/>
        <v>1.1666666666666667</v>
      </c>
      <c r="D169" s="5"/>
      <c r="E169" s="9"/>
      <c r="F169" s="393"/>
      <c r="G169" s="394"/>
      <c r="H169" s="6"/>
      <c r="I169" s="7"/>
      <c r="J169" s="7"/>
      <c r="K169" s="30">
        <f t="shared" si="32"/>
        <v>0</v>
      </c>
      <c r="L169" s="395"/>
      <c r="M169" s="396"/>
      <c r="N169" s="397"/>
      <c r="O169" s="36">
        <f t="shared" si="31"/>
        <v>0</v>
      </c>
      <c r="P169" s="172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406"/>
      <c r="B170" s="24">
        <f t="shared" si="41"/>
        <v>1.1666666666666667</v>
      </c>
      <c r="C170" s="24">
        <f t="shared" si="42"/>
        <v>1.2083333333333335</v>
      </c>
      <c r="D170" s="5"/>
      <c r="E170" s="9"/>
      <c r="F170" s="393"/>
      <c r="G170" s="394"/>
      <c r="H170" s="6"/>
      <c r="I170" s="7"/>
      <c r="J170" s="7"/>
      <c r="K170" s="30">
        <f t="shared" si="32"/>
        <v>0</v>
      </c>
      <c r="L170" s="395"/>
      <c r="M170" s="396"/>
      <c r="N170" s="397"/>
      <c r="O170" s="36">
        <f t="shared" si="31"/>
        <v>0</v>
      </c>
      <c r="P170" s="172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406"/>
      <c r="B171" s="24">
        <f t="shared" si="41"/>
        <v>1.2083333333333335</v>
      </c>
      <c r="C171" s="24">
        <f t="shared" si="42"/>
        <v>1.2500000000000002</v>
      </c>
      <c r="D171" s="5"/>
      <c r="E171" s="9"/>
      <c r="F171" s="398"/>
      <c r="G171" s="398"/>
      <c r="H171" s="6"/>
      <c r="I171" s="7"/>
      <c r="J171" s="7"/>
      <c r="K171" s="30">
        <f t="shared" si="32"/>
        <v>0</v>
      </c>
      <c r="L171" s="395"/>
      <c r="M171" s="396"/>
      <c r="N171" s="397"/>
      <c r="O171" s="36">
        <f t="shared" si="31"/>
        <v>0</v>
      </c>
      <c r="P171" s="172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406"/>
      <c r="B172" s="24">
        <f t="shared" si="41"/>
        <v>1.2500000000000002</v>
      </c>
      <c r="C172" s="24">
        <f t="shared" si="42"/>
        <v>1.291666666666667</v>
      </c>
      <c r="D172" s="10"/>
      <c r="E172" s="9"/>
      <c r="F172" s="398"/>
      <c r="G172" s="398"/>
      <c r="H172" s="6"/>
      <c r="I172" s="7"/>
      <c r="J172" s="7"/>
      <c r="K172" s="30">
        <f t="shared" si="32"/>
        <v>0</v>
      </c>
      <c r="L172" s="395"/>
      <c r="M172" s="396"/>
      <c r="N172" s="397"/>
      <c r="O172" s="36">
        <f t="shared" si="31"/>
        <v>0</v>
      </c>
      <c r="P172" s="172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407"/>
      <c r="B173" s="25">
        <f t="shared" si="41"/>
        <v>1.291666666666667</v>
      </c>
      <c r="C173" s="26">
        <f t="shared" si="42"/>
        <v>1.3333333333333337</v>
      </c>
      <c r="D173" s="11"/>
      <c r="E173" s="11"/>
      <c r="F173" s="401"/>
      <c r="G173" s="401"/>
      <c r="H173" s="6"/>
      <c r="I173" s="13"/>
      <c r="J173" s="13"/>
      <c r="K173" s="31">
        <f t="shared" si="32"/>
        <v>0</v>
      </c>
      <c r="L173" s="402"/>
      <c r="M173" s="403"/>
      <c r="N173" s="404"/>
      <c r="O173" s="39">
        <f t="shared" si="31"/>
        <v>0</v>
      </c>
      <c r="P173" s="173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405" t="str">
        <f>A153</f>
        <v>сол.карамель</v>
      </c>
      <c r="B174" s="23">
        <f>B138</f>
        <v>6.9444444444444441E-3</v>
      </c>
      <c r="C174" s="23">
        <f>B174+1/24</f>
        <v>4.8611111111111105E-2</v>
      </c>
      <c r="D174" s="1"/>
      <c r="E174" s="171"/>
      <c r="F174" s="408" t="s">
        <v>98</v>
      </c>
      <c r="G174" s="409"/>
      <c r="H174" s="2" t="s">
        <v>99</v>
      </c>
      <c r="I174" s="3">
        <v>6.9444444444444441E-3</v>
      </c>
      <c r="J174" s="3">
        <v>1.3888888888888888E-2</v>
      </c>
      <c r="K174" s="29">
        <f t="shared" si="32"/>
        <v>10</v>
      </c>
      <c r="L174" s="410"/>
      <c r="M174" s="411"/>
      <c r="N174" s="412"/>
      <c r="O174" s="35" t="str">
        <f t="shared" si="31"/>
        <v/>
      </c>
      <c r="P174" s="171"/>
      <c r="Q174" s="4"/>
      <c r="R174"/>
      <c r="S174" s="33">
        <f t="shared" si="33"/>
        <v>10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406"/>
      <c r="B175" s="24">
        <f>C174</f>
        <v>4.8611111111111105E-2</v>
      </c>
      <c r="C175" s="24">
        <f>B175+1/24</f>
        <v>9.0277777777777762E-2</v>
      </c>
      <c r="D175" s="5"/>
      <c r="E175" s="172"/>
      <c r="F175" s="393" t="s">
        <v>208</v>
      </c>
      <c r="G175" s="394"/>
      <c r="H175" s="6" t="s">
        <v>99</v>
      </c>
      <c r="I175" s="7">
        <v>1.3888888888888888E-2</v>
      </c>
      <c r="J175" s="7">
        <v>2.0833333333333332E-2</v>
      </c>
      <c r="K175" s="30">
        <f t="shared" si="32"/>
        <v>10</v>
      </c>
      <c r="L175" s="395"/>
      <c r="M175" s="396"/>
      <c r="N175" s="397"/>
      <c r="O175" s="36" t="str">
        <f t="shared" si="31"/>
        <v/>
      </c>
      <c r="P175" s="172"/>
      <c r="Q175" s="8"/>
      <c r="R175"/>
      <c r="S175" s="33">
        <f t="shared" si="33"/>
        <v>10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406"/>
      <c r="B176" s="24">
        <f t="shared" ref="B176:B184" si="43">C175</f>
        <v>9.0277777777777762E-2</v>
      </c>
      <c r="C176" s="24">
        <f t="shared" ref="C176:C184" si="44">B176+1/24</f>
        <v>0.13194444444444442</v>
      </c>
      <c r="D176" s="5"/>
      <c r="E176" s="172"/>
      <c r="F176" s="398" t="s">
        <v>214</v>
      </c>
      <c r="G176" s="398"/>
      <c r="H176" s="6" t="s">
        <v>99</v>
      </c>
      <c r="I176" s="7">
        <v>2.0833333333333332E-2</v>
      </c>
      <c r="J176" s="7">
        <v>8.3333333333333329E-2</v>
      </c>
      <c r="K176" s="30">
        <f t="shared" si="32"/>
        <v>90</v>
      </c>
      <c r="L176" s="395"/>
      <c r="M176" s="396"/>
      <c r="N176" s="397"/>
      <c r="O176" s="36" t="str">
        <f t="shared" si="31"/>
        <v/>
      </c>
      <c r="P176" s="172"/>
      <c r="Q176" s="8"/>
      <c r="R176"/>
      <c r="S176" s="33">
        <f t="shared" si="33"/>
        <v>90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406"/>
      <c r="B177" s="24">
        <f t="shared" si="43"/>
        <v>0.13194444444444442</v>
      </c>
      <c r="C177" s="24">
        <f t="shared" si="44"/>
        <v>0.17361111111111108</v>
      </c>
      <c r="D177" s="5"/>
      <c r="E177" s="172"/>
      <c r="F177" s="398" t="s">
        <v>116</v>
      </c>
      <c r="G177" s="398"/>
      <c r="H177" s="6" t="s">
        <v>99</v>
      </c>
      <c r="I177" s="7">
        <v>8.3333333333333329E-2</v>
      </c>
      <c r="J177" s="7">
        <v>9.0277777777777776E-2</v>
      </c>
      <c r="K177" s="30">
        <f t="shared" si="32"/>
        <v>10.000000000000004</v>
      </c>
      <c r="L177" s="395"/>
      <c r="M177" s="396"/>
      <c r="N177" s="397"/>
      <c r="O177" s="36" t="str">
        <f t="shared" si="31"/>
        <v/>
      </c>
      <c r="P177" s="172"/>
      <c r="Q177" s="8"/>
      <c r="R177"/>
      <c r="S177" s="33">
        <f t="shared" si="33"/>
        <v>10.000000000000004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406"/>
      <c r="B178" s="24">
        <f t="shared" si="43"/>
        <v>0.17361111111111108</v>
      </c>
      <c r="C178" s="24">
        <f t="shared" si="44"/>
        <v>0.21527777777777773</v>
      </c>
      <c r="D178" s="5"/>
      <c r="E178" s="172"/>
      <c r="F178" s="398"/>
      <c r="G178" s="398"/>
      <c r="H178" s="6"/>
      <c r="I178" s="7"/>
      <c r="J178" s="7"/>
      <c r="K178" s="30">
        <f t="shared" si="32"/>
        <v>0</v>
      </c>
      <c r="L178" s="395"/>
      <c r="M178" s="396"/>
      <c r="N178" s="397"/>
      <c r="O178" s="36">
        <f t="shared" si="31"/>
        <v>0</v>
      </c>
      <c r="P178" s="172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406"/>
      <c r="B179" s="24">
        <f t="shared" si="43"/>
        <v>0.21527777777777773</v>
      </c>
      <c r="C179" s="24">
        <f t="shared" si="44"/>
        <v>0.25694444444444442</v>
      </c>
      <c r="D179" s="5"/>
      <c r="E179" s="172"/>
      <c r="F179" s="398"/>
      <c r="G179" s="398"/>
      <c r="H179" s="6"/>
      <c r="I179" s="7"/>
      <c r="J179" s="7"/>
      <c r="K179" s="30">
        <f t="shared" si="32"/>
        <v>0</v>
      </c>
      <c r="L179" s="395"/>
      <c r="M179" s="396"/>
      <c r="N179" s="397"/>
      <c r="O179" s="36">
        <f t="shared" si="31"/>
        <v>0</v>
      </c>
      <c r="P179" s="172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406"/>
      <c r="B180" s="24">
        <f t="shared" si="43"/>
        <v>0.25694444444444442</v>
      </c>
      <c r="C180" s="24">
        <f t="shared" si="44"/>
        <v>0.2986111111111111</v>
      </c>
      <c r="D180" s="5"/>
      <c r="E180" s="9"/>
      <c r="F180" s="398"/>
      <c r="G180" s="398"/>
      <c r="H180" s="6"/>
      <c r="I180" s="7"/>
      <c r="J180" s="7"/>
      <c r="K180" s="30">
        <f t="shared" si="32"/>
        <v>0</v>
      </c>
      <c r="L180" s="395"/>
      <c r="M180" s="396"/>
      <c r="N180" s="397"/>
      <c r="O180" s="36">
        <f t="shared" si="31"/>
        <v>0</v>
      </c>
      <c r="P180" s="172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406"/>
      <c r="B181" s="24">
        <f t="shared" si="43"/>
        <v>0.2986111111111111</v>
      </c>
      <c r="C181" s="24">
        <f t="shared" si="44"/>
        <v>0.34027777777777779</v>
      </c>
      <c r="D181" s="5"/>
      <c r="E181" s="9"/>
      <c r="F181" s="393"/>
      <c r="G181" s="394"/>
      <c r="H181" s="6"/>
      <c r="I181" s="7"/>
      <c r="J181" s="7"/>
      <c r="K181" s="30">
        <f t="shared" si="32"/>
        <v>0</v>
      </c>
      <c r="L181" s="395"/>
      <c r="M181" s="396"/>
      <c r="N181" s="397"/>
      <c r="O181" s="36">
        <f t="shared" si="31"/>
        <v>0</v>
      </c>
      <c r="P181" s="172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406"/>
      <c r="B182" s="24">
        <f t="shared" si="43"/>
        <v>0.34027777777777779</v>
      </c>
      <c r="C182" s="24">
        <f t="shared" si="44"/>
        <v>0.38194444444444448</v>
      </c>
      <c r="D182" s="5"/>
      <c r="E182" s="9"/>
      <c r="F182" s="393"/>
      <c r="G182" s="394"/>
      <c r="H182" s="6"/>
      <c r="I182" s="7"/>
      <c r="J182" s="7"/>
      <c r="K182" s="30">
        <f t="shared" si="32"/>
        <v>0</v>
      </c>
      <c r="L182" s="395"/>
      <c r="M182" s="396"/>
      <c r="N182" s="397"/>
      <c r="O182" s="36">
        <f t="shared" si="31"/>
        <v>0</v>
      </c>
      <c r="P182" s="172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406"/>
      <c r="B183" s="24">
        <f t="shared" si="43"/>
        <v>0.38194444444444448</v>
      </c>
      <c r="C183" s="24">
        <f t="shared" si="44"/>
        <v>0.42361111111111116</v>
      </c>
      <c r="D183" s="5"/>
      <c r="E183" s="9"/>
      <c r="F183" s="398"/>
      <c r="G183" s="398"/>
      <c r="H183" s="6"/>
      <c r="I183" s="7"/>
      <c r="J183" s="7"/>
      <c r="K183" s="30">
        <f t="shared" si="32"/>
        <v>0</v>
      </c>
      <c r="L183" s="395"/>
      <c r="M183" s="396"/>
      <c r="N183" s="397"/>
      <c r="O183" s="36">
        <f t="shared" si="31"/>
        <v>0</v>
      </c>
      <c r="P183" s="172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407"/>
      <c r="B184" s="25">
        <f t="shared" si="43"/>
        <v>0.42361111111111116</v>
      </c>
      <c r="C184" s="25">
        <f t="shared" si="44"/>
        <v>0.46527777777777785</v>
      </c>
      <c r="D184" s="15"/>
      <c r="E184" s="11"/>
      <c r="F184" s="401"/>
      <c r="G184" s="401"/>
      <c r="H184" s="12"/>
      <c r="I184" s="13"/>
      <c r="J184" s="13"/>
      <c r="K184" s="31">
        <f t="shared" si="32"/>
        <v>0</v>
      </c>
      <c r="L184" s="402"/>
      <c r="M184" s="403"/>
      <c r="N184" s="404"/>
      <c r="O184" s="39">
        <f t="shared" si="31"/>
        <v>0</v>
      </c>
      <c r="P184" s="173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 thickBot="1">
      <c r="A185" s="405" t="str">
        <f>A154</f>
        <v>черная смородина</v>
      </c>
      <c r="B185" s="23">
        <f>B140</f>
        <v>0.27777777777777779</v>
      </c>
      <c r="C185" s="23">
        <f>B185+1/24</f>
        <v>0.31944444444444448</v>
      </c>
      <c r="D185" s="1"/>
      <c r="E185" s="171"/>
      <c r="F185" s="408" t="s">
        <v>112</v>
      </c>
      <c r="G185" s="409"/>
      <c r="H185" s="2" t="s">
        <v>99</v>
      </c>
      <c r="I185" s="3">
        <v>0.27777777777777779</v>
      </c>
      <c r="J185" s="3">
        <v>0.2986111111111111</v>
      </c>
      <c r="K185" s="29">
        <f t="shared" si="32"/>
        <v>29.999999999999972</v>
      </c>
      <c r="L185" s="410"/>
      <c r="M185" s="411"/>
      <c r="N185" s="412"/>
      <c r="O185" s="35" t="str">
        <f t="shared" si="31"/>
        <v/>
      </c>
      <c r="P185" s="171"/>
      <c r="Q185" s="4"/>
      <c r="R185"/>
      <c r="S185" s="33">
        <f t="shared" si="33"/>
        <v>29.999999999999972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406"/>
      <c r="B186" s="24">
        <f>C185</f>
        <v>0.31944444444444448</v>
      </c>
      <c r="C186" s="24">
        <f>B186+1/24</f>
        <v>0.36111111111111116</v>
      </c>
      <c r="D186" s="5"/>
      <c r="E186" s="172"/>
      <c r="F186" s="408" t="s">
        <v>98</v>
      </c>
      <c r="G186" s="409"/>
      <c r="H186" s="2" t="s">
        <v>99</v>
      </c>
      <c r="I186" s="7">
        <v>0.2986111111111111</v>
      </c>
      <c r="J186" s="7">
        <v>0.30555555555555552</v>
      </c>
      <c r="K186" s="30">
        <f t="shared" si="32"/>
        <v>9.9999999999999645</v>
      </c>
      <c r="L186" s="395"/>
      <c r="M186" s="396"/>
      <c r="N186" s="397"/>
      <c r="O186" s="36" t="str">
        <f t="shared" si="31"/>
        <v/>
      </c>
      <c r="P186" s="172"/>
      <c r="Q186" s="8"/>
      <c r="R186"/>
      <c r="S186" s="33">
        <f t="shared" si="33"/>
        <v>9.9999999999999645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406"/>
      <c r="B187" s="24">
        <f t="shared" ref="B187:B195" si="45">C186</f>
        <v>0.36111111111111116</v>
      </c>
      <c r="C187" s="24">
        <f t="shared" ref="C187:C195" si="46">B187+1/24</f>
        <v>0.40277777777777785</v>
      </c>
      <c r="D187" s="5"/>
      <c r="E187" s="172"/>
      <c r="F187" s="393" t="s">
        <v>208</v>
      </c>
      <c r="G187" s="394"/>
      <c r="H187" s="6" t="s">
        <v>99</v>
      </c>
      <c r="I187" s="7">
        <v>0.30555555555555552</v>
      </c>
      <c r="J187" s="7">
        <v>0.3125</v>
      </c>
      <c r="K187" s="30">
        <f t="shared" si="32"/>
        <v>10.000000000000044</v>
      </c>
      <c r="L187" s="395"/>
      <c r="M187" s="396"/>
      <c r="N187" s="397"/>
      <c r="O187" s="36" t="str">
        <f t="shared" si="31"/>
        <v/>
      </c>
      <c r="P187" s="172"/>
      <c r="Q187" s="8"/>
      <c r="R187"/>
      <c r="S187" s="33">
        <f t="shared" si="33"/>
        <v>10.000000000000044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406"/>
      <c r="B188" s="24">
        <f t="shared" si="45"/>
        <v>0.40277777777777785</v>
      </c>
      <c r="C188" s="24">
        <f t="shared" si="46"/>
        <v>0.44444444444444453</v>
      </c>
      <c r="D188" s="5"/>
      <c r="E188" s="172"/>
      <c r="F188" s="398"/>
      <c r="G188" s="398"/>
      <c r="H188" s="6"/>
      <c r="I188" s="7"/>
      <c r="J188" s="7"/>
      <c r="K188" s="30">
        <f t="shared" si="32"/>
        <v>0</v>
      </c>
      <c r="L188" s="395"/>
      <c r="M188" s="396"/>
      <c r="N188" s="397"/>
      <c r="O188" s="36">
        <f t="shared" si="31"/>
        <v>0</v>
      </c>
      <c r="P188" s="172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406"/>
      <c r="B189" s="24">
        <f t="shared" si="45"/>
        <v>0.44444444444444453</v>
      </c>
      <c r="C189" s="24">
        <f t="shared" si="46"/>
        <v>0.48611111111111122</v>
      </c>
      <c r="D189" s="5"/>
      <c r="E189" s="172"/>
      <c r="F189" s="398"/>
      <c r="G189" s="398"/>
      <c r="H189" s="6"/>
      <c r="I189" s="7"/>
      <c r="J189" s="7"/>
      <c r="K189" s="30">
        <f t="shared" si="32"/>
        <v>0</v>
      </c>
      <c r="L189" s="395"/>
      <c r="M189" s="396"/>
      <c r="N189" s="397"/>
      <c r="O189" s="36">
        <f t="shared" si="31"/>
        <v>0</v>
      </c>
      <c r="P189" s="172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406"/>
      <c r="B190" s="24">
        <f t="shared" si="45"/>
        <v>0.48611111111111122</v>
      </c>
      <c r="C190" s="24">
        <f t="shared" si="46"/>
        <v>0.5277777777777779</v>
      </c>
      <c r="D190" s="5"/>
      <c r="E190" s="172"/>
      <c r="F190" s="398"/>
      <c r="G190" s="398"/>
      <c r="H190" s="6"/>
      <c r="I190" s="7"/>
      <c r="J190" s="7"/>
      <c r="K190" s="30">
        <f t="shared" si="32"/>
        <v>0</v>
      </c>
      <c r="L190" s="395"/>
      <c r="M190" s="396"/>
      <c r="N190" s="397"/>
      <c r="O190" s="36">
        <f t="shared" si="31"/>
        <v>0</v>
      </c>
      <c r="P190" s="172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406"/>
      <c r="B191" s="24">
        <f t="shared" si="45"/>
        <v>0.5277777777777779</v>
      </c>
      <c r="C191" s="24">
        <f t="shared" si="46"/>
        <v>0.56944444444444453</v>
      </c>
      <c r="D191" s="5"/>
      <c r="E191" s="9"/>
      <c r="F191" s="398"/>
      <c r="G191" s="398"/>
      <c r="H191" s="6"/>
      <c r="I191" s="7"/>
      <c r="J191" s="7"/>
      <c r="K191" s="30">
        <f t="shared" si="32"/>
        <v>0</v>
      </c>
      <c r="L191" s="395"/>
      <c r="M191" s="396"/>
      <c r="N191" s="397"/>
      <c r="O191" s="36">
        <f t="shared" si="31"/>
        <v>0</v>
      </c>
      <c r="P191" s="172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406"/>
      <c r="B192" s="24">
        <f t="shared" si="45"/>
        <v>0.56944444444444453</v>
      </c>
      <c r="C192" s="24">
        <f t="shared" si="46"/>
        <v>0.61111111111111116</v>
      </c>
      <c r="D192" s="5"/>
      <c r="E192" s="9"/>
      <c r="F192" s="393"/>
      <c r="G192" s="394"/>
      <c r="H192" s="6"/>
      <c r="I192" s="7"/>
      <c r="J192" s="7"/>
      <c r="K192" s="30">
        <f t="shared" si="32"/>
        <v>0</v>
      </c>
      <c r="L192" s="395"/>
      <c r="M192" s="396"/>
      <c r="N192" s="397"/>
      <c r="O192" s="36">
        <f t="shared" si="31"/>
        <v>0</v>
      </c>
      <c r="P192" s="172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406"/>
      <c r="B193" s="24">
        <f t="shared" si="45"/>
        <v>0.61111111111111116</v>
      </c>
      <c r="C193" s="24">
        <f t="shared" si="46"/>
        <v>0.65277777777777779</v>
      </c>
      <c r="D193" s="5"/>
      <c r="E193" s="9"/>
      <c r="F193" s="393"/>
      <c r="G193" s="394"/>
      <c r="H193" s="6"/>
      <c r="I193" s="7"/>
      <c r="J193" s="7"/>
      <c r="K193" s="30">
        <f t="shared" si="32"/>
        <v>0</v>
      </c>
      <c r="L193" s="395"/>
      <c r="M193" s="396"/>
      <c r="N193" s="397"/>
      <c r="O193" s="36">
        <f t="shared" si="31"/>
        <v>0</v>
      </c>
      <c r="P193" s="172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406"/>
      <c r="B194" s="24">
        <f t="shared" si="45"/>
        <v>0.65277777777777779</v>
      </c>
      <c r="C194" s="24">
        <f t="shared" si="46"/>
        <v>0.69444444444444442</v>
      </c>
      <c r="D194" s="5"/>
      <c r="E194" s="9"/>
      <c r="F194" s="398"/>
      <c r="G194" s="398"/>
      <c r="H194" s="6"/>
      <c r="I194" s="7"/>
      <c r="J194" s="7"/>
      <c r="K194" s="30">
        <f t="shared" si="32"/>
        <v>0</v>
      </c>
      <c r="L194" s="395"/>
      <c r="M194" s="396"/>
      <c r="N194" s="397"/>
      <c r="O194" s="36">
        <f t="shared" si="31"/>
        <v>0</v>
      </c>
      <c r="P194" s="172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407"/>
      <c r="B195" s="25">
        <f t="shared" si="45"/>
        <v>0.69444444444444442</v>
      </c>
      <c r="C195" s="25">
        <f t="shared" si="46"/>
        <v>0.73611111111111105</v>
      </c>
      <c r="D195" s="15"/>
      <c r="E195" s="11"/>
      <c r="F195" s="401"/>
      <c r="G195" s="401"/>
      <c r="H195" s="12"/>
      <c r="I195" s="13"/>
      <c r="J195" s="13"/>
      <c r="K195" s="31">
        <f t="shared" si="32"/>
        <v>0</v>
      </c>
      <c r="L195" s="402"/>
      <c r="M195" s="403"/>
      <c r="N195" s="404"/>
      <c r="O195" s="39">
        <f t="shared" si="31"/>
        <v>0</v>
      </c>
      <c r="P195" s="173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405">
        <f>A155</f>
        <v>0</v>
      </c>
      <c r="B196" s="23">
        <f>B142</f>
        <v>0</v>
      </c>
      <c r="C196" s="23">
        <f>B196+1/24</f>
        <v>4.1666666666666664E-2</v>
      </c>
      <c r="D196" s="1"/>
      <c r="E196" s="171"/>
      <c r="F196" s="408"/>
      <c r="G196" s="409"/>
      <c r="H196" s="2"/>
      <c r="I196" s="3"/>
      <c r="J196" s="3"/>
      <c r="K196" s="29">
        <f t="shared" si="32"/>
        <v>0</v>
      </c>
      <c r="L196" s="410"/>
      <c r="M196" s="411"/>
      <c r="N196" s="412"/>
      <c r="O196" s="35">
        <f t="shared" si="31"/>
        <v>0</v>
      </c>
      <c r="P196" s="171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406"/>
      <c r="B197" s="24">
        <f>C196</f>
        <v>4.1666666666666664E-2</v>
      </c>
      <c r="C197" s="24">
        <f>B197+1/24</f>
        <v>8.3333333333333329E-2</v>
      </c>
      <c r="D197" s="5"/>
      <c r="E197" s="172"/>
      <c r="F197" s="398"/>
      <c r="G197" s="398"/>
      <c r="H197" s="6"/>
      <c r="I197" s="7"/>
      <c r="J197" s="7"/>
      <c r="K197" s="30">
        <f t="shared" si="32"/>
        <v>0</v>
      </c>
      <c r="L197" s="395"/>
      <c r="M197" s="396"/>
      <c r="N197" s="397"/>
      <c r="O197" s="36">
        <f t="shared" si="31"/>
        <v>0</v>
      </c>
      <c r="P197" s="172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40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72"/>
      <c r="F198" s="398"/>
      <c r="G198" s="398"/>
      <c r="H198" s="6"/>
      <c r="I198" s="7"/>
      <c r="J198" s="7"/>
      <c r="K198" s="30">
        <f t="shared" si="32"/>
        <v>0</v>
      </c>
      <c r="L198" s="395"/>
      <c r="M198" s="396"/>
      <c r="N198" s="397"/>
      <c r="O198" s="36">
        <f t="shared" si="31"/>
        <v>0</v>
      </c>
      <c r="P198" s="172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406"/>
      <c r="B199" s="24">
        <f t="shared" si="47"/>
        <v>0.125</v>
      </c>
      <c r="C199" s="24">
        <f t="shared" si="48"/>
        <v>0.16666666666666666</v>
      </c>
      <c r="D199" s="5"/>
      <c r="E199" s="172"/>
      <c r="F199" s="398"/>
      <c r="G199" s="398"/>
      <c r="H199" s="6"/>
      <c r="I199" s="7"/>
      <c r="J199" s="7"/>
      <c r="K199" s="30">
        <f t="shared" si="32"/>
        <v>0</v>
      </c>
      <c r="L199" s="395"/>
      <c r="M199" s="396"/>
      <c r="N199" s="397"/>
      <c r="O199" s="36">
        <f t="shared" si="31"/>
        <v>0</v>
      </c>
      <c r="P199" s="172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406"/>
      <c r="B200" s="24">
        <f t="shared" si="47"/>
        <v>0.16666666666666666</v>
      </c>
      <c r="C200" s="24">
        <f t="shared" si="48"/>
        <v>0.20833333333333331</v>
      </c>
      <c r="D200" s="5"/>
      <c r="E200" s="172"/>
      <c r="F200" s="398"/>
      <c r="G200" s="398"/>
      <c r="H200" s="6"/>
      <c r="I200" s="7"/>
      <c r="J200" s="7"/>
      <c r="K200" s="30">
        <f t="shared" si="32"/>
        <v>0</v>
      </c>
      <c r="L200" s="395"/>
      <c r="M200" s="396"/>
      <c r="N200" s="397"/>
      <c r="O200" s="36">
        <f t="shared" si="31"/>
        <v>0</v>
      </c>
      <c r="P200" s="172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406"/>
      <c r="B201" s="24">
        <f t="shared" si="47"/>
        <v>0.20833333333333331</v>
      </c>
      <c r="C201" s="24">
        <f t="shared" si="48"/>
        <v>0.24999999999999997</v>
      </c>
      <c r="D201" s="5"/>
      <c r="E201" s="172"/>
      <c r="F201" s="398"/>
      <c r="G201" s="398"/>
      <c r="H201" s="6"/>
      <c r="I201" s="7"/>
      <c r="J201" s="7"/>
      <c r="K201" s="30">
        <f t="shared" si="32"/>
        <v>0</v>
      </c>
      <c r="L201" s="395"/>
      <c r="M201" s="396"/>
      <c r="N201" s="397"/>
      <c r="O201" s="36">
        <f t="shared" si="31"/>
        <v>0</v>
      </c>
      <c r="P201" s="172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40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398"/>
      <c r="G202" s="398"/>
      <c r="H202" s="6"/>
      <c r="I202" s="7"/>
      <c r="J202" s="7"/>
      <c r="K202" s="30">
        <f t="shared" si="32"/>
        <v>0</v>
      </c>
      <c r="L202" s="395"/>
      <c r="M202" s="396"/>
      <c r="N202" s="397"/>
      <c r="O202" s="36">
        <f t="shared" si="31"/>
        <v>0</v>
      </c>
      <c r="P202" s="172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40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393"/>
      <c r="G203" s="394"/>
      <c r="H203" s="6"/>
      <c r="I203" s="7"/>
      <c r="J203" s="7"/>
      <c r="K203" s="30">
        <f t="shared" si="32"/>
        <v>0</v>
      </c>
      <c r="L203" s="395"/>
      <c r="M203" s="396"/>
      <c r="N203" s="397"/>
      <c r="O203" s="36">
        <f t="shared" si="31"/>
        <v>0</v>
      </c>
      <c r="P203" s="172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406"/>
      <c r="B204" s="24">
        <f t="shared" si="47"/>
        <v>0.33333333333333331</v>
      </c>
      <c r="C204" s="24">
        <f t="shared" si="48"/>
        <v>0.375</v>
      </c>
      <c r="D204" s="5"/>
      <c r="E204" s="9"/>
      <c r="F204" s="393"/>
      <c r="G204" s="394"/>
      <c r="H204" s="6"/>
      <c r="I204" s="7"/>
      <c r="J204" s="7"/>
      <c r="K204" s="30">
        <f t="shared" si="32"/>
        <v>0</v>
      </c>
      <c r="L204" s="395"/>
      <c r="M204" s="396"/>
      <c r="N204" s="397"/>
      <c r="O204" s="36">
        <f t="shared" si="31"/>
        <v>0</v>
      </c>
      <c r="P204" s="172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406"/>
      <c r="B205" s="24">
        <f t="shared" si="47"/>
        <v>0.375</v>
      </c>
      <c r="C205" s="24">
        <f t="shared" si="48"/>
        <v>0.41666666666666669</v>
      </c>
      <c r="D205" s="5"/>
      <c r="E205" s="9"/>
      <c r="F205" s="398"/>
      <c r="G205" s="398"/>
      <c r="H205" s="6"/>
      <c r="I205" s="7"/>
      <c r="J205" s="7"/>
      <c r="K205" s="30">
        <f t="shared" si="32"/>
        <v>0</v>
      </c>
      <c r="L205" s="395"/>
      <c r="M205" s="396"/>
      <c r="N205" s="397"/>
      <c r="O205" s="36">
        <f t="shared" si="31"/>
        <v>0</v>
      </c>
      <c r="P205" s="172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40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401"/>
      <c r="G206" s="401"/>
      <c r="H206" s="12"/>
      <c r="I206" s="13"/>
      <c r="J206" s="13"/>
      <c r="K206" s="31">
        <f t="shared" si="32"/>
        <v>0</v>
      </c>
      <c r="L206" s="402"/>
      <c r="M206" s="403"/>
      <c r="N206" s="404"/>
      <c r="O206" s="173">
        <f t="shared" si="31"/>
        <v>0</v>
      </c>
      <c r="P206" s="173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406">
        <f>A156</f>
        <v>0</v>
      </c>
      <c r="B207" s="23">
        <f>B144</f>
        <v>0</v>
      </c>
      <c r="C207" s="23">
        <f>B207+1/24</f>
        <v>4.1666666666666664E-2</v>
      </c>
      <c r="D207" s="1"/>
      <c r="E207" s="171"/>
      <c r="F207" s="408"/>
      <c r="G207" s="409"/>
      <c r="H207" s="2"/>
      <c r="I207" s="3"/>
      <c r="J207" s="3"/>
      <c r="K207" s="29">
        <f t="shared" si="32"/>
        <v>0</v>
      </c>
      <c r="L207" s="410"/>
      <c r="M207" s="411"/>
      <c r="N207" s="412"/>
      <c r="O207" s="35">
        <f t="shared" si="31"/>
        <v>0</v>
      </c>
      <c r="P207" s="171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406"/>
      <c r="B208" s="24">
        <f>C207</f>
        <v>4.1666666666666664E-2</v>
      </c>
      <c r="C208" s="24">
        <f>B208+1/24</f>
        <v>8.3333333333333329E-2</v>
      </c>
      <c r="D208" s="5"/>
      <c r="E208" s="172"/>
      <c r="F208" s="393"/>
      <c r="G208" s="394"/>
      <c r="H208" s="6"/>
      <c r="I208" s="7"/>
      <c r="J208" s="7"/>
      <c r="K208" s="30">
        <f t="shared" si="32"/>
        <v>0</v>
      </c>
      <c r="L208" s="395"/>
      <c r="M208" s="396"/>
      <c r="N208" s="397"/>
      <c r="O208" s="36">
        <f t="shared" si="31"/>
        <v>0</v>
      </c>
      <c r="P208" s="172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40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72"/>
      <c r="F209" s="398"/>
      <c r="G209" s="398"/>
      <c r="H209" s="6"/>
      <c r="I209" s="7"/>
      <c r="J209" s="7"/>
      <c r="K209" s="30">
        <f t="shared" si="32"/>
        <v>0</v>
      </c>
      <c r="L209" s="395"/>
      <c r="M209" s="396"/>
      <c r="N209" s="397"/>
      <c r="O209" s="36">
        <f t="shared" si="31"/>
        <v>0</v>
      </c>
      <c r="P209" s="172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406"/>
      <c r="B210" s="24">
        <f t="shared" si="49"/>
        <v>0.125</v>
      </c>
      <c r="C210" s="24">
        <f t="shared" si="50"/>
        <v>0.16666666666666666</v>
      </c>
      <c r="D210" s="5"/>
      <c r="E210" s="172"/>
      <c r="F210" s="398"/>
      <c r="G210" s="398"/>
      <c r="H210" s="6"/>
      <c r="I210" s="7"/>
      <c r="J210" s="7"/>
      <c r="K210" s="30">
        <f t="shared" si="32"/>
        <v>0</v>
      </c>
      <c r="L210" s="395"/>
      <c r="M210" s="396"/>
      <c r="N210" s="397"/>
      <c r="O210" s="36">
        <f t="shared" si="31"/>
        <v>0</v>
      </c>
      <c r="P210" s="172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406"/>
      <c r="B211" s="24">
        <f t="shared" si="49"/>
        <v>0.16666666666666666</v>
      </c>
      <c r="C211" s="24">
        <f t="shared" si="50"/>
        <v>0.20833333333333331</v>
      </c>
      <c r="D211" s="5"/>
      <c r="E211" s="172"/>
      <c r="F211" s="398"/>
      <c r="G211" s="398"/>
      <c r="H211" s="6"/>
      <c r="I211" s="7"/>
      <c r="J211" s="7"/>
      <c r="K211" s="30">
        <f t="shared" si="32"/>
        <v>0</v>
      </c>
      <c r="L211" s="395"/>
      <c r="M211" s="396"/>
      <c r="N211" s="397"/>
      <c r="O211" s="36">
        <f t="shared" si="31"/>
        <v>0</v>
      </c>
      <c r="P211" s="172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406"/>
      <c r="B212" s="24">
        <f t="shared" si="49"/>
        <v>0.20833333333333331</v>
      </c>
      <c r="C212" s="24">
        <f t="shared" si="50"/>
        <v>0.24999999999999997</v>
      </c>
      <c r="D212" s="5"/>
      <c r="E212" s="172"/>
      <c r="F212" s="398"/>
      <c r="G212" s="398"/>
      <c r="H212" s="6"/>
      <c r="I212" s="7"/>
      <c r="J212" s="7"/>
      <c r="K212" s="30">
        <f t="shared" si="32"/>
        <v>0</v>
      </c>
      <c r="L212" s="395"/>
      <c r="M212" s="396"/>
      <c r="N212" s="397"/>
      <c r="O212" s="36">
        <f t="shared" si="31"/>
        <v>0</v>
      </c>
      <c r="P212" s="172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40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398"/>
      <c r="G213" s="398"/>
      <c r="H213" s="6"/>
      <c r="I213" s="7"/>
      <c r="J213" s="7"/>
      <c r="K213" s="30">
        <f t="shared" si="32"/>
        <v>0</v>
      </c>
      <c r="L213" s="395"/>
      <c r="M213" s="396"/>
      <c r="N213" s="397"/>
      <c r="O213" s="36">
        <f t="shared" si="31"/>
        <v>0</v>
      </c>
      <c r="P213" s="172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40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393"/>
      <c r="G214" s="394"/>
      <c r="H214" s="6"/>
      <c r="I214" s="7"/>
      <c r="J214" s="7"/>
      <c r="K214" s="30">
        <f t="shared" si="32"/>
        <v>0</v>
      </c>
      <c r="L214" s="395"/>
      <c r="M214" s="396"/>
      <c r="N214" s="397"/>
      <c r="O214" s="36">
        <f t="shared" si="31"/>
        <v>0</v>
      </c>
      <c r="P214" s="172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406"/>
      <c r="B215" s="24">
        <f t="shared" si="49"/>
        <v>0.33333333333333331</v>
      </c>
      <c r="C215" s="24">
        <f t="shared" si="50"/>
        <v>0.375</v>
      </c>
      <c r="D215" s="5"/>
      <c r="E215" s="9"/>
      <c r="F215" s="393"/>
      <c r="G215" s="394"/>
      <c r="H215" s="6"/>
      <c r="I215" s="7"/>
      <c r="J215" s="7"/>
      <c r="K215" s="30">
        <f t="shared" si="32"/>
        <v>0</v>
      </c>
      <c r="L215" s="395"/>
      <c r="M215" s="396"/>
      <c r="N215" s="397"/>
      <c r="O215" s="36">
        <f t="shared" si="31"/>
        <v>0</v>
      </c>
      <c r="P215" s="172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406"/>
      <c r="B216" s="24">
        <f t="shared" si="49"/>
        <v>0.375</v>
      </c>
      <c r="C216" s="24">
        <f t="shared" si="50"/>
        <v>0.41666666666666669</v>
      </c>
      <c r="D216" s="5"/>
      <c r="E216" s="9"/>
      <c r="F216" s="398"/>
      <c r="G216" s="398"/>
      <c r="H216" s="6"/>
      <c r="I216" s="7"/>
      <c r="J216" s="7"/>
      <c r="K216" s="30">
        <f t="shared" si="32"/>
        <v>0</v>
      </c>
      <c r="L216" s="395"/>
      <c r="M216" s="396"/>
      <c r="N216" s="397"/>
      <c r="O216" s="36">
        <f t="shared" si="31"/>
        <v>0</v>
      </c>
      <c r="P216" s="172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40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401"/>
      <c r="G217" s="401"/>
      <c r="H217" s="12"/>
      <c r="I217" s="13"/>
      <c r="J217" s="13"/>
      <c r="K217" s="31">
        <f t="shared" si="32"/>
        <v>0</v>
      </c>
      <c r="L217" s="402"/>
      <c r="M217" s="403"/>
      <c r="N217" s="404"/>
      <c r="O217" s="173">
        <f t="shared" si="31"/>
        <v>0</v>
      </c>
      <c r="P217" s="173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405">
        <f>A157</f>
        <v>0</v>
      </c>
      <c r="B218" s="23">
        <f>B146</f>
        <v>0</v>
      </c>
      <c r="C218" s="23">
        <f>B218+1/24</f>
        <v>4.1666666666666664E-2</v>
      </c>
      <c r="D218" s="1"/>
      <c r="E218" s="171"/>
      <c r="F218" s="408"/>
      <c r="G218" s="409"/>
      <c r="H218" s="2"/>
      <c r="I218" s="3"/>
      <c r="J218" s="3"/>
      <c r="K218" s="29">
        <f t="shared" si="32"/>
        <v>0</v>
      </c>
      <c r="L218" s="410"/>
      <c r="M218" s="411"/>
      <c r="N218" s="412"/>
      <c r="O218" s="35">
        <f t="shared" si="31"/>
        <v>0</v>
      </c>
      <c r="P218" s="171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406"/>
      <c r="B219" s="24">
        <f>C218</f>
        <v>4.1666666666666664E-2</v>
      </c>
      <c r="C219" s="24">
        <f>B219+1/24</f>
        <v>8.3333333333333329E-2</v>
      </c>
      <c r="D219" s="5"/>
      <c r="E219" s="172"/>
      <c r="F219" s="393"/>
      <c r="G219" s="394"/>
      <c r="H219" s="6"/>
      <c r="I219" s="7"/>
      <c r="J219" s="7"/>
      <c r="K219" s="30">
        <f t="shared" si="32"/>
        <v>0</v>
      </c>
      <c r="L219" s="395"/>
      <c r="M219" s="396"/>
      <c r="N219" s="397"/>
      <c r="O219" s="36">
        <f t="shared" si="31"/>
        <v>0</v>
      </c>
      <c r="P219" s="172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40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72"/>
      <c r="F220" s="398"/>
      <c r="G220" s="398"/>
      <c r="H220" s="6"/>
      <c r="I220" s="7"/>
      <c r="J220" s="7"/>
      <c r="K220" s="30">
        <f t="shared" si="32"/>
        <v>0</v>
      </c>
      <c r="L220" s="395"/>
      <c r="M220" s="396"/>
      <c r="N220" s="397"/>
      <c r="O220" s="36">
        <f t="shared" si="31"/>
        <v>0</v>
      </c>
      <c r="P220" s="172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406"/>
      <c r="B221" s="24">
        <f t="shared" si="51"/>
        <v>0.125</v>
      </c>
      <c r="C221" s="24">
        <f t="shared" si="52"/>
        <v>0.16666666666666666</v>
      </c>
      <c r="D221" s="5"/>
      <c r="E221" s="172"/>
      <c r="F221" s="398"/>
      <c r="G221" s="398"/>
      <c r="H221" s="6"/>
      <c r="I221" s="7"/>
      <c r="J221" s="7"/>
      <c r="K221" s="30">
        <f t="shared" si="32"/>
        <v>0</v>
      </c>
      <c r="L221" s="395"/>
      <c r="M221" s="396"/>
      <c r="N221" s="397"/>
      <c r="O221" s="36">
        <f t="shared" si="31"/>
        <v>0</v>
      </c>
      <c r="P221" s="172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406"/>
      <c r="B222" s="24">
        <f t="shared" si="51"/>
        <v>0.16666666666666666</v>
      </c>
      <c r="C222" s="24">
        <f t="shared" si="52"/>
        <v>0.20833333333333331</v>
      </c>
      <c r="D222" s="5"/>
      <c r="E222" s="172"/>
      <c r="F222" s="398"/>
      <c r="G222" s="398"/>
      <c r="H222" s="6"/>
      <c r="I222" s="7"/>
      <c r="J222" s="7"/>
      <c r="K222" s="30">
        <f t="shared" si="32"/>
        <v>0</v>
      </c>
      <c r="L222" s="395"/>
      <c r="M222" s="396"/>
      <c r="N222" s="397"/>
      <c r="O222" s="36">
        <f t="shared" si="31"/>
        <v>0</v>
      </c>
      <c r="P222" s="172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406"/>
      <c r="B223" s="24">
        <f t="shared" si="51"/>
        <v>0.20833333333333331</v>
      </c>
      <c r="C223" s="24">
        <f t="shared" si="52"/>
        <v>0.24999999999999997</v>
      </c>
      <c r="D223" s="5"/>
      <c r="E223" s="172"/>
      <c r="F223" s="398"/>
      <c r="G223" s="398"/>
      <c r="H223" s="6"/>
      <c r="I223" s="7"/>
      <c r="J223" s="7"/>
      <c r="K223" s="30">
        <f t="shared" si="32"/>
        <v>0</v>
      </c>
      <c r="L223" s="395"/>
      <c r="M223" s="396"/>
      <c r="N223" s="397"/>
      <c r="O223" s="36">
        <f t="shared" si="31"/>
        <v>0</v>
      </c>
      <c r="P223" s="172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40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398"/>
      <c r="G224" s="398"/>
      <c r="H224" s="6"/>
      <c r="I224" s="7"/>
      <c r="J224" s="7"/>
      <c r="K224" s="30">
        <f t="shared" si="32"/>
        <v>0</v>
      </c>
      <c r="L224" s="395"/>
      <c r="M224" s="396"/>
      <c r="N224" s="397"/>
      <c r="O224" s="36">
        <f t="shared" si="31"/>
        <v>0</v>
      </c>
      <c r="P224" s="172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40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393"/>
      <c r="G225" s="394"/>
      <c r="H225" s="6"/>
      <c r="I225" s="7"/>
      <c r="J225" s="7"/>
      <c r="K225" s="30">
        <f t="shared" si="32"/>
        <v>0</v>
      </c>
      <c r="L225" s="395"/>
      <c r="M225" s="396"/>
      <c r="N225" s="397"/>
      <c r="O225" s="36">
        <f t="shared" si="31"/>
        <v>0</v>
      </c>
      <c r="P225" s="172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406"/>
      <c r="B226" s="24">
        <f t="shared" si="51"/>
        <v>0.33333333333333331</v>
      </c>
      <c r="C226" s="24">
        <f t="shared" si="52"/>
        <v>0.375</v>
      </c>
      <c r="D226" s="5"/>
      <c r="E226" s="9"/>
      <c r="F226" s="393"/>
      <c r="G226" s="394"/>
      <c r="H226" s="6"/>
      <c r="I226" s="7"/>
      <c r="J226" s="7"/>
      <c r="K226" s="30">
        <f t="shared" si="32"/>
        <v>0</v>
      </c>
      <c r="L226" s="395"/>
      <c r="M226" s="396"/>
      <c r="N226" s="397"/>
      <c r="O226" s="36">
        <f t="shared" ref="O226:O228" si="53">IF(H226=$V$5,$F$122,"")</f>
        <v>0</v>
      </c>
      <c r="P226" s="172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406"/>
      <c r="B227" s="24">
        <f t="shared" si="51"/>
        <v>0.375</v>
      </c>
      <c r="C227" s="24">
        <f t="shared" si="52"/>
        <v>0.41666666666666669</v>
      </c>
      <c r="D227" s="5"/>
      <c r="E227" s="9"/>
      <c r="F227" s="398"/>
      <c r="G227" s="398"/>
      <c r="H227" s="6"/>
      <c r="I227" s="7"/>
      <c r="J227" s="7"/>
      <c r="K227" s="30">
        <f t="shared" ref="K227:K228" si="54">(J227-I227+(J227&lt;I227))*24*60</f>
        <v>0</v>
      </c>
      <c r="L227" s="395"/>
      <c r="M227" s="396"/>
      <c r="N227" s="397"/>
      <c r="O227" s="36">
        <f t="shared" si="53"/>
        <v>0</v>
      </c>
      <c r="P227" s="172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40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401"/>
      <c r="G228" s="401"/>
      <c r="H228" s="12"/>
      <c r="I228" s="13"/>
      <c r="J228" s="13"/>
      <c r="K228" s="31">
        <f t="shared" si="54"/>
        <v>0</v>
      </c>
      <c r="L228" s="402"/>
      <c r="M228" s="403"/>
      <c r="N228" s="404"/>
      <c r="O228" s="173">
        <f t="shared" si="53"/>
        <v>0</v>
      </c>
      <c r="P228" s="173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5" thickBot="1">
      <c r="S229" s="34">
        <f t="shared" ref="S229:Z229" si="55">SUM(S162:S228)</f>
        <v>189.99999999999994</v>
      </c>
      <c r="T229" s="34">
        <f t="shared" si="55"/>
        <v>0</v>
      </c>
      <c r="U229" s="34">
        <f t="shared" si="55"/>
        <v>54.999999999999964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571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</mergeCells>
  <conditionalFormatting sqref="A37:F42">
    <cfRule type="containsBlanks" dxfId="1135" priority="113" stopIfTrue="1">
      <formula>LEN(TRIM(A37))=0</formula>
    </cfRule>
  </conditionalFormatting>
  <conditionalFormatting sqref="A152:F157">
    <cfRule type="containsBlanks" dxfId="1134" priority="87" stopIfTrue="1">
      <formula>LEN(TRIM(A152))=0</formula>
    </cfRule>
  </conditionalFormatting>
  <conditionalFormatting sqref="B21:C32">
    <cfRule type="containsBlanks" dxfId="1133" priority="119" stopIfTrue="1">
      <formula>LEN(TRIM(B21))=0</formula>
    </cfRule>
  </conditionalFormatting>
  <conditionalFormatting sqref="B136:C147">
    <cfRule type="containsBlanks" dxfId="1132" priority="93" stopIfTrue="1">
      <formula>LEN(TRIM(B136))=0</formula>
    </cfRule>
  </conditionalFormatting>
  <conditionalFormatting sqref="D162:D166 D167:G168 D169:F170">
    <cfRule type="containsBlanks" dxfId="1131" priority="86" stopIfTrue="1">
      <formula>LEN(TRIM(D162))=0</formula>
    </cfRule>
  </conditionalFormatting>
  <conditionalFormatting sqref="D181:F182 D183:G184">
    <cfRule type="containsBlanks" dxfId="1130" priority="85" stopIfTrue="1">
      <formula>LEN(TRIM(D181))=0</formula>
    </cfRule>
  </conditionalFormatting>
  <conditionalFormatting sqref="D59:G65 D66:F67 D68:J69">
    <cfRule type="containsBlanks" dxfId="1129" priority="111" stopIfTrue="1">
      <formula>LEN(TRIM(D59))=0</formula>
    </cfRule>
  </conditionalFormatting>
  <conditionalFormatting sqref="D70:G76 D77:F78 D79:J80">
    <cfRule type="containsBlanks" dxfId="1128" priority="110" stopIfTrue="1">
      <formula>LEN(TRIM(D70))=0</formula>
    </cfRule>
  </conditionalFormatting>
  <conditionalFormatting sqref="D81:G87 D88:F89 D90:J91">
    <cfRule type="containsBlanks" dxfId="1127" priority="109" stopIfTrue="1">
      <formula>LEN(TRIM(D81))=0</formula>
    </cfRule>
  </conditionalFormatting>
  <conditionalFormatting sqref="D92:G98 D99:F100 D101:J102">
    <cfRule type="containsBlanks" dxfId="1126" priority="57" stopIfTrue="1">
      <formula>LEN(TRIM(D92))=0</formula>
    </cfRule>
  </conditionalFormatting>
  <conditionalFormatting sqref="D103:G109 D110:F111 D112:J113">
    <cfRule type="containsBlanks" dxfId="1125" priority="51" stopIfTrue="1">
      <formula>LEN(TRIM(D103))=0</formula>
    </cfRule>
  </conditionalFormatting>
  <conditionalFormatting sqref="D171:G173 D176:G180">
    <cfRule type="containsBlanks" dxfId="1124" priority="20" stopIfTrue="1">
      <formula>LEN(TRIM(D171))=0</formula>
    </cfRule>
  </conditionalFormatting>
  <conditionalFormatting sqref="D188:G191 D192:F193 D194:G195">
    <cfRule type="containsBlanks" dxfId="1123" priority="84" stopIfTrue="1">
      <formula>LEN(TRIM(D188))=0</formula>
    </cfRule>
  </conditionalFormatting>
  <conditionalFormatting sqref="D200:G202 D203:F204 D205:J206">
    <cfRule type="containsBlanks" dxfId="1122" priority="83" stopIfTrue="1">
      <formula>LEN(TRIM(D200))=0</formula>
    </cfRule>
  </conditionalFormatting>
  <conditionalFormatting sqref="D207:G213 D214:F215 D216:J217">
    <cfRule type="containsBlanks" dxfId="1121" priority="45" stopIfTrue="1">
      <formula>LEN(TRIM(D207))=0</formula>
    </cfRule>
  </conditionalFormatting>
  <conditionalFormatting sqref="D218:G224 D225:F226 D227:J228">
    <cfRule type="containsBlanks" dxfId="1120" priority="38" stopIfTrue="1">
      <formula>LEN(TRIM(D218))=0</formula>
    </cfRule>
  </conditionalFormatting>
  <conditionalFormatting sqref="D47:J53 D54:F55 H54:J55 D56:J58">
    <cfRule type="containsBlanks" dxfId="1119" priority="112" stopIfTrue="1">
      <formula>LEN(TRIM(D47))=0</formula>
    </cfRule>
  </conditionalFormatting>
  <conditionalFormatting sqref="D174:J175">
    <cfRule type="containsBlanks" dxfId="1118" priority="3" stopIfTrue="1">
      <formula>LEN(TRIM(D174))=0</formula>
    </cfRule>
  </conditionalFormatting>
  <conditionalFormatting sqref="D185:J187">
    <cfRule type="containsBlanks" dxfId="1117" priority="1" stopIfTrue="1">
      <formula>LEN(TRIM(D185))=0</formula>
    </cfRule>
  </conditionalFormatting>
  <conditionalFormatting sqref="D196:J199">
    <cfRule type="containsBlanks" dxfId="1116" priority="9" stopIfTrue="1">
      <formula>LEN(TRIM(D196))=0</formula>
    </cfRule>
  </conditionalFormatting>
  <conditionalFormatting sqref="E21:E32">
    <cfRule type="containsBlanks" dxfId="1115" priority="118" stopIfTrue="1">
      <formula>LEN(TRIM(E21))=0</formula>
    </cfRule>
  </conditionalFormatting>
  <conditionalFormatting sqref="E136:E147">
    <cfRule type="containsBlanks" dxfId="1114" priority="92" stopIfTrue="1">
      <formula>LEN(TRIM(E136))=0</formula>
    </cfRule>
  </conditionalFormatting>
  <conditionalFormatting sqref="E165:G166">
    <cfRule type="containsBlanks" dxfId="1113" priority="22" stopIfTrue="1">
      <formula>LEN(TRIM(E165))=0</formula>
    </cfRule>
  </conditionalFormatting>
  <conditionalFormatting sqref="E162:J164">
    <cfRule type="containsBlanks" dxfId="1112" priority="5" stopIfTrue="1">
      <formula>LEN(TRIM(E162))=0</formula>
    </cfRule>
  </conditionalFormatting>
  <conditionalFormatting sqref="F5:H13">
    <cfRule type="containsBlanks" dxfId="1111" priority="7" stopIfTrue="1">
      <formula>LEN(TRIM(F5))=0</formula>
    </cfRule>
  </conditionalFormatting>
  <conditionalFormatting sqref="F120:H128">
    <cfRule type="containsBlanks" dxfId="1110" priority="69" stopIfTrue="1">
      <formula>LEN(TRIM(F120))=0</formula>
    </cfRule>
  </conditionalFormatting>
  <conditionalFormatting sqref="H59:J67">
    <cfRule type="containsBlanks" dxfId="1109" priority="68" stopIfTrue="1">
      <formula>LEN(TRIM(H59))=0</formula>
    </cfRule>
  </conditionalFormatting>
  <conditionalFormatting sqref="H70:J78">
    <cfRule type="containsBlanks" dxfId="1108" priority="67" stopIfTrue="1">
      <formula>LEN(TRIM(H70))=0</formula>
    </cfRule>
  </conditionalFormatting>
  <conditionalFormatting sqref="H81:J89">
    <cfRule type="containsBlanks" dxfId="1107" priority="66" stopIfTrue="1">
      <formula>LEN(TRIM(H81))=0</formula>
    </cfRule>
  </conditionalFormatting>
  <conditionalFormatting sqref="H92:J100">
    <cfRule type="containsBlanks" dxfId="1106" priority="52" stopIfTrue="1">
      <formula>LEN(TRIM(H92))=0</formula>
    </cfRule>
  </conditionalFormatting>
  <conditionalFormatting sqref="H103:J111">
    <cfRule type="containsBlanks" dxfId="1105" priority="46" stopIfTrue="1">
      <formula>LEN(TRIM(H103))=0</formula>
    </cfRule>
  </conditionalFormatting>
  <conditionalFormatting sqref="H165:J173 H176:J184">
    <cfRule type="containsBlanks" dxfId="1104" priority="21" stopIfTrue="1">
      <formula>LEN(TRIM(H165))=0</formula>
    </cfRule>
  </conditionalFormatting>
  <conditionalFormatting sqref="H188:J195">
    <cfRule type="containsBlanks" dxfId="1103" priority="61" stopIfTrue="1">
      <formula>LEN(TRIM(H188))=0</formula>
    </cfRule>
  </conditionalFormatting>
  <conditionalFormatting sqref="H200:J204">
    <cfRule type="containsBlanks" dxfId="1102" priority="60" stopIfTrue="1">
      <formula>LEN(TRIM(H200))=0</formula>
    </cfRule>
  </conditionalFormatting>
  <conditionalFormatting sqref="H207:J215">
    <cfRule type="containsBlanks" dxfId="1101" priority="39" stopIfTrue="1">
      <formula>LEN(TRIM(H207))=0</formula>
    </cfRule>
  </conditionalFormatting>
  <conditionalFormatting sqref="H218:J226">
    <cfRule type="containsBlanks" dxfId="1100" priority="32" stopIfTrue="1">
      <formula>LEN(TRIM(H218))=0</formula>
    </cfRule>
  </conditionalFormatting>
  <conditionalFormatting sqref="K5:L13">
    <cfRule type="containsBlanks" dxfId="1099" priority="8" stopIfTrue="1">
      <formula>LEN(TRIM(K5))=0</formula>
    </cfRule>
  </conditionalFormatting>
  <conditionalFormatting sqref="K120:L128">
    <cfRule type="containsBlanks" dxfId="1098" priority="95" stopIfTrue="1">
      <formula>LEN(TRIM(K120))=0</formula>
    </cfRule>
  </conditionalFormatting>
  <conditionalFormatting sqref="L47:L113">
    <cfRule type="containsBlanks" dxfId="1097" priority="47" stopIfTrue="1">
      <formula>LEN(TRIM(L47))=0</formula>
    </cfRule>
  </conditionalFormatting>
  <conditionalFormatting sqref="L162:L228">
    <cfRule type="containsBlanks" dxfId="1096" priority="19" stopIfTrue="1">
      <formula>LEN(TRIM(L162))=0</formula>
    </cfRule>
  </conditionalFormatting>
  <conditionalFormatting sqref="O47:Q113">
    <cfRule type="containsBlanks" dxfId="1095" priority="48" stopIfTrue="1">
      <formula>LEN(TRIM(O47))=0</formula>
    </cfRule>
  </conditionalFormatting>
  <conditionalFormatting sqref="O162:Q228">
    <cfRule type="containsBlanks" dxfId="1094" priority="33" stopIfTrue="1">
      <formula>LEN(TRIM(O162))=0</formula>
    </cfRule>
  </conditionalFormatting>
  <dataValidations count="2">
    <dataValidation type="list" showInputMessage="1" showErrorMessage="1" sqref="H68:H69 H79:H80 H90:H91 H194:H195 H101:H102 H112:H113 H216:H217 H205:H206 H183:H184 H227:H228" xr:uid="{75947EC0-D21F-431D-93A0-4FE796BD5F47}">
      <formula1>$V$3:$V$5</formula1>
    </dataValidation>
    <dataValidation type="list" showInputMessage="1" showErrorMessage="1" sqref="H162:H163 H174:H175 H186:H187" xr:uid="{9A0F1297-1194-451C-A567-3FCD20498040}">
      <formula1>$V$3:$V$13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6"/>
  <dimension ref="A1:AB229"/>
  <sheetViews>
    <sheetView topLeftCell="A129" zoomScale="70" zoomScaleNormal="70" workbookViewId="0">
      <selection activeCell="F153" sqref="F153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185"/>
      <c r="S1" s="185"/>
      <c r="T1" s="185"/>
      <c r="U1" s="185"/>
    </row>
    <row r="2" spans="1:24" ht="15.75" thickBot="1">
      <c r="A2" s="258" t="s">
        <v>90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186"/>
      <c r="S2" s="186"/>
      <c r="T2" s="186"/>
      <c r="U2" s="186"/>
    </row>
    <row r="3" spans="1:24" ht="18.75" thickBot="1">
      <c r="A3" s="259" t="s">
        <v>60</v>
      </c>
      <c r="B3" s="260"/>
      <c r="C3" s="260"/>
      <c r="D3" s="260"/>
      <c r="E3" s="261"/>
      <c r="F3" s="37" t="s">
        <v>61</v>
      </c>
      <c r="G3" s="38">
        <f>SUM(J21:J32)+SUM(J136:J147)</f>
        <v>47740</v>
      </c>
      <c r="H3" s="38">
        <f>SUM(K21:K32)+SUM(K136:K147)</f>
        <v>11407</v>
      </c>
      <c r="I3" s="81" t="s">
        <v>47</v>
      </c>
      <c r="J3" s="82">
        <v>2000</v>
      </c>
      <c r="K3" s="83" t="s">
        <v>54</v>
      </c>
      <c r="L3" s="84">
        <v>720</v>
      </c>
    </row>
    <row r="4" spans="1:24" ht="20.25" customHeight="1" thickBot="1">
      <c r="A4" s="262" t="s">
        <v>8</v>
      </c>
      <c r="B4" s="263"/>
      <c r="C4" s="263"/>
      <c r="D4" s="263"/>
      <c r="E4" s="264"/>
      <c r="F4" s="265" t="s">
        <v>34</v>
      </c>
      <c r="G4" s="265"/>
      <c r="H4" s="266"/>
      <c r="I4" s="265" t="s">
        <v>9</v>
      </c>
      <c r="J4" s="267"/>
      <c r="K4" s="268" t="s">
        <v>16</v>
      </c>
      <c r="L4" s="266"/>
      <c r="M4" s="85"/>
      <c r="N4" s="269" t="s">
        <v>28</v>
      </c>
      <c r="O4" s="270"/>
      <c r="P4" s="270"/>
      <c r="Q4" s="270"/>
      <c r="R4" s="270"/>
      <c r="S4" s="270"/>
      <c r="T4" s="270"/>
      <c r="U4" s="271"/>
      <c r="X4" s="86"/>
    </row>
    <row r="5" spans="1:24" ht="15" thickBot="1">
      <c r="A5" s="289" t="s">
        <v>63</v>
      </c>
      <c r="B5" s="290"/>
      <c r="C5" s="290"/>
      <c r="D5" s="290"/>
      <c r="E5" s="290"/>
      <c r="F5" s="291" t="s">
        <v>121</v>
      </c>
      <c r="G5" s="292"/>
      <c r="H5" s="293"/>
      <c r="I5" s="294" t="s">
        <v>65</v>
      </c>
      <c r="J5" s="295"/>
      <c r="K5" s="291" t="s">
        <v>124</v>
      </c>
      <c r="L5" s="293"/>
      <c r="N5" s="296"/>
      <c r="O5" s="280" t="s">
        <v>29</v>
      </c>
      <c r="P5" s="281"/>
      <c r="Q5" s="281"/>
      <c r="R5" s="178"/>
      <c r="S5" s="178"/>
      <c r="T5" s="178"/>
      <c r="U5" s="87"/>
      <c r="X5" s="88"/>
    </row>
    <row r="6" spans="1:24" ht="14.25">
      <c r="A6" s="183" t="s">
        <v>7</v>
      </c>
      <c r="B6" s="184"/>
      <c r="C6" s="184"/>
      <c r="D6" s="184"/>
      <c r="E6" s="184"/>
      <c r="F6" s="275" t="s">
        <v>170</v>
      </c>
      <c r="G6" s="276"/>
      <c r="H6" s="277"/>
      <c r="I6" s="294" t="s">
        <v>45</v>
      </c>
      <c r="J6" s="295"/>
      <c r="K6" s="275" t="s">
        <v>125</v>
      </c>
      <c r="L6" s="277"/>
      <c r="N6" s="297"/>
      <c r="O6" s="298"/>
      <c r="P6" s="299"/>
      <c r="Q6" s="299"/>
      <c r="R6" s="179"/>
      <c r="S6" s="179"/>
      <c r="T6" s="179"/>
      <c r="U6" s="89"/>
      <c r="X6" s="88"/>
    </row>
    <row r="7" spans="1:24" ht="16.5" customHeight="1">
      <c r="A7" s="272" t="s">
        <v>46</v>
      </c>
      <c r="B7" s="273"/>
      <c r="C7" s="273"/>
      <c r="D7" s="273"/>
      <c r="E7" s="274"/>
      <c r="F7" s="275" t="s">
        <v>216</v>
      </c>
      <c r="G7" s="276"/>
      <c r="H7" s="277"/>
      <c r="I7" s="183" t="s">
        <v>44</v>
      </c>
      <c r="J7" s="71"/>
      <c r="K7" s="275" t="s">
        <v>126</v>
      </c>
      <c r="L7" s="277"/>
      <c r="N7" s="278"/>
      <c r="O7" s="280" t="s">
        <v>30</v>
      </c>
      <c r="P7" s="281"/>
      <c r="Q7" s="282"/>
      <c r="R7" s="180"/>
      <c r="S7" s="180"/>
      <c r="T7" s="180"/>
      <c r="U7" s="87"/>
      <c r="X7" s="88"/>
    </row>
    <row r="8" spans="1:24" ht="16.5" customHeight="1" thickBot="1">
      <c r="A8" s="272" t="s">
        <v>66</v>
      </c>
      <c r="B8" s="273"/>
      <c r="C8" s="273"/>
      <c r="D8" s="273"/>
      <c r="E8" s="274"/>
      <c r="F8" s="286" t="s">
        <v>147</v>
      </c>
      <c r="G8" s="287"/>
      <c r="H8" s="288"/>
      <c r="I8" s="183" t="s">
        <v>67</v>
      </c>
      <c r="J8" s="71"/>
      <c r="K8" s="286" t="s">
        <v>217</v>
      </c>
      <c r="L8" s="288"/>
      <c r="N8" s="279"/>
      <c r="O8" s="283"/>
      <c r="P8" s="284"/>
      <c r="Q8" s="285"/>
      <c r="R8" s="181"/>
      <c r="S8" s="181"/>
      <c r="T8" s="181"/>
      <c r="U8" s="91"/>
      <c r="X8" s="88"/>
    </row>
    <row r="9" spans="1:24" ht="15" thickBot="1">
      <c r="A9" s="303" t="s">
        <v>66</v>
      </c>
      <c r="B9" s="304"/>
      <c r="C9" s="304"/>
      <c r="D9" s="304"/>
      <c r="E9" s="305"/>
      <c r="F9" s="306" t="s">
        <v>123</v>
      </c>
      <c r="G9" s="307"/>
      <c r="H9" s="308"/>
      <c r="I9" s="92"/>
      <c r="J9" s="93"/>
      <c r="K9" s="306"/>
      <c r="L9" s="308"/>
      <c r="N9" s="309"/>
      <c r="O9" s="309"/>
      <c r="P9" s="310"/>
      <c r="Q9" s="310"/>
      <c r="R9" s="182"/>
      <c r="S9" s="182"/>
      <c r="T9" s="182"/>
      <c r="U9" s="182"/>
      <c r="X9" s="88"/>
    </row>
    <row r="10" spans="1:24" ht="15" hidden="1" thickBot="1">
      <c r="A10" s="94"/>
      <c r="B10" s="95"/>
      <c r="C10" s="95"/>
      <c r="D10" s="95"/>
      <c r="E10" s="95"/>
      <c r="F10" s="96"/>
      <c r="G10" s="96"/>
      <c r="H10" s="96"/>
      <c r="I10" s="95"/>
      <c r="J10" s="95"/>
      <c r="K10" s="96"/>
      <c r="L10" s="97"/>
      <c r="N10" s="177"/>
      <c r="O10" s="177"/>
      <c r="P10" s="182"/>
      <c r="Q10" s="182"/>
      <c r="R10" s="182"/>
      <c r="S10" s="182"/>
      <c r="T10" s="182"/>
      <c r="U10" s="182"/>
      <c r="X10" s="88"/>
    </row>
    <row r="11" spans="1:24" ht="15" hidden="1" thickBot="1">
      <c r="A11" s="94"/>
      <c r="B11" s="95"/>
      <c r="C11" s="95"/>
      <c r="D11" s="95"/>
      <c r="E11" s="95"/>
      <c r="F11" s="96"/>
      <c r="G11" s="96"/>
      <c r="H11" s="96"/>
      <c r="I11" s="95"/>
      <c r="J11" s="95"/>
      <c r="K11" s="96"/>
      <c r="L11" s="97"/>
      <c r="N11" s="177"/>
      <c r="O11" s="177"/>
      <c r="P11" s="182"/>
      <c r="Q11" s="182"/>
      <c r="R11" s="182"/>
      <c r="S11" s="182"/>
      <c r="T11" s="182"/>
      <c r="U11" s="182"/>
      <c r="X11" s="88"/>
    </row>
    <row r="12" spans="1:24" ht="15" hidden="1" thickBot="1">
      <c r="A12" s="94"/>
      <c r="B12" s="95"/>
      <c r="C12" s="95"/>
      <c r="D12" s="95"/>
      <c r="E12" s="95"/>
      <c r="F12" s="96"/>
      <c r="G12" s="96"/>
      <c r="H12" s="96"/>
      <c r="I12" s="95"/>
      <c r="J12" s="95"/>
      <c r="K12" s="96"/>
      <c r="L12" s="97"/>
      <c r="N12" s="177"/>
      <c r="O12" s="177"/>
      <c r="P12" s="182"/>
      <c r="Q12" s="182"/>
      <c r="R12" s="182"/>
      <c r="S12" s="182"/>
      <c r="T12" s="182"/>
      <c r="U12" s="182"/>
      <c r="X12" s="88"/>
    </row>
    <row r="13" spans="1:24" ht="15" hidden="1" thickBot="1">
      <c r="A13" s="94"/>
      <c r="B13" s="95"/>
      <c r="C13" s="95"/>
      <c r="D13" s="95"/>
      <c r="E13" s="95"/>
      <c r="F13" s="96"/>
      <c r="G13" s="96"/>
      <c r="H13" s="96"/>
      <c r="I13" s="95"/>
      <c r="J13" s="95"/>
      <c r="K13" s="96"/>
      <c r="L13" s="97"/>
      <c r="N13" s="177"/>
      <c r="O13" s="177"/>
      <c r="P13" s="182"/>
      <c r="Q13" s="182"/>
      <c r="R13" s="182"/>
      <c r="S13" s="182"/>
      <c r="T13" s="182"/>
      <c r="U13" s="182"/>
      <c r="X13" s="88"/>
    </row>
    <row r="14" spans="1:24" ht="18.75" customHeight="1" thickBot="1">
      <c r="A14" s="311" t="s">
        <v>33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3"/>
      <c r="N14" s="314" t="s">
        <v>37</v>
      </c>
      <c r="O14" s="315"/>
      <c r="P14" s="315"/>
      <c r="Q14" s="315"/>
      <c r="R14" s="315"/>
      <c r="S14" s="315"/>
      <c r="T14" s="315"/>
      <c r="U14" s="315"/>
      <c r="V14" s="316"/>
      <c r="X14" s="88"/>
    </row>
    <row r="15" spans="1:24" ht="8.25" customHeight="1">
      <c r="A15" s="300" t="s">
        <v>83</v>
      </c>
      <c r="B15" s="300" t="s">
        <v>51</v>
      </c>
      <c r="C15" s="300" t="s">
        <v>52</v>
      </c>
      <c r="D15" s="300" t="s">
        <v>24</v>
      </c>
      <c r="E15" s="300" t="s">
        <v>53</v>
      </c>
      <c r="F15" s="300" t="s">
        <v>55</v>
      </c>
      <c r="G15" s="300" t="s">
        <v>50</v>
      </c>
      <c r="H15" s="300" t="s">
        <v>64</v>
      </c>
      <c r="I15" s="300" t="s">
        <v>57</v>
      </c>
      <c r="J15" s="300" t="s">
        <v>49</v>
      </c>
      <c r="K15" s="300" t="s">
        <v>35</v>
      </c>
      <c r="L15" s="337" t="s">
        <v>48</v>
      </c>
      <c r="N15" s="324" t="s">
        <v>41</v>
      </c>
      <c r="O15" s="324"/>
      <c r="P15" s="325" t="s">
        <v>42</v>
      </c>
      <c r="Q15" s="326"/>
      <c r="R15" s="326"/>
      <c r="S15" s="326"/>
      <c r="T15" s="326"/>
      <c r="U15" s="327"/>
      <c r="V15" s="324" t="s">
        <v>43</v>
      </c>
      <c r="X15" s="88"/>
    </row>
    <row r="16" spans="1:24" ht="12.75" customHeight="1">
      <c r="A16" s="301"/>
      <c r="B16" s="301"/>
      <c r="C16" s="301"/>
      <c r="D16" s="301"/>
      <c r="E16" s="301"/>
      <c r="F16" s="301"/>
      <c r="G16" s="301"/>
      <c r="H16" s="301"/>
      <c r="I16" s="301"/>
      <c r="J16" s="301"/>
      <c r="K16" s="301"/>
      <c r="L16" s="338"/>
      <c r="N16" s="324"/>
      <c r="O16" s="324"/>
      <c r="P16" s="328"/>
      <c r="Q16" s="329"/>
      <c r="R16" s="329"/>
      <c r="S16" s="329"/>
      <c r="T16" s="329"/>
      <c r="U16" s="330"/>
      <c r="V16" s="324"/>
      <c r="X16" s="88"/>
    </row>
    <row r="17" spans="1:24" ht="12.75" customHeight="1">
      <c r="A17" s="301"/>
      <c r="B17" s="301"/>
      <c r="C17" s="301"/>
      <c r="D17" s="301"/>
      <c r="E17" s="301"/>
      <c r="F17" s="301"/>
      <c r="G17" s="301"/>
      <c r="H17" s="301"/>
      <c r="I17" s="301"/>
      <c r="J17" s="301"/>
      <c r="K17" s="301"/>
      <c r="L17" s="338"/>
      <c r="N17" s="324"/>
      <c r="O17" s="324"/>
      <c r="P17" s="328"/>
      <c r="Q17" s="329"/>
      <c r="R17" s="329"/>
      <c r="S17" s="329"/>
      <c r="T17" s="329"/>
      <c r="U17" s="330"/>
      <c r="V17" s="324"/>
      <c r="X17" s="88"/>
    </row>
    <row r="18" spans="1:24" ht="3.75" customHeight="1">
      <c r="A18" s="301"/>
      <c r="B18" s="301"/>
      <c r="C18" s="301"/>
      <c r="D18" s="301"/>
      <c r="E18" s="301"/>
      <c r="F18" s="301"/>
      <c r="G18" s="301"/>
      <c r="H18" s="301"/>
      <c r="I18" s="301"/>
      <c r="J18" s="301"/>
      <c r="K18" s="301"/>
      <c r="L18" s="338"/>
      <c r="N18" s="324"/>
      <c r="O18" s="324"/>
      <c r="P18" s="331"/>
      <c r="Q18" s="332"/>
      <c r="R18" s="332"/>
      <c r="S18" s="332"/>
      <c r="T18" s="332"/>
      <c r="U18" s="333"/>
      <c r="V18" s="324"/>
      <c r="X18" s="88"/>
    </row>
    <row r="19" spans="1:24" ht="45.75" customHeight="1" thickBot="1">
      <c r="A19" s="301"/>
      <c r="B19" s="301"/>
      <c r="C19" s="301"/>
      <c r="D19" s="302"/>
      <c r="E19" s="302"/>
      <c r="F19" s="302"/>
      <c r="G19" s="302"/>
      <c r="H19" s="302"/>
      <c r="I19" s="302"/>
      <c r="J19" s="302"/>
      <c r="K19" s="302"/>
      <c r="L19" s="338"/>
      <c r="M19" s="98"/>
      <c r="N19" s="334" t="s">
        <v>17</v>
      </c>
      <c r="O19" s="334"/>
      <c r="P19" s="18">
        <f>SUM(S47:S58)</f>
        <v>109.99999999999986</v>
      </c>
      <c r="Q19" s="18">
        <f>SUM(S59:S69)</f>
        <v>8.0000000000001315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117.99999999999999</v>
      </c>
      <c r="X19" s="182"/>
    </row>
    <row r="20" spans="1:24" ht="14.45" customHeight="1" thickBot="1">
      <c r="A20" s="317"/>
      <c r="B20" s="317"/>
      <c r="C20" s="317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176" t="s">
        <v>18</v>
      </c>
      <c r="O20" s="176"/>
      <c r="P20" s="18">
        <f>SUM(T46:T57)</f>
        <v>31.00000000000005</v>
      </c>
      <c r="Q20" s="18">
        <f>SUM(T58:T68)</f>
        <v>30.000000000000053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61.000000000000099</v>
      </c>
      <c r="X20" s="182"/>
    </row>
    <row r="21" spans="1:24" ht="17.25" customHeight="1">
      <c r="A21" s="300" t="str">
        <f>A37</f>
        <v>сироп черная смородина 1,0</v>
      </c>
      <c r="B21" s="318">
        <v>0.33333333333333331</v>
      </c>
      <c r="C21" s="318">
        <v>0.6</v>
      </c>
      <c r="D21" s="320">
        <f>(C21-B21+(C21&lt;B21))*24*60</f>
        <v>384</v>
      </c>
      <c r="E21" s="322">
        <v>2200</v>
      </c>
      <c r="F21" s="335">
        <f>IF(E21=0,0,(F37/J3*60))</f>
        <v>121.5</v>
      </c>
      <c r="G21" s="339">
        <f>IF($K21=0,0,(K21*100)/(D21*$J$3/60))</f>
        <v>31.640625</v>
      </c>
      <c r="H21" s="335">
        <f>P19+P26</f>
        <v>109.99999999999986</v>
      </c>
      <c r="I21" s="339">
        <f>D21-F21-P27</f>
        <v>-29.499999999999886</v>
      </c>
      <c r="J21" s="320">
        <f>(D21-H21)/60*E21</f>
        <v>10046.66666666667</v>
      </c>
      <c r="K21" s="341">
        <f>F37</f>
        <v>4050</v>
      </c>
      <c r="L21" s="100">
        <f>IF($K21=0,0,K21/J21)</f>
        <v>0.40311877903118765</v>
      </c>
      <c r="N21" s="176" t="s">
        <v>19</v>
      </c>
      <c r="O21" s="176"/>
      <c r="P21" s="18">
        <f>SUM(U46:U57)</f>
        <v>151</v>
      </c>
      <c r="Q21" s="18">
        <f>SUM(U58:U68)</f>
        <v>191.99999999999997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343</v>
      </c>
      <c r="W21" s="182"/>
      <c r="X21" s="182"/>
    </row>
    <row r="22" spans="1:24" ht="17.25" customHeight="1" thickBot="1">
      <c r="A22" s="317"/>
      <c r="B22" s="319"/>
      <c r="C22" s="319"/>
      <c r="D22" s="321"/>
      <c r="E22" s="323"/>
      <c r="F22" s="336"/>
      <c r="G22" s="340"/>
      <c r="H22" s="336"/>
      <c r="I22" s="340"/>
      <c r="J22" s="321"/>
      <c r="K22" s="342"/>
      <c r="L22" s="101">
        <f>K21-J21</f>
        <v>-5996.6666666666697</v>
      </c>
      <c r="N22" s="176" t="s">
        <v>20</v>
      </c>
      <c r="O22" s="176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82"/>
      <c r="X22" s="182"/>
    </row>
    <row r="23" spans="1:24" ht="17.25" customHeight="1">
      <c r="A23" s="300" t="str">
        <f>A38</f>
        <v>сироп дыня 1,0</v>
      </c>
      <c r="B23" s="318">
        <v>0.6</v>
      </c>
      <c r="C23" s="318">
        <v>0.83333333333333337</v>
      </c>
      <c r="D23" s="320">
        <f>(C23-B23+(C23&lt;B23))*24*60</f>
        <v>336.00000000000011</v>
      </c>
      <c r="E23" s="322">
        <v>2200</v>
      </c>
      <c r="F23" s="335">
        <f>IF(E23=0,0,(F38/J3*60))</f>
        <v>151.59</v>
      </c>
      <c r="G23" s="339">
        <f>IF($K23=0,0,(K23*100)/(D23*$J$3/60))</f>
        <v>45.116071428571416</v>
      </c>
      <c r="H23" s="335">
        <f>Q19+Q26</f>
        <v>8.0000000000001315</v>
      </c>
      <c r="I23" s="339">
        <f>D23-F23-Q27</f>
        <v>-55.590000000000032</v>
      </c>
      <c r="J23" s="320">
        <f>(D23-H23)/60*E23</f>
        <v>12026.666666666666</v>
      </c>
      <c r="K23" s="341">
        <f>F38</f>
        <v>5053</v>
      </c>
      <c r="L23" s="102">
        <f>IF($K23=0,0,K23/J23)</f>
        <v>0.42014966740576498</v>
      </c>
      <c r="N23" s="176" t="s">
        <v>27</v>
      </c>
      <c r="O23" s="176"/>
      <c r="P23" s="18">
        <f>SUM(W46:W57)</f>
        <v>0</v>
      </c>
      <c r="Q23" s="18">
        <f>SUM(W58:W68)</f>
        <v>9.9999999999999645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9.9999999999999645</v>
      </c>
      <c r="W23" s="182"/>
      <c r="X23" s="182"/>
    </row>
    <row r="24" spans="1:24" ht="16.899999999999999" customHeight="1" thickBot="1">
      <c r="A24" s="317"/>
      <c r="B24" s="319"/>
      <c r="C24" s="319"/>
      <c r="D24" s="321"/>
      <c r="E24" s="323"/>
      <c r="F24" s="336"/>
      <c r="G24" s="340"/>
      <c r="H24" s="336"/>
      <c r="I24" s="340"/>
      <c r="J24" s="321"/>
      <c r="K24" s="342"/>
      <c r="L24" s="101">
        <f>K23-J23</f>
        <v>-6973.6666666666661</v>
      </c>
      <c r="N24" s="174" t="s">
        <v>21</v>
      </c>
      <c r="O24" s="174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82"/>
      <c r="X24" s="182"/>
    </row>
    <row r="25" spans="1:24" ht="16.899999999999999" customHeight="1" collapsed="1">
      <c r="A25" s="300">
        <f>A39</f>
        <v>0</v>
      </c>
      <c r="B25" s="318"/>
      <c r="C25" s="318"/>
      <c r="D25" s="320">
        <f>(C25-B25+(C25&lt;B25))*24*60</f>
        <v>0</v>
      </c>
      <c r="E25" s="322"/>
      <c r="F25" s="335">
        <f>IF(E25=0,0,(F39/J3*60))</f>
        <v>0</v>
      </c>
      <c r="G25" s="339">
        <f>IF($K25=0,0,(K25*100)/(D25*$J$3/60))</f>
        <v>0</v>
      </c>
      <c r="H25" s="335">
        <f>R19+R26</f>
        <v>0</v>
      </c>
      <c r="I25" s="339">
        <f>D25-F25-R27</f>
        <v>0</v>
      </c>
      <c r="J25" s="320">
        <f>(D25-H25)/60*E25</f>
        <v>0</v>
      </c>
      <c r="K25" s="341">
        <f>F39</f>
        <v>0</v>
      </c>
      <c r="L25" s="100">
        <f>IF($K25=0,0,K25/J25)</f>
        <v>0</v>
      </c>
      <c r="N25" s="174" t="s">
        <v>39</v>
      </c>
      <c r="O25" s="174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82"/>
      <c r="X25" s="182"/>
    </row>
    <row r="26" spans="1:24" ht="16.899999999999999" customHeight="1" thickBot="1">
      <c r="A26" s="317"/>
      <c r="B26" s="319"/>
      <c r="C26" s="319"/>
      <c r="D26" s="321"/>
      <c r="E26" s="323"/>
      <c r="F26" s="336"/>
      <c r="G26" s="340"/>
      <c r="H26" s="336"/>
      <c r="I26" s="340"/>
      <c r="J26" s="321"/>
      <c r="K26" s="342"/>
      <c r="L26" s="101">
        <f>K25-J25</f>
        <v>0</v>
      </c>
      <c r="N26" s="343" t="s">
        <v>22</v>
      </c>
      <c r="O26" s="343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82"/>
      <c r="X26" s="182"/>
    </row>
    <row r="27" spans="1:24" ht="16.899999999999999" customHeight="1" collapsed="1">
      <c r="A27" s="301">
        <f>A40</f>
        <v>0</v>
      </c>
      <c r="B27" s="348"/>
      <c r="C27" s="348"/>
      <c r="D27" s="346">
        <f>(C27-B27+(C27&lt;B27))*24*60</f>
        <v>0</v>
      </c>
      <c r="E27" s="349"/>
      <c r="F27" s="344">
        <f>IF(E27=0,0,(F40/J3*60))</f>
        <v>0</v>
      </c>
      <c r="G27" s="339">
        <f>IF($K27=0,0,(K27*100)/(D27*$J$3/60))</f>
        <v>0</v>
      </c>
      <c r="H27" s="344">
        <f>S19+S26</f>
        <v>0</v>
      </c>
      <c r="I27" s="345">
        <f>D27-F27-S27</f>
        <v>0</v>
      </c>
      <c r="J27" s="346">
        <f>(D27-H27)/60*E27</f>
        <v>0</v>
      </c>
      <c r="K27" s="341">
        <f>F40</f>
        <v>0</v>
      </c>
      <c r="L27" s="100">
        <f>IF($K27=0,0,K27/J27)</f>
        <v>0</v>
      </c>
      <c r="N27" s="347" t="s">
        <v>15</v>
      </c>
      <c r="O27" s="347"/>
      <c r="P27" s="19">
        <f t="shared" ref="P27:U27" si="1">SUM(P18:P26)</f>
        <v>291.99999999999989</v>
      </c>
      <c r="Q27" s="19">
        <f t="shared" si="1"/>
        <v>240.00000000000014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532</v>
      </c>
      <c r="W27" s="182"/>
      <c r="X27" s="182"/>
    </row>
    <row r="28" spans="1:24" ht="16.899999999999999" customHeight="1" thickBot="1">
      <c r="A28" s="317"/>
      <c r="B28" s="319"/>
      <c r="C28" s="319"/>
      <c r="D28" s="321"/>
      <c r="E28" s="323"/>
      <c r="F28" s="336"/>
      <c r="G28" s="340"/>
      <c r="H28" s="336"/>
      <c r="I28" s="340"/>
      <c r="J28" s="321"/>
      <c r="K28" s="342"/>
      <c r="L28" s="101">
        <f>K27-J27</f>
        <v>0</v>
      </c>
      <c r="N28" s="347"/>
      <c r="O28" s="347"/>
      <c r="P28" s="19"/>
      <c r="Q28" s="19"/>
      <c r="R28" s="19"/>
      <c r="S28" s="19"/>
      <c r="T28" s="19"/>
      <c r="U28" s="19"/>
      <c r="V28" s="19"/>
      <c r="W28" s="182"/>
      <c r="X28" s="182"/>
    </row>
    <row r="29" spans="1:24" ht="16.899999999999999" customHeight="1">
      <c r="A29" s="300">
        <f>A41</f>
        <v>0</v>
      </c>
      <c r="B29" s="318"/>
      <c r="C29" s="318"/>
      <c r="D29" s="320">
        <f>(C29-B29+(C29&lt;B29))*24*60</f>
        <v>0</v>
      </c>
      <c r="E29" s="322"/>
      <c r="F29" s="335">
        <f>IF(E29=0,0,(F41/J3*60))</f>
        <v>0</v>
      </c>
      <c r="G29" s="339">
        <f>IF($K29=0,0,(K29*100)/(D29*$J$3/60))</f>
        <v>0</v>
      </c>
      <c r="H29" s="335">
        <f>T19+T26</f>
        <v>0</v>
      </c>
      <c r="I29" s="339">
        <f>D29-F29-T27</f>
        <v>0</v>
      </c>
      <c r="J29" s="320">
        <f>(D29-H29)/60*E29</f>
        <v>0</v>
      </c>
      <c r="K29" s="341">
        <f>F41</f>
        <v>0</v>
      </c>
      <c r="L29" s="100">
        <f>IF($K29=0,0,K29/J29)</f>
        <v>0</v>
      </c>
      <c r="V29" s="182"/>
      <c r="W29" s="182"/>
      <c r="X29" s="182"/>
    </row>
    <row r="30" spans="1:24" ht="16.899999999999999" customHeight="1" thickBot="1">
      <c r="A30" s="317"/>
      <c r="B30" s="319"/>
      <c r="C30" s="319"/>
      <c r="D30" s="321"/>
      <c r="E30" s="323"/>
      <c r="F30" s="336"/>
      <c r="G30" s="340"/>
      <c r="H30" s="336"/>
      <c r="I30" s="340"/>
      <c r="J30" s="321"/>
      <c r="K30" s="342"/>
      <c r="L30" s="101">
        <f>K29-J29</f>
        <v>0</v>
      </c>
      <c r="V30" s="182"/>
      <c r="W30" s="182"/>
      <c r="X30" s="182"/>
    </row>
    <row r="31" spans="1:24" ht="16.899999999999999" customHeight="1">
      <c r="A31" s="300">
        <f>A42</f>
        <v>0</v>
      </c>
      <c r="B31" s="318"/>
      <c r="C31" s="318"/>
      <c r="D31" s="320">
        <f>(C31-B31+(C31&lt;B31))*24*60</f>
        <v>0</v>
      </c>
      <c r="E31" s="322"/>
      <c r="F31" s="335">
        <f>IF(E31=0,0,(F42/J3*60))</f>
        <v>0</v>
      </c>
      <c r="G31" s="339">
        <f>IF($K31=0,0,(K31*100)/(D31*$J$3/60))</f>
        <v>0</v>
      </c>
      <c r="H31" s="335">
        <f>U19+U26</f>
        <v>0</v>
      </c>
      <c r="I31" s="339">
        <f>D31-F31-U27</f>
        <v>0</v>
      </c>
      <c r="J31" s="320">
        <f>(D31-H31)/60*E31</f>
        <v>0</v>
      </c>
      <c r="K31" s="341">
        <f>F42</f>
        <v>0</v>
      </c>
      <c r="L31" s="100">
        <f>IF($K31=0,0,K31/J31)</f>
        <v>0</v>
      </c>
      <c r="V31" s="182"/>
      <c r="W31" s="182"/>
      <c r="X31" s="182"/>
    </row>
    <row r="32" spans="1:24" ht="16.899999999999999" customHeight="1" thickBot="1">
      <c r="A32" s="317"/>
      <c r="B32" s="319"/>
      <c r="C32" s="319"/>
      <c r="D32" s="321"/>
      <c r="E32" s="323"/>
      <c r="F32" s="336"/>
      <c r="G32" s="340"/>
      <c r="H32" s="336"/>
      <c r="I32" s="340"/>
      <c r="J32" s="321"/>
      <c r="K32" s="342"/>
      <c r="L32" s="103">
        <f>K31-J31</f>
        <v>0</v>
      </c>
      <c r="V32" s="182"/>
      <c r="W32" s="182"/>
      <c r="X32" s="182"/>
    </row>
    <row r="33" spans="1:28" s="104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175" t="s">
        <v>81</v>
      </c>
      <c r="K33" s="140" t="s">
        <v>82</v>
      </c>
      <c r="L33" s="354">
        <f>IF($K34=0,0,K34/J34)</f>
        <v>0.41239806704922982</v>
      </c>
      <c r="N33"/>
      <c r="O33"/>
      <c r="P33"/>
      <c r="Q33"/>
      <c r="R33"/>
      <c r="S33"/>
      <c r="T33"/>
      <c r="U33"/>
      <c r="V33" s="182"/>
      <c r="W33" s="105"/>
      <c r="X33" s="105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41">
        <f>J21+J23+J25+J27+J29+J31</f>
        <v>22073.333333333336</v>
      </c>
      <c r="K34" s="140">
        <f>K21+K23+K25+K27+K29+K31</f>
        <v>9103</v>
      </c>
      <c r="L34" s="355"/>
      <c r="M34" s="182"/>
      <c r="V34" s="182"/>
      <c r="W34" s="182"/>
      <c r="X34" s="182"/>
    </row>
    <row r="35" spans="1:28" ht="17.25" customHeight="1">
      <c r="A35" s="363" t="s">
        <v>11</v>
      </c>
      <c r="B35" s="364"/>
      <c r="C35" s="364"/>
      <c r="D35" s="364"/>
      <c r="E35" s="337"/>
      <c r="F35" s="300" t="s">
        <v>78</v>
      </c>
      <c r="G35" s="300" t="s">
        <v>80</v>
      </c>
      <c r="H35" s="367"/>
      <c r="I35" s="20"/>
      <c r="J35" s="21"/>
      <c r="K35" s="22"/>
      <c r="L35" s="367" t="s">
        <v>56</v>
      </c>
      <c r="M35" s="356"/>
      <c r="V35" s="182"/>
      <c r="W35" s="106"/>
      <c r="X35" s="106"/>
    </row>
    <row r="36" spans="1:28" ht="17.25" customHeight="1" thickBot="1">
      <c r="A36" s="365"/>
      <c r="B36" s="366"/>
      <c r="C36" s="366"/>
      <c r="D36" s="366"/>
      <c r="E36" s="338"/>
      <c r="F36" s="302"/>
      <c r="G36" s="301"/>
      <c r="H36" s="368"/>
      <c r="I36" s="117"/>
      <c r="J36" s="118"/>
      <c r="K36" s="115"/>
      <c r="L36" s="368"/>
      <c r="M36" s="356"/>
      <c r="V36" s="182"/>
      <c r="W36" s="106"/>
      <c r="X36" s="106"/>
    </row>
    <row r="37" spans="1:28" ht="15.75" thickBot="1">
      <c r="A37" s="357" t="s">
        <v>218</v>
      </c>
      <c r="B37" s="358"/>
      <c r="C37" s="358"/>
      <c r="D37" s="358"/>
      <c r="E37" s="359"/>
      <c r="F37" s="62">
        <v>4050</v>
      </c>
      <c r="G37" s="119">
        <v>4602</v>
      </c>
      <c r="H37" s="120"/>
      <c r="I37" s="121"/>
      <c r="J37" s="122"/>
      <c r="K37" s="123">
        <f>G37</f>
        <v>4602</v>
      </c>
      <c r="L37" s="107"/>
      <c r="M37" s="108"/>
      <c r="V37" s="182"/>
      <c r="W37" s="182"/>
      <c r="X37" s="182"/>
    </row>
    <row r="38" spans="1:28" ht="13.5" customHeight="1" thickBot="1">
      <c r="A38" s="360" t="s">
        <v>232</v>
      </c>
      <c r="B38" s="361"/>
      <c r="C38" s="361"/>
      <c r="D38" s="361"/>
      <c r="E38" s="362"/>
      <c r="F38" s="62">
        <v>5053</v>
      </c>
      <c r="G38" s="124">
        <v>3456</v>
      </c>
      <c r="H38" s="109"/>
      <c r="I38" s="110"/>
      <c r="J38" s="111"/>
      <c r="K38" s="17">
        <f t="shared" ref="K38:K42" si="2">G38</f>
        <v>3456</v>
      </c>
      <c r="L38" s="64"/>
      <c r="M38" s="108"/>
      <c r="V38" s="182"/>
      <c r="W38" s="182"/>
      <c r="X38" s="182"/>
    </row>
    <row r="39" spans="1:28" ht="13.5" customHeight="1" thickBot="1">
      <c r="A39" s="360"/>
      <c r="B39" s="361"/>
      <c r="C39" s="361"/>
      <c r="D39" s="361"/>
      <c r="E39" s="362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182"/>
      <c r="W39" s="182"/>
      <c r="X39" s="182"/>
    </row>
    <row r="40" spans="1:28" ht="13.5" customHeight="1" thickBot="1">
      <c r="A40" s="360"/>
      <c r="B40" s="361"/>
      <c r="C40" s="361"/>
      <c r="D40" s="361"/>
      <c r="E40" s="362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182"/>
      <c r="W40" s="182"/>
      <c r="X40" s="182"/>
    </row>
    <row r="41" spans="1:28" ht="13.5" customHeight="1" thickBot="1">
      <c r="A41" s="360"/>
      <c r="B41" s="361"/>
      <c r="C41" s="361"/>
      <c r="D41" s="361"/>
      <c r="E41" s="362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182"/>
      <c r="W41" s="182"/>
      <c r="X41" s="182"/>
    </row>
    <row r="42" spans="1:28" ht="13.5" customHeight="1" thickBot="1">
      <c r="A42" s="369"/>
      <c r="B42" s="370"/>
      <c r="C42" s="370"/>
      <c r="D42" s="370"/>
      <c r="E42" s="371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182"/>
      <c r="W42" s="182"/>
      <c r="X42" s="182"/>
    </row>
    <row r="43" spans="1:28" ht="13.5" thickBot="1">
      <c r="A43" s="372" t="s">
        <v>79</v>
      </c>
      <c r="B43" s="373"/>
      <c r="C43" s="373"/>
      <c r="D43" s="373"/>
      <c r="E43" s="373"/>
      <c r="F43" s="374"/>
      <c r="G43" s="373"/>
      <c r="H43" s="373"/>
      <c r="I43" s="373"/>
      <c r="J43" s="375"/>
      <c r="K43" s="116">
        <f>SUM(K37:K42)</f>
        <v>8058</v>
      </c>
      <c r="L43" s="116">
        <f>SUM(L38+L38)</f>
        <v>0</v>
      </c>
      <c r="M43" s="112"/>
      <c r="V43" s="182"/>
    </row>
    <row r="44" spans="1:28" ht="12.75" customHeight="1" thickBot="1"/>
    <row r="45" spans="1:28" ht="12.75" customHeight="1" thickBot="1">
      <c r="A45" s="376" t="s">
        <v>11</v>
      </c>
      <c r="B45" s="376" t="s">
        <v>59</v>
      </c>
      <c r="C45" s="378"/>
      <c r="D45" s="380" t="s">
        <v>58</v>
      </c>
      <c r="E45" s="378" t="s">
        <v>1</v>
      </c>
      <c r="F45" s="383" t="s">
        <v>6</v>
      </c>
      <c r="G45" s="384"/>
      <c r="H45" s="380" t="s">
        <v>5</v>
      </c>
      <c r="I45" s="388" t="s">
        <v>12</v>
      </c>
      <c r="J45" s="389"/>
      <c r="K45" s="380" t="s">
        <v>38</v>
      </c>
      <c r="L45" s="376" t="s">
        <v>0</v>
      </c>
      <c r="M45" s="383"/>
      <c r="N45" s="384"/>
      <c r="O45" s="380" t="s">
        <v>4</v>
      </c>
      <c r="P45" s="380" t="s">
        <v>2</v>
      </c>
      <c r="Q45" s="380" t="s">
        <v>3</v>
      </c>
      <c r="S45" s="390" t="s">
        <v>26</v>
      </c>
      <c r="T45" s="391"/>
      <c r="U45" s="391"/>
      <c r="V45" s="391"/>
      <c r="W45" s="391"/>
      <c r="X45" s="391"/>
      <c r="Y45" s="391"/>
      <c r="Z45" s="392"/>
    </row>
    <row r="46" spans="1:28" s="85" customFormat="1" ht="25.5" customHeight="1" thickBot="1">
      <c r="A46" s="377"/>
      <c r="B46" s="377"/>
      <c r="C46" s="379"/>
      <c r="D46" s="381"/>
      <c r="E46" s="382"/>
      <c r="F46" s="385"/>
      <c r="G46" s="386"/>
      <c r="H46" s="387"/>
      <c r="I46" s="27" t="s">
        <v>13</v>
      </c>
      <c r="J46" s="28" t="s">
        <v>14</v>
      </c>
      <c r="K46" s="381"/>
      <c r="L46" s="377"/>
      <c r="M46" s="399"/>
      <c r="N46" s="400"/>
      <c r="O46" s="381"/>
      <c r="P46" s="381"/>
      <c r="Q46" s="381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405" t="str">
        <f>A37</f>
        <v>сироп черная смородина 1,0</v>
      </c>
      <c r="B47" s="23">
        <f>B21</f>
        <v>0.33333333333333331</v>
      </c>
      <c r="C47" s="23">
        <f>B47+1/24</f>
        <v>0.375</v>
      </c>
      <c r="D47" s="1"/>
      <c r="E47" s="171"/>
      <c r="F47" s="408" t="s">
        <v>219</v>
      </c>
      <c r="G47" s="409"/>
      <c r="H47" s="2" t="s">
        <v>102</v>
      </c>
      <c r="I47" s="3">
        <v>0.35694444444444445</v>
      </c>
      <c r="J47" s="3">
        <v>0.3611111111111111</v>
      </c>
      <c r="K47" s="29">
        <f>(J47-I47+(J47&lt;I47))*24*60</f>
        <v>5.9999999999999787</v>
      </c>
      <c r="L47" s="410" t="s">
        <v>220</v>
      </c>
      <c r="M47" s="411"/>
      <c r="N47" s="412"/>
      <c r="O47" s="35" t="str">
        <f t="shared" ref="O47:O110" si="3">IF(H47=$V$5,$F$7,"")</f>
        <v/>
      </c>
      <c r="P47" s="171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5.9999999999999787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406"/>
      <c r="B48" s="24">
        <f>C47</f>
        <v>0.375</v>
      </c>
      <c r="C48" s="24">
        <f>B48+1/24</f>
        <v>0.41666666666666669</v>
      </c>
      <c r="D48" s="5"/>
      <c r="E48" s="172"/>
      <c r="F48" s="393" t="s">
        <v>221</v>
      </c>
      <c r="G48" s="394"/>
      <c r="H48" s="6" t="s">
        <v>102</v>
      </c>
      <c r="I48" s="7">
        <v>0.37847222222222227</v>
      </c>
      <c r="J48" s="7">
        <v>0.38541666666666669</v>
      </c>
      <c r="K48" s="30">
        <f t="shared" ref="K48:K111" si="4">(J48-I48+(J48&lt;I48))*24*60</f>
        <v>9.9999999999999645</v>
      </c>
      <c r="L48" s="395"/>
      <c r="M48" s="396"/>
      <c r="N48" s="397"/>
      <c r="O48" s="36" t="str">
        <f t="shared" si="3"/>
        <v/>
      </c>
      <c r="P48" s="172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9.9999999999999645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406"/>
      <c r="B49" s="24">
        <f t="shared" ref="B49:B58" si="13">C48</f>
        <v>0.41666666666666669</v>
      </c>
      <c r="C49" s="24">
        <f t="shared" ref="C49:C58" si="14">B49+1/24</f>
        <v>0.45833333333333337</v>
      </c>
      <c r="D49" s="5"/>
      <c r="E49" s="172"/>
      <c r="F49" s="398" t="s">
        <v>222</v>
      </c>
      <c r="G49" s="398"/>
      <c r="H49" s="6" t="s">
        <v>155</v>
      </c>
      <c r="I49" s="7">
        <v>0.39097222222222222</v>
      </c>
      <c r="J49" s="7">
        <v>0.41250000000000003</v>
      </c>
      <c r="K49" s="30">
        <f t="shared" si="4"/>
        <v>31.00000000000005</v>
      </c>
      <c r="L49" s="395" t="s">
        <v>223</v>
      </c>
      <c r="M49" s="396"/>
      <c r="N49" s="397"/>
      <c r="O49" s="36" t="str">
        <f t="shared" si="3"/>
        <v/>
      </c>
      <c r="P49" s="172"/>
      <c r="Q49" s="8"/>
      <c r="R49"/>
      <c r="S49" s="33">
        <f t="shared" si="5"/>
        <v>0</v>
      </c>
      <c r="T49" s="33">
        <f t="shared" si="6"/>
        <v>31.00000000000005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406"/>
      <c r="B50" s="24">
        <f t="shared" si="13"/>
        <v>0.45833333333333337</v>
      </c>
      <c r="C50" s="24">
        <f t="shared" si="14"/>
        <v>0.5</v>
      </c>
      <c r="D50" s="5"/>
      <c r="E50" s="172"/>
      <c r="F50" s="398" t="s">
        <v>224</v>
      </c>
      <c r="G50" s="398"/>
      <c r="H50" s="6" t="s">
        <v>102</v>
      </c>
      <c r="I50" s="7">
        <v>0.43194444444444446</v>
      </c>
      <c r="J50" s="7">
        <v>0.47222222222222227</v>
      </c>
      <c r="K50" s="30">
        <f t="shared" si="4"/>
        <v>58.000000000000036</v>
      </c>
      <c r="L50" s="395" t="s">
        <v>225</v>
      </c>
      <c r="M50" s="396"/>
      <c r="N50" s="397"/>
      <c r="O50" s="36" t="str">
        <f t="shared" si="3"/>
        <v/>
      </c>
      <c r="P50" s="172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58.000000000000036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406"/>
      <c r="B51" s="24">
        <f t="shared" si="13"/>
        <v>0.5</v>
      </c>
      <c r="C51" s="24">
        <f t="shared" si="14"/>
        <v>0.54166666666666663</v>
      </c>
      <c r="D51" s="5"/>
      <c r="E51" s="172"/>
      <c r="F51" s="398" t="s">
        <v>132</v>
      </c>
      <c r="G51" s="398"/>
      <c r="H51" s="6" t="s">
        <v>99</v>
      </c>
      <c r="I51" s="7">
        <v>0.47222222222222227</v>
      </c>
      <c r="J51" s="7">
        <v>0.47638888888888892</v>
      </c>
      <c r="K51" s="30">
        <f t="shared" si="4"/>
        <v>5.9999999999999787</v>
      </c>
      <c r="L51" s="395"/>
      <c r="M51" s="396"/>
      <c r="N51" s="397"/>
      <c r="O51" s="36" t="str">
        <f t="shared" si="3"/>
        <v/>
      </c>
      <c r="P51" s="172"/>
      <c r="Q51" s="8"/>
      <c r="R51"/>
      <c r="S51" s="33">
        <f t="shared" si="5"/>
        <v>5.9999999999999787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406"/>
      <c r="B52" s="24">
        <f t="shared" si="13"/>
        <v>0.54166666666666663</v>
      </c>
      <c r="C52" s="24">
        <f t="shared" si="14"/>
        <v>0.58333333333333326</v>
      </c>
      <c r="D52" s="5"/>
      <c r="E52" s="172"/>
      <c r="F52" s="398" t="s">
        <v>133</v>
      </c>
      <c r="G52" s="398"/>
      <c r="H52" s="6" t="s">
        <v>99</v>
      </c>
      <c r="I52" s="7">
        <v>0.47638888888888892</v>
      </c>
      <c r="J52" s="7">
        <v>0.54861111111111105</v>
      </c>
      <c r="K52" s="30">
        <f t="shared" si="4"/>
        <v>103.99999999999987</v>
      </c>
      <c r="L52" s="395"/>
      <c r="M52" s="396"/>
      <c r="N52" s="397"/>
      <c r="O52" s="36" t="str">
        <f t="shared" si="3"/>
        <v/>
      </c>
      <c r="P52" s="172"/>
      <c r="Q52" s="8"/>
      <c r="R52"/>
      <c r="S52" s="33">
        <f t="shared" si="5"/>
        <v>103.99999999999987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406"/>
      <c r="B53" s="24">
        <f t="shared" si="13"/>
        <v>0.58333333333333326</v>
      </c>
      <c r="C53" s="24">
        <f t="shared" si="14"/>
        <v>0.62499999999999989</v>
      </c>
      <c r="D53" s="5"/>
      <c r="E53" s="9"/>
      <c r="F53" s="398" t="s">
        <v>226</v>
      </c>
      <c r="G53" s="398"/>
      <c r="H53" s="6" t="s">
        <v>102</v>
      </c>
      <c r="I53" s="7">
        <v>0.54861111111111105</v>
      </c>
      <c r="J53" s="7">
        <v>0.6020833333333333</v>
      </c>
      <c r="K53" s="30">
        <f t="shared" si="4"/>
        <v>77.000000000000043</v>
      </c>
      <c r="L53" s="395" t="s">
        <v>227</v>
      </c>
      <c r="M53" s="396"/>
      <c r="N53" s="397"/>
      <c r="O53" s="36" t="str">
        <f t="shared" si="3"/>
        <v/>
      </c>
      <c r="P53" s="172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77.000000000000043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406"/>
      <c r="B54" s="24">
        <f t="shared" si="13"/>
        <v>0.62499999999999989</v>
      </c>
      <c r="C54" s="24">
        <f t="shared" si="14"/>
        <v>0.66666666666666652</v>
      </c>
      <c r="D54" s="5"/>
      <c r="E54" s="9"/>
      <c r="F54" s="393"/>
      <c r="G54" s="394"/>
      <c r="H54" s="6"/>
      <c r="I54" s="7"/>
      <c r="J54" s="7"/>
      <c r="K54" s="30">
        <f t="shared" si="4"/>
        <v>0</v>
      </c>
      <c r="L54" s="395"/>
      <c r="M54" s="396"/>
      <c r="N54" s="397"/>
      <c r="O54" s="36" t="str">
        <f t="shared" si="3"/>
        <v>Касьяненко</v>
      </c>
      <c r="P54" s="172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406"/>
      <c r="B55" s="24">
        <f t="shared" si="13"/>
        <v>0.66666666666666652</v>
      </c>
      <c r="C55" s="24">
        <f t="shared" si="14"/>
        <v>0.70833333333333315</v>
      </c>
      <c r="D55" s="5"/>
      <c r="E55" s="9"/>
      <c r="F55" s="393"/>
      <c r="G55" s="394"/>
      <c r="H55" s="6"/>
      <c r="I55" s="7"/>
      <c r="J55" s="7"/>
      <c r="K55" s="30">
        <f t="shared" si="4"/>
        <v>0</v>
      </c>
      <c r="L55" s="395"/>
      <c r="M55" s="396"/>
      <c r="N55" s="397"/>
      <c r="O55" s="36" t="str">
        <f t="shared" si="3"/>
        <v>Касьяненко</v>
      </c>
      <c r="P55" s="172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406"/>
      <c r="B56" s="24">
        <f t="shared" si="13"/>
        <v>0.70833333333333315</v>
      </c>
      <c r="C56" s="24">
        <f t="shared" si="14"/>
        <v>0.74999999999999978</v>
      </c>
      <c r="D56" s="5"/>
      <c r="E56" s="9"/>
      <c r="F56" s="398"/>
      <c r="G56" s="398"/>
      <c r="H56" s="6"/>
      <c r="I56" s="7"/>
      <c r="J56" s="7"/>
      <c r="K56" s="30">
        <f t="shared" si="4"/>
        <v>0</v>
      </c>
      <c r="L56" s="395"/>
      <c r="M56" s="396"/>
      <c r="N56" s="397"/>
      <c r="O56" s="36" t="str">
        <f t="shared" si="3"/>
        <v>Касьяненко</v>
      </c>
      <c r="P56" s="172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406"/>
      <c r="B57" s="24">
        <f t="shared" si="13"/>
        <v>0.74999999999999978</v>
      </c>
      <c r="C57" s="24">
        <f t="shared" si="14"/>
        <v>0.79166666666666641</v>
      </c>
      <c r="D57" s="10"/>
      <c r="E57" s="9"/>
      <c r="F57" s="398"/>
      <c r="G57" s="398"/>
      <c r="H57" s="6"/>
      <c r="I57" s="7"/>
      <c r="J57" s="7"/>
      <c r="K57" s="30">
        <f t="shared" si="4"/>
        <v>0</v>
      </c>
      <c r="L57" s="395"/>
      <c r="M57" s="396"/>
      <c r="N57" s="397"/>
      <c r="O57" s="36" t="str">
        <f t="shared" si="3"/>
        <v>Касьяненко</v>
      </c>
      <c r="P57" s="172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407"/>
      <c r="B58" s="25">
        <f t="shared" si="13"/>
        <v>0.79166666666666641</v>
      </c>
      <c r="C58" s="26">
        <f t="shared" si="14"/>
        <v>0.83333333333333304</v>
      </c>
      <c r="D58" s="11"/>
      <c r="E58" s="11"/>
      <c r="F58" s="401"/>
      <c r="G58" s="401"/>
      <c r="H58" s="6"/>
      <c r="I58" s="13"/>
      <c r="J58" s="13"/>
      <c r="K58" s="31">
        <f t="shared" si="4"/>
        <v>0</v>
      </c>
      <c r="L58" s="402"/>
      <c r="M58" s="403"/>
      <c r="N58" s="404"/>
      <c r="O58" s="172" t="str">
        <f t="shared" si="3"/>
        <v>Касьяненко</v>
      </c>
      <c r="P58" s="173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405" t="str">
        <f>A38</f>
        <v>сироп дыня 1,0</v>
      </c>
      <c r="B59" s="23">
        <f>B23</f>
        <v>0.6</v>
      </c>
      <c r="C59" s="23">
        <f>B59+1/24</f>
        <v>0.64166666666666661</v>
      </c>
      <c r="D59" s="1"/>
      <c r="E59" s="171"/>
      <c r="F59" s="408" t="s">
        <v>134</v>
      </c>
      <c r="G59" s="409"/>
      <c r="H59" s="2" t="s">
        <v>99</v>
      </c>
      <c r="I59" s="3">
        <v>0.6020833333333333</v>
      </c>
      <c r="J59" s="3">
        <v>0.60763888888888895</v>
      </c>
      <c r="K59" s="29">
        <f t="shared" si="4"/>
        <v>8.0000000000001315</v>
      </c>
      <c r="L59" s="410"/>
      <c r="M59" s="411"/>
      <c r="N59" s="412"/>
      <c r="O59" s="35" t="str">
        <f t="shared" si="3"/>
        <v/>
      </c>
      <c r="P59" s="171"/>
      <c r="Q59" s="4"/>
      <c r="R59"/>
      <c r="S59" s="33">
        <f t="shared" si="5"/>
        <v>8.0000000000001315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406"/>
      <c r="B60" s="24">
        <f>C59</f>
        <v>0.64166666666666661</v>
      </c>
      <c r="C60" s="24">
        <f>B60+1/24</f>
        <v>0.68333333333333324</v>
      </c>
      <c r="D60" s="5"/>
      <c r="E60" s="172"/>
      <c r="F60" s="393" t="s">
        <v>116</v>
      </c>
      <c r="G60" s="394"/>
      <c r="H60" s="6" t="s">
        <v>135</v>
      </c>
      <c r="I60" s="7">
        <v>0.60763888888888895</v>
      </c>
      <c r="J60" s="7">
        <v>0.61458333333333337</v>
      </c>
      <c r="K60" s="30">
        <f t="shared" si="4"/>
        <v>9.9999999999999645</v>
      </c>
      <c r="L60" s="395"/>
      <c r="M60" s="396"/>
      <c r="N60" s="397"/>
      <c r="O60" s="36" t="str">
        <f t="shared" si="3"/>
        <v/>
      </c>
      <c r="P60" s="172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9.9999999999999645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406"/>
      <c r="B61" s="24">
        <f t="shared" ref="B61:B69" si="15">C60</f>
        <v>0.68333333333333324</v>
      </c>
      <c r="C61" s="24">
        <f t="shared" ref="C61:C69" si="16">B61+1/24</f>
        <v>0.72499999999999987</v>
      </c>
      <c r="D61" s="5"/>
      <c r="E61" s="172"/>
      <c r="F61" s="398" t="s">
        <v>222</v>
      </c>
      <c r="G61" s="398"/>
      <c r="H61" s="6" t="s">
        <v>155</v>
      </c>
      <c r="I61" s="7">
        <v>0.62708333333333333</v>
      </c>
      <c r="J61" s="7">
        <v>0.6479166666666667</v>
      </c>
      <c r="K61" s="30">
        <f t="shared" si="4"/>
        <v>30.000000000000053</v>
      </c>
      <c r="L61" s="395" t="s">
        <v>228</v>
      </c>
      <c r="M61" s="396"/>
      <c r="N61" s="397"/>
      <c r="O61" s="36" t="str">
        <f t="shared" si="3"/>
        <v/>
      </c>
      <c r="P61" s="172"/>
      <c r="Q61" s="8"/>
      <c r="R61"/>
      <c r="S61" s="33">
        <f t="shared" si="5"/>
        <v>0</v>
      </c>
      <c r="T61" s="33">
        <f t="shared" si="6"/>
        <v>30.000000000000053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406"/>
      <c r="B62" s="24">
        <f t="shared" si="15"/>
        <v>0.72499999999999987</v>
      </c>
      <c r="C62" s="24">
        <f t="shared" si="16"/>
        <v>0.7666666666666665</v>
      </c>
      <c r="D62" s="5"/>
      <c r="E62" s="172"/>
      <c r="F62" s="398" t="s">
        <v>130</v>
      </c>
      <c r="G62" s="398"/>
      <c r="H62" s="6" t="s">
        <v>102</v>
      </c>
      <c r="I62" s="7">
        <v>0.67361111111111116</v>
      </c>
      <c r="J62" s="7">
        <v>0.78125</v>
      </c>
      <c r="K62" s="30">
        <f t="shared" si="4"/>
        <v>154.99999999999994</v>
      </c>
      <c r="L62" s="395" t="s">
        <v>229</v>
      </c>
      <c r="M62" s="396"/>
      <c r="N62" s="397"/>
      <c r="O62" s="36" t="str">
        <f t="shared" si="3"/>
        <v/>
      </c>
      <c r="P62" s="172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154.99999999999994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406"/>
      <c r="B63" s="24">
        <f t="shared" si="15"/>
        <v>0.7666666666666665</v>
      </c>
      <c r="C63" s="24">
        <f t="shared" si="16"/>
        <v>0.80833333333333313</v>
      </c>
      <c r="D63" s="5"/>
      <c r="E63" s="172"/>
      <c r="F63" s="398" t="s">
        <v>230</v>
      </c>
      <c r="G63" s="398"/>
      <c r="H63" s="6" t="s">
        <v>102</v>
      </c>
      <c r="I63" s="7">
        <v>0.78125</v>
      </c>
      <c r="J63" s="7">
        <v>0.80694444444444446</v>
      </c>
      <c r="K63" s="30">
        <f t="shared" si="4"/>
        <v>37.000000000000028</v>
      </c>
      <c r="L63" s="395" t="s">
        <v>231</v>
      </c>
      <c r="M63" s="396"/>
      <c r="N63" s="397"/>
      <c r="O63" s="36" t="str">
        <f t="shared" si="3"/>
        <v/>
      </c>
      <c r="P63" s="172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37.000000000000028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406"/>
      <c r="B64" s="24">
        <f t="shared" si="15"/>
        <v>0.80833333333333313</v>
      </c>
      <c r="C64" s="24">
        <f t="shared" si="16"/>
        <v>0.84999999999999976</v>
      </c>
      <c r="D64" s="5"/>
      <c r="E64" s="172"/>
      <c r="F64" s="398"/>
      <c r="G64" s="398"/>
      <c r="H64" s="6"/>
      <c r="I64" s="7"/>
      <c r="J64" s="7"/>
      <c r="K64" s="30">
        <f t="shared" si="4"/>
        <v>0</v>
      </c>
      <c r="L64" s="395"/>
      <c r="M64" s="396"/>
      <c r="N64" s="397"/>
      <c r="O64" s="36" t="str">
        <f t="shared" si="3"/>
        <v>Касьяненко</v>
      </c>
      <c r="P64" s="172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406"/>
      <c r="B65" s="24">
        <f t="shared" si="15"/>
        <v>0.84999999999999976</v>
      </c>
      <c r="C65" s="24">
        <f t="shared" si="16"/>
        <v>0.89166666666666639</v>
      </c>
      <c r="D65" s="5"/>
      <c r="E65" s="9"/>
      <c r="F65" s="398"/>
      <c r="G65" s="398"/>
      <c r="H65" s="6"/>
      <c r="I65" s="7"/>
      <c r="J65" s="7"/>
      <c r="K65" s="30">
        <f t="shared" si="4"/>
        <v>0</v>
      </c>
      <c r="L65" s="395"/>
      <c r="M65" s="396"/>
      <c r="N65" s="397"/>
      <c r="O65" s="36" t="str">
        <f t="shared" si="3"/>
        <v>Касьяненко</v>
      </c>
      <c r="P65" s="172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406"/>
      <c r="B66" s="24">
        <f t="shared" si="15"/>
        <v>0.89166666666666639</v>
      </c>
      <c r="C66" s="24">
        <f t="shared" si="16"/>
        <v>0.93333333333333302</v>
      </c>
      <c r="D66" s="5"/>
      <c r="E66" s="9"/>
      <c r="F66" s="393"/>
      <c r="G66" s="394"/>
      <c r="H66" s="6"/>
      <c r="I66" s="7"/>
      <c r="J66" s="7"/>
      <c r="K66" s="30">
        <f t="shared" si="4"/>
        <v>0</v>
      </c>
      <c r="L66" s="395"/>
      <c r="M66" s="396"/>
      <c r="N66" s="397"/>
      <c r="O66" s="36" t="str">
        <f t="shared" si="3"/>
        <v>Касьяненко</v>
      </c>
      <c r="P66" s="172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406"/>
      <c r="B67" s="24">
        <f t="shared" si="15"/>
        <v>0.93333333333333302</v>
      </c>
      <c r="C67" s="24">
        <f t="shared" si="16"/>
        <v>0.97499999999999964</v>
      </c>
      <c r="D67" s="5"/>
      <c r="E67" s="9"/>
      <c r="F67" s="393"/>
      <c r="G67" s="394"/>
      <c r="H67" s="6"/>
      <c r="I67" s="7"/>
      <c r="J67" s="7"/>
      <c r="K67" s="30">
        <f t="shared" si="4"/>
        <v>0</v>
      </c>
      <c r="L67" s="395"/>
      <c r="M67" s="396"/>
      <c r="N67" s="397"/>
      <c r="O67" s="36" t="str">
        <f t="shared" si="3"/>
        <v>Касьяненко</v>
      </c>
      <c r="P67" s="172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406"/>
      <c r="B68" s="24">
        <f t="shared" si="15"/>
        <v>0.97499999999999964</v>
      </c>
      <c r="C68" s="24">
        <f t="shared" si="16"/>
        <v>1.0166666666666664</v>
      </c>
      <c r="D68" s="5"/>
      <c r="E68" s="9"/>
      <c r="F68" s="398"/>
      <c r="G68" s="398"/>
      <c r="H68" s="6"/>
      <c r="I68" s="7"/>
      <c r="J68" s="7"/>
      <c r="K68" s="30">
        <f t="shared" si="4"/>
        <v>0</v>
      </c>
      <c r="L68" s="395"/>
      <c r="M68" s="396"/>
      <c r="N68" s="397"/>
      <c r="O68" s="36" t="str">
        <f t="shared" si="3"/>
        <v>Касьяненко</v>
      </c>
      <c r="P68" s="172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407"/>
      <c r="B69" s="25">
        <f t="shared" si="15"/>
        <v>1.0166666666666664</v>
      </c>
      <c r="C69" s="25">
        <f t="shared" si="16"/>
        <v>1.0583333333333331</v>
      </c>
      <c r="D69" s="15"/>
      <c r="E69" s="11"/>
      <c r="F69" s="401"/>
      <c r="G69" s="401"/>
      <c r="H69" s="12"/>
      <c r="I69" s="13"/>
      <c r="J69" s="13"/>
      <c r="K69" s="31">
        <f t="shared" si="4"/>
        <v>0</v>
      </c>
      <c r="L69" s="402"/>
      <c r="M69" s="403"/>
      <c r="N69" s="404"/>
      <c r="O69" s="172" t="str">
        <f t="shared" si="3"/>
        <v>Касьяненко</v>
      </c>
      <c r="P69" s="173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405">
        <f>A39</f>
        <v>0</v>
      </c>
      <c r="B70" s="23">
        <f>B25</f>
        <v>0</v>
      </c>
      <c r="C70" s="23">
        <f>B70+1/24</f>
        <v>4.1666666666666664E-2</v>
      </c>
      <c r="D70" s="1"/>
      <c r="E70" s="171"/>
      <c r="F70" s="408"/>
      <c r="G70" s="409"/>
      <c r="H70" s="2"/>
      <c r="I70" s="3"/>
      <c r="J70" s="3"/>
      <c r="K70" s="29">
        <f t="shared" si="4"/>
        <v>0</v>
      </c>
      <c r="L70" s="410"/>
      <c r="M70" s="411"/>
      <c r="N70" s="412"/>
      <c r="O70" s="35" t="str">
        <f t="shared" si="3"/>
        <v>Касьяненко</v>
      </c>
      <c r="P70" s="171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406"/>
      <c r="B71" s="24">
        <f>C70</f>
        <v>4.1666666666666664E-2</v>
      </c>
      <c r="C71" s="24">
        <f>B71+1/24</f>
        <v>8.3333333333333329E-2</v>
      </c>
      <c r="D71" s="5"/>
      <c r="E71" s="172"/>
      <c r="F71" s="393"/>
      <c r="G71" s="394"/>
      <c r="H71" s="6"/>
      <c r="I71" s="7"/>
      <c r="J71" s="7"/>
      <c r="K71" s="30">
        <f t="shared" si="4"/>
        <v>0</v>
      </c>
      <c r="L71" s="395"/>
      <c r="M71" s="396"/>
      <c r="N71" s="397"/>
      <c r="O71" s="36" t="str">
        <f t="shared" si="3"/>
        <v>Касьяненко</v>
      </c>
      <c r="P71" s="172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40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72"/>
      <c r="F72" s="398"/>
      <c r="G72" s="398"/>
      <c r="H72" s="6"/>
      <c r="I72" s="7"/>
      <c r="J72" s="7"/>
      <c r="K72" s="30">
        <f t="shared" si="4"/>
        <v>0</v>
      </c>
      <c r="L72" s="395"/>
      <c r="M72" s="396"/>
      <c r="N72" s="397"/>
      <c r="O72" s="36" t="str">
        <f t="shared" si="3"/>
        <v>Касьяненко</v>
      </c>
      <c r="P72" s="172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406"/>
      <c r="B73" s="24">
        <f t="shared" si="17"/>
        <v>0.125</v>
      </c>
      <c r="C73" s="24">
        <f t="shared" si="18"/>
        <v>0.16666666666666666</v>
      </c>
      <c r="D73" s="5"/>
      <c r="E73" s="172"/>
      <c r="F73" s="398"/>
      <c r="G73" s="398"/>
      <c r="H73" s="6"/>
      <c r="I73" s="7"/>
      <c r="J73" s="7"/>
      <c r="K73" s="30">
        <f t="shared" si="4"/>
        <v>0</v>
      </c>
      <c r="L73" s="395"/>
      <c r="M73" s="396"/>
      <c r="N73" s="397"/>
      <c r="O73" s="36" t="str">
        <f t="shared" si="3"/>
        <v>Касьяненко</v>
      </c>
      <c r="P73" s="172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406"/>
      <c r="B74" s="24">
        <f t="shared" si="17"/>
        <v>0.16666666666666666</v>
      </c>
      <c r="C74" s="24">
        <f t="shared" si="18"/>
        <v>0.20833333333333331</v>
      </c>
      <c r="D74" s="5"/>
      <c r="E74" s="172"/>
      <c r="F74" s="398"/>
      <c r="G74" s="398"/>
      <c r="H74" s="6"/>
      <c r="I74" s="7"/>
      <c r="J74" s="7"/>
      <c r="K74" s="30">
        <f t="shared" si="4"/>
        <v>0</v>
      </c>
      <c r="L74" s="395"/>
      <c r="M74" s="396"/>
      <c r="N74" s="397"/>
      <c r="O74" s="36" t="str">
        <f t="shared" si="3"/>
        <v>Касьяненко</v>
      </c>
      <c r="P74" s="172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406"/>
      <c r="B75" s="24">
        <f t="shared" si="17"/>
        <v>0.20833333333333331</v>
      </c>
      <c r="C75" s="24">
        <f t="shared" si="18"/>
        <v>0.24999999999999997</v>
      </c>
      <c r="D75" s="5"/>
      <c r="E75" s="172"/>
      <c r="F75" s="398"/>
      <c r="G75" s="398"/>
      <c r="H75" s="6"/>
      <c r="I75" s="7"/>
      <c r="J75" s="7"/>
      <c r="K75" s="30">
        <f t="shared" si="4"/>
        <v>0</v>
      </c>
      <c r="L75" s="395"/>
      <c r="M75" s="396"/>
      <c r="N75" s="397"/>
      <c r="O75" s="36" t="str">
        <f t="shared" si="3"/>
        <v>Касьяненко</v>
      </c>
      <c r="P75" s="172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406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398"/>
      <c r="G76" s="398"/>
      <c r="H76" s="6"/>
      <c r="I76" s="7"/>
      <c r="J76" s="7"/>
      <c r="K76" s="30">
        <f t="shared" si="4"/>
        <v>0</v>
      </c>
      <c r="L76" s="395"/>
      <c r="M76" s="396"/>
      <c r="N76" s="397"/>
      <c r="O76" s="36" t="str">
        <f t="shared" si="3"/>
        <v>Касьяненко</v>
      </c>
      <c r="P76" s="172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406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393"/>
      <c r="G77" s="394"/>
      <c r="H77" s="6"/>
      <c r="I77" s="7"/>
      <c r="J77" s="7"/>
      <c r="K77" s="30">
        <f t="shared" si="4"/>
        <v>0</v>
      </c>
      <c r="L77" s="395"/>
      <c r="M77" s="396"/>
      <c r="N77" s="397"/>
      <c r="O77" s="36" t="str">
        <f t="shared" si="3"/>
        <v>Касьяненко</v>
      </c>
      <c r="P77" s="172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406"/>
      <c r="B78" s="24">
        <f t="shared" si="17"/>
        <v>0.33333333333333331</v>
      </c>
      <c r="C78" s="24">
        <f t="shared" si="18"/>
        <v>0.375</v>
      </c>
      <c r="D78" s="5"/>
      <c r="E78" s="9"/>
      <c r="F78" s="393"/>
      <c r="G78" s="394"/>
      <c r="H78" s="6"/>
      <c r="I78" s="7"/>
      <c r="J78" s="7"/>
      <c r="K78" s="30">
        <f t="shared" si="4"/>
        <v>0</v>
      </c>
      <c r="L78" s="395"/>
      <c r="M78" s="396"/>
      <c r="N78" s="397"/>
      <c r="O78" s="36" t="str">
        <f t="shared" si="3"/>
        <v>Касьяненко</v>
      </c>
      <c r="P78" s="172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406"/>
      <c r="B79" s="24">
        <f t="shared" si="17"/>
        <v>0.375</v>
      </c>
      <c r="C79" s="24">
        <f t="shared" si="18"/>
        <v>0.41666666666666669</v>
      </c>
      <c r="D79" s="5"/>
      <c r="E79" s="9"/>
      <c r="F79" s="398"/>
      <c r="G79" s="398"/>
      <c r="H79" s="6"/>
      <c r="I79" s="7"/>
      <c r="J79" s="7"/>
      <c r="K79" s="30">
        <f t="shared" si="4"/>
        <v>0</v>
      </c>
      <c r="L79" s="395"/>
      <c r="M79" s="396"/>
      <c r="N79" s="397"/>
      <c r="O79" s="36" t="str">
        <f t="shared" si="3"/>
        <v>Касьяненко</v>
      </c>
      <c r="P79" s="172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407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401"/>
      <c r="G80" s="401"/>
      <c r="H80" s="12"/>
      <c r="I80" s="13"/>
      <c r="J80" s="13"/>
      <c r="K80" s="31">
        <f t="shared" si="4"/>
        <v>0</v>
      </c>
      <c r="L80" s="402"/>
      <c r="M80" s="403"/>
      <c r="N80" s="404"/>
      <c r="O80" s="172" t="str">
        <f t="shared" si="3"/>
        <v>Касьяненко</v>
      </c>
      <c r="P80" s="173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405">
        <f>A40</f>
        <v>0</v>
      </c>
      <c r="B81" s="23">
        <f>B27</f>
        <v>0</v>
      </c>
      <c r="C81" s="23">
        <f>B81+1/24</f>
        <v>4.1666666666666664E-2</v>
      </c>
      <c r="D81" s="1"/>
      <c r="E81" s="171"/>
      <c r="F81" s="408"/>
      <c r="G81" s="409"/>
      <c r="H81" s="2"/>
      <c r="I81" s="3"/>
      <c r="J81" s="3"/>
      <c r="K81" s="29">
        <f t="shared" si="4"/>
        <v>0</v>
      </c>
      <c r="L81" s="410"/>
      <c r="M81" s="411"/>
      <c r="N81" s="412"/>
      <c r="O81" s="35" t="str">
        <f t="shared" si="3"/>
        <v>Касьяненко</v>
      </c>
      <c r="P81" s="171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406"/>
      <c r="B82" s="24">
        <f>C81</f>
        <v>4.1666666666666664E-2</v>
      </c>
      <c r="C82" s="24">
        <f>B82+1/24</f>
        <v>8.3333333333333329E-2</v>
      </c>
      <c r="D82" s="5"/>
      <c r="E82" s="172"/>
      <c r="F82" s="393"/>
      <c r="G82" s="394"/>
      <c r="H82" s="6"/>
      <c r="I82" s="7"/>
      <c r="J82" s="7"/>
      <c r="K82" s="30">
        <f t="shared" si="4"/>
        <v>0</v>
      </c>
      <c r="L82" s="395"/>
      <c r="M82" s="396"/>
      <c r="N82" s="397"/>
      <c r="O82" s="36" t="str">
        <f t="shared" si="3"/>
        <v>Касьяненко</v>
      </c>
      <c r="P82" s="172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40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72"/>
      <c r="F83" s="398"/>
      <c r="G83" s="398"/>
      <c r="H83" s="6"/>
      <c r="I83" s="7"/>
      <c r="J83" s="7"/>
      <c r="K83" s="30">
        <f t="shared" si="4"/>
        <v>0</v>
      </c>
      <c r="L83" s="395"/>
      <c r="M83" s="396"/>
      <c r="N83" s="397"/>
      <c r="O83" s="36" t="str">
        <f t="shared" si="3"/>
        <v>Касьяненко</v>
      </c>
      <c r="P83" s="172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406"/>
      <c r="B84" s="24">
        <f t="shared" si="19"/>
        <v>0.125</v>
      </c>
      <c r="C84" s="24">
        <f t="shared" si="20"/>
        <v>0.16666666666666666</v>
      </c>
      <c r="D84" s="5"/>
      <c r="E84" s="172"/>
      <c r="F84" s="398"/>
      <c r="G84" s="398"/>
      <c r="H84" s="6"/>
      <c r="I84" s="7"/>
      <c r="J84" s="7"/>
      <c r="K84" s="30">
        <f t="shared" si="4"/>
        <v>0</v>
      </c>
      <c r="L84" s="395"/>
      <c r="M84" s="396"/>
      <c r="N84" s="397"/>
      <c r="O84" s="36" t="str">
        <f t="shared" si="3"/>
        <v>Касьяненко</v>
      </c>
      <c r="P84" s="172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406"/>
      <c r="B85" s="24">
        <f t="shared" si="19"/>
        <v>0.16666666666666666</v>
      </c>
      <c r="C85" s="24">
        <f t="shared" si="20"/>
        <v>0.20833333333333331</v>
      </c>
      <c r="D85" s="5"/>
      <c r="E85" s="172"/>
      <c r="F85" s="398"/>
      <c r="G85" s="398"/>
      <c r="H85" s="6"/>
      <c r="I85" s="7"/>
      <c r="J85" s="7"/>
      <c r="K85" s="30">
        <f t="shared" si="4"/>
        <v>0</v>
      </c>
      <c r="L85" s="395"/>
      <c r="M85" s="396"/>
      <c r="N85" s="397"/>
      <c r="O85" s="36" t="str">
        <f t="shared" si="3"/>
        <v>Касьяненко</v>
      </c>
      <c r="P85" s="172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406"/>
      <c r="B86" s="24">
        <f t="shared" si="19"/>
        <v>0.20833333333333331</v>
      </c>
      <c r="C86" s="24">
        <f t="shared" si="20"/>
        <v>0.24999999999999997</v>
      </c>
      <c r="D86" s="5"/>
      <c r="E86" s="172"/>
      <c r="F86" s="398"/>
      <c r="G86" s="398"/>
      <c r="H86" s="6"/>
      <c r="I86" s="7"/>
      <c r="J86" s="7"/>
      <c r="K86" s="30">
        <f t="shared" si="4"/>
        <v>0</v>
      </c>
      <c r="L86" s="395"/>
      <c r="M86" s="396"/>
      <c r="N86" s="397"/>
      <c r="O86" s="36" t="str">
        <f t="shared" si="3"/>
        <v>Касьяненко</v>
      </c>
      <c r="P86" s="172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40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398"/>
      <c r="G87" s="398"/>
      <c r="H87" s="6"/>
      <c r="I87" s="7"/>
      <c r="J87" s="7"/>
      <c r="K87" s="30">
        <f t="shared" si="4"/>
        <v>0</v>
      </c>
      <c r="L87" s="395"/>
      <c r="M87" s="396"/>
      <c r="N87" s="397"/>
      <c r="O87" s="36" t="str">
        <f t="shared" si="3"/>
        <v>Касьяненко</v>
      </c>
      <c r="P87" s="172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40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393"/>
      <c r="G88" s="394"/>
      <c r="H88" s="6"/>
      <c r="I88" s="7"/>
      <c r="J88" s="7"/>
      <c r="K88" s="30">
        <f t="shared" si="4"/>
        <v>0</v>
      </c>
      <c r="L88" s="395"/>
      <c r="M88" s="396"/>
      <c r="N88" s="397"/>
      <c r="O88" s="36" t="str">
        <f t="shared" si="3"/>
        <v>Касьяненко</v>
      </c>
      <c r="P88" s="172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406"/>
      <c r="B89" s="24">
        <f t="shared" si="19"/>
        <v>0.33333333333333331</v>
      </c>
      <c r="C89" s="24">
        <f t="shared" si="20"/>
        <v>0.375</v>
      </c>
      <c r="D89" s="5"/>
      <c r="E89" s="9"/>
      <c r="F89" s="393"/>
      <c r="G89" s="394"/>
      <c r="H89" s="6"/>
      <c r="I89" s="7"/>
      <c r="J89" s="7"/>
      <c r="K89" s="30">
        <f t="shared" si="4"/>
        <v>0</v>
      </c>
      <c r="L89" s="395"/>
      <c r="M89" s="396"/>
      <c r="N89" s="397"/>
      <c r="O89" s="36" t="str">
        <f t="shared" si="3"/>
        <v>Касьяненко</v>
      </c>
      <c r="P89" s="172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406"/>
      <c r="B90" s="24">
        <f t="shared" si="19"/>
        <v>0.375</v>
      </c>
      <c r="C90" s="24">
        <f t="shared" si="20"/>
        <v>0.41666666666666669</v>
      </c>
      <c r="D90" s="5"/>
      <c r="E90" s="9"/>
      <c r="F90" s="398"/>
      <c r="G90" s="398"/>
      <c r="H90" s="6"/>
      <c r="I90" s="7"/>
      <c r="J90" s="7"/>
      <c r="K90" s="30">
        <f t="shared" si="4"/>
        <v>0</v>
      </c>
      <c r="L90" s="395"/>
      <c r="M90" s="396"/>
      <c r="N90" s="397"/>
      <c r="O90" s="36" t="str">
        <f t="shared" si="3"/>
        <v>Касьяненко</v>
      </c>
      <c r="P90" s="172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40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401"/>
      <c r="G91" s="401"/>
      <c r="H91" s="12"/>
      <c r="I91" s="13"/>
      <c r="J91" s="13"/>
      <c r="K91" s="31">
        <f t="shared" si="4"/>
        <v>0</v>
      </c>
      <c r="L91" s="402"/>
      <c r="M91" s="403"/>
      <c r="N91" s="404"/>
      <c r="O91" s="172" t="str">
        <f t="shared" si="3"/>
        <v>Касьяненко</v>
      </c>
      <c r="P91" s="173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406">
        <f>A41</f>
        <v>0</v>
      </c>
      <c r="B92" s="23">
        <f>B29</f>
        <v>0</v>
      </c>
      <c r="C92" s="23">
        <f>B92+1/24</f>
        <v>4.1666666666666664E-2</v>
      </c>
      <c r="D92" s="1"/>
      <c r="E92" s="171"/>
      <c r="F92" s="408"/>
      <c r="G92" s="409"/>
      <c r="H92" s="2"/>
      <c r="I92" s="3"/>
      <c r="J92" s="3"/>
      <c r="K92" s="29">
        <f t="shared" si="4"/>
        <v>0</v>
      </c>
      <c r="L92" s="410"/>
      <c r="M92" s="411"/>
      <c r="N92" s="412"/>
      <c r="O92" s="35" t="str">
        <f t="shared" si="3"/>
        <v>Касьяненко</v>
      </c>
      <c r="P92" s="171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406"/>
      <c r="B93" s="24">
        <f>C92</f>
        <v>4.1666666666666664E-2</v>
      </c>
      <c r="C93" s="24">
        <f>B93+1/24</f>
        <v>8.3333333333333329E-2</v>
      </c>
      <c r="D93" s="5"/>
      <c r="E93" s="172"/>
      <c r="F93" s="393"/>
      <c r="G93" s="394"/>
      <c r="H93" s="6"/>
      <c r="I93" s="7"/>
      <c r="J93" s="7"/>
      <c r="K93" s="30">
        <f t="shared" si="4"/>
        <v>0</v>
      </c>
      <c r="L93" s="395"/>
      <c r="M93" s="396"/>
      <c r="N93" s="397"/>
      <c r="O93" s="36" t="str">
        <f t="shared" si="3"/>
        <v>Касьяненко</v>
      </c>
      <c r="P93" s="172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40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72"/>
      <c r="F94" s="398"/>
      <c r="G94" s="398"/>
      <c r="H94" s="6"/>
      <c r="I94" s="7"/>
      <c r="J94" s="7"/>
      <c r="K94" s="30">
        <f t="shared" si="4"/>
        <v>0</v>
      </c>
      <c r="L94" s="395"/>
      <c r="M94" s="396"/>
      <c r="N94" s="397"/>
      <c r="O94" s="36" t="str">
        <f t="shared" si="3"/>
        <v>Касьяненко</v>
      </c>
      <c r="P94" s="172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406"/>
      <c r="B95" s="24">
        <f t="shared" si="21"/>
        <v>0.125</v>
      </c>
      <c r="C95" s="24">
        <f t="shared" si="22"/>
        <v>0.16666666666666666</v>
      </c>
      <c r="D95" s="5"/>
      <c r="E95" s="172"/>
      <c r="F95" s="398"/>
      <c r="G95" s="398"/>
      <c r="H95" s="6"/>
      <c r="I95" s="7"/>
      <c r="J95" s="7"/>
      <c r="K95" s="30">
        <f t="shared" si="4"/>
        <v>0</v>
      </c>
      <c r="L95" s="395"/>
      <c r="M95" s="396"/>
      <c r="N95" s="397"/>
      <c r="O95" s="36" t="str">
        <f t="shared" si="3"/>
        <v>Касьяненко</v>
      </c>
      <c r="P95" s="172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406"/>
      <c r="B96" s="24">
        <f t="shared" si="21"/>
        <v>0.16666666666666666</v>
      </c>
      <c r="C96" s="24">
        <f t="shared" si="22"/>
        <v>0.20833333333333331</v>
      </c>
      <c r="D96" s="5"/>
      <c r="E96" s="172"/>
      <c r="F96" s="398"/>
      <c r="G96" s="398"/>
      <c r="H96" s="6"/>
      <c r="I96" s="7"/>
      <c r="J96" s="7"/>
      <c r="K96" s="30">
        <f t="shared" si="4"/>
        <v>0</v>
      </c>
      <c r="L96" s="395"/>
      <c r="M96" s="396"/>
      <c r="N96" s="397"/>
      <c r="O96" s="36" t="str">
        <f t="shared" si="3"/>
        <v>Касьяненко</v>
      </c>
      <c r="P96" s="172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406"/>
      <c r="B97" s="24">
        <f t="shared" si="21"/>
        <v>0.20833333333333331</v>
      </c>
      <c r="C97" s="24">
        <f t="shared" si="22"/>
        <v>0.24999999999999997</v>
      </c>
      <c r="D97" s="5"/>
      <c r="E97" s="172"/>
      <c r="F97" s="398"/>
      <c r="G97" s="398"/>
      <c r="H97" s="6"/>
      <c r="I97" s="7"/>
      <c r="J97" s="7"/>
      <c r="K97" s="30">
        <f t="shared" si="4"/>
        <v>0</v>
      </c>
      <c r="L97" s="395"/>
      <c r="M97" s="396"/>
      <c r="N97" s="397"/>
      <c r="O97" s="36" t="str">
        <f t="shared" si="3"/>
        <v>Касьяненко</v>
      </c>
      <c r="P97" s="172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40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398"/>
      <c r="G98" s="398"/>
      <c r="H98" s="6"/>
      <c r="I98" s="7"/>
      <c r="J98" s="7"/>
      <c r="K98" s="30">
        <f t="shared" si="4"/>
        <v>0</v>
      </c>
      <c r="L98" s="395"/>
      <c r="M98" s="396"/>
      <c r="N98" s="397"/>
      <c r="O98" s="36" t="str">
        <f t="shared" si="3"/>
        <v>Касьяненко</v>
      </c>
      <c r="P98" s="172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40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393"/>
      <c r="G99" s="394"/>
      <c r="H99" s="6"/>
      <c r="I99" s="7"/>
      <c r="J99" s="7"/>
      <c r="K99" s="30">
        <f t="shared" si="4"/>
        <v>0</v>
      </c>
      <c r="L99" s="395"/>
      <c r="M99" s="396"/>
      <c r="N99" s="397"/>
      <c r="O99" s="36" t="str">
        <f t="shared" si="3"/>
        <v>Касьяненко</v>
      </c>
      <c r="P99" s="172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406"/>
      <c r="B100" s="24">
        <f t="shared" si="21"/>
        <v>0.33333333333333331</v>
      </c>
      <c r="C100" s="24">
        <f t="shared" si="22"/>
        <v>0.375</v>
      </c>
      <c r="D100" s="5"/>
      <c r="E100" s="9"/>
      <c r="F100" s="393"/>
      <c r="G100" s="394"/>
      <c r="H100" s="6"/>
      <c r="I100" s="7"/>
      <c r="J100" s="7"/>
      <c r="K100" s="30">
        <f t="shared" si="4"/>
        <v>0</v>
      </c>
      <c r="L100" s="395"/>
      <c r="M100" s="396"/>
      <c r="N100" s="397"/>
      <c r="O100" s="36" t="str">
        <f t="shared" si="3"/>
        <v>Касьяненко</v>
      </c>
      <c r="P100" s="172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406"/>
      <c r="B101" s="24">
        <f t="shared" si="21"/>
        <v>0.375</v>
      </c>
      <c r="C101" s="24">
        <f t="shared" si="22"/>
        <v>0.41666666666666669</v>
      </c>
      <c r="D101" s="5"/>
      <c r="E101" s="9"/>
      <c r="F101" s="398"/>
      <c r="G101" s="398"/>
      <c r="H101" s="6"/>
      <c r="I101" s="7"/>
      <c r="J101" s="7"/>
      <c r="K101" s="30">
        <f t="shared" si="4"/>
        <v>0</v>
      </c>
      <c r="L101" s="395"/>
      <c r="M101" s="396"/>
      <c r="N101" s="397"/>
      <c r="O101" s="36" t="str">
        <f t="shared" si="3"/>
        <v>Касьяненко</v>
      </c>
      <c r="P101" s="172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40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401"/>
      <c r="G102" s="401"/>
      <c r="H102" s="12"/>
      <c r="I102" s="13"/>
      <c r="J102" s="13"/>
      <c r="K102" s="31">
        <f t="shared" si="4"/>
        <v>0</v>
      </c>
      <c r="L102" s="402"/>
      <c r="M102" s="403"/>
      <c r="N102" s="404"/>
      <c r="O102" s="172" t="str">
        <f t="shared" si="3"/>
        <v>Касьяненко</v>
      </c>
      <c r="P102" s="173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405">
        <f>A42</f>
        <v>0</v>
      </c>
      <c r="B103" s="23">
        <f>B31</f>
        <v>0</v>
      </c>
      <c r="C103" s="23">
        <f>B103+1/24</f>
        <v>4.1666666666666664E-2</v>
      </c>
      <c r="D103" s="1"/>
      <c r="E103" s="171"/>
      <c r="F103" s="408"/>
      <c r="G103" s="409"/>
      <c r="H103" s="2"/>
      <c r="I103" s="3"/>
      <c r="J103" s="3"/>
      <c r="K103" s="29">
        <f t="shared" si="4"/>
        <v>0</v>
      </c>
      <c r="L103" s="410"/>
      <c r="M103" s="411"/>
      <c r="N103" s="412"/>
      <c r="O103" s="35" t="str">
        <f t="shared" si="3"/>
        <v>Касьяненко</v>
      </c>
      <c r="P103" s="171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406"/>
      <c r="B104" s="24">
        <f>C103</f>
        <v>4.1666666666666664E-2</v>
      </c>
      <c r="C104" s="24">
        <f>B104+1/24</f>
        <v>8.3333333333333329E-2</v>
      </c>
      <c r="D104" s="5"/>
      <c r="E104" s="172"/>
      <c r="F104" s="393"/>
      <c r="G104" s="394"/>
      <c r="H104" s="6"/>
      <c r="I104" s="7"/>
      <c r="J104" s="7"/>
      <c r="K104" s="30">
        <f t="shared" si="4"/>
        <v>0</v>
      </c>
      <c r="L104" s="395"/>
      <c r="M104" s="396"/>
      <c r="N104" s="397"/>
      <c r="O104" s="36" t="str">
        <f t="shared" si="3"/>
        <v>Касьяненко</v>
      </c>
      <c r="P104" s="172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40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72"/>
      <c r="F105" s="398"/>
      <c r="G105" s="398"/>
      <c r="H105" s="6"/>
      <c r="I105" s="7"/>
      <c r="J105" s="7"/>
      <c r="K105" s="30">
        <f t="shared" si="4"/>
        <v>0</v>
      </c>
      <c r="L105" s="395"/>
      <c r="M105" s="396"/>
      <c r="N105" s="397"/>
      <c r="O105" s="36" t="str">
        <f t="shared" si="3"/>
        <v>Касьяненко</v>
      </c>
      <c r="P105" s="172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406"/>
      <c r="B106" s="24">
        <f t="shared" si="23"/>
        <v>0.125</v>
      </c>
      <c r="C106" s="24">
        <f t="shared" si="24"/>
        <v>0.16666666666666666</v>
      </c>
      <c r="D106" s="5"/>
      <c r="E106" s="172"/>
      <c r="F106" s="398"/>
      <c r="G106" s="398"/>
      <c r="H106" s="6"/>
      <c r="I106" s="7"/>
      <c r="J106" s="7"/>
      <c r="K106" s="30">
        <f t="shared" si="4"/>
        <v>0</v>
      </c>
      <c r="L106" s="395"/>
      <c r="M106" s="396"/>
      <c r="N106" s="397"/>
      <c r="O106" s="36" t="str">
        <f t="shared" si="3"/>
        <v>Касьяненко</v>
      </c>
      <c r="P106" s="172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406"/>
      <c r="B107" s="24">
        <f t="shared" si="23"/>
        <v>0.16666666666666666</v>
      </c>
      <c r="C107" s="24">
        <f t="shared" si="24"/>
        <v>0.20833333333333331</v>
      </c>
      <c r="D107" s="5"/>
      <c r="E107" s="172"/>
      <c r="F107" s="398"/>
      <c r="G107" s="398"/>
      <c r="H107" s="6"/>
      <c r="I107" s="7"/>
      <c r="J107" s="7"/>
      <c r="K107" s="30">
        <f t="shared" si="4"/>
        <v>0</v>
      </c>
      <c r="L107" s="395"/>
      <c r="M107" s="396"/>
      <c r="N107" s="397"/>
      <c r="O107" s="36" t="str">
        <f t="shared" si="3"/>
        <v>Касьяненко</v>
      </c>
      <c r="P107" s="172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406"/>
      <c r="B108" s="24">
        <f t="shared" si="23"/>
        <v>0.20833333333333331</v>
      </c>
      <c r="C108" s="24">
        <f t="shared" si="24"/>
        <v>0.24999999999999997</v>
      </c>
      <c r="D108" s="5"/>
      <c r="E108" s="172"/>
      <c r="F108" s="398"/>
      <c r="G108" s="398"/>
      <c r="H108" s="6"/>
      <c r="I108" s="7"/>
      <c r="J108" s="7"/>
      <c r="K108" s="30">
        <f t="shared" si="4"/>
        <v>0</v>
      </c>
      <c r="L108" s="395"/>
      <c r="M108" s="396"/>
      <c r="N108" s="397"/>
      <c r="O108" s="36" t="str">
        <f t="shared" si="3"/>
        <v>Касьяненко</v>
      </c>
      <c r="P108" s="172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40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398"/>
      <c r="G109" s="398"/>
      <c r="H109" s="6"/>
      <c r="I109" s="7"/>
      <c r="J109" s="7"/>
      <c r="K109" s="30">
        <f t="shared" si="4"/>
        <v>0</v>
      </c>
      <c r="L109" s="395"/>
      <c r="M109" s="396"/>
      <c r="N109" s="397"/>
      <c r="O109" s="36" t="str">
        <f t="shared" si="3"/>
        <v>Касьяненко</v>
      </c>
      <c r="P109" s="172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40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393"/>
      <c r="G110" s="394"/>
      <c r="H110" s="6"/>
      <c r="I110" s="7"/>
      <c r="J110" s="7"/>
      <c r="K110" s="30">
        <f t="shared" si="4"/>
        <v>0</v>
      </c>
      <c r="L110" s="395"/>
      <c r="M110" s="396"/>
      <c r="N110" s="397"/>
      <c r="O110" s="36" t="str">
        <f t="shared" si="3"/>
        <v>Касьяненко</v>
      </c>
      <c r="P110" s="172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406"/>
      <c r="B111" s="24">
        <f t="shared" si="23"/>
        <v>0.33333333333333331</v>
      </c>
      <c r="C111" s="24">
        <f t="shared" si="24"/>
        <v>0.375</v>
      </c>
      <c r="D111" s="5"/>
      <c r="E111" s="9"/>
      <c r="F111" s="393"/>
      <c r="G111" s="394"/>
      <c r="H111" s="6"/>
      <c r="I111" s="7"/>
      <c r="J111" s="7"/>
      <c r="K111" s="30">
        <f t="shared" si="4"/>
        <v>0</v>
      </c>
      <c r="L111" s="395"/>
      <c r="M111" s="396"/>
      <c r="N111" s="397"/>
      <c r="O111" s="36" t="str">
        <f t="shared" ref="O111:O113" si="25">IF(H111=$V$5,$F$7,"")</f>
        <v>Касьяненко</v>
      </c>
      <c r="P111" s="172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406"/>
      <c r="B112" s="24">
        <f t="shared" si="23"/>
        <v>0.375</v>
      </c>
      <c r="C112" s="24">
        <f t="shared" si="24"/>
        <v>0.41666666666666669</v>
      </c>
      <c r="D112" s="5"/>
      <c r="E112" s="9"/>
      <c r="F112" s="398"/>
      <c r="G112" s="398"/>
      <c r="H112" s="6"/>
      <c r="I112" s="7"/>
      <c r="J112" s="7"/>
      <c r="K112" s="30">
        <f t="shared" ref="K112:K113" si="26">(J112-I112+(J112&lt;I112))*24*60</f>
        <v>0</v>
      </c>
      <c r="L112" s="395"/>
      <c r="M112" s="396"/>
      <c r="N112" s="397"/>
      <c r="O112" s="36" t="str">
        <f t="shared" si="25"/>
        <v>Касьяненко</v>
      </c>
      <c r="P112" s="172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40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401"/>
      <c r="G113" s="401"/>
      <c r="H113" s="12"/>
      <c r="I113" s="13"/>
      <c r="J113" s="13"/>
      <c r="K113" s="31">
        <f t="shared" si="26"/>
        <v>0</v>
      </c>
      <c r="L113" s="402"/>
      <c r="M113" s="403"/>
      <c r="N113" s="404"/>
      <c r="O113" s="173" t="str">
        <f t="shared" si="25"/>
        <v>Касьяненко</v>
      </c>
      <c r="P113" s="173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5" thickBot="1">
      <c r="S114" s="34">
        <f t="shared" ref="S114:Z114" si="27">SUM(S47:S113)</f>
        <v>117.99999999999999</v>
      </c>
      <c r="T114" s="34">
        <f t="shared" si="27"/>
        <v>61.000000000000099</v>
      </c>
      <c r="U114" s="34">
        <f t="shared" si="27"/>
        <v>343</v>
      </c>
      <c r="V114" s="34">
        <f t="shared" si="27"/>
        <v>0</v>
      </c>
      <c r="W114" s="34">
        <f t="shared" si="27"/>
        <v>9.9999999999999645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185"/>
      <c r="S116" s="185"/>
      <c r="T116" s="185"/>
      <c r="U116" s="185"/>
    </row>
    <row r="117" spans="1:28" ht="15.75" thickBot="1">
      <c r="A117" s="258" t="s">
        <v>90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186"/>
      <c r="S117" s="186"/>
      <c r="T117" s="186"/>
      <c r="U117" s="186"/>
    </row>
    <row r="118" spans="1:28" ht="18.75" thickBot="1">
      <c r="A118" s="259" t="s">
        <v>62</v>
      </c>
      <c r="B118" s="260"/>
      <c r="C118" s="260"/>
      <c r="D118" s="260"/>
      <c r="E118" s="261"/>
      <c r="F118" s="413"/>
      <c r="G118" s="414"/>
      <c r="H118" s="415"/>
      <c r="I118" s="81" t="s">
        <v>47</v>
      </c>
      <c r="J118" s="82">
        <v>2000</v>
      </c>
      <c r="K118" s="83" t="s">
        <v>54</v>
      </c>
      <c r="L118" s="84">
        <v>720</v>
      </c>
    </row>
    <row r="119" spans="1:28" ht="20.25" customHeight="1" thickBot="1">
      <c r="A119" s="262" t="s">
        <v>8</v>
      </c>
      <c r="B119" s="263"/>
      <c r="C119" s="263"/>
      <c r="D119" s="263"/>
      <c r="E119" s="264"/>
      <c r="F119" s="265" t="s">
        <v>34</v>
      </c>
      <c r="G119" s="265"/>
      <c r="H119" s="266"/>
      <c r="I119" s="265" t="s">
        <v>9</v>
      </c>
      <c r="J119" s="267"/>
      <c r="K119" s="268" t="s">
        <v>16</v>
      </c>
      <c r="L119" s="266"/>
      <c r="M119" s="85"/>
      <c r="N119" s="269" t="s">
        <v>28</v>
      </c>
      <c r="O119" s="270"/>
      <c r="P119" s="270"/>
      <c r="Q119" s="270"/>
      <c r="R119" s="270"/>
      <c r="S119" s="270"/>
      <c r="T119" s="270"/>
      <c r="U119" s="271"/>
      <c r="X119" s="86"/>
    </row>
    <row r="120" spans="1:28" ht="15" thickBot="1">
      <c r="A120" s="289" t="s">
        <v>63</v>
      </c>
      <c r="B120" s="290"/>
      <c r="C120" s="290"/>
      <c r="D120" s="290"/>
      <c r="E120" s="290"/>
      <c r="F120" s="291" t="s">
        <v>233</v>
      </c>
      <c r="G120" s="292"/>
      <c r="H120" s="293"/>
      <c r="I120" s="294" t="s">
        <v>65</v>
      </c>
      <c r="J120" s="295"/>
      <c r="K120" s="291" t="s">
        <v>234</v>
      </c>
      <c r="L120" s="293"/>
      <c r="N120" s="296"/>
      <c r="O120" s="280" t="s">
        <v>29</v>
      </c>
      <c r="P120" s="281"/>
      <c r="Q120" s="281"/>
      <c r="R120" s="178"/>
      <c r="S120" s="178"/>
      <c r="T120" s="178"/>
      <c r="U120" s="87"/>
      <c r="X120" s="88"/>
    </row>
    <row r="121" spans="1:28" ht="14.25">
      <c r="A121" s="183" t="s">
        <v>7</v>
      </c>
      <c r="B121" s="184"/>
      <c r="C121" s="184"/>
      <c r="D121" s="184"/>
      <c r="E121" s="184"/>
      <c r="F121" s="275" t="s">
        <v>235</v>
      </c>
      <c r="G121" s="276"/>
      <c r="H121" s="277"/>
      <c r="I121" s="294" t="s">
        <v>45</v>
      </c>
      <c r="J121" s="295"/>
      <c r="K121" s="275" t="s">
        <v>94</v>
      </c>
      <c r="L121" s="277"/>
      <c r="N121" s="297"/>
      <c r="O121" s="298"/>
      <c r="P121" s="299"/>
      <c r="Q121" s="299"/>
      <c r="R121" s="179"/>
      <c r="S121" s="179"/>
      <c r="T121" s="179"/>
      <c r="U121" s="89"/>
      <c r="X121" s="88"/>
    </row>
    <row r="122" spans="1:28" ht="16.5" customHeight="1">
      <c r="A122" s="272" t="s">
        <v>46</v>
      </c>
      <c r="B122" s="273"/>
      <c r="C122" s="273"/>
      <c r="D122" s="273"/>
      <c r="E122" s="274"/>
      <c r="F122" s="275"/>
      <c r="G122" s="276"/>
      <c r="H122" s="277"/>
      <c r="I122" s="183" t="s">
        <v>44</v>
      </c>
      <c r="J122" s="71"/>
      <c r="K122" s="275" t="s">
        <v>236</v>
      </c>
      <c r="L122" s="277"/>
      <c r="N122" s="278"/>
      <c r="O122" s="280" t="s">
        <v>30</v>
      </c>
      <c r="P122" s="281"/>
      <c r="Q122" s="282"/>
      <c r="R122" s="180"/>
      <c r="S122" s="180"/>
      <c r="T122" s="180"/>
      <c r="U122" s="87"/>
      <c r="X122" s="88"/>
    </row>
    <row r="123" spans="1:28" ht="16.5" customHeight="1" thickBot="1">
      <c r="A123" s="272" t="s">
        <v>66</v>
      </c>
      <c r="B123" s="273"/>
      <c r="C123" s="273"/>
      <c r="D123" s="273"/>
      <c r="E123" s="274"/>
      <c r="F123" s="286" t="s">
        <v>95</v>
      </c>
      <c r="G123" s="287"/>
      <c r="H123" s="288"/>
      <c r="I123" s="183" t="s">
        <v>67</v>
      </c>
      <c r="J123" s="71"/>
      <c r="K123" s="286"/>
      <c r="L123" s="288"/>
      <c r="N123" s="279"/>
      <c r="O123" s="283"/>
      <c r="P123" s="284"/>
      <c r="Q123" s="285"/>
      <c r="R123" s="181"/>
      <c r="S123" s="181"/>
      <c r="T123" s="181"/>
      <c r="U123" s="91"/>
      <c r="X123" s="88"/>
    </row>
    <row r="124" spans="1:28" ht="15" thickBot="1">
      <c r="A124" s="303" t="s">
        <v>66</v>
      </c>
      <c r="B124" s="304"/>
      <c r="C124" s="304"/>
      <c r="D124" s="304"/>
      <c r="E124" s="305"/>
      <c r="F124" s="306"/>
      <c r="G124" s="307"/>
      <c r="H124" s="308"/>
      <c r="I124" s="92"/>
      <c r="J124" s="93"/>
      <c r="K124" s="306"/>
      <c r="L124" s="308"/>
      <c r="N124" s="309"/>
      <c r="O124" s="309"/>
      <c r="P124" s="310"/>
      <c r="Q124" s="310"/>
      <c r="R124" s="182"/>
      <c r="S124" s="182"/>
      <c r="T124" s="182"/>
      <c r="U124" s="182"/>
      <c r="X124" s="88"/>
    </row>
    <row r="125" spans="1:28" ht="15" hidden="1" thickBot="1">
      <c r="A125" s="94"/>
      <c r="B125" s="95"/>
      <c r="C125" s="95"/>
      <c r="D125" s="95"/>
      <c r="E125" s="95"/>
      <c r="F125" s="96"/>
      <c r="G125" s="96"/>
      <c r="H125" s="96"/>
      <c r="I125" s="95"/>
      <c r="J125" s="95"/>
      <c r="K125" s="96"/>
      <c r="L125" s="97"/>
      <c r="N125" s="177"/>
      <c r="O125" s="177"/>
      <c r="P125" s="182"/>
      <c r="Q125" s="182"/>
      <c r="R125" s="182"/>
      <c r="S125" s="182"/>
      <c r="T125" s="182"/>
      <c r="U125" s="182"/>
      <c r="X125" s="88"/>
    </row>
    <row r="126" spans="1:28" ht="15" hidden="1" thickBot="1">
      <c r="A126" s="94"/>
      <c r="B126" s="95"/>
      <c r="C126" s="95"/>
      <c r="D126" s="95"/>
      <c r="E126" s="95"/>
      <c r="F126" s="96"/>
      <c r="G126" s="96"/>
      <c r="H126" s="96"/>
      <c r="I126" s="95"/>
      <c r="J126" s="95"/>
      <c r="K126" s="96"/>
      <c r="L126" s="97"/>
      <c r="N126" s="177"/>
      <c r="O126" s="177"/>
      <c r="P126" s="182"/>
      <c r="Q126" s="182"/>
      <c r="R126" s="182"/>
      <c r="S126" s="182"/>
      <c r="T126" s="182"/>
      <c r="U126" s="182"/>
      <c r="X126" s="88"/>
    </row>
    <row r="127" spans="1:28" ht="15" hidden="1" thickBot="1">
      <c r="A127" s="94"/>
      <c r="B127" s="95"/>
      <c r="C127" s="95"/>
      <c r="D127" s="95"/>
      <c r="E127" s="95"/>
      <c r="F127" s="96"/>
      <c r="G127" s="96"/>
      <c r="H127" s="96"/>
      <c r="I127" s="95"/>
      <c r="J127" s="95"/>
      <c r="K127" s="96"/>
      <c r="L127" s="97"/>
      <c r="N127" s="177"/>
      <c r="O127" s="177"/>
      <c r="P127" s="182"/>
      <c r="Q127" s="182"/>
      <c r="R127" s="182"/>
      <c r="S127" s="182"/>
      <c r="T127" s="182"/>
      <c r="U127" s="182"/>
      <c r="X127" s="88"/>
    </row>
    <row r="128" spans="1:28" ht="15" hidden="1" thickBot="1">
      <c r="A128" s="94"/>
      <c r="B128" s="95"/>
      <c r="C128" s="95"/>
      <c r="D128" s="95"/>
      <c r="E128" s="95"/>
      <c r="F128" s="96"/>
      <c r="G128" s="96"/>
      <c r="H128" s="96"/>
      <c r="I128" s="95"/>
      <c r="J128" s="95"/>
      <c r="K128" s="96"/>
      <c r="L128" s="97"/>
      <c r="N128" s="177"/>
      <c r="O128" s="177"/>
      <c r="P128" s="182"/>
      <c r="Q128" s="182"/>
      <c r="R128" s="182"/>
      <c r="S128" s="182"/>
      <c r="T128" s="182"/>
      <c r="U128" s="182"/>
      <c r="X128" s="88"/>
    </row>
    <row r="129" spans="1:24" ht="18.75" customHeight="1" thickBot="1">
      <c r="A129" s="311" t="s">
        <v>33</v>
      </c>
      <c r="B129" s="312"/>
      <c r="C129" s="312"/>
      <c r="D129" s="312"/>
      <c r="E129" s="312"/>
      <c r="F129" s="312"/>
      <c r="G129" s="312"/>
      <c r="H129" s="312"/>
      <c r="I129" s="312"/>
      <c r="J129" s="312"/>
      <c r="K129" s="312"/>
      <c r="L129" s="313"/>
      <c r="N129" s="314" t="s">
        <v>37</v>
      </c>
      <c r="O129" s="315"/>
      <c r="P129" s="315"/>
      <c r="Q129" s="315"/>
      <c r="R129" s="315"/>
      <c r="S129" s="315"/>
      <c r="T129" s="315"/>
      <c r="U129" s="315"/>
      <c r="V129" s="316"/>
      <c r="X129" s="88"/>
    </row>
    <row r="130" spans="1:24" ht="8.25" customHeight="1">
      <c r="A130" s="300" t="s">
        <v>83</v>
      </c>
      <c r="B130" s="300" t="s">
        <v>51</v>
      </c>
      <c r="C130" s="300" t="s">
        <v>52</v>
      </c>
      <c r="D130" s="300" t="s">
        <v>24</v>
      </c>
      <c r="E130" s="300" t="s">
        <v>53</v>
      </c>
      <c r="F130" s="300" t="s">
        <v>55</v>
      </c>
      <c r="G130" s="300" t="s">
        <v>50</v>
      </c>
      <c r="H130" s="300" t="s">
        <v>64</v>
      </c>
      <c r="I130" s="300" t="s">
        <v>57</v>
      </c>
      <c r="J130" s="300" t="s">
        <v>49</v>
      </c>
      <c r="K130" s="300" t="s">
        <v>35</v>
      </c>
      <c r="L130" s="337" t="s">
        <v>48</v>
      </c>
      <c r="N130" s="324" t="s">
        <v>41</v>
      </c>
      <c r="O130" s="324"/>
      <c r="P130" s="325" t="s">
        <v>42</v>
      </c>
      <c r="Q130" s="326"/>
      <c r="R130" s="326"/>
      <c r="S130" s="326"/>
      <c r="T130" s="326"/>
      <c r="U130" s="327"/>
      <c r="V130" s="324" t="s">
        <v>43</v>
      </c>
      <c r="X130" s="88"/>
    </row>
    <row r="131" spans="1:24" ht="12.75" customHeight="1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38"/>
      <c r="N131" s="324"/>
      <c r="O131" s="324"/>
      <c r="P131" s="328"/>
      <c r="Q131" s="329"/>
      <c r="R131" s="329"/>
      <c r="S131" s="329"/>
      <c r="T131" s="329"/>
      <c r="U131" s="330"/>
      <c r="V131" s="324"/>
      <c r="X131" s="88"/>
    </row>
    <row r="132" spans="1:24" ht="12.75" customHeight="1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38"/>
      <c r="N132" s="324"/>
      <c r="O132" s="324"/>
      <c r="P132" s="328"/>
      <c r="Q132" s="329"/>
      <c r="R132" s="329"/>
      <c r="S132" s="329"/>
      <c r="T132" s="329"/>
      <c r="U132" s="330"/>
      <c r="V132" s="324"/>
      <c r="X132" s="88"/>
    </row>
    <row r="133" spans="1:24" ht="3.75" customHeight="1">
      <c r="A133" s="301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38"/>
      <c r="N133" s="324"/>
      <c r="O133" s="324"/>
      <c r="P133" s="331"/>
      <c r="Q133" s="332"/>
      <c r="R133" s="332"/>
      <c r="S133" s="332"/>
      <c r="T133" s="332"/>
      <c r="U133" s="333"/>
      <c r="V133" s="324"/>
      <c r="X133" s="88"/>
    </row>
    <row r="134" spans="1:24" ht="45.75" customHeight="1" thickBot="1">
      <c r="A134" s="301"/>
      <c r="B134" s="301"/>
      <c r="C134" s="301"/>
      <c r="D134" s="302"/>
      <c r="E134" s="302"/>
      <c r="F134" s="302"/>
      <c r="G134" s="302"/>
      <c r="H134" s="302"/>
      <c r="I134" s="302"/>
      <c r="J134" s="302"/>
      <c r="K134" s="302"/>
      <c r="L134" s="338"/>
      <c r="M134" s="98"/>
      <c r="N134" s="334" t="s">
        <v>17</v>
      </c>
      <c r="O134" s="334"/>
      <c r="P134" s="18">
        <f>SUM(S162:S173)</f>
        <v>19.999999999999929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19.999999999999929</v>
      </c>
      <c r="X134" s="88"/>
    </row>
    <row r="135" spans="1:24" ht="16.899999999999999" customHeight="1" thickBot="1">
      <c r="A135" s="317"/>
      <c r="B135" s="317"/>
      <c r="C135" s="317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176" t="s">
        <v>18</v>
      </c>
      <c r="O135" s="176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300" t="str">
        <f>A152</f>
        <v>мята</v>
      </c>
      <c r="B136" s="318">
        <v>0.83333333333333337</v>
      </c>
      <c r="C136" s="318">
        <v>0.33333333333333331</v>
      </c>
      <c r="D136" s="320">
        <f>(C136-B136+(C136&lt;B136))*24*60</f>
        <v>720</v>
      </c>
      <c r="E136" s="322">
        <v>2200</v>
      </c>
      <c r="F136" s="335">
        <f>IF(E136=0,0,(F152/J118*60))</f>
        <v>69.11999999999999</v>
      </c>
      <c r="G136" s="339">
        <f>IF($K136=0,0,(K136*100)/(D136*$J$3/60))</f>
        <v>9.6</v>
      </c>
      <c r="H136" s="335">
        <f>P134+P141</f>
        <v>19.999999999999929</v>
      </c>
      <c r="I136" s="339">
        <f>D136-F136-P142</f>
        <v>30.880000000000223</v>
      </c>
      <c r="J136" s="320">
        <f>(D136-H136)/60*E136</f>
        <v>25666.666666666668</v>
      </c>
      <c r="K136" s="341">
        <f>F152</f>
        <v>2304</v>
      </c>
      <c r="L136" s="100">
        <f>IF($K136=0,0,K136/J136)</f>
        <v>8.9766233766233758E-2</v>
      </c>
      <c r="N136" s="176" t="s">
        <v>19</v>
      </c>
      <c r="O136" s="176"/>
      <c r="P136" s="18">
        <f>SUM(U161:U172)</f>
        <v>599.99999999999989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599.99999999999989</v>
      </c>
      <c r="W136" s="182"/>
    </row>
    <row r="137" spans="1:24" ht="17.25" customHeight="1" thickBot="1">
      <c r="A137" s="317"/>
      <c r="B137" s="319"/>
      <c r="C137" s="319"/>
      <c r="D137" s="321"/>
      <c r="E137" s="323"/>
      <c r="F137" s="336"/>
      <c r="G137" s="340"/>
      <c r="H137" s="336"/>
      <c r="I137" s="340"/>
      <c r="J137" s="321"/>
      <c r="K137" s="342"/>
      <c r="L137" s="101">
        <f>K136-J136</f>
        <v>-23362.666666666668</v>
      </c>
      <c r="N137" s="176" t="s">
        <v>20</v>
      </c>
      <c r="O137" s="176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82"/>
    </row>
    <row r="138" spans="1:24" ht="17.25" customHeight="1">
      <c r="A138" s="300" t="str">
        <f>A153</f>
        <v>дыня</v>
      </c>
      <c r="B138" s="318"/>
      <c r="C138" s="318"/>
      <c r="D138" s="320">
        <f>(C138-B138+(C138&lt;B138))*24*60</f>
        <v>0</v>
      </c>
      <c r="E138" s="322"/>
      <c r="F138" s="335">
        <f>IF(E138=0,0,(F153/J118*60))</f>
        <v>0</v>
      </c>
      <c r="G138" s="339">
        <f>IF($K138=0,0,(K138*100)/(D138*$J$3/60))</f>
        <v>0</v>
      </c>
      <c r="H138" s="335">
        <f>Q134+Q141</f>
        <v>0</v>
      </c>
      <c r="I138" s="339">
        <f>D138-F138-Q142</f>
        <v>0</v>
      </c>
      <c r="J138" s="320">
        <f>(D138-H138)/60*E138</f>
        <v>0</v>
      </c>
      <c r="K138" s="341">
        <f>F153</f>
        <v>0</v>
      </c>
      <c r="L138" s="102">
        <f>IF($K138=0,0,K138/J138)</f>
        <v>0</v>
      </c>
      <c r="N138" s="176" t="s">
        <v>27</v>
      </c>
      <c r="O138" s="176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82"/>
    </row>
    <row r="139" spans="1:24" ht="16.899999999999999" customHeight="1" thickBot="1">
      <c r="A139" s="317"/>
      <c r="B139" s="319"/>
      <c r="C139" s="319"/>
      <c r="D139" s="321"/>
      <c r="E139" s="323"/>
      <c r="F139" s="336"/>
      <c r="G139" s="340"/>
      <c r="H139" s="336"/>
      <c r="I139" s="340"/>
      <c r="J139" s="321"/>
      <c r="K139" s="342"/>
      <c r="L139" s="101">
        <f>K138-J138</f>
        <v>0</v>
      </c>
      <c r="N139" s="174" t="s">
        <v>21</v>
      </c>
      <c r="O139" s="174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82"/>
    </row>
    <row r="140" spans="1:24" ht="16.899999999999999" customHeight="1" collapsed="1">
      <c r="A140" s="300">
        <f>A154</f>
        <v>0</v>
      </c>
      <c r="B140" s="318"/>
      <c r="C140" s="318"/>
      <c r="D140" s="320">
        <f>(C140-B140+(C140&lt;B140))*24*60</f>
        <v>0</v>
      </c>
      <c r="E140" s="322"/>
      <c r="F140" s="335">
        <f>IF(E140=0,0,(F154/J118*60))</f>
        <v>0</v>
      </c>
      <c r="G140" s="339">
        <f>IF($K140=0,0,(K140*100)/(D140*$J$3/60))</f>
        <v>0</v>
      </c>
      <c r="H140" s="335">
        <f>R134+R141</f>
        <v>0</v>
      </c>
      <c r="I140" s="339">
        <f>D140-F140-R142</f>
        <v>0</v>
      </c>
      <c r="J140" s="320">
        <f>(D140-H140)/60*E140</f>
        <v>0</v>
      </c>
      <c r="K140" s="341">
        <f>F154</f>
        <v>0</v>
      </c>
      <c r="L140" s="100">
        <f>IF($K140=0,0,K140/J140)</f>
        <v>0</v>
      </c>
      <c r="N140" s="174" t="s">
        <v>39</v>
      </c>
      <c r="O140" s="174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82"/>
      <c r="X140" s="182"/>
    </row>
    <row r="141" spans="1:24" ht="16.899999999999999" customHeight="1" thickBot="1">
      <c r="A141" s="317"/>
      <c r="B141" s="319"/>
      <c r="C141" s="319"/>
      <c r="D141" s="321"/>
      <c r="E141" s="323"/>
      <c r="F141" s="336"/>
      <c r="G141" s="340"/>
      <c r="H141" s="336"/>
      <c r="I141" s="340"/>
      <c r="J141" s="321"/>
      <c r="K141" s="342"/>
      <c r="L141" s="101">
        <f>K140-J140</f>
        <v>0</v>
      </c>
      <c r="N141" s="343" t="s">
        <v>22</v>
      </c>
      <c r="O141" s="343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82"/>
      <c r="X141" s="182"/>
    </row>
    <row r="142" spans="1:24" ht="16.899999999999999" customHeight="1" collapsed="1">
      <c r="A142" s="301">
        <f>A155</f>
        <v>0</v>
      </c>
      <c r="B142" s="348"/>
      <c r="C142" s="348"/>
      <c r="D142" s="346">
        <f>(C142-B142+(C142&lt;B142))*24*60</f>
        <v>0</v>
      </c>
      <c r="E142" s="349"/>
      <c r="F142" s="344">
        <f>IF(E142=0,0,(F155/J118*60))</f>
        <v>0</v>
      </c>
      <c r="G142" s="339">
        <f>IF($K142=0,0,(K142*100)/(D142*$J$3/60))</f>
        <v>0</v>
      </c>
      <c r="H142" s="344">
        <f>S134+S141</f>
        <v>0</v>
      </c>
      <c r="I142" s="345">
        <f>D142-F142-S142</f>
        <v>0</v>
      </c>
      <c r="J142" s="346">
        <f>(D142-H142)/60*E142</f>
        <v>0</v>
      </c>
      <c r="K142" s="341">
        <f>F155</f>
        <v>0</v>
      </c>
      <c r="L142" s="100">
        <f>IF($K142=0,0,K142/J142)</f>
        <v>0</v>
      </c>
      <c r="N142" s="347" t="s">
        <v>15</v>
      </c>
      <c r="O142" s="347"/>
      <c r="P142" s="19">
        <f t="shared" ref="P142:U142" si="29">SUM(P133:P141)</f>
        <v>619.99999999999977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619.99999999999977</v>
      </c>
      <c r="W142" s="182"/>
      <c r="X142" s="182"/>
    </row>
    <row r="143" spans="1:24" ht="16.899999999999999" customHeight="1" thickBot="1">
      <c r="A143" s="317"/>
      <c r="B143" s="319"/>
      <c r="C143" s="319"/>
      <c r="D143" s="321"/>
      <c r="E143" s="323"/>
      <c r="F143" s="336"/>
      <c r="G143" s="340"/>
      <c r="H143" s="336"/>
      <c r="I143" s="340"/>
      <c r="J143" s="321"/>
      <c r="K143" s="342"/>
      <c r="L143" s="101">
        <f>K142-J142</f>
        <v>0</v>
      </c>
      <c r="N143" s="347"/>
      <c r="O143" s="347"/>
      <c r="P143" s="19"/>
      <c r="Q143" s="19"/>
      <c r="R143" s="19"/>
      <c r="S143" s="19"/>
      <c r="T143" s="19"/>
      <c r="U143" s="19"/>
      <c r="V143" s="19"/>
      <c r="W143" s="182"/>
      <c r="X143" s="182"/>
    </row>
    <row r="144" spans="1:24" ht="16.899999999999999" customHeight="1">
      <c r="A144" s="300">
        <f>A156</f>
        <v>0</v>
      </c>
      <c r="B144" s="318"/>
      <c r="C144" s="318"/>
      <c r="D144" s="320">
        <f>(C144-B144+(C144&lt;B144))*24*60</f>
        <v>0</v>
      </c>
      <c r="E144" s="322"/>
      <c r="F144" s="335">
        <f>IF(E144=0,0,(F156/J118*60))</f>
        <v>0</v>
      </c>
      <c r="G144" s="339">
        <f>IF($K144=0,0,(K144*100)/(D144*$J$3/60))</f>
        <v>0</v>
      </c>
      <c r="H144" s="335">
        <f>T134+T141</f>
        <v>0</v>
      </c>
      <c r="I144" s="339">
        <f>D144-F144-T142</f>
        <v>0</v>
      </c>
      <c r="J144" s="320">
        <f>(D144-H144)/60*E144</f>
        <v>0</v>
      </c>
      <c r="K144" s="341">
        <f>F156</f>
        <v>0</v>
      </c>
      <c r="L144" s="100">
        <f>IF($K144=0,0,K144/J144)</f>
        <v>0</v>
      </c>
      <c r="V144" s="182"/>
      <c r="W144" s="182"/>
      <c r="X144" s="182"/>
    </row>
    <row r="145" spans="1:26" ht="16.899999999999999" customHeight="1" thickBot="1">
      <c r="A145" s="317"/>
      <c r="B145" s="319"/>
      <c r="C145" s="319"/>
      <c r="D145" s="321"/>
      <c r="E145" s="323"/>
      <c r="F145" s="336"/>
      <c r="G145" s="340"/>
      <c r="H145" s="336"/>
      <c r="I145" s="340"/>
      <c r="J145" s="321"/>
      <c r="K145" s="342"/>
      <c r="L145" s="101">
        <f>K144-J144</f>
        <v>0</v>
      </c>
      <c r="V145" s="182"/>
      <c r="W145" s="182"/>
      <c r="X145" s="182"/>
    </row>
    <row r="146" spans="1:26" ht="16.899999999999999" customHeight="1">
      <c r="A146" s="300">
        <f>A157</f>
        <v>0</v>
      </c>
      <c r="B146" s="318"/>
      <c r="C146" s="318"/>
      <c r="D146" s="320">
        <f>(C146-B146+(C146&lt;B146))*24*60</f>
        <v>0</v>
      </c>
      <c r="E146" s="322"/>
      <c r="F146" s="335">
        <f>IF(E146=0,0,(F157/J118*60))</f>
        <v>0</v>
      </c>
      <c r="G146" s="339">
        <f>IF($K146=0,0,(K146*100)/(D146*$J$3/60))</f>
        <v>0</v>
      </c>
      <c r="H146" s="335">
        <f>U134+U141</f>
        <v>0</v>
      </c>
      <c r="I146" s="339">
        <f>D146-F146-U142</f>
        <v>0</v>
      </c>
      <c r="J146" s="320">
        <f>(D146-H146)/60*E146</f>
        <v>0</v>
      </c>
      <c r="K146" s="341">
        <f>F157</f>
        <v>0</v>
      </c>
      <c r="L146" s="100">
        <f>IF($K146=0,0,K146/J146)</f>
        <v>0</v>
      </c>
      <c r="V146" s="182"/>
      <c r="W146" s="182"/>
      <c r="X146" s="182"/>
    </row>
    <row r="147" spans="1:26" ht="16.899999999999999" customHeight="1" thickBot="1">
      <c r="A147" s="317"/>
      <c r="B147" s="319"/>
      <c r="C147" s="319"/>
      <c r="D147" s="321"/>
      <c r="E147" s="323"/>
      <c r="F147" s="336"/>
      <c r="G147" s="340"/>
      <c r="H147" s="336"/>
      <c r="I147" s="340"/>
      <c r="J147" s="321"/>
      <c r="K147" s="342"/>
      <c r="L147" s="103">
        <f>K146-J146</f>
        <v>0</v>
      </c>
      <c r="V147" s="182"/>
      <c r="W147" s="182"/>
      <c r="X147" s="182"/>
    </row>
    <row r="148" spans="1:26" s="104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175" t="s">
        <v>81</v>
      </c>
      <c r="K148" s="140" t="s">
        <v>82</v>
      </c>
      <c r="L148" s="354">
        <f>IF($K149=0,0,K149/J149)</f>
        <v>8.9766233766233758E-2</v>
      </c>
      <c r="N148"/>
      <c r="O148"/>
      <c r="P148"/>
      <c r="Q148"/>
      <c r="R148"/>
      <c r="S148"/>
      <c r="T148"/>
      <c r="U148"/>
      <c r="V148" s="182"/>
      <c r="W148" s="105"/>
      <c r="X148" s="105"/>
    </row>
    <row r="149" spans="1:26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41">
        <f>J136+J138+J140+J142+J144+J146</f>
        <v>25666.666666666668</v>
      </c>
      <c r="K149" s="140">
        <f>K136+K138+K140+K142+K144+K146</f>
        <v>2304</v>
      </c>
      <c r="L149" s="355"/>
      <c r="M149" s="182"/>
      <c r="V149" s="182"/>
      <c r="W149" s="182"/>
      <c r="X149" s="182"/>
    </row>
    <row r="150" spans="1:26" ht="17.25" customHeight="1">
      <c r="A150" s="363" t="s">
        <v>11</v>
      </c>
      <c r="B150" s="364"/>
      <c r="C150" s="364"/>
      <c r="D150" s="364"/>
      <c r="E150" s="337"/>
      <c r="F150" s="300" t="s">
        <v>78</v>
      </c>
      <c r="G150" s="300" t="s">
        <v>80</v>
      </c>
      <c r="H150" s="367"/>
      <c r="I150" s="20"/>
      <c r="J150" s="21"/>
      <c r="K150" s="22"/>
      <c r="L150" s="367" t="s">
        <v>56</v>
      </c>
      <c r="M150" s="356"/>
      <c r="V150" s="182"/>
      <c r="W150" s="106"/>
      <c r="X150" s="106"/>
    </row>
    <row r="151" spans="1:26" ht="17.25" customHeight="1" thickBot="1">
      <c r="A151" s="365"/>
      <c r="B151" s="366"/>
      <c r="C151" s="366"/>
      <c r="D151" s="366"/>
      <c r="E151" s="338"/>
      <c r="F151" s="302"/>
      <c r="G151" s="301"/>
      <c r="H151" s="416"/>
      <c r="I151" s="117"/>
      <c r="J151" s="118"/>
      <c r="K151" s="115"/>
      <c r="L151" s="368"/>
      <c r="M151" s="356"/>
      <c r="V151" s="182"/>
      <c r="W151" s="106"/>
      <c r="X151" s="106"/>
    </row>
    <row r="152" spans="1:26" ht="15.75" thickBot="1">
      <c r="A152" s="357" t="s">
        <v>237</v>
      </c>
      <c r="B152" s="358"/>
      <c r="C152" s="358"/>
      <c r="D152" s="358"/>
      <c r="E152" s="359"/>
      <c r="F152" s="62">
        <v>2304</v>
      </c>
      <c r="G152" s="63">
        <v>2304</v>
      </c>
      <c r="H152" s="131"/>
      <c r="I152" s="121"/>
      <c r="J152" s="135"/>
      <c r="K152" s="123">
        <f>G152</f>
        <v>2304</v>
      </c>
      <c r="L152" s="136"/>
      <c r="M152" s="133"/>
      <c r="V152" s="182"/>
      <c r="W152" s="182"/>
      <c r="X152" s="182"/>
    </row>
    <row r="153" spans="1:26" ht="13.5" customHeight="1" thickBot="1">
      <c r="A153" s="360" t="s">
        <v>241</v>
      </c>
      <c r="B153" s="361"/>
      <c r="C153" s="361"/>
      <c r="D153" s="361"/>
      <c r="E153" s="362"/>
      <c r="F153" s="62"/>
      <c r="G153" s="64">
        <v>1578</v>
      </c>
      <c r="H153" s="132"/>
      <c r="I153" s="110"/>
      <c r="J153" s="134"/>
      <c r="K153" s="17">
        <f t="shared" ref="K153:K157" si="30">G153</f>
        <v>1578</v>
      </c>
      <c r="L153" s="137"/>
      <c r="M153" s="133"/>
      <c r="V153" s="182"/>
      <c r="W153" s="182"/>
      <c r="X153" s="182"/>
    </row>
    <row r="154" spans="1:26" ht="13.5" customHeight="1" thickBot="1">
      <c r="A154" s="360"/>
      <c r="B154" s="361"/>
      <c r="C154" s="361"/>
      <c r="D154" s="361"/>
      <c r="E154" s="362"/>
      <c r="F154" s="62"/>
      <c r="G154" s="64"/>
      <c r="H154" s="132"/>
      <c r="I154" s="110"/>
      <c r="J154" s="134"/>
      <c r="K154" s="17">
        <f t="shared" si="30"/>
        <v>0</v>
      </c>
      <c r="L154" s="137"/>
      <c r="M154" s="133"/>
      <c r="V154" s="182"/>
      <c r="W154" s="182"/>
      <c r="X154" s="182"/>
    </row>
    <row r="155" spans="1:26" ht="13.5" customHeight="1" thickBot="1">
      <c r="A155" s="360"/>
      <c r="B155" s="361"/>
      <c r="C155" s="361"/>
      <c r="D155" s="361"/>
      <c r="E155" s="362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182"/>
      <c r="W155" s="182"/>
      <c r="X155" s="182"/>
    </row>
    <row r="156" spans="1:26" ht="13.5" customHeight="1" thickBot="1">
      <c r="A156" s="360"/>
      <c r="B156" s="361"/>
      <c r="C156" s="361"/>
      <c r="D156" s="361"/>
      <c r="E156" s="362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182"/>
      <c r="W156" s="182"/>
      <c r="X156" s="182"/>
    </row>
    <row r="157" spans="1:26" ht="13.5" customHeight="1" thickBot="1">
      <c r="A157" s="369"/>
      <c r="B157" s="370"/>
      <c r="C157" s="370"/>
      <c r="D157" s="370"/>
      <c r="E157" s="371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182"/>
      <c r="W157" s="182"/>
      <c r="X157" s="182"/>
    </row>
    <row r="158" spans="1:26" ht="13.5" thickBot="1">
      <c r="A158" s="372" t="s">
        <v>79</v>
      </c>
      <c r="B158" s="373"/>
      <c r="C158" s="373"/>
      <c r="D158" s="373"/>
      <c r="E158" s="373"/>
      <c r="F158" s="374"/>
      <c r="G158" s="374"/>
      <c r="H158" s="374"/>
      <c r="I158" s="373"/>
      <c r="J158" s="375"/>
      <c r="K158" s="116">
        <f>SUM(K152:K157)</f>
        <v>3882</v>
      </c>
      <c r="L158" s="116">
        <f>SUM(L153+L153)</f>
        <v>0</v>
      </c>
      <c r="M158" s="112"/>
      <c r="V158" s="182"/>
    </row>
    <row r="159" spans="1:26" ht="12.75" customHeight="1" thickBot="1"/>
    <row r="160" spans="1:26" ht="12.75" customHeight="1" thickBot="1">
      <c r="A160" s="376" t="s">
        <v>11</v>
      </c>
      <c r="B160" s="376" t="s">
        <v>59</v>
      </c>
      <c r="C160" s="378"/>
      <c r="D160" s="380" t="s">
        <v>58</v>
      </c>
      <c r="E160" s="378" t="s">
        <v>1</v>
      </c>
      <c r="F160" s="383" t="s">
        <v>6</v>
      </c>
      <c r="G160" s="384"/>
      <c r="H160" s="380" t="s">
        <v>5</v>
      </c>
      <c r="I160" s="388" t="s">
        <v>12</v>
      </c>
      <c r="J160" s="389"/>
      <c r="K160" s="380" t="s">
        <v>38</v>
      </c>
      <c r="L160" s="376" t="s">
        <v>0</v>
      </c>
      <c r="M160" s="383"/>
      <c r="N160" s="384"/>
      <c r="O160" s="380" t="s">
        <v>4</v>
      </c>
      <c r="P160" s="380" t="s">
        <v>2</v>
      </c>
      <c r="Q160" s="380" t="s">
        <v>3</v>
      </c>
      <c r="S160" s="390" t="s">
        <v>26</v>
      </c>
      <c r="T160" s="391"/>
      <c r="U160" s="391"/>
      <c r="V160" s="391"/>
      <c r="W160" s="391"/>
      <c r="X160" s="391"/>
      <c r="Y160" s="391"/>
      <c r="Z160" s="392"/>
    </row>
    <row r="161" spans="1:28" s="85" customFormat="1" ht="25.5" customHeight="1" thickBot="1">
      <c r="A161" s="377"/>
      <c r="B161" s="377"/>
      <c r="C161" s="379"/>
      <c r="D161" s="381"/>
      <c r="E161" s="382"/>
      <c r="F161" s="385"/>
      <c r="G161" s="386"/>
      <c r="H161" s="387"/>
      <c r="I161" s="27" t="s">
        <v>13</v>
      </c>
      <c r="J161" s="28" t="s">
        <v>14</v>
      </c>
      <c r="K161" s="381"/>
      <c r="L161" s="377"/>
      <c r="M161" s="399"/>
      <c r="N161" s="400"/>
      <c r="O161" s="381"/>
      <c r="P161" s="381"/>
      <c r="Q161" s="381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405" t="str">
        <f>A152</f>
        <v>мята</v>
      </c>
      <c r="B162" s="23">
        <f>B136</f>
        <v>0.83333333333333337</v>
      </c>
      <c r="C162" s="23">
        <f>B162+1/24</f>
        <v>0.875</v>
      </c>
      <c r="D162" s="1"/>
      <c r="E162" s="171"/>
      <c r="F162" s="408" t="s">
        <v>98</v>
      </c>
      <c r="G162" s="409"/>
      <c r="H162" s="2" t="s">
        <v>99</v>
      </c>
      <c r="I162" s="3">
        <v>0.83333333333333337</v>
      </c>
      <c r="J162" s="3">
        <v>0.84027777777777779</v>
      </c>
      <c r="K162" s="29">
        <f>(J162-I162+(J162&lt;I162))*24*60</f>
        <v>9.9999999999999645</v>
      </c>
      <c r="L162" s="410"/>
      <c r="M162" s="411"/>
      <c r="N162" s="412"/>
      <c r="O162" s="35" t="str">
        <f t="shared" ref="O162:O225" si="31">IF(H162=$V$5,$F$122,"")</f>
        <v/>
      </c>
      <c r="P162" s="171"/>
      <c r="Q162" s="4"/>
      <c r="R162"/>
      <c r="S162" s="33">
        <f>IF($H162="ПЛАНОВЫЕ",$K162,0)</f>
        <v>9.9999999999999645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406"/>
      <c r="B163" s="24">
        <f>C162</f>
        <v>0.875</v>
      </c>
      <c r="C163" s="24">
        <f>B163+1/24</f>
        <v>0.91666666666666663</v>
      </c>
      <c r="D163" s="5"/>
      <c r="E163" s="172"/>
      <c r="F163" s="393" t="s">
        <v>208</v>
      </c>
      <c r="G163" s="394"/>
      <c r="H163" s="6" t="s">
        <v>99</v>
      </c>
      <c r="I163" s="7">
        <v>0.84027777777777779</v>
      </c>
      <c r="J163" s="7">
        <v>0.84722222222222221</v>
      </c>
      <c r="K163" s="30">
        <f t="shared" ref="K163:K226" si="32">(J163-I163+(J163&lt;I163))*24*60</f>
        <v>9.9999999999999645</v>
      </c>
      <c r="L163" s="395"/>
      <c r="M163" s="396"/>
      <c r="N163" s="397"/>
      <c r="O163" s="36" t="str">
        <f t="shared" si="31"/>
        <v/>
      </c>
      <c r="P163" s="172"/>
      <c r="Q163" s="8"/>
      <c r="R163"/>
      <c r="S163" s="33">
        <f t="shared" ref="S163:S226" si="33">IF($H163="ПЛАНОВЫЕ",$K163,0)</f>
        <v>9.9999999999999645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406"/>
      <c r="B164" s="24">
        <f t="shared" ref="B164:B173" si="41">C163</f>
        <v>0.91666666666666663</v>
      </c>
      <c r="C164" s="24">
        <f t="shared" ref="C164:C173" si="42">B164+1/24</f>
        <v>0.95833333333333326</v>
      </c>
      <c r="D164" s="5"/>
      <c r="E164" s="172"/>
      <c r="F164" s="398" t="s">
        <v>193</v>
      </c>
      <c r="G164" s="398"/>
      <c r="H164" s="6" t="s">
        <v>102</v>
      </c>
      <c r="I164" s="7">
        <v>0.86458333333333337</v>
      </c>
      <c r="J164" s="7">
        <v>0.94791666666666663</v>
      </c>
      <c r="K164" s="30">
        <f t="shared" si="32"/>
        <v>119.99999999999989</v>
      </c>
      <c r="L164" s="395" t="s">
        <v>240</v>
      </c>
      <c r="M164" s="396"/>
      <c r="N164" s="397"/>
      <c r="O164" s="36" t="str">
        <f t="shared" si="31"/>
        <v/>
      </c>
      <c r="P164" s="172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119.99999999999989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406"/>
      <c r="B165" s="24">
        <f t="shared" si="41"/>
        <v>0.95833333333333326</v>
      </c>
      <c r="C165" s="24">
        <f t="shared" si="42"/>
        <v>0.99999999999999989</v>
      </c>
      <c r="D165" s="5"/>
      <c r="E165" s="172"/>
      <c r="F165" s="398" t="s">
        <v>238</v>
      </c>
      <c r="G165" s="398"/>
      <c r="H165" s="6" t="s">
        <v>102</v>
      </c>
      <c r="I165" s="7">
        <v>0</v>
      </c>
      <c r="J165" s="7">
        <v>0.33333333333333331</v>
      </c>
      <c r="K165" s="30">
        <f t="shared" si="32"/>
        <v>480</v>
      </c>
      <c r="L165" s="395" t="s">
        <v>239</v>
      </c>
      <c r="M165" s="396"/>
      <c r="N165" s="397"/>
      <c r="O165" s="36" t="str">
        <f t="shared" si="31"/>
        <v/>
      </c>
      <c r="P165" s="172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480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406"/>
      <c r="B166" s="24">
        <f t="shared" si="41"/>
        <v>0.99999999999999989</v>
      </c>
      <c r="C166" s="24">
        <f t="shared" si="42"/>
        <v>1.0416666666666665</v>
      </c>
      <c r="D166" s="5"/>
      <c r="E166" s="172"/>
      <c r="F166" s="398"/>
      <c r="G166" s="398"/>
      <c r="H166" s="6"/>
      <c r="I166" s="7"/>
      <c r="J166" s="7"/>
      <c r="K166" s="30">
        <f t="shared" si="32"/>
        <v>0</v>
      </c>
      <c r="L166" s="395"/>
      <c r="M166" s="396"/>
      <c r="N166" s="397"/>
      <c r="O166" s="36">
        <f t="shared" si="31"/>
        <v>0</v>
      </c>
      <c r="P166" s="172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406"/>
      <c r="B167" s="24">
        <f t="shared" si="41"/>
        <v>1.0416666666666665</v>
      </c>
      <c r="C167" s="24">
        <f t="shared" si="42"/>
        <v>1.0833333333333333</v>
      </c>
      <c r="D167" s="5"/>
      <c r="E167" s="172"/>
      <c r="F167" s="398"/>
      <c r="G167" s="398"/>
      <c r="H167" s="6"/>
      <c r="I167" s="7"/>
      <c r="J167" s="7"/>
      <c r="K167" s="30">
        <f t="shared" si="32"/>
        <v>0</v>
      </c>
      <c r="L167" s="395"/>
      <c r="M167" s="396"/>
      <c r="N167" s="397"/>
      <c r="O167" s="36">
        <f t="shared" si="31"/>
        <v>0</v>
      </c>
      <c r="P167" s="172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406"/>
      <c r="B168" s="24">
        <f t="shared" si="41"/>
        <v>1.0833333333333333</v>
      </c>
      <c r="C168" s="24">
        <f t="shared" si="42"/>
        <v>1.125</v>
      </c>
      <c r="D168" s="5"/>
      <c r="E168" s="9"/>
      <c r="F168" s="398"/>
      <c r="G168" s="398"/>
      <c r="H168" s="6"/>
      <c r="I168" s="7"/>
      <c r="J168" s="7"/>
      <c r="K168" s="30">
        <f t="shared" si="32"/>
        <v>0</v>
      </c>
      <c r="L168" s="395"/>
      <c r="M168" s="396"/>
      <c r="N168" s="397"/>
      <c r="O168" s="36">
        <f t="shared" si="31"/>
        <v>0</v>
      </c>
      <c r="P168" s="172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406"/>
      <c r="B169" s="24">
        <f t="shared" si="41"/>
        <v>1.125</v>
      </c>
      <c r="C169" s="24">
        <f t="shared" si="42"/>
        <v>1.1666666666666667</v>
      </c>
      <c r="D169" s="5"/>
      <c r="E169" s="9"/>
      <c r="F169" s="393"/>
      <c r="G169" s="394"/>
      <c r="H169" s="6"/>
      <c r="I169" s="7"/>
      <c r="J169" s="7"/>
      <c r="K169" s="30">
        <f t="shared" si="32"/>
        <v>0</v>
      </c>
      <c r="L169" s="395"/>
      <c r="M169" s="396"/>
      <c r="N169" s="397"/>
      <c r="O169" s="36">
        <f t="shared" si="31"/>
        <v>0</v>
      </c>
      <c r="P169" s="172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406"/>
      <c r="B170" s="24">
        <f t="shared" si="41"/>
        <v>1.1666666666666667</v>
      </c>
      <c r="C170" s="24">
        <f t="shared" si="42"/>
        <v>1.2083333333333335</v>
      </c>
      <c r="D170" s="5"/>
      <c r="E170" s="9"/>
      <c r="F170" s="393"/>
      <c r="G170" s="394"/>
      <c r="H170" s="6"/>
      <c r="I170" s="7"/>
      <c r="J170" s="7"/>
      <c r="K170" s="30">
        <f t="shared" si="32"/>
        <v>0</v>
      </c>
      <c r="L170" s="395"/>
      <c r="M170" s="396"/>
      <c r="N170" s="397"/>
      <c r="O170" s="36">
        <f t="shared" si="31"/>
        <v>0</v>
      </c>
      <c r="P170" s="172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406"/>
      <c r="B171" s="24">
        <f t="shared" si="41"/>
        <v>1.2083333333333335</v>
      </c>
      <c r="C171" s="24">
        <f t="shared" si="42"/>
        <v>1.2500000000000002</v>
      </c>
      <c r="D171" s="5"/>
      <c r="E171" s="9"/>
      <c r="F171" s="398"/>
      <c r="G171" s="398"/>
      <c r="H171" s="6"/>
      <c r="I171" s="7"/>
      <c r="J171" s="7"/>
      <c r="K171" s="30">
        <f t="shared" si="32"/>
        <v>0</v>
      </c>
      <c r="L171" s="395"/>
      <c r="M171" s="396"/>
      <c r="N171" s="397"/>
      <c r="O171" s="36">
        <f t="shared" si="31"/>
        <v>0</v>
      </c>
      <c r="P171" s="172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406"/>
      <c r="B172" s="24">
        <f t="shared" si="41"/>
        <v>1.2500000000000002</v>
      </c>
      <c r="C172" s="24">
        <f t="shared" si="42"/>
        <v>1.291666666666667</v>
      </c>
      <c r="D172" s="10"/>
      <c r="E172" s="9"/>
      <c r="F172" s="398"/>
      <c r="G172" s="398"/>
      <c r="H172" s="6"/>
      <c r="I172" s="7"/>
      <c r="J172" s="7"/>
      <c r="K172" s="30">
        <f t="shared" si="32"/>
        <v>0</v>
      </c>
      <c r="L172" s="395"/>
      <c r="M172" s="396"/>
      <c r="N172" s="397"/>
      <c r="O172" s="36">
        <f t="shared" si="31"/>
        <v>0</v>
      </c>
      <c r="P172" s="172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407"/>
      <c r="B173" s="25">
        <f t="shared" si="41"/>
        <v>1.291666666666667</v>
      </c>
      <c r="C173" s="26">
        <f t="shared" si="42"/>
        <v>1.3333333333333337</v>
      </c>
      <c r="D173" s="11"/>
      <c r="E173" s="11"/>
      <c r="F173" s="401"/>
      <c r="G173" s="401"/>
      <c r="H173" s="6"/>
      <c r="I173" s="13"/>
      <c r="J173" s="13"/>
      <c r="K173" s="31">
        <f t="shared" si="32"/>
        <v>0</v>
      </c>
      <c r="L173" s="402"/>
      <c r="M173" s="403"/>
      <c r="N173" s="404"/>
      <c r="O173" s="39">
        <f t="shared" si="31"/>
        <v>0</v>
      </c>
      <c r="P173" s="173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405" t="str">
        <f>A153</f>
        <v>дыня</v>
      </c>
      <c r="B174" s="23">
        <f>B138</f>
        <v>0</v>
      </c>
      <c r="C174" s="23">
        <f>B174+1/24</f>
        <v>4.1666666666666664E-2</v>
      </c>
      <c r="D174" s="1"/>
      <c r="E174" s="171"/>
      <c r="F174" s="408"/>
      <c r="G174" s="409"/>
      <c r="H174" s="2"/>
      <c r="I174" s="3"/>
      <c r="J174" s="3"/>
      <c r="K174" s="29">
        <f t="shared" si="32"/>
        <v>0</v>
      </c>
      <c r="L174" s="410"/>
      <c r="M174" s="411"/>
      <c r="N174" s="412"/>
      <c r="O174" s="35">
        <f t="shared" si="31"/>
        <v>0</v>
      </c>
      <c r="P174" s="171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406"/>
      <c r="B175" s="24">
        <f>C174</f>
        <v>4.1666666666666664E-2</v>
      </c>
      <c r="C175" s="24">
        <f>B175+1/24</f>
        <v>8.3333333333333329E-2</v>
      </c>
      <c r="D175" s="5"/>
      <c r="E175" s="172"/>
      <c r="F175" s="398"/>
      <c r="G175" s="398"/>
      <c r="H175" s="6"/>
      <c r="I175" s="7"/>
      <c r="J175" s="7"/>
      <c r="K175" s="30">
        <f t="shared" si="32"/>
        <v>0</v>
      </c>
      <c r="L175" s="395"/>
      <c r="M175" s="396"/>
      <c r="N175" s="397"/>
      <c r="O175" s="36">
        <f t="shared" si="31"/>
        <v>0</v>
      </c>
      <c r="P175" s="172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406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172"/>
      <c r="F176" s="398"/>
      <c r="G176" s="398"/>
      <c r="H176" s="6"/>
      <c r="I176" s="7"/>
      <c r="J176" s="7"/>
      <c r="K176" s="30">
        <f t="shared" si="32"/>
        <v>0</v>
      </c>
      <c r="L176" s="395"/>
      <c r="M176" s="396"/>
      <c r="N176" s="397"/>
      <c r="O176" s="36">
        <f t="shared" si="31"/>
        <v>0</v>
      </c>
      <c r="P176" s="172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406"/>
      <c r="B177" s="24">
        <f t="shared" si="43"/>
        <v>0.125</v>
      </c>
      <c r="C177" s="24">
        <f t="shared" si="44"/>
        <v>0.16666666666666666</v>
      </c>
      <c r="D177" s="5"/>
      <c r="E177" s="172"/>
      <c r="F177" s="398"/>
      <c r="G177" s="398"/>
      <c r="H177" s="6"/>
      <c r="I177" s="7"/>
      <c r="J177" s="7"/>
      <c r="K177" s="30">
        <f t="shared" si="32"/>
        <v>0</v>
      </c>
      <c r="L177" s="395"/>
      <c r="M177" s="396"/>
      <c r="N177" s="397"/>
      <c r="O177" s="36">
        <f t="shared" si="31"/>
        <v>0</v>
      </c>
      <c r="P177" s="172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406"/>
      <c r="B178" s="24">
        <f t="shared" si="43"/>
        <v>0.16666666666666666</v>
      </c>
      <c r="C178" s="24">
        <f t="shared" si="44"/>
        <v>0.20833333333333331</v>
      </c>
      <c r="D178" s="5"/>
      <c r="E178" s="172"/>
      <c r="F178" s="398"/>
      <c r="G178" s="398"/>
      <c r="H178" s="6"/>
      <c r="I178" s="7"/>
      <c r="J178" s="7"/>
      <c r="K178" s="30">
        <f t="shared" si="32"/>
        <v>0</v>
      </c>
      <c r="L178" s="395"/>
      <c r="M178" s="396"/>
      <c r="N178" s="397"/>
      <c r="O178" s="36">
        <f t="shared" si="31"/>
        <v>0</v>
      </c>
      <c r="P178" s="172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406"/>
      <c r="B179" s="24">
        <f t="shared" si="43"/>
        <v>0.20833333333333331</v>
      </c>
      <c r="C179" s="24">
        <f t="shared" si="44"/>
        <v>0.24999999999999997</v>
      </c>
      <c r="D179" s="5"/>
      <c r="E179" s="172"/>
      <c r="F179" s="398"/>
      <c r="G179" s="398"/>
      <c r="H179" s="6"/>
      <c r="I179" s="7"/>
      <c r="J179" s="7"/>
      <c r="K179" s="30">
        <f t="shared" si="32"/>
        <v>0</v>
      </c>
      <c r="L179" s="395"/>
      <c r="M179" s="396"/>
      <c r="N179" s="397"/>
      <c r="O179" s="36">
        <f t="shared" si="31"/>
        <v>0</v>
      </c>
      <c r="P179" s="172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406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398"/>
      <c r="G180" s="398"/>
      <c r="H180" s="6"/>
      <c r="I180" s="7"/>
      <c r="J180" s="7"/>
      <c r="K180" s="30">
        <f t="shared" si="32"/>
        <v>0</v>
      </c>
      <c r="L180" s="395"/>
      <c r="M180" s="396"/>
      <c r="N180" s="397"/>
      <c r="O180" s="36">
        <f t="shared" si="31"/>
        <v>0</v>
      </c>
      <c r="P180" s="172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406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393"/>
      <c r="G181" s="394"/>
      <c r="H181" s="6"/>
      <c r="I181" s="7"/>
      <c r="J181" s="7"/>
      <c r="K181" s="30">
        <f t="shared" si="32"/>
        <v>0</v>
      </c>
      <c r="L181" s="395"/>
      <c r="M181" s="396"/>
      <c r="N181" s="397"/>
      <c r="O181" s="36">
        <f t="shared" si="31"/>
        <v>0</v>
      </c>
      <c r="P181" s="172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406"/>
      <c r="B182" s="24">
        <f t="shared" si="43"/>
        <v>0.33333333333333331</v>
      </c>
      <c r="C182" s="24">
        <f t="shared" si="44"/>
        <v>0.375</v>
      </c>
      <c r="D182" s="5"/>
      <c r="E182" s="9"/>
      <c r="F182" s="393"/>
      <c r="G182" s="394"/>
      <c r="H182" s="6"/>
      <c r="I182" s="7"/>
      <c r="J182" s="7"/>
      <c r="K182" s="30">
        <f t="shared" si="32"/>
        <v>0</v>
      </c>
      <c r="L182" s="395"/>
      <c r="M182" s="396"/>
      <c r="N182" s="397"/>
      <c r="O182" s="36">
        <f t="shared" si="31"/>
        <v>0</v>
      </c>
      <c r="P182" s="172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406"/>
      <c r="B183" s="24">
        <f t="shared" si="43"/>
        <v>0.375</v>
      </c>
      <c r="C183" s="24">
        <f t="shared" si="44"/>
        <v>0.41666666666666669</v>
      </c>
      <c r="D183" s="5"/>
      <c r="E183" s="9"/>
      <c r="F183" s="398"/>
      <c r="G183" s="398"/>
      <c r="H183" s="6"/>
      <c r="I183" s="7"/>
      <c r="J183" s="7"/>
      <c r="K183" s="30">
        <f t="shared" si="32"/>
        <v>0</v>
      </c>
      <c r="L183" s="395"/>
      <c r="M183" s="396"/>
      <c r="N183" s="397"/>
      <c r="O183" s="36">
        <f t="shared" si="31"/>
        <v>0</v>
      </c>
      <c r="P183" s="172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407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401"/>
      <c r="G184" s="401"/>
      <c r="H184" s="12"/>
      <c r="I184" s="13"/>
      <c r="J184" s="13"/>
      <c r="K184" s="31">
        <f t="shared" si="32"/>
        <v>0</v>
      </c>
      <c r="L184" s="402"/>
      <c r="M184" s="403"/>
      <c r="N184" s="404"/>
      <c r="O184" s="39">
        <f t="shared" si="31"/>
        <v>0</v>
      </c>
      <c r="P184" s="173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405">
        <f>A154</f>
        <v>0</v>
      </c>
      <c r="B185" s="23">
        <f>B140</f>
        <v>0</v>
      </c>
      <c r="C185" s="23">
        <f>B185+1/24</f>
        <v>4.1666666666666664E-2</v>
      </c>
      <c r="D185" s="1"/>
      <c r="E185" s="171"/>
      <c r="F185" s="408"/>
      <c r="G185" s="409"/>
      <c r="H185" s="2"/>
      <c r="I185" s="3"/>
      <c r="J185" s="3"/>
      <c r="K185" s="29">
        <f t="shared" si="32"/>
        <v>0</v>
      </c>
      <c r="L185" s="410"/>
      <c r="M185" s="411"/>
      <c r="N185" s="412"/>
      <c r="O185" s="35">
        <f t="shared" si="31"/>
        <v>0</v>
      </c>
      <c r="P185" s="171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406"/>
      <c r="B186" s="24">
        <f>C185</f>
        <v>4.1666666666666664E-2</v>
      </c>
      <c r="C186" s="24">
        <f>B186+1/24</f>
        <v>8.3333333333333329E-2</v>
      </c>
      <c r="D186" s="5"/>
      <c r="E186" s="172"/>
      <c r="F186" s="398"/>
      <c r="G186" s="398"/>
      <c r="H186" s="6"/>
      <c r="I186" s="7"/>
      <c r="J186" s="7"/>
      <c r="K186" s="30">
        <f t="shared" si="32"/>
        <v>0</v>
      </c>
      <c r="L186" s="395"/>
      <c r="M186" s="396"/>
      <c r="N186" s="397"/>
      <c r="O186" s="36">
        <f t="shared" si="31"/>
        <v>0</v>
      </c>
      <c r="P186" s="172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40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72"/>
      <c r="F187" s="398"/>
      <c r="G187" s="398"/>
      <c r="H187" s="6"/>
      <c r="I187" s="7"/>
      <c r="J187" s="7"/>
      <c r="K187" s="30">
        <f t="shared" si="32"/>
        <v>0</v>
      </c>
      <c r="L187" s="395"/>
      <c r="M187" s="396"/>
      <c r="N187" s="397"/>
      <c r="O187" s="36">
        <f t="shared" si="31"/>
        <v>0</v>
      </c>
      <c r="P187" s="172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406"/>
      <c r="B188" s="24">
        <f t="shared" si="45"/>
        <v>0.125</v>
      </c>
      <c r="C188" s="24">
        <f t="shared" si="46"/>
        <v>0.16666666666666666</v>
      </c>
      <c r="D188" s="5"/>
      <c r="E188" s="172"/>
      <c r="F188" s="398"/>
      <c r="G188" s="398"/>
      <c r="H188" s="6"/>
      <c r="I188" s="7"/>
      <c r="J188" s="7"/>
      <c r="K188" s="30">
        <f t="shared" si="32"/>
        <v>0</v>
      </c>
      <c r="L188" s="395"/>
      <c r="M188" s="396"/>
      <c r="N188" s="397"/>
      <c r="O188" s="36">
        <f t="shared" si="31"/>
        <v>0</v>
      </c>
      <c r="P188" s="172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406"/>
      <c r="B189" s="24">
        <f t="shared" si="45"/>
        <v>0.16666666666666666</v>
      </c>
      <c r="C189" s="24">
        <f t="shared" si="46"/>
        <v>0.20833333333333331</v>
      </c>
      <c r="D189" s="5"/>
      <c r="E189" s="172"/>
      <c r="F189" s="398"/>
      <c r="G189" s="398"/>
      <c r="H189" s="6"/>
      <c r="I189" s="7"/>
      <c r="J189" s="7"/>
      <c r="K189" s="30">
        <f t="shared" si="32"/>
        <v>0</v>
      </c>
      <c r="L189" s="395"/>
      <c r="M189" s="396"/>
      <c r="N189" s="397"/>
      <c r="O189" s="36">
        <f t="shared" si="31"/>
        <v>0</v>
      </c>
      <c r="P189" s="172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406"/>
      <c r="B190" s="24">
        <f t="shared" si="45"/>
        <v>0.20833333333333331</v>
      </c>
      <c r="C190" s="24">
        <f t="shared" si="46"/>
        <v>0.24999999999999997</v>
      </c>
      <c r="D190" s="5"/>
      <c r="E190" s="172"/>
      <c r="F190" s="398"/>
      <c r="G190" s="398"/>
      <c r="H190" s="6"/>
      <c r="I190" s="7"/>
      <c r="J190" s="7"/>
      <c r="K190" s="30">
        <f t="shared" si="32"/>
        <v>0</v>
      </c>
      <c r="L190" s="395"/>
      <c r="M190" s="396"/>
      <c r="N190" s="397"/>
      <c r="O190" s="36">
        <f t="shared" si="31"/>
        <v>0</v>
      </c>
      <c r="P190" s="172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406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398"/>
      <c r="G191" s="398"/>
      <c r="H191" s="6"/>
      <c r="I191" s="7"/>
      <c r="J191" s="7"/>
      <c r="K191" s="30">
        <f t="shared" si="32"/>
        <v>0</v>
      </c>
      <c r="L191" s="395"/>
      <c r="M191" s="396"/>
      <c r="N191" s="397"/>
      <c r="O191" s="36">
        <f t="shared" si="31"/>
        <v>0</v>
      </c>
      <c r="P191" s="172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406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393"/>
      <c r="G192" s="394"/>
      <c r="H192" s="6"/>
      <c r="I192" s="7"/>
      <c r="J192" s="7"/>
      <c r="K192" s="30">
        <f t="shared" si="32"/>
        <v>0</v>
      </c>
      <c r="L192" s="395"/>
      <c r="M192" s="396"/>
      <c r="N192" s="397"/>
      <c r="O192" s="36">
        <f t="shared" si="31"/>
        <v>0</v>
      </c>
      <c r="P192" s="172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406"/>
      <c r="B193" s="24">
        <f t="shared" si="45"/>
        <v>0.33333333333333331</v>
      </c>
      <c r="C193" s="24">
        <f t="shared" si="46"/>
        <v>0.375</v>
      </c>
      <c r="D193" s="5"/>
      <c r="E193" s="9"/>
      <c r="F193" s="393"/>
      <c r="G193" s="394"/>
      <c r="H193" s="6"/>
      <c r="I193" s="7"/>
      <c r="J193" s="7"/>
      <c r="K193" s="30">
        <f t="shared" si="32"/>
        <v>0</v>
      </c>
      <c r="L193" s="395"/>
      <c r="M193" s="396"/>
      <c r="N193" s="397"/>
      <c r="O193" s="36">
        <f t="shared" si="31"/>
        <v>0</v>
      </c>
      <c r="P193" s="172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406"/>
      <c r="B194" s="24">
        <f t="shared" si="45"/>
        <v>0.375</v>
      </c>
      <c r="C194" s="24">
        <f t="shared" si="46"/>
        <v>0.41666666666666669</v>
      </c>
      <c r="D194" s="5"/>
      <c r="E194" s="9"/>
      <c r="F194" s="398"/>
      <c r="G194" s="398"/>
      <c r="H194" s="6"/>
      <c r="I194" s="7"/>
      <c r="J194" s="7"/>
      <c r="K194" s="30">
        <f t="shared" si="32"/>
        <v>0</v>
      </c>
      <c r="L194" s="395"/>
      <c r="M194" s="396"/>
      <c r="N194" s="397"/>
      <c r="O194" s="36">
        <f t="shared" si="31"/>
        <v>0</v>
      </c>
      <c r="P194" s="172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407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401"/>
      <c r="G195" s="401"/>
      <c r="H195" s="12"/>
      <c r="I195" s="13"/>
      <c r="J195" s="13"/>
      <c r="K195" s="31">
        <f t="shared" si="32"/>
        <v>0</v>
      </c>
      <c r="L195" s="402"/>
      <c r="M195" s="403"/>
      <c r="N195" s="404"/>
      <c r="O195" s="39">
        <f t="shared" si="31"/>
        <v>0</v>
      </c>
      <c r="P195" s="173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405">
        <f>A155</f>
        <v>0</v>
      </c>
      <c r="B196" s="23">
        <f>B142</f>
        <v>0</v>
      </c>
      <c r="C196" s="23">
        <f>B196+1/24</f>
        <v>4.1666666666666664E-2</v>
      </c>
      <c r="D196" s="1"/>
      <c r="E196" s="171"/>
      <c r="F196" s="408"/>
      <c r="G196" s="409"/>
      <c r="H196" s="2"/>
      <c r="I196" s="3"/>
      <c r="J196" s="3"/>
      <c r="K196" s="29">
        <f t="shared" si="32"/>
        <v>0</v>
      </c>
      <c r="L196" s="410"/>
      <c r="M196" s="411"/>
      <c r="N196" s="412"/>
      <c r="O196" s="35">
        <f t="shared" si="31"/>
        <v>0</v>
      </c>
      <c r="P196" s="171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406"/>
      <c r="B197" s="24">
        <f>C196</f>
        <v>4.1666666666666664E-2</v>
      </c>
      <c r="C197" s="24">
        <f>B197+1/24</f>
        <v>8.3333333333333329E-2</v>
      </c>
      <c r="D197" s="5"/>
      <c r="E197" s="172"/>
      <c r="F197" s="398"/>
      <c r="G197" s="398"/>
      <c r="H197" s="6"/>
      <c r="I197" s="7"/>
      <c r="J197" s="7"/>
      <c r="K197" s="30">
        <f t="shared" si="32"/>
        <v>0</v>
      </c>
      <c r="L197" s="395"/>
      <c r="M197" s="396"/>
      <c r="N197" s="397"/>
      <c r="O197" s="36">
        <f t="shared" si="31"/>
        <v>0</v>
      </c>
      <c r="P197" s="172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40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72"/>
      <c r="F198" s="398"/>
      <c r="G198" s="398"/>
      <c r="H198" s="6"/>
      <c r="I198" s="7"/>
      <c r="J198" s="7"/>
      <c r="K198" s="30">
        <f t="shared" si="32"/>
        <v>0</v>
      </c>
      <c r="L198" s="395"/>
      <c r="M198" s="396"/>
      <c r="N198" s="397"/>
      <c r="O198" s="36">
        <f t="shared" si="31"/>
        <v>0</v>
      </c>
      <c r="P198" s="172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406"/>
      <c r="B199" s="24">
        <f t="shared" si="47"/>
        <v>0.125</v>
      </c>
      <c r="C199" s="24">
        <f t="shared" si="48"/>
        <v>0.16666666666666666</v>
      </c>
      <c r="D199" s="5"/>
      <c r="E199" s="172"/>
      <c r="F199" s="398"/>
      <c r="G199" s="398"/>
      <c r="H199" s="6"/>
      <c r="I199" s="7"/>
      <c r="J199" s="7"/>
      <c r="K199" s="30">
        <f t="shared" si="32"/>
        <v>0</v>
      </c>
      <c r="L199" s="395"/>
      <c r="M199" s="396"/>
      <c r="N199" s="397"/>
      <c r="O199" s="36">
        <f t="shared" si="31"/>
        <v>0</v>
      </c>
      <c r="P199" s="172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406"/>
      <c r="B200" s="24">
        <f t="shared" si="47"/>
        <v>0.16666666666666666</v>
      </c>
      <c r="C200" s="24">
        <f t="shared" si="48"/>
        <v>0.20833333333333331</v>
      </c>
      <c r="D200" s="5"/>
      <c r="E200" s="172"/>
      <c r="F200" s="398"/>
      <c r="G200" s="398"/>
      <c r="H200" s="6"/>
      <c r="I200" s="7"/>
      <c r="J200" s="7"/>
      <c r="K200" s="30">
        <f t="shared" si="32"/>
        <v>0</v>
      </c>
      <c r="L200" s="395"/>
      <c r="M200" s="396"/>
      <c r="N200" s="397"/>
      <c r="O200" s="36">
        <f t="shared" si="31"/>
        <v>0</v>
      </c>
      <c r="P200" s="172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406"/>
      <c r="B201" s="24">
        <f t="shared" si="47"/>
        <v>0.20833333333333331</v>
      </c>
      <c r="C201" s="24">
        <f t="shared" si="48"/>
        <v>0.24999999999999997</v>
      </c>
      <c r="D201" s="5"/>
      <c r="E201" s="172"/>
      <c r="F201" s="398"/>
      <c r="G201" s="398"/>
      <c r="H201" s="6"/>
      <c r="I201" s="7"/>
      <c r="J201" s="7"/>
      <c r="K201" s="30">
        <f t="shared" si="32"/>
        <v>0</v>
      </c>
      <c r="L201" s="395"/>
      <c r="M201" s="396"/>
      <c r="N201" s="397"/>
      <c r="O201" s="36">
        <f t="shared" si="31"/>
        <v>0</v>
      </c>
      <c r="P201" s="172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40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398"/>
      <c r="G202" s="398"/>
      <c r="H202" s="6"/>
      <c r="I202" s="7"/>
      <c r="J202" s="7"/>
      <c r="K202" s="30">
        <f t="shared" si="32"/>
        <v>0</v>
      </c>
      <c r="L202" s="395"/>
      <c r="M202" s="396"/>
      <c r="N202" s="397"/>
      <c r="O202" s="36">
        <f t="shared" si="31"/>
        <v>0</v>
      </c>
      <c r="P202" s="172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40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393"/>
      <c r="G203" s="394"/>
      <c r="H203" s="6"/>
      <c r="I203" s="7"/>
      <c r="J203" s="7"/>
      <c r="K203" s="30">
        <f t="shared" si="32"/>
        <v>0</v>
      </c>
      <c r="L203" s="395"/>
      <c r="M203" s="396"/>
      <c r="N203" s="397"/>
      <c r="O203" s="36">
        <f t="shared" si="31"/>
        <v>0</v>
      </c>
      <c r="P203" s="172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406"/>
      <c r="B204" s="24">
        <f t="shared" si="47"/>
        <v>0.33333333333333331</v>
      </c>
      <c r="C204" s="24">
        <f t="shared" si="48"/>
        <v>0.375</v>
      </c>
      <c r="D204" s="5"/>
      <c r="E204" s="9"/>
      <c r="F204" s="393"/>
      <c r="G204" s="394"/>
      <c r="H204" s="6"/>
      <c r="I204" s="7"/>
      <c r="J204" s="7"/>
      <c r="K204" s="30">
        <f t="shared" si="32"/>
        <v>0</v>
      </c>
      <c r="L204" s="395"/>
      <c r="M204" s="396"/>
      <c r="N204" s="397"/>
      <c r="O204" s="36">
        <f t="shared" si="31"/>
        <v>0</v>
      </c>
      <c r="P204" s="172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406"/>
      <c r="B205" s="24">
        <f t="shared" si="47"/>
        <v>0.375</v>
      </c>
      <c r="C205" s="24">
        <f t="shared" si="48"/>
        <v>0.41666666666666669</v>
      </c>
      <c r="D205" s="5"/>
      <c r="E205" s="9"/>
      <c r="F205" s="398"/>
      <c r="G205" s="398"/>
      <c r="H205" s="6"/>
      <c r="I205" s="7"/>
      <c r="J205" s="7"/>
      <c r="K205" s="30">
        <f t="shared" si="32"/>
        <v>0</v>
      </c>
      <c r="L205" s="395"/>
      <c r="M205" s="396"/>
      <c r="N205" s="397"/>
      <c r="O205" s="36">
        <f t="shared" si="31"/>
        <v>0</v>
      </c>
      <c r="P205" s="172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40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401"/>
      <c r="G206" s="401"/>
      <c r="H206" s="12"/>
      <c r="I206" s="13"/>
      <c r="J206" s="13"/>
      <c r="K206" s="31">
        <f t="shared" si="32"/>
        <v>0</v>
      </c>
      <c r="L206" s="402"/>
      <c r="M206" s="403"/>
      <c r="N206" s="404"/>
      <c r="O206" s="173">
        <f t="shared" si="31"/>
        <v>0</v>
      </c>
      <c r="P206" s="173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406">
        <f>A156</f>
        <v>0</v>
      </c>
      <c r="B207" s="23">
        <f>B144</f>
        <v>0</v>
      </c>
      <c r="C207" s="23">
        <f>B207+1/24</f>
        <v>4.1666666666666664E-2</v>
      </c>
      <c r="D207" s="1"/>
      <c r="E207" s="171"/>
      <c r="F207" s="408"/>
      <c r="G207" s="409"/>
      <c r="H207" s="2"/>
      <c r="I207" s="3"/>
      <c r="J207" s="3"/>
      <c r="K207" s="29">
        <f t="shared" si="32"/>
        <v>0</v>
      </c>
      <c r="L207" s="410"/>
      <c r="M207" s="411"/>
      <c r="N207" s="412"/>
      <c r="O207" s="35">
        <f t="shared" si="31"/>
        <v>0</v>
      </c>
      <c r="P207" s="171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406"/>
      <c r="B208" s="24">
        <f>C207</f>
        <v>4.1666666666666664E-2</v>
      </c>
      <c r="C208" s="24">
        <f>B208+1/24</f>
        <v>8.3333333333333329E-2</v>
      </c>
      <c r="D208" s="5"/>
      <c r="E208" s="172"/>
      <c r="F208" s="393"/>
      <c r="G208" s="394"/>
      <c r="H208" s="6"/>
      <c r="I208" s="7"/>
      <c r="J208" s="7"/>
      <c r="K208" s="30">
        <f t="shared" si="32"/>
        <v>0</v>
      </c>
      <c r="L208" s="395"/>
      <c r="M208" s="396"/>
      <c r="N208" s="397"/>
      <c r="O208" s="36">
        <f t="shared" si="31"/>
        <v>0</v>
      </c>
      <c r="P208" s="172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40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72"/>
      <c r="F209" s="398"/>
      <c r="G209" s="398"/>
      <c r="H209" s="6"/>
      <c r="I209" s="7"/>
      <c r="J209" s="7"/>
      <c r="K209" s="30">
        <f t="shared" si="32"/>
        <v>0</v>
      </c>
      <c r="L209" s="395"/>
      <c r="M209" s="396"/>
      <c r="N209" s="397"/>
      <c r="O209" s="36">
        <f t="shared" si="31"/>
        <v>0</v>
      </c>
      <c r="P209" s="172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406"/>
      <c r="B210" s="24">
        <f t="shared" si="49"/>
        <v>0.125</v>
      </c>
      <c r="C210" s="24">
        <f t="shared" si="50"/>
        <v>0.16666666666666666</v>
      </c>
      <c r="D210" s="5"/>
      <c r="E210" s="172"/>
      <c r="F210" s="398"/>
      <c r="G210" s="398"/>
      <c r="H210" s="6"/>
      <c r="I210" s="7"/>
      <c r="J210" s="7"/>
      <c r="K210" s="30">
        <f t="shared" si="32"/>
        <v>0</v>
      </c>
      <c r="L210" s="395"/>
      <c r="M210" s="396"/>
      <c r="N210" s="397"/>
      <c r="O210" s="36">
        <f t="shared" si="31"/>
        <v>0</v>
      </c>
      <c r="P210" s="172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406"/>
      <c r="B211" s="24">
        <f t="shared" si="49"/>
        <v>0.16666666666666666</v>
      </c>
      <c r="C211" s="24">
        <f t="shared" si="50"/>
        <v>0.20833333333333331</v>
      </c>
      <c r="D211" s="5"/>
      <c r="E211" s="172"/>
      <c r="F211" s="398"/>
      <c r="G211" s="398"/>
      <c r="H211" s="6"/>
      <c r="I211" s="7"/>
      <c r="J211" s="7"/>
      <c r="K211" s="30">
        <f t="shared" si="32"/>
        <v>0</v>
      </c>
      <c r="L211" s="395"/>
      <c r="M211" s="396"/>
      <c r="N211" s="397"/>
      <c r="O211" s="36">
        <f t="shared" si="31"/>
        <v>0</v>
      </c>
      <c r="P211" s="172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406"/>
      <c r="B212" s="24">
        <f t="shared" si="49"/>
        <v>0.20833333333333331</v>
      </c>
      <c r="C212" s="24">
        <f t="shared" si="50"/>
        <v>0.24999999999999997</v>
      </c>
      <c r="D212" s="5"/>
      <c r="E212" s="172"/>
      <c r="F212" s="398"/>
      <c r="G212" s="398"/>
      <c r="H212" s="6"/>
      <c r="I212" s="7"/>
      <c r="J212" s="7"/>
      <c r="K212" s="30">
        <f t="shared" si="32"/>
        <v>0</v>
      </c>
      <c r="L212" s="395"/>
      <c r="M212" s="396"/>
      <c r="N212" s="397"/>
      <c r="O212" s="36">
        <f t="shared" si="31"/>
        <v>0</v>
      </c>
      <c r="P212" s="172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40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398"/>
      <c r="G213" s="398"/>
      <c r="H213" s="6"/>
      <c r="I213" s="7"/>
      <c r="J213" s="7"/>
      <c r="K213" s="30">
        <f t="shared" si="32"/>
        <v>0</v>
      </c>
      <c r="L213" s="395"/>
      <c r="M213" s="396"/>
      <c r="N213" s="397"/>
      <c r="O213" s="36">
        <f t="shared" si="31"/>
        <v>0</v>
      </c>
      <c r="P213" s="172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40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393"/>
      <c r="G214" s="394"/>
      <c r="H214" s="6"/>
      <c r="I214" s="7"/>
      <c r="J214" s="7"/>
      <c r="K214" s="30">
        <f t="shared" si="32"/>
        <v>0</v>
      </c>
      <c r="L214" s="395"/>
      <c r="M214" s="396"/>
      <c r="N214" s="397"/>
      <c r="O214" s="36">
        <f t="shared" si="31"/>
        <v>0</v>
      </c>
      <c r="P214" s="172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406"/>
      <c r="B215" s="24">
        <f t="shared" si="49"/>
        <v>0.33333333333333331</v>
      </c>
      <c r="C215" s="24">
        <f t="shared" si="50"/>
        <v>0.375</v>
      </c>
      <c r="D215" s="5"/>
      <c r="E215" s="9"/>
      <c r="F215" s="393"/>
      <c r="G215" s="394"/>
      <c r="H215" s="6"/>
      <c r="I215" s="7"/>
      <c r="J215" s="7"/>
      <c r="K215" s="30">
        <f t="shared" si="32"/>
        <v>0</v>
      </c>
      <c r="L215" s="395"/>
      <c r="M215" s="396"/>
      <c r="N215" s="397"/>
      <c r="O215" s="36">
        <f t="shared" si="31"/>
        <v>0</v>
      </c>
      <c r="P215" s="172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406"/>
      <c r="B216" s="24">
        <f t="shared" si="49"/>
        <v>0.375</v>
      </c>
      <c r="C216" s="24">
        <f t="shared" si="50"/>
        <v>0.41666666666666669</v>
      </c>
      <c r="D216" s="5"/>
      <c r="E216" s="9"/>
      <c r="F216" s="398"/>
      <c r="G216" s="398"/>
      <c r="H216" s="6"/>
      <c r="I216" s="7"/>
      <c r="J216" s="7"/>
      <c r="K216" s="30">
        <f t="shared" si="32"/>
        <v>0</v>
      </c>
      <c r="L216" s="395"/>
      <c r="M216" s="396"/>
      <c r="N216" s="397"/>
      <c r="O216" s="36">
        <f t="shared" si="31"/>
        <v>0</v>
      </c>
      <c r="P216" s="172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40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401"/>
      <c r="G217" s="401"/>
      <c r="H217" s="12"/>
      <c r="I217" s="13"/>
      <c r="J217" s="13"/>
      <c r="K217" s="31">
        <f t="shared" si="32"/>
        <v>0</v>
      </c>
      <c r="L217" s="402"/>
      <c r="M217" s="403"/>
      <c r="N217" s="404"/>
      <c r="O217" s="173">
        <f t="shared" si="31"/>
        <v>0</v>
      </c>
      <c r="P217" s="173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405">
        <f>A157</f>
        <v>0</v>
      </c>
      <c r="B218" s="23">
        <f>B146</f>
        <v>0</v>
      </c>
      <c r="C218" s="23">
        <f>B218+1/24</f>
        <v>4.1666666666666664E-2</v>
      </c>
      <c r="D218" s="1"/>
      <c r="E218" s="171"/>
      <c r="F218" s="408"/>
      <c r="G218" s="409"/>
      <c r="H218" s="2"/>
      <c r="I218" s="3"/>
      <c r="J218" s="3"/>
      <c r="K218" s="29">
        <f t="shared" si="32"/>
        <v>0</v>
      </c>
      <c r="L218" s="410"/>
      <c r="M218" s="411"/>
      <c r="N218" s="412"/>
      <c r="O218" s="35">
        <f t="shared" si="31"/>
        <v>0</v>
      </c>
      <c r="P218" s="171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406"/>
      <c r="B219" s="24">
        <f>C218</f>
        <v>4.1666666666666664E-2</v>
      </c>
      <c r="C219" s="24">
        <f>B219+1/24</f>
        <v>8.3333333333333329E-2</v>
      </c>
      <c r="D219" s="5"/>
      <c r="E219" s="172"/>
      <c r="F219" s="393"/>
      <c r="G219" s="394"/>
      <c r="H219" s="6"/>
      <c r="I219" s="7"/>
      <c r="J219" s="7"/>
      <c r="K219" s="30">
        <f t="shared" si="32"/>
        <v>0</v>
      </c>
      <c r="L219" s="395"/>
      <c r="M219" s="396"/>
      <c r="N219" s="397"/>
      <c r="O219" s="36">
        <f t="shared" si="31"/>
        <v>0</v>
      </c>
      <c r="P219" s="172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40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72"/>
      <c r="F220" s="398"/>
      <c r="G220" s="398"/>
      <c r="H220" s="6"/>
      <c r="I220" s="7"/>
      <c r="J220" s="7"/>
      <c r="K220" s="30">
        <f t="shared" si="32"/>
        <v>0</v>
      </c>
      <c r="L220" s="395"/>
      <c r="M220" s="396"/>
      <c r="N220" s="397"/>
      <c r="O220" s="36">
        <f t="shared" si="31"/>
        <v>0</v>
      </c>
      <c r="P220" s="172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406"/>
      <c r="B221" s="24">
        <f t="shared" si="51"/>
        <v>0.125</v>
      </c>
      <c r="C221" s="24">
        <f t="shared" si="52"/>
        <v>0.16666666666666666</v>
      </c>
      <c r="D221" s="5"/>
      <c r="E221" s="172"/>
      <c r="F221" s="398"/>
      <c r="G221" s="398"/>
      <c r="H221" s="6"/>
      <c r="I221" s="7"/>
      <c r="J221" s="7"/>
      <c r="K221" s="30">
        <f t="shared" si="32"/>
        <v>0</v>
      </c>
      <c r="L221" s="395"/>
      <c r="M221" s="396"/>
      <c r="N221" s="397"/>
      <c r="O221" s="36">
        <f t="shared" si="31"/>
        <v>0</v>
      </c>
      <c r="P221" s="172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406"/>
      <c r="B222" s="24">
        <f t="shared" si="51"/>
        <v>0.16666666666666666</v>
      </c>
      <c r="C222" s="24">
        <f t="shared" si="52"/>
        <v>0.20833333333333331</v>
      </c>
      <c r="D222" s="5"/>
      <c r="E222" s="172"/>
      <c r="F222" s="398"/>
      <c r="G222" s="398"/>
      <c r="H222" s="6"/>
      <c r="I222" s="7"/>
      <c r="J222" s="7"/>
      <c r="K222" s="30">
        <f t="shared" si="32"/>
        <v>0</v>
      </c>
      <c r="L222" s="395"/>
      <c r="M222" s="396"/>
      <c r="N222" s="397"/>
      <c r="O222" s="36">
        <f t="shared" si="31"/>
        <v>0</v>
      </c>
      <c r="P222" s="172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406"/>
      <c r="B223" s="24">
        <f t="shared" si="51"/>
        <v>0.20833333333333331</v>
      </c>
      <c r="C223" s="24">
        <f t="shared" si="52"/>
        <v>0.24999999999999997</v>
      </c>
      <c r="D223" s="5"/>
      <c r="E223" s="172"/>
      <c r="F223" s="398"/>
      <c r="G223" s="398"/>
      <c r="H223" s="6"/>
      <c r="I223" s="7"/>
      <c r="J223" s="7"/>
      <c r="K223" s="30">
        <f t="shared" si="32"/>
        <v>0</v>
      </c>
      <c r="L223" s="395"/>
      <c r="M223" s="396"/>
      <c r="N223" s="397"/>
      <c r="O223" s="36">
        <f t="shared" si="31"/>
        <v>0</v>
      </c>
      <c r="P223" s="172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40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398"/>
      <c r="G224" s="398"/>
      <c r="H224" s="6"/>
      <c r="I224" s="7"/>
      <c r="J224" s="7"/>
      <c r="K224" s="30">
        <f t="shared" si="32"/>
        <v>0</v>
      </c>
      <c r="L224" s="395"/>
      <c r="M224" s="396"/>
      <c r="N224" s="397"/>
      <c r="O224" s="36">
        <f t="shared" si="31"/>
        <v>0</v>
      </c>
      <c r="P224" s="172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40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393"/>
      <c r="G225" s="394"/>
      <c r="H225" s="6"/>
      <c r="I225" s="7"/>
      <c r="J225" s="7"/>
      <c r="K225" s="30">
        <f t="shared" si="32"/>
        <v>0</v>
      </c>
      <c r="L225" s="395"/>
      <c r="M225" s="396"/>
      <c r="N225" s="397"/>
      <c r="O225" s="36">
        <f t="shared" si="31"/>
        <v>0</v>
      </c>
      <c r="P225" s="172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406"/>
      <c r="B226" s="24">
        <f t="shared" si="51"/>
        <v>0.33333333333333331</v>
      </c>
      <c r="C226" s="24">
        <f t="shared" si="52"/>
        <v>0.375</v>
      </c>
      <c r="D226" s="5"/>
      <c r="E226" s="9"/>
      <c r="F226" s="393"/>
      <c r="G226" s="394"/>
      <c r="H226" s="6"/>
      <c r="I226" s="7"/>
      <c r="J226" s="7"/>
      <c r="K226" s="30">
        <f t="shared" si="32"/>
        <v>0</v>
      </c>
      <c r="L226" s="395"/>
      <c r="M226" s="396"/>
      <c r="N226" s="397"/>
      <c r="O226" s="36">
        <f t="shared" ref="O226:O228" si="53">IF(H226=$V$5,$F$122,"")</f>
        <v>0</v>
      </c>
      <c r="P226" s="172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406"/>
      <c r="B227" s="24">
        <f t="shared" si="51"/>
        <v>0.375</v>
      </c>
      <c r="C227" s="24">
        <f t="shared" si="52"/>
        <v>0.41666666666666669</v>
      </c>
      <c r="D227" s="5"/>
      <c r="E227" s="9"/>
      <c r="F227" s="398"/>
      <c r="G227" s="398"/>
      <c r="H227" s="6"/>
      <c r="I227" s="7"/>
      <c r="J227" s="7"/>
      <c r="K227" s="30">
        <f t="shared" ref="K227:K228" si="54">(J227-I227+(J227&lt;I227))*24*60</f>
        <v>0</v>
      </c>
      <c r="L227" s="395"/>
      <c r="M227" s="396"/>
      <c r="N227" s="397"/>
      <c r="O227" s="36">
        <f t="shared" si="53"/>
        <v>0</v>
      </c>
      <c r="P227" s="172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40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401"/>
      <c r="G228" s="401"/>
      <c r="H228" s="12"/>
      <c r="I228" s="13"/>
      <c r="J228" s="13"/>
      <c r="K228" s="31">
        <f t="shared" si="54"/>
        <v>0</v>
      </c>
      <c r="L228" s="402"/>
      <c r="M228" s="403"/>
      <c r="N228" s="404"/>
      <c r="O228" s="173">
        <f t="shared" si="53"/>
        <v>0</v>
      </c>
      <c r="P228" s="173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5" thickBot="1">
      <c r="S229" s="34">
        <f t="shared" ref="S229:Z229" si="55">SUM(S162:S228)</f>
        <v>19.999999999999929</v>
      </c>
      <c r="T229" s="34">
        <f t="shared" si="55"/>
        <v>0</v>
      </c>
      <c r="U229" s="34">
        <f t="shared" si="55"/>
        <v>599.99999999999989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571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</mergeCells>
  <conditionalFormatting sqref="A37:F42">
    <cfRule type="containsBlanks" dxfId="1093" priority="110" stopIfTrue="1">
      <formula>LEN(TRIM(A37))=0</formula>
    </cfRule>
  </conditionalFormatting>
  <conditionalFormatting sqref="A152:F157">
    <cfRule type="containsBlanks" dxfId="1092" priority="84" stopIfTrue="1">
      <formula>LEN(TRIM(A152))=0</formula>
    </cfRule>
  </conditionalFormatting>
  <conditionalFormatting sqref="B21:C32">
    <cfRule type="containsBlanks" dxfId="1091" priority="116" stopIfTrue="1">
      <formula>LEN(TRIM(B21))=0</formula>
    </cfRule>
  </conditionalFormatting>
  <conditionalFormatting sqref="B136:C147">
    <cfRule type="containsBlanks" dxfId="1090" priority="90" stopIfTrue="1">
      <formula>LEN(TRIM(B136))=0</formula>
    </cfRule>
  </conditionalFormatting>
  <conditionalFormatting sqref="D162:D166 D167:G168 D169:F170">
    <cfRule type="containsBlanks" dxfId="1089" priority="83" stopIfTrue="1">
      <formula>LEN(TRIM(D162))=0</formula>
    </cfRule>
  </conditionalFormatting>
  <conditionalFormatting sqref="D181:F182 D183:G184">
    <cfRule type="containsBlanks" dxfId="1088" priority="82" stopIfTrue="1">
      <formula>LEN(TRIM(D181))=0</formula>
    </cfRule>
  </conditionalFormatting>
  <conditionalFormatting sqref="D59:G65 D66:F67 D68:J69">
    <cfRule type="containsBlanks" dxfId="1087" priority="108" stopIfTrue="1">
      <formula>LEN(TRIM(D59))=0</formula>
    </cfRule>
  </conditionalFormatting>
  <conditionalFormatting sqref="D70:G76 D77:F78 D79:J80">
    <cfRule type="containsBlanks" dxfId="1086" priority="107" stopIfTrue="1">
      <formula>LEN(TRIM(D70))=0</formula>
    </cfRule>
  </conditionalFormatting>
  <conditionalFormatting sqref="D81:G87 D88:F89 D90:J91">
    <cfRule type="containsBlanks" dxfId="1085" priority="106" stopIfTrue="1">
      <formula>LEN(TRIM(D81))=0</formula>
    </cfRule>
  </conditionalFormatting>
  <conditionalFormatting sqref="D92:G98 D99:F100 D101:J102">
    <cfRule type="containsBlanks" dxfId="1084" priority="54" stopIfTrue="1">
      <formula>LEN(TRIM(D92))=0</formula>
    </cfRule>
  </conditionalFormatting>
  <conditionalFormatting sqref="D103:G109 D110:F111 D112:J113">
    <cfRule type="containsBlanks" dxfId="1083" priority="48" stopIfTrue="1">
      <formula>LEN(TRIM(D103))=0</formula>
    </cfRule>
  </conditionalFormatting>
  <conditionalFormatting sqref="D171:G180">
    <cfRule type="containsBlanks" dxfId="1082" priority="17" stopIfTrue="1">
      <formula>LEN(TRIM(D171))=0</formula>
    </cfRule>
  </conditionalFormatting>
  <conditionalFormatting sqref="D188:G191 D192:F193 D194:G195">
    <cfRule type="containsBlanks" dxfId="1081" priority="81" stopIfTrue="1">
      <formula>LEN(TRIM(D188))=0</formula>
    </cfRule>
  </conditionalFormatting>
  <conditionalFormatting sqref="D200:G202 D203:F204 D205:J206">
    <cfRule type="containsBlanks" dxfId="1080" priority="80" stopIfTrue="1">
      <formula>LEN(TRIM(D200))=0</formula>
    </cfRule>
  </conditionalFormatting>
  <conditionalFormatting sqref="D207:G213 D214:F215 D216:J217">
    <cfRule type="containsBlanks" dxfId="1079" priority="42" stopIfTrue="1">
      <formula>LEN(TRIM(D207))=0</formula>
    </cfRule>
  </conditionalFormatting>
  <conditionalFormatting sqref="D218:G224 D225:F226 D227:J228">
    <cfRule type="containsBlanks" dxfId="1078" priority="35" stopIfTrue="1">
      <formula>LEN(TRIM(D218))=0</formula>
    </cfRule>
  </conditionalFormatting>
  <conditionalFormatting sqref="D47:J53 D54:F55 H54:J55 D56:J58">
    <cfRule type="containsBlanks" dxfId="1077" priority="109" stopIfTrue="1">
      <formula>LEN(TRIM(D47))=0</formula>
    </cfRule>
  </conditionalFormatting>
  <conditionalFormatting sqref="D185:J187">
    <cfRule type="containsBlanks" dxfId="1076" priority="12" stopIfTrue="1">
      <formula>LEN(TRIM(D185))=0</formula>
    </cfRule>
  </conditionalFormatting>
  <conditionalFormatting sqref="D196:J199">
    <cfRule type="containsBlanks" dxfId="1075" priority="6" stopIfTrue="1">
      <formula>LEN(TRIM(D196))=0</formula>
    </cfRule>
  </conditionalFormatting>
  <conditionalFormatting sqref="E21:E32">
    <cfRule type="containsBlanks" dxfId="1074" priority="115" stopIfTrue="1">
      <formula>LEN(TRIM(E21))=0</formula>
    </cfRule>
  </conditionalFormatting>
  <conditionalFormatting sqref="E136:E147">
    <cfRule type="containsBlanks" dxfId="1073" priority="89" stopIfTrue="1">
      <formula>LEN(TRIM(E136))=0</formula>
    </cfRule>
  </conditionalFormatting>
  <conditionalFormatting sqref="E162:E165 E166:G166">
    <cfRule type="containsBlanks" dxfId="1072" priority="19" stopIfTrue="1">
      <formula>LEN(TRIM(E162))=0</formula>
    </cfRule>
  </conditionalFormatting>
  <conditionalFormatting sqref="F164:G165">
    <cfRule type="containsBlanks" dxfId="1071" priority="2" stopIfTrue="1">
      <formula>LEN(TRIM(F164))=0</formula>
    </cfRule>
  </conditionalFormatting>
  <conditionalFormatting sqref="F5:H13">
    <cfRule type="containsBlanks" dxfId="1070" priority="55" stopIfTrue="1">
      <formula>LEN(TRIM(F5))=0</formula>
    </cfRule>
  </conditionalFormatting>
  <conditionalFormatting sqref="F120:H128">
    <cfRule type="containsBlanks" dxfId="1069" priority="66" stopIfTrue="1">
      <formula>LEN(TRIM(F120))=0</formula>
    </cfRule>
  </conditionalFormatting>
  <conditionalFormatting sqref="F162:J163">
    <cfRule type="containsBlanks" dxfId="1068" priority="3" stopIfTrue="1">
      <formula>LEN(TRIM(F162))=0</formula>
    </cfRule>
  </conditionalFormatting>
  <conditionalFormatting sqref="H59:J67">
    <cfRule type="containsBlanks" dxfId="1067" priority="65" stopIfTrue="1">
      <formula>LEN(TRIM(H59))=0</formula>
    </cfRule>
  </conditionalFormatting>
  <conditionalFormatting sqref="H70:J78">
    <cfRule type="containsBlanks" dxfId="1066" priority="64" stopIfTrue="1">
      <formula>LEN(TRIM(H70))=0</formula>
    </cfRule>
  </conditionalFormatting>
  <conditionalFormatting sqref="H81:J89">
    <cfRule type="containsBlanks" dxfId="1065" priority="63" stopIfTrue="1">
      <formula>LEN(TRIM(H81))=0</formula>
    </cfRule>
  </conditionalFormatting>
  <conditionalFormatting sqref="H92:J100">
    <cfRule type="containsBlanks" dxfId="1064" priority="49" stopIfTrue="1">
      <formula>LEN(TRIM(H92))=0</formula>
    </cfRule>
  </conditionalFormatting>
  <conditionalFormatting sqref="H103:J111">
    <cfRule type="containsBlanks" dxfId="1063" priority="43" stopIfTrue="1">
      <formula>LEN(TRIM(H103))=0</formula>
    </cfRule>
  </conditionalFormatting>
  <conditionalFormatting sqref="H164:J184">
    <cfRule type="containsBlanks" dxfId="1062" priority="1" stopIfTrue="1">
      <formula>LEN(TRIM(H164))=0</formula>
    </cfRule>
  </conditionalFormatting>
  <conditionalFormatting sqref="H188:J195">
    <cfRule type="containsBlanks" dxfId="1061" priority="58" stopIfTrue="1">
      <formula>LEN(TRIM(H188))=0</formula>
    </cfRule>
  </conditionalFormatting>
  <conditionalFormatting sqref="H200:J204">
    <cfRule type="containsBlanks" dxfId="1060" priority="57" stopIfTrue="1">
      <formula>LEN(TRIM(H200))=0</formula>
    </cfRule>
  </conditionalFormatting>
  <conditionalFormatting sqref="H207:J215">
    <cfRule type="containsBlanks" dxfId="1059" priority="36" stopIfTrue="1">
      <formula>LEN(TRIM(H207))=0</formula>
    </cfRule>
  </conditionalFormatting>
  <conditionalFormatting sqref="H218:J226">
    <cfRule type="containsBlanks" dxfId="1058" priority="29" stopIfTrue="1">
      <formula>LEN(TRIM(H218))=0</formula>
    </cfRule>
  </conditionalFormatting>
  <conditionalFormatting sqref="K5:L13">
    <cfRule type="containsBlanks" dxfId="1057" priority="56" stopIfTrue="1">
      <formula>LEN(TRIM(K5))=0</formula>
    </cfRule>
  </conditionalFormatting>
  <conditionalFormatting sqref="K120:L128">
    <cfRule type="containsBlanks" dxfId="1056" priority="92" stopIfTrue="1">
      <formula>LEN(TRIM(K120))=0</formula>
    </cfRule>
  </conditionalFormatting>
  <conditionalFormatting sqref="L47:L113">
    <cfRule type="containsBlanks" dxfId="1055" priority="44" stopIfTrue="1">
      <formula>LEN(TRIM(L47))=0</formula>
    </cfRule>
  </conditionalFormatting>
  <conditionalFormatting sqref="L162:L228">
    <cfRule type="containsBlanks" dxfId="1054" priority="16" stopIfTrue="1">
      <formula>LEN(TRIM(L162))=0</formula>
    </cfRule>
  </conditionalFormatting>
  <conditionalFormatting sqref="O47:Q113">
    <cfRule type="containsBlanks" dxfId="1053" priority="45" stopIfTrue="1">
      <formula>LEN(TRIM(O47))=0</formula>
    </cfRule>
  </conditionalFormatting>
  <conditionalFormatting sqref="O162:Q228">
    <cfRule type="containsBlanks" dxfId="1052" priority="30" stopIfTrue="1">
      <formula>LEN(TRIM(O162))=0</formula>
    </cfRule>
  </conditionalFormatting>
  <dataValidations count="2">
    <dataValidation type="list" showInputMessage="1" showErrorMessage="1" sqref="H68:H69 H79:H80 H90:H91 H194:H195 H101:H102 H112:H113 H216:H217 H205:H206 H183:H184 H227:H228" xr:uid="{E06D5C4B-4505-45F9-998A-0EF3DCB8BE86}">
      <formula1>$V$3:$V$5</formula1>
    </dataValidation>
    <dataValidation type="list" showInputMessage="1" showErrorMessage="1" sqref="H162:H163" xr:uid="{A85D6162-2219-4D65-AD94-3F64EDD97369}">
      <formula1>$V$3:$V$13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7"/>
  <dimension ref="A1:AB229"/>
  <sheetViews>
    <sheetView topLeftCell="A117" zoomScale="70" zoomScaleNormal="70" workbookViewId="0">
      <selection activeCell="E51" sqref="E51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185"/>
      <c r="S1" s="185"/>
      <c r="T1" s="185"/>
      <c r="U1" s="185"/>
    </row>
    <row r="2" spans="1:24" ht="15.75" thickBot="1">
      <c r="A2" s="258" t="s">
        <v>90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186"/>
      <c r="S2" s="186"/>
      <c r="T2" s="186"/>
      <c r="U2" s="186"/>
    </row>
    <row r="3" spans="1:24" ht="18.75" thickBot="1">
      <c r="A3" s="259" t="s">
        <v>60</v>
      </c>
      <c r="B3" s="260"/>
      <c r="C3" s="260"/>
      <c r="D3" s="260"/>
      <c r="E3" s="261"/>
      <c r="F3" s="37" t="s">
        <v>61</v>
      </c>
      <c r="G3" s="38">
        <f>SUM(J21:J32)+SUM(J136:J147)</f>
        <v>36426.666666666657</v>
      </c>
      <c r="H3" s="38">
        <f>SUM(K21:K32)+SUM(K136:K147)</f>
        <v>10215</v>
      </c>
      <c r="I3" s="81" t="s">
        <v>47</v>
      </c>
      <c r="J3" s="82">
        <v>2000</v>
      </c>
      <c r="K3" s="83" t="s">
        <v>54</v>
      </c>
      <c r="L3" s="84">
        <v>720</v>
      </c>
    </row>
    <row r="4" spans="1:24" ht="20.25" customHeight="1" thickBot="1">
      <c r="A4" s="262" t="s">
        <v>8</v>
      </c>
      <c r="B4" s="263"/>
      <c r="C4" s="263"/>
      <c r="D4" s="263"/>
      <c r="E4" s="264"/>
      <c r="F4" s="265" t="s">
        <v>34</v>
      </c>
      <c r="G4" s="265"/>
      <c r="H4" s="266"/>
      <c r="I4" s="265" t="s">
        <v>9</v>
      </c>
      <c r="J4" s="267"/>
      <c r="K4" s="268" t="s">
        <v>16</v>
      </c>
      <c r="L4" s="266"/>
      <c r="M4" s="85"/>
      <c r="N4" s="269" t="s">
        <v>28</v>
      </c>
      <c r="O4" s="270"/>
      <c r="P4" s="270"/>
      <c r="Q4" s="270"/>
      <c r="R4" s="270"/>
      <c r="S4" s="270"/>
      <c r="T4" s="270"/>
      <c r="U4" s="271"/>
      <c r="X4" s="86"/>
    </row>
    <row r="5" spans="1:24" ht="15" thickBot="1">
      <c r="A5" s="289" t="s">
        <v>63</v>
      </c>
      <c r="B5" s="290"/>
      <c r="C5" s="290"/>
      <c r="D5" s="290"/>
      <c r="E5" s="290"/>
      <c r="F5" s="291" t="s">
        <v>242</v>
      </c>
      <c r="G5" s="292"/>
      <c r="H5" s="293"/>
      <c r="I5" s="294" t="s">
        <v>65</v>
      </c>
      <c r="J5" s="295"/>
      <c r="K5" s="291" t="s">
        <v>124</v>
      </c>
      <c r="L5" s="293"/>
      <c r="N5" s="296"/>
      <c r="O5" s="280" t="s">
        <v>29</v>
      </c>
      <c r="P5" s="281"/>
      <c r="Q5" s="281"/>
      <c r="R5" s="178"/>
      <c r="S5" s="178"/>
      <c r="T5" s="178"/>
      <c r="U5" s="87"/>
      <c r="X5" s="88"/>
    </row>
    <row r="6" spans="1:24" ht="14.25">
      <c r="A6" s="183" t="s">
        <v>7</v>
      </c>
      <c r="B6" s="184"/>
      <c r="C6" s="184"/>
      <c r="D6" s="184"/>
      <c r="E6" s="184"/>
      <c r="F6" s="275" t="s">
        <v>170</v>
      </c>
      <c r="G6" s="276"/>
      <c r="H6" s="277"/>
      <c r="I6" s="294" t="s">
        <v>45</v>
      </c>
      <c r="J6" s="295"/>
      <c r="K6" s="275" t="s">
        <v>125</v>
      </c>
      <c r="L6" s="277"/>
      <c r="N6" s="297"/>
      <c r="O6" s="298"/>
      <c r="P6" s="299"/>
      <c r="Q6" s="299"/>
      <c r="R6" s="179"/>
      <c r="S6" s="179"/>
      <c r="T6" s="179"/>
      <c r="U6" s="89"/>
      <c r="X6" s="88"/>
    </row>
    <row r="7" spans="1:24" ht="16.5" customHeight="1">
      <c r="A7" s="272" t="s">
        <v>46</v>
      </c>
      <c r="B7" s="273"/>
      <c r="C7" s="273"/>
      <c r="D7" s="273"/>
      <c r="E7" s="274"/>
      <c r="F7" s="275" t="s">
        <v>216</v>
      </c>
      <c r="G7" s="276"/>
      <c r="H7" s="277"/>
      <c r="I7" s="183" t="s">
        <v>44</v>
      </c>
      <c r="J7" s="71"/>
      <c r="K7" s="275" t="s">
        <v>126</v>
      </c>
      <c r="L7" s="277"/>
      <c r="N7" s="278"/>
      <c r="O7" s="280" t="s">
        <v>30</v>
      </c>
      <c r="P7" s="281"/>
      <c r="Q7" s="282"/>
      <c r="R7" s="180"/>
      <c r="S7" s="180"/>
      <c r="T7" s="180"/>
      <c r="U7" s="87"/>
      <c r="X7" s="88"/>
    </row>
    <row r="8" spans="1:24" ht="16.5" customHeight="1" thickBot="1">
      <c r="A8" s="272" t="s">
        <v>66</v>
      </c>
      <c r="B8" s="273"/>
      <c r="C8" s="273"/>
      <c r="D8" s="273"/>
      <c r="E8" s="274"/>
      <c r="F8" s="286" t="s">
        <v>147</v>
      </c>
      <c r="G8" s="287"/>
      <c r="H8" s="288"/>
      <c r="I8" s="183" t="s">
        <v>67</v>
      </c>
      <c r="J8" s="71"/>
      <c r="K8" s="286" t="s">
        <v>127</v>
      </c>
      <c r="L8" s="288"/>
      <c r="N8" s="279"/>
      <c r="O8" s="283"/>
      <c r="P8" s="284"/>
      <c r="Q8" s="285"/>
      <c r="R8" s="181"/>
      <c r="S8" s="181"/>
      <c r="T8" s="181"/>
      <c r="U8" s="91"/>
      <c r="X8" s="88"/>
    </row>
    <row r="9" spans="1:24" ht="15" thickBot="1">
      <c r="A9" s="303" t="s">
        <v>66</v>
      </c>
      <c r="B9" s="304"/>
      <c r="C9" s="304"/>
      <c r="D9" s="304"/>
      <c r="E9" s="305"/>
      <c r="F9" s="306" t="s">
        <v>123</v>
      </c>
      <c r="G9" s="307"/>
      <c r="H9" s="308"/>
      <c r="I9" s="92"/>
      <c r="J9" s="93"/>
      <c r="K9" s="306"/>
      <c r="L9" s="308"/>
      <c r="N9" s="309"/>
      <c r="O9" s="309"/>
      <c r="P9" s="310"/>
      <c r="Q9" s="310"/>
      <c r="R9" s="182"/>
      <c r="S9" s="182"/>
      <c r="T9" s="182"/>
      <c r="U9" s="182"/>
      <c r="X9" s="88"/>
    </row>
    <row r="10" spans="1:24" ht="15" hidden="1" thickBot="1">
      <c r="A10" s="94"/>
      <c r="B10" s="95"/>
      <c r="C10" s="95"/>
      <c r="D10" s="95"/>
      <c r="E10" s="95"/>
      <c r="F10" s="96"/>
      <c r="G10" s="96"/>
      <c r="H10" s="96"/>
      <c r="I10" s="95"/>
      <c r="J10" s="95"/>
      <c r="K10" s="96"/>
      <c r="L10" s="97"/>
      <c r="N10" s="177"/>
      <c r="O10" s="177"/>
      <c r="P10" s="182"/>
      <c r="Q10" s="182"/>
      <c r="R10" s="182"/>
      <c r="S10" s="182"/>
      <c r="T10" s="182"/>
      <c r="U10" s="182"/>
      <c r="X10" s="88"/>
    </row>
    <row r="11" spans="1:24" ht="15" hidden="1" thickBot="1">
      <c r="A11" s="94"/>
      <c r="B11" s="95"/>
      <c r="C11" s="95"/>
      <c r="D11" s="95"/>
      <c r="E11" s="95"/>
      <c r="F11" s="96"/>
      <c r="G11" s="96"/>
      <c r="H11" s="96"/>
      <c r="I11" s="95"/>
      <c r="J11" s="95"/>
      <c r="K11" s="96"/>
      <c r="L11" s="97"/>
      <c r="N11" s="177"/>
      <c r="O11" s="177"/>
      <c r="P11" s="182"/>
      <c r="Q11" s="182"/>
      <c r="R11" s="182"/>
      <c r="S11" s="182"/>
      <c r="T11" s="182"/>
      <c r="U11" s="182"/>
      <c r="X11" s="88"/>
    </row>
    <row r="12" spans="1:24" ht="15" hidden="1" thickBot="1">
      <c r="A12" s="94"/>
      <c r="B12" s="95"/>
      <c r="C12" s="95"/>
      <c r="D12" s="95"/>
      <c r="E12" s="95"/>
      <c r="F12" s="96"/>
      <c r="G12" s="96"/>
      <c r="H12" s="96"/>
      <c r="I12" s="95"/>
      <c r="J12" s="95"/>
      <c r="K12" s="96"/>
      <c r="L12" s="97"/>
      <c r="N12" s="177"/>
      <c r="O12" s="177"/>
      <c r="P12" s="182"/>
      <c r="Q12" s="182"/>
      <c r="R12" s="182"/>
      <c r="S12" s="182"/>
      <c r="T12" s="182"/>
      <c r="U12" s="182"/>
      <c r="X12" s="88"/>
    </row>
    <row r="13" spans="1:24" ht="15" hidden="1" thickBot="1">
      <c r="A13" s="94"/>
      <c r="B13" s="95"/>
      <c r="C13" s="95"/>
      <c r="D13" s="95"/>
      <c r="E13" s="95"/>
      <c r="F13" s="96"/>
      <c r="G13" s="96"/>
      <c r="H13" s="96"/>
      <c r="I13" s="95"/>
      <c r="J13" s="95"/>
      <c r="K13" s="96"/>
      <c r="L13" s="97"/>
      <c r="N13" s="177"/>
      <c r="O13" s="177"/>
      <c r="P13" s="182"/>
      <c r="Q13" s="182"/>
      <c r="R13" s="182"/>
      <c r="S13" s="182"/>
      <c r="T13" s="182"/>
      <c r="U13" s="182"/>
      <c r="X13" s="88"/>
    </row>
    <row r="14" spans="1:24" ht="18.75" customHeight="1" thickBot="1">
      <c r="A14" s="311" t="s">
        <v>33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3"/>
      <c r="N14" s="314" t="s">
        <v>37</v>
      </c>
      <c r="O14" s="315"/>
      <c r="P14" s="315"/>
      <c r="Q14" s="315"/>
      <c r="R14" s="315"/>
      <c r="S14" s="315"/>
      <c r="T14" s="315"/>
      <c r="U14" s="315"/>
      <c r="V14" s="316"/>
      <c r="X14" s="88"/>
    </row>
    <row r="15" spans="1:24" ht="8.25" customHeight="1">
      <c r="A15" s="300" t="s">
        <v>83</v>
      </c>
      <c r="B15" s="300" t="s">
        <v>51</v>
      </c>
      <c r="C15" s="300" t="s">
        <v>52</v>
      </c>
      <c r="D15" s="300" t="s">
        <v>24</v>
      </c>
      <c r="E15" s="300" t="s">
        <v>53</v>
      </c>
      <c r="F15" s="300" t="s">
        <v>55</v>
      </c>
      <c r="G15" s="300" t="s">
        <v>50</v>
      </c>
      <c r="H15" s="300" t="s">
        <v>64</v>
      </c>
      <c r="I15" s="300" t="s">
        <v>57</v>
      </c>
      <c r="J15" s="300" t="s">
        <v>49</v>
      </c>
      <c r="K15" s="300" t="s">
        <v>35</v>
      </c>
      <c r="L15" s="337" t="s">
        <v>48</v>
      </c>
      <c r="N15" s="324" t="s">
        <v>41</v>
      </c>
      <c r="O15" s="324"/>
      <c r="P15" s="325" t="s">
        <v>42</v>
      </c>
      <c r="Q15" s="326"/>
      <c r="R15" s="326"/>
      <c r="S15" s="326"/>
      <c r="T15" s="326"/>
      <c r="U15" s="327"/>
      <c r="V15" s="324" t="s">
        <v>43</v>
      </c>
      <c r="X15" s="88"/>
    </row>
    <row r="16" spans="1:24" ht="12.75" customHeight="1">
      <c r="A16" s="301"/>
      <c r="B16" s="301"/>
      <c r="C16" s="301"/>
      <c r="D16" s="301"/>
      <c r="E16" s="301"/>
      <c r="F16" s="301"/>
      <c r="G16" s="301"/>
      <c r="H16" s="301"/>
      <c r="I16" s="301"/>
      <c r="J16" s="301"/>
      <c r="K16" s="301"/>
      <c r="L16" s="338"/>
      <c r="N16" s="324"/>
      <c r="O16" s="324"/>
      <c r="P16" s="328"/>
      <c r="Q16" s="329"/>
      <c r="R16" s="329"/>
      <c r="S16" s="329"/>
      <c r="T16" s="329"/>
      <c r="U16" s="330"/>
      <c r="V16" s="324"/>
      <c r="X16" s="88"/>
    </row>
    <row r="17" spans="1:24" ht="12.75" customHeight="1">
      <c r="A17" s="301"/>
      <c r="B17" s="301"/>
      <c r="C17" s="301"/>
      <c r="D17" s="301"/>
      <c r="E17" s="301"/>
      <c r="F17" s="301"/>
      <c r="G17" s="301"/>
      <c r="H17" s="301"/>
      <c r="I17" s="301"/>
      <c r="J17" s="301"/>
      <c r="K17" s="301"/>
      <c r="L17" s="338"/>
      <c r="N17" s="324"/>
      <c r="O17" s="324"/>
      <c r="P17" s="328"/>
      <c r="Q17" s="329"/>
      <c r="R17" s="329"/>
      <c r="S17" s="329"/>
      <c r="T17" s="329"/>
      <c r="U17" s="330"/>
      <c r="V17" s="324"/>
      <c r="X17" s="88"/>
    </row>
    <row r="18" spans="1:24" ht="3.75" customHeight="1">
      <c r="A18" s="301"/>
      <c r="B18" s="301"/>
      <c r="C18" s="301"/>
      <c r="D18" s="301"/>
      <c r="E18" s="301"/>
      <c r="F18" s="301"/>
      <c r="G18" s="301"/>
      <c r="H18" s="301"/>
      <c r="I18" s="301"/>
      <c r="J18" s="301"/>
      <c r="K18" s="301"/>
      <c r="L18" s="338"/>
      <c r="N18" s="324"/>
      <c r="O18" s="324"/>
      <c r="P18" s="331"/>
      <c r="Q18" s="332"/>
      <c r="R18" s="332"/>
      <c r="S18" s="332"/>
      <c r="T18" s="332"/>
      <c r="U18" s="333"/>
      <c r="V18" s="324"/>
      <c r="X18" s="88"/>
    </row>
    <row r="19" spans="1:24" ht="45.75" customHeight="1" thickBot="1">
      <c r="A19" s="301"/>
      <c r="B19" s="301"/>
      <c r="C19" s="301"/>
      <c r="D19" s="302"/>
      <c r="E19" s="302"/>
      <c r="F19" s="302"/>
      <c r="G19" s="302"/>
      <c r="H19" s="302"/>
      <c r="I19" s="302"/>
      <c r="J19" s="302"/>
      <c r="K19" s="302"/>
      <c r="L19" s="338"/>
      <c r="M19" s="98"/>
      <c r="N19" s="334" t="s">
        <v>17</v>
      </c>
      <c r="O19" s="334"/>
      <c r="P19" s="18">
        <f>SUM(S47:S58)</f>
        <v>222.00000000000017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222.00000000000017</v>
      </c>
      <c r="X19" s="182"/>
    </row>
    <row r="20" spans="1:24" ht="14.45" customHeight="1" thickBot="1">
      <c r="A20" s="317"/>
      <c r="B20" s="317"/>
      <c r="C20" s="317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176" t="s">
        <v>18</v>
      </c>
      <c r="O20" s="176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82"/>
    </row>
    <row r="21" spans="1:24" ht="17.25" customHeight="1">
      <c r="A21" s="300" t="str">
        <f>A37</f>
        <v>сироп мята 1,0</v>
      </c>
      <c r="B21" s="318">
        <v>0.33333333333333331</v>
      </c>
      <c r="C21" s="318">
        <v>0.83333333333333337</v>
      </c>
      <c r="D21" s="320">
        <f>(C21-B21+(C21&lt;B21))*24*60</f>
        <v>720</v>
      </c>
      <c r="E21" s="322">
        <v>2200</v>
      </c>
      <c r="F21" s="335">
        <f>IF(E21=0,0,(F37/J3*60))</f>
        <v>65.55</v>
      </c>
      <c r="G21" s="339">
        <f>IF($K21=0,0,(K21*100)/(D21*$J$3/60))</f>
        <v>9.1041666666666661</v>
      </c>
      <c r="H21" s="335">
        <f>P19+P26</f>
        <v>222.00000000000017</v>
      </c>
      <c r="I21" s="339">
        <f>D21-F21-P27</f>
        <v>-68.550000000000182</v>
      </c>
      <c r="J21" s="320">
        <f>(D21-H21)/60*E21</f>
        <v>18259.999999999993</v>
      </c>
      <c r="K21" s="341">
        <f>F37</f>
        <v>2185</v>
      </c>
      <c r="L21" s="100">
        <f>IF($K21=0,0,K21/J21)</f>
        <v>0.11966046002190585</v>
      </c>
      <c r="N21" s="176" t="s">
        <v>19</v>
      </c>
      <c r="O21" s="176"/>
      <c r="P21" s="18">
        <f>SUM(U46:U57)</f>
        <v>501.00000000000011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501.00000000000011</v>
      </c>
      <c r="W21" s="182"/>
      <c r="X21" s="182"/>
    </row>
    <row r="22" spans="1:24" ht="17.25" customHeight="1" thickBot="1">
      <c r="A22" s="317"/>
      <c r="B22" s="319"/>
      <c r="C22" s="319"/>
      <c r="D22" s="321"/>
      <c r="E22" s="323"/>
      <c r="F22" s="336"/>
      <c r="G22" s="340"/>
      <c r="H22" s="336"/>
      <c r="I22" s="340"/>
      <c r="J22" s="321"/>
      <c r="K22" s="342"/>
      <c r="L22" s="101">
        <f>K21-J21</f>
        <v>-16074.999999999993</v>
      </c>
      <c r="N22" s="176" t="s">
        <v>20</v>
      </c>
      <c r="O22" s="176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82"/>
      <c r="X22" s="182"/>
    </row>
    <row r="23" spans="1:24" ht="17.25" customHeight="1">
      <c r="A23" s="300">
        <f>A38</f>
        <v>0</v>
      </c>
      <c r="B23" s="318"/>
      <c r="C23" s="318"/>
      <c r="D23" s="320">
        <f>(C23-B23+(C23&lt;B23))*24*60</f>
        <v>0</v>
      </c>
      <c r="E23" s="322"/>
      <c r="F23" s="335">
        <f>IF(E23=0,0,(F38/J3*60))</f>
        <v>0</v>
      </c>
      <c r="G23" s="339">
        <f>IF($K23=0,0,(K23*100)/(D23*$J$3/60))</f>
        <v>0</v>
      </c>
      <c r="H23" s="335">
        <f>Q19+Q26</f>
        <v>0</v>
      </c>
      <c r="I23" s="339">
        <f>D23-F23-Q27</f>
        <v>0</v>
      </c>
      <c r="J23" s="320">
        <f>(D23-H23)/60*E23</f>
        <v>0</v>
      </c>
      <c r="K23" s="341">
        <f>F38</f>
        <v>0</v>
      </c>
      <c r="L23" s="102">
        <f>IF($K23=0,0,K23/J23)</f>
        <v>0</v>
      </c>
      <c r="N23" s="176" t="s">
        <v>27</v>
      </c>
      <c r="O23" s="176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82"/>
      <c r="X23" s="182"/>
    </row>
    <row r="24" spans="1:24" ht="16.899999999999999" customHeight="1" thickBot="1">
      <c r="A24" s="317"/>
      <c r="B24" s="319"/>
      <c r="C24" s="319"/>
      <c r="D24" s="321"/>
      <c r="E24" s="323"/>
      <c r="F24" s="336"/>
      <c r="G24" s="340"/>
      <c r="H24" s="336"/>
      <c r="I24" s="340"/>
      <c r="J24" s="321"/>
      <c r="K24" s="342"/>
      <c r="L24" s="101">
        <f>K23-J23</f>
        <v>0</v>
      </c>
      <c r="N24" s="174" t="s">
        <v>21</v>
      </c>
      <c r="O24" s="174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82"/>
      <c r="X24" s="182"/>
    </row>
    <row r="25" spans="1:24" ht="16.899999999999999" customHeight="1" collapsed="1">
      <c r="A25" s="300">
        <f>A39</f>
        <v>0</v>
      </c>
      <c r="B25" s="318"/>
      <c r="C25" s="318"/>
      <c r="D25" s="320">
        <f>(C25-B25+(C25&lt;B25))*24*60</f>
        <v>0</v>
      </c>
      <c r="E25" s="322"/>
      <c r="F25" s="335">
        <f>IF(E25=0,0,(F39/J3*60))</f>
        <v>0</v>
      </c>
      <c r="G25" s="339">
        <f>IF($K25=0,0,(K25*100)/(D25*$J$3/60))</f>
        <v>0</v>
      </c>
      <c r="H25" s="335">
        <f>R19+R26</f>
        <v>0</v>
      </c>
      <c r="I25" s="339">
        <f>D25-F25-R27</f>
        <v>0</v>
      </c>
      <c r="J25" s="320">
        <f>(D25-H25)/60*E25</f>
        <v>0</v>
      </c>
      <c r="K25" s="341">
        <f>F39</f>
        <v>0</v>
      </c>
      <c r="L25" s="100">
        <f>IF($K25=0,0,K25/J25)</f>
        <v>0</v>
      </c>
      <c r="N25" s="174" t="s">
        <v>39</v>
      </c>
      <c r="O25" s="174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82"/>
      <c r="X25" s="182"/>
    </row>
    <row r="26" spans="1:24" ht="16.899999999999999" customHeight="1" thickBot="1">
      <c r="A26" s="317"/>
      <c r="B26" s="319"/>
      <c r="C26" s="319"/>
      <c r="D26" s="321"/>
      <c r="E26" s="323"/>
      <c r="F26" s="336"/>
      <c r="G26" s="340"/>
      <c r="H26" s="336"/>
      <c r="I26" s="340"/>
      <c r="J26" s="321"/>
      <c r="K26" s="342"/>
      <c r="L26" s="101">
        <f>K25-J25</f>
        <v>0</v>
      </c>
      <c r="N26" s="343" t="s">
        <v>22</v>
      </c>
      <c r="O26" s="343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82"/>
      <c r="X26" s="182"/>
    </row>
    <row r="27" spans="1:24" ht="16.899999999999999" customHeight="1" collapsed="1">
      <c r="A27" s="301">
        <f>A40</f>
        <v>0</v>
      </c>
      <c r="B27" s="348"/>
      <c r="C27" s="348"/>
      <c r="D27" s="346">
        <f>(C27-B27+(C27&lt;B27))*24*60</f>
        <v>0</v>
      </c>
      <c r="E27" s="349"/>
      <c r="F27" s="344">
        <f>IF(E27=0,0,(F40/J3*60))</f>
        <v>0</v>
      </c>
      <c r="G27" s="339">
        <f>IF($K27=0,0,(K27*100)/(D27*$J$3/60))</f>
        <v>0</v>
      </c>
      <c r="H27" s="344">
        <f>S19+S26</f>
        <v>0</v>
      </c>
      <c r="I27" s="345">
        <f>D27-F27-S27</f>
        <v>0</v>
      </c>
      <c r="J27" s="346">
        <f>(D27-H27)/60*E27</f>
        <v>0</v>
      </c>
      <c r="K27" s="341">
        <f>F40</f>
        <v>0</v>
      </c>
      <c r="L27" s="100">
        <f>IF($K27=0,0,K27/J27)</f>
        <v>0</v>
      </c>
      <c r="N27" s="347" t="s">
        <v>15</v>
      </c>
      <c r="O27" s="347"/>
      <c r="P27" s="19">
        <f t="shared" ref="P27:U27" si="1">SUM(P18:P26)</f>
        <v>723.00000000000023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723.00000000000023</v>
      </c>
      <c r="W27" s="182"/>
      <c r="X27" s="182"/>
    </row>
    <row r="28" spans="1:24" ht="16.899999999999999" customHeight="1" thickBot="1">
      <c r="A28" s="317"/>
      <c r="B28" s="319"/>
      <c r="C28" s="319"/>
      <c r="D28" s="321"/>
      <c r="E28" s="323"/>
      <c r="F28" s="336"/>
      <c r="G28" s="340"/>
      <c r="H28" s="336"/>
      <c r="I28" s="340"/>
      <c r="J28" s="321"/>
      <c r="K28" s="342"/>
      <c r="L28" s="101">
        <f>K27-J27</f>
        <v>0</v>
      </c>
      <c r="N28" s="347"/>
      <c r="O28" s="347"/>
      <c r="P28" s="19"/>
      <c r="Q28" s="19"/>
      <c r="R28" s="19"/>
      <c r="S28" s="19"/>
      <c r="T28" s="19"/>
      <c r="U28" s="19"/>
      <c r="V28" s="19"/>
      <c r="W28" s="182"/>
      <c r="X28" s="182"/>
    </row>
    <row r="29" spans="1:24" ht="16.899999999999999" customHeight="1">
      <c r="A29" s="300">
        <f>A41</f>
        <v>0</v>
      </c>
      <c r="B29" s="318"/>
      <c r="C29" s="318"/>
      <c r="D29" s="320">
        <f>(C29-B29+(C29&lt;B29))*24*60</f>
        <v>0</v>
      </c>
      <c r="E29" s="322"/>
      <c r="F29" s="335">
        <f>IF(E29=0,0,(F41/J3*60))</f>
        <v>0</v>
      </c>
      <c r="G29" s="339">
        <f>IF($K29=0,0,(K29*100)/(D29*$J$3/60))</f>
        <v>0</v>
      </c>
      <c r="H29" s="335">
        <f>T19+T26</f>
        <v>0</v>
      </c>
      <c r="I29" s="339">
        <f>D29-F29-T27</f>
        <v>0</v>
      </c>
      <c r="J29" s="320">
        <f>(D29-H29)/60*E29</f>
        <v>0</v>
      </c>
      <c r="K29" s="341">
        <f>F41</f>
        <v>0</v>
      </c>
      <c r="L29" s="100">
        <f>IF($K29=0,0,K29/J29)</f>
        <v>0</v>
      </c>
      <c r="V29" s="182"/>
      <c r="W29" s="182"/>
      <c r="X29" s="182"/>
    </row>
    <row r="30" spans="1:24" ht="16.899999999999999" customHeight="1" thickBot="1">
      <c r="A30" s="317"/>
      <c r="B30" s="319"/>
      <c r="C30" s="319"/>
      <c r="D30" s="321"/>
      <c r="E30" s="323"/>
      <c r="F30" s="336"/>
      <c r="G30" s="340"/>
      <c r="H30" s="336"/>
      <c r="I30" s="340"/>
      <c r="J30" s="321"/>
      <c r="K30" s="342"/>
      <c r="L30" s="101">
        <f>K29-J29</f>
        <v>0</v>
      </c>
      <c r="V30" s="182"/>
      <c r="W30" s="182"/>
      <c r="X30" s="182"/>
    </row>
    <row r="31" spans="1:24" ht="16.899999999999999" customHeight="1">
      <c r="A31" s="300">
        <f>A42</f>
        <v>0</v>
      </c>
      <c r="B31" s="318"/>
      <c r="C31" s="318"/>
      <c r="D31" s="320">
        <f>(C31-B31+(C31&lt;B31))*24*60</f>
        <v>0</v>
      </c>
      <c r="E31" s="322"/>
      <c r="F31" s="335">
        <f>IF(E31=0,0,(F42/J3*60))</f>
        <v>0</v>
      </c>
      <c r="G31" s="339">
        <f>IF($K31=0,0,(K31*100)/(D31*$J$3/60))</f>
        <v>0</v>
      </c>
      <c r="H31" s="335">
        <f>U19+U26</f>
        <v>0</v>
      </c>
      <c r="I31" s="339">
        <f>D31-F31-U27</f>
        <v>0</v>
      </c>
      <c r="J31" s="320">
        <f>(D31-H31)/60*E31</f>
        <v>0</v>
      </c>
      <c r="K31" s="341">
        <f>F42</f>
        <v>0</v>
      </c>
      <c r="L31" s="100">
        <f>IF($K31=0,0,K31/J31)</f>
        <v>0</v>
      </c>
      <c r="V31" s="182"/>
      <c r="W31" s="182"/>
      <c r="X31" s="182"/>
    </row>
    <row r="32" spans="1:24" ht="16.899999999999999" customHeight="1" thickBot="1">
      <c r="A32" s="317"/>
      <c r="B32" s="319"/>
      <c r="C32" s="319"/>
      <c r="D32" s="321"/>
      <c r="E32" s="323"/>
      <c r="F32" s="336"/>
      <c r="G32" s="340"/>
      <c r="H32" s="336"/>
      <c r="I32" s="340"/>
      <c r="J32" s="321"/>
      <c r="K32" s="342"/>
      <c r="L32" s="103">
        <f>K31-J31</f>
        <v>0</v>
      </c>
      <c r="V32" s="182"/>
      <c r="W32" s="182"/>
      <c r="X32" s="182"/>
    </row>
    <row r="33" spans="1:28" s="104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175" t="s">
        <v>81</v>
      </c>
      <c r="K33" s="140" t="s">
        <v>82</v>
      </c>
      <c r="L33" s="354">
        <f>IF($K34=0,0,K34/J34)</f>
        <v>0.11966046002190585</v>
      </c>
      <c r="N33"/>
      <c r="O33"/>
      <c r="P33"/>
      <c r="Q33"/>
      <c r="R33"/>
      <c r="S33"/>
      <c r="T33"/>
      <c r="U33"/>
      <c r="V33" s="182"/>
      <c r="W33" s="105"/>
      <c r="X33" s="105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41">
        <f>J21+J23+J25+J27+J29+J31</f>
        <v>18259.999999999993</v>
      </c>
      <c r="K34" s="140">
        <f>K21+K23+K25+K27+K29+K31</f>
        <v>2185</v>
      </c>
      <c r="L34" s="355"/>
      <c r="M34" s="182"/>
      <c r="V34" s="182"/>
      <c r="W34" s="182"/>
      <c r="X34" s="182"/>
    </row>
    <row r="35" spans="1:28" ht="17.25" customHeight="1">
      <c r="A35" s="363" t="s">
        <v>11</v>
      </c>
      <c r="B35" s="364"/>
      <c r="C35" s="364"/>
      <c r="D35" s="364"/>
      <c r="E35" s="337"/>
      <c r="F35" s="300" t="s">
        <v>78</v>
      </c>
      <c r="G35" s="300" t="s">
        <v>80</v>
      </c>
      <c r="H35" s="367"/>
      <c r="I35" s="20"/>
      <c r="J35" s="21"/>
      <c r="K35" s="22"/>
      <c r="L35" s="367" t="s">
        <v>56</v>
      </c>
      <c r="M35" s="356"/>
      <c r="V35" s="182"/>
      <c r="W35" s="106"/>
      <c r="X35" s="106"/>
    </row>
    <row r="36" spans="1:28" ht="17.25" customHeight="1" thickBot="1">
      <c r="A36" s="365"/>
      <c r="B36" s="366"/>
      <c r="C36" s="366"/>
      <c r="D36" s="366"/>
      <c r="E36" s="338"/>
      <c r="F36" s="302"/>
      <c r="G36" s="301"/>
      <c r="H36" s="368"/>
      <c r="I36" s="117"/>
      <c r="J36" s="118"/>
      <c r="K36" s="115"/>
      <c r="L36" s="368"/>
      <c r="M36" s="356"/>
      <c r="V36" s="182"/>
      <c r="W36" s="106"/>
      <c r="X36" s="106"/>
    </row>
    <row r="37" spans="1:28" ht="15.75" thickBot="1">
      <c r="A37" s="357" t="s">
        <v>243</v>
      </c>
      <c r="B37" s="358"/>
      <c r="C37" s="358"/>
      <c r="D37" s="358"/>
      <c r="E37" s="359"/>
      <c r="F37" s="62">
        <v>2185</v>
      </c>
      <c r="G37" s="119">
        <v>2166</v>
      </c>
      <c r="H37" s="120"/>
      <c r="I37" s="121"/>
      <c r="J37" s="122"/>
      <c r="K37" s="123">
        <f>G37</f>
        <v>2166</v>
      </c>
      <c r="L37" s="107"/>
      <c r="M37" s="108"/>
      <c r="V37" s="182"/>
      <c r="W37" s="182"/>
      <c r="X37" s="182"/>
    </row>
    <row r="38" spans="1:28" ht="13.5" customHeight="1" thickBot="1">
      <c r="A38" s="360"/>
      <c r="B38" s="361"/>
      <c r="C38" s="361"/>
      <c r="D38" s="361"/>
      <c r="E38" s="362"/>
      <c r="F38" s="62"/>
      <c r="G38" s="124"/>
      <c r="H38" s="109"/>
      <c r="I38" s="110"/>
      <c r="J38" s="111"/>
      <c r="K38" s="17">
        <f t="shared" ref="K38:K42" si="2">G38</f>
        <v>0</v>
      </c>
      <c r="L38" s="64"/>
      <c r="M38" s="108"/>
      <c r="V38" s="182"/>
      <c r="W38" s="182"/>
      <c r="X38" s="182"/>
    </row>
    <row r="39" spans="1:28" ht="13.5" customHeight="1" thickBot="1">
      <c r="A39" s="360"/>
      <c r="B39" s="361"/>
      <c r="C39" s="361"/>
      <c r="D39" s="361"/>
      <c r="E39" s="362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182"/>
      <c r="W39" s="182"/>
      <c r="X39" s="182"/>
    </row>
    <row r="40" spans="1:28" ht="13.5" customHeight="1" thickBot="1">
      <c r="A40" s="360"/>
      <c r="B40" s="361"/>
      <c r="C40" s="361"/>
      <c r="D40" s="361"/>
      <c r="E40" s="362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182"/>
      <c r="W40" s="182"/>
      <c r="X40" s="182"/>
    </row>
    <row r="41" spans="1:28" ht="13.5" customHeight="1" thickBot="1">
      <c r="A41" s="360"/>
      <c r="B41" s="361"/>
      <c r="C41" s="361"/>
      <c r="D41" s="361"/>
      <c r="E41" s="362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182"/>
      <c r="W41" s="182"/>
      <c r="X41" s="182"/>
    </row>
    <row r="42" spans="1:28" ht="13.5" customHeight="1" thickBot="1">
      <c r="A42" s="369"/>
      <c r="B42" s="370"/>
      <c r="C42" s="370"/>
      <c r="D42" s="370"/>
      <c r="E42" s="371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182"/>
      <c r="W42" s="182"/>
      <c r="X42" s="182"/>
    </row>
    <row r="43" spans="1:28" ht="13.5" thickBot="1">
      <c r="A43" s="372" t="s">
        <v>79</v>
      </c>
      <c r="B43" s="373"/>
      <c r="C43" s="373"/>
      <c r="D43" s="373"/>
      <c r="E43" s="373"/>
      <c r="F43" s="374"/>
      <c r="G43" s="373"/>
      <c r="H43" s="373"/>
      <c r="I43" s="373"/>
      <c r="J43" s="375"/>
      <c r="K43" s="116">
        <f>SUM(K37:K42)</f>
        <v>2166</v>
      </c>
      <c r="L43" s="116">
        <f>SUM(L38+L38)</f>
        <v>0</v>
      </c>
      <c r="M43" s="112"/>
      <c r="V43" s="182"/>
    </row>
    <row r="44" spans="1:28" ht="12.75" customHeight="1" thickBot="1"/>
    <row r="45" spans="1:28" ht="12.75" customHeight="1" thickBot="1">
      <c r="A45" s="376" t="s">
        <v>11</v>
      </c>
      <c r="B45" s="376" t="s">
        <v>59</v>
      </c>
      <c r="C45" s="378"/>
      <c r="D45" s="380" t="s">
        <v>58</v>
      </c>
      <c r="E45" s="378" t="s">
        <v>1</v>
      </c>
      <c r="F45" s="383" t="s">
        <v>6</v>
      </c>
      <c r="G45" s="384"/>
      <c r="H45" s="380" t="s">
        <v>5</v>
      </c>
      <c r="I45" s="388" t="s">
        <v>12</v>
      </c>
      <c r="J45" s="389"/>
      <c r="K45" s="380" t="s">
        <v>38</v>
      </c>
      <c r="L45" s="376" t="s">
        <v>0</v>
      </c>
      <c r="M45" s="383"/>
      <c r="N45" s="384"/>
      <c r="O45" s="380" t="s">
        <v>4</v>
      </c>
      <c r="P45" s="380" t="s">
        <v>2</v>
      </c>
      <c r="Q45" s="380" t="s">
        <v>3</v>
      </c>
      <c r="S45" s="390" t="s">
        <v>26</v>
      </c>
      <c r="T45" s="391"/>
      <c r="U45" s="391"/>
      <c r="V45" s="391"/>
      <c r="W45" s="391"/>
      <c r="X45" s="391"/>
      <c r="Y45" s="391"/>
      <c r="Z45" s="392"/>
    </row>
    <row r="46" spans="1:28" s="85" customFormat="1" ht="25.5" customHeight="1" thickBot="1">
      <c r="A46" s="377"/>
      <c r="B46" s="377"/>
      <c r="C46" s="379"/>
      <c r="D46" s="381"/>
      <c r="E46" s="382"/>
      <c r="F46" s="385"/>
      <c r="G46" s="386"/>
      <c r="H46" s="387"/>
      <c r="I46" s="27" t="s">
        <v>13</v>
      </c>
      <c r="J46" s="28" t="s">
        <v>14</v>
      </c>
      <c r="K46" s="381"/>
      <c r="L46" s="377"/>
      <c r="M46" s="399"/>
      <c r="N46" s="400"/>
      <c r="O46" s="381"/>
      <c r="P46" s="381"/>
      <c r="Q46" s="381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405" t="str">
        <f>A37</f>
        <v>сироп мята 1,0</v>
      </c>
      <c r="B47" s="23">
        <f>B21</f>
        <v>0.33333333333333331</v>
      </c>
      <c r="C47" s="23">
        <f>B47+1/24</f>
        <v>0.375</v>
      </c>
      <c r="D47" s="1"/>
      <c r="E47" s="171"/>
      <c r="F47" s="408" t="s">
        <v>244</v>
      </c>
      <c r="G47" s="409"/>
      <c r="H47" s="2" t="s">
        <v>102</v>
      </c>
      <c r="I47" s="3">
        <v>0.33333333333333331</v>
      </c>
      <c r="J47" s="3">
        <v>0.68125000000000002</v>
      </c>
      <c r="K47" s="29">
        <f>(J47-I47+(J47&lt;I47))*24*60</f>
        <v>501.00000000000011</v>
      </c>
      <c r="L47" s="410"/>
      <c r="M47" s="411"/>
      <c r="N47" s="412"/>
      <c r="O47" s="35" t="str">
        <f t="shared" ref="O47:O110" si="3">IF(H47=$V$5,$F$7,"")</f>
        <v/>
      </c>
      <c r="P47" s="171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501.00000000000011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406"/>
      <c r="B48" s="24">
        <f>C47</f>
        <v>0.375</v>
      </c>
      <c r="C48" s="24">
        <f>B48+1/24</f>
        <v>0.41666666666666669</v>
      </c>
      <c r="D48" s="5"/>
      <c r="E48" s="172"/>
      <c r="F48" s="393" t="s">
        <v>104</v>
      </c>
      <c r="G48" s="394"/>
      <c r="H48" s="6" t="s">
        <v>99</v>
      </c>
      <c r="I48" s="7">
        <v>0.68125000000000002</v>
      </c>
      <c r="J48" s="7">
        <v>0.70833333333333337</v>
      </c>
      <c r="K48" s="30">
        <f t="shared" ref="K48:K111" si="4">(J48-I48+(J48&lt;I48))*24*60</f>
        <v>39.000000000000021</v>
      </c>
      <c r="L48" s="395"/>
      <c r="M48" s="396"/>
      <c r="N48" s="397"/>
      <c r="O48" s="36" t="str">
        <f t="shared" si="3"/>
        <v/>
      </c>
      <c r="P48" s="172"/>
      <c r="Q48" s="8"/>
      <c r="R48"/>
      <c r="S48" s="33">
        <f t="shared" ref="S48:S111" si="5">IF($H48="ПЛАНОВЫЕ",$K48,0)</f>
        <v>39.000000000000021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406"/>
      <c r="B49" s="24">
        <f t="shared" ref="B49:B58" si="13">C48</f>
        <v>0.41666666666666669</v>
      </c>
      <c r="C49" s="24">
        <f t="shared" ref="C49:C58" si="14">B49+1/24</f>
        <v>0.45833333333333337</v>
      </c>
      <c r="D49" s="5"/>
      <c r="E49" s="172"/>
      <c r="F49" s="393" t="s">
        <v>161</v>
      </c>
      <c r="G49" s="394"/>
      <c r="H49" s="6" t="s">
        <v>99</v>
      </c>
      <c r="I49" s="7">
        <v>0.70833333333333337</v>
      </c>
      <c r="J49" s="7">
        <v>0.71527777777777779</v>
      </c>
      <c r="K49" s="30">
        <f t="shared" si="4"/>
        <v>9.9999999999999645</v>
      </c>
      <c r="L49" s="395"/>
      <c r="M49" s="396"/>
      <c r="N49" s="397"/>
      <c r="O49" s="36" t="str">
        <f t="shared" si="3"/>
        <v/>
      </c>
      <c r="P49" s="172"/>
      <c r="Q49" s="8"/>
      <c r="R49"/>
      <c r="S49" s="33">
        <f t="shared" si="5"/>
        <v>9.9999999999999645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406"/>
      <c r="B50" s="24">
        <f t="shared" si="13"/>
        <v>0.45833333333333337</v>
      </c>
      <c r="C50" s="24">
        <f t="shared" si="14"/>
        <v>0.5</v>
      </c>
      <c r="D50" s="5"/>
      <c r="E50" s="172"/>
      <c r="F50" s="393" t="s">
        <v>116</v>
      </c>
      <c r="G50" s="394"/>
      <c r="H50" s="6" t="s">
        <v>99</v>
      </c>
      <c r="I50" s="7">
        <v>0.71527777777777779</v>
      </c>
      <c r="J50" s="7">
        <v>0.72291666666666676</v>
      </c>
      <c r="K50" s="30">
        <f t="shared" si="4"/>
        <v>11.000000000000121</v>
      </c>
      <c r="L50" s="395"/>
      <c r="M50" s="396"/>
      <c r="N50" s="397"/>
      <c r="O50" s="36" t="str">
        <f t="shared" si="3"/>
        <v/>
      </c>
      <c r="P50" s="172"/>
      <c r="Q50" s="8"/>
      <c r="R50"/>
      <c r="S50" s="33">
        <f t="shared" si="5"/>
        <v>11.000000000000121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406"/>
      <c r="B51" s="24">
        <f t="shared" si="13"/>
        <v>0.5</v>
      </c>
      <c r="C51" s="24">
        <f t="shared" si="14"/>
        <v>0.54166666666666663</v>
      </c>
      <c r="D51" s="5"/>
      <c r="E51" s="172"/>
      <c r="F51" s="398" t="s">
        <v>132</v>
      </c>
      <c r="G51" s="398"/>
      <c r="H51" s="6" t="s">
        <v>99</v>
      </c>
      <c r="I51" s="7">
        <v>0.72083333333333333</v>
      </c>
      <c r="J51" s="7">
        <v>0.72361111111111109</v>
      </c>
      <c r="K51" s="30">
        <f t="shared" si="4"/>
        <v>3.9999999999999858</v>
      </c>
      <c r="L51" s="395"/>
      <c r="M51" s="396"/>
      <c r="N51" s="397"/>
      <c r="O51" s="36" t="str">
        <f t="shared" si="3"/>
        <v/>
      </c>
      <c r="P51" s="172"/>
      <c r="Q51" s="8"/>
      <c r="R51"/>
      <c r="S51" s="33">
        <f t="shared" si="5"/>
        <v>3.9999999999999858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406"/>
      <c r="B52" s="24">
        <f t="shared" si="13"/>
        <v>0.54166666666666663</v>
      </c>
      <c r="C52" s="24">
        <f t="shared" si="14"/>
        <v>0.58333333333333326</v>
      </c>
      <c r="D52" s="5"/>
      <c r="E52" s="172"/>
      <c r="F52" s="398" t="s">
        <v>245</v>
      </c>
      <c r="G52" s="398"/>
      <c r="H52" s="6" t="s">
        <v>99</v>
      </c>
      <c r="I52" s="7">
        <v>0.72361111111111109</v>
      </c>
      <c r="J52" s="7">
        <v>0.83333333333333337</v>
      </c>
      <c r="K52" s="30">
        <f t="shared" si="4"/>
        <v>158.00000000000009</v>
      </c>
      <c r="L52" s="395"/>
      <c r="M52" s="396"/>
      <c r="N52" s="397"/>
      <c r="O52" s="36" t="str">
        <f t="shared" si="3"/>
        <v/>
      </c>
      <c r="P52" s="172"/>
      <c r="Q52" s="8"/>
      <c r="R52"/>
      <c r="S52" s="33">
        <f t="shared" si="5"/>
        <v>158.00000000000009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406"/>
      <c r="B53" s="24">
        <f t="shared" si="13"/>
        <v>0.58333333333333326</v>
      </c>
      <c r="C53" s="24">
        <f t="shared" si="14"/>
        <v>0.62499999999999989</v>
      </c>
      <c r="D53" s="5"/>
      <c r="E53" s="9"/>
      <c r="F53" s="398"/>
      <c r="G53" s="398"/>
      <c r="H53" s="6"/>
      <c r="I53" s="7"/>
      <c r="J53" s="7"/>
      <c r="K53" s="30">
        <f t="shared" si="4"/>
        <v>0</v>
      </c>
      <c r="L53" s="395"/>
      <c r="M53" s="396"/>
      <c r="N53" s="397"/>
      <c r="O53" s="36" t="str">
        <f t="shared" si="3"/>
        <v>Касьяненко</v>
      </c>
      <c r="P53" s="172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406"/>
      <c r="B54" s="24">
        <f t="shared" si="13"/>
        <v>0.62499999999999989</v>
      </c>
      <c r="C54" s="24">
        <f t="shared" si="14"/>
        <v>0.66666666666666652</v>
      </c>
      <c r="D54" s="5"/>
      <c r="E54" s="9"/>
      <c r="F54" s="393"/>
      <c r="G54" s="394"/>
      <c r="H54" s="6"/>
      <c r="I54" s="7"/>
      <c r="J54" s="7"/>
      <c r="K54" s="30">
        <f t="shared" si="4"/>
        <v>0</v>
      </c>
      <c r="L54" s="395"/>
      <c r="M54" s="396"/>
      <c r="N54" s="397"/>
      <c r="O54" s="36" t="str">
        <f t="shared" si="3"/>
        <v>Касьяненко</v>
      </c>
      <c r="P54" s="172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406"/>
      <c r="B55" s="24">
        <f t="shared" si="13"/>
        <v>0.66666666666666652</v>
      </c>
      <c r="C55" s="24">
        <f t="shared" si="14"/>
        <v>0.70833333333333315</v>
      </c>
      <c r="D55" s="5"/>
      <c r="E55" s="9"/>
      <c r="F55" s="393"/>
      <c r="G55" s="394"/>
      <c r="H55" s="6"/>
      <c r="I55" s="7"/>
      <c r="J55" s="7"/>
      <c r="K55" s="30">
        <f t="shared" si="4"/>
        <v>0</v>
      </c>
      <c r="L55" s="395"/>
      <c r="M55" s="396"/>
      <c r="N55" s="397"/>
      <c r="O55" s="36" t="str">
        <f t="shared" si="3"/>
        <v>Касьяненко</v>
      </c>
      <c r="P55" s="172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406"/>
      <c r="B56" s="24">
        <f t="shared" si="13"/>
        <v>0.70833333333333315</v>
      </c>
      <c r="C56" s="24">
        <f t="shared" si="14"/>
        <v>0.74999999999999978</v>
      </c>
      <c r="D56" s="5"/>
      <c r="E56" s="9"/>
      <c r="F56" s="398"/>
      <c r="G56" s="398"/>
      <c r="H56" s="6"/>
      <c r="I56" s="7"/>
      <c r="J56" s="7"/>
      <c r="K56" s="30">
        <f t="shared" si="4"/>
        <v>0</v>
      </c>
      <c r="L56" s="395"/>
      <c r="M56" s="396"/>
      <c r="N56" s="397"/>
      <c r="O56" s="36" t="str">
        <f t="shared" si="3"/>
        <v>Касьяненко</v>
      </c>
      <c r="P56" s="172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406"/>
      <c r="B57" s="24">
        <f t="shared" si="13"/>
        <v>0.74999999999999978</v>
      </c>
      <c r="C57" s="24">
        <f t="shared" si="14"/>
        <v>0.79166666666666641</v>
      </c>
      <c r="D57" s="10"/>
      <c r="E57" s="9"/>
      <c r="F57" s="398"/>
      <c r="G57" s="398"/>
      <c r="H57" s="6"/>
      <c r="I57" s="7"/>
      <c r="J57" s="7"/>
      <c r="K57" s="30">
        <f t="shared" si="4"/>
        <v>0</v>
      </c>
      <c r="L57" s="395"/>
      <c r="M57" s="396"/>
      <c r="N57" s="397"/>
      <c r="O57" s="36" t="str">
        <f t="shared" si="3"/>
        <v>Касьяненко</v>
      </c>
      <c r="P57" s="172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407"/>
      <c r="B58" s="25">
        <f t="shared" si="13"/>
        <v>0.79166666666666641</v>
      </c>
      <c r="C58" s="26">
        <f t="shared" si="14"/>
        <v>0.83333333333333304</v>
      </c>
      <c r="D58" s="11"/>
      <c r="E58" s="11"/>
      <c r="F58" s="401"/>
      <c r="G58" s="401"/>
      <c r="H58" s="6"/>
      <c r="I58" s="13"/>
      <c r="J58" s="13"/>
      <c r="K58" s="31">
        <f t="shared" si="4"/>
        <v>0</v>
      </c>
      <c r="L58" s="402"/>
      <c r="M58" s="403"/>
      <c r="N58" s="404"/>
      <c r="O58" s="172" t="str">
        <f t="shared" si="3"/>
        <v>Касьяненко</v>
      </c>
      <c r="P58" s="173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405">
        <f>A38</f>
        <v>0</v>
      </c>
      <c r="B59" s="23">
        <f>B23</f>
        <v>0</v>
      </c>
      <c r="C59" s="23">
        <f>B59+1/24</f>
        <v>4.1666666666666664E-2</v>
      </c>
      <c r="D59" s="1"/>
      <c r="E59" s="171"/>
      <c r="F59" s="408"/>
      <c r="G59" s="409"/>
      <c r="H59" s="2"/>
      <c r="I59" s="3"/>
      <c r="J59" s="3"/>
      <c r="K59" s="29">
        <f t="shared" si="4"/>
        <v>0</v>
      </c>
      <c r="L59" s="410"/>
      <c r="M59" s="411"/>
      <c r="N59" s="412"/>
      <c r="O59" s="35" t="str">
        <f t="shared" si="3"/>
        <v>Касьяненко</v>
      </c>
      <c r="P59" s="171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406"/>
      <c r="B60" s="24">
        <f>C59</f>
        <v>4.1666666666666664E-2</v>
      </c>
      <c r="C60" s="24">
        <f>B60+1/24</f>
        <v>8.3333333333333329E-2</v>
      </c>
      <c r="D60" s="5"/>
      <c r="E60" s="172"/>
      <c r="F60" s="393"/>
      <c r="G60" s="394"/>
      <c r="H60" s="6"/>
      <c r="I60" s="7"/>
      <c r="J60" s="7"/>
      <c r="K60" s="30">
        <f t="shared" si="4"/>
        <v>0</v>
      </c>
      <c r="L60" s="395"/>
      <c r="M60" s="396"/>
      <c r="N60" s="397"/>
      <c r="O60" s="36" t="str">
        <f t="shared" si="3"/>
        <v>Касьяненко</v>
      </c>
      <c r="P60" s="172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406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172"/>
      <c r="F61" s="398"/>
      <c r="G61" s="398"/>
      <c r="H61" s="6"/>
      <c r="I61" s="7"/>
      <c r="J61" s="7"/>
      <c r="K61" s="30">
        <f t="shared" si="4"/>
        <v>0</v>
      </c>
      <c r="L61" s="395"/>
      <c r="M61" s="396"/>
      <c r="N61" s="397"/>
      <c r="O61" s="36" t="str">
        <f t="shared" si="3"/>
        <v>Касьяненко</v>
      </c>
      <c r="P61" s="172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406"/>
      <c r="B62" s="24">
        <f t="shared" si="15"/>
        <v>0.125</v>
      </c>
      <c r="C62" s="24">
        <f t="shared" si="16"/>
        <v>0.16666666666666666</v>
      </c>
      <c r="D62" s="5"/>
      <c r="E62" s="172"/>
      <c r="F62" s="398"/>
      <c r="G62" s="398"/>
      <c r="H62" s="6"/>
      <c r="I62" s="7"/>
      <c r="J62" s="7"/>
      <c r="K62" s="30">
        <f t="shared" si="4"/>
        <v>0</v>
      </c>
      <c r="L62" s="395"/>
      <c r="M62" s="396"/>
      <c r="N62" s="397"/>
      <c r="O62" s="36" t="str">
        <f t="shared" si="3"/>
        <v>Касьяненко</v>
      </c>
      <c r="P62" s="172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406"/>
      <c r="B63" s="24">
        <f t="shared" si="15"/>
        <v>0.16666666666666666</v>
      </c>
      <c r="C63" s="24">
        <f t="shared" si="16"/>
        <v>0.20833333333333331</v>
      </c>
      <c r="D63" s="5"/>
      <c r="E63" s="172"/>
      <c r="F63" s="398"/>
      <c r="G63" s="398"/>
      <c r="H63" s="6"/>
      <c r="I63" s="7"/>
      <c r="J63" s="7"/>
      <c r="K63" s="30">
        <f t="shared" si="4"/>
        <v>0</v>
      </c>
      <c r="L63" s="395"/>
      <c r="M63" s="396"/>
      <c r="N63" s="397"/>
      <c r="O63" s="36" t="str">
        <f t="shared" si="3"/>
        <v>Касьяненко</v>
      </c>
      <c r="P63" s="172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406"/>
      <c r="B64" s="24">
        <f t="shared" si="15"/>
        <v>0.20833333333333331</v>
      </c>
      <c r="C64" s="24">
        <f t="shared" si="16"/>
        <v>0.24999999999999997</v>
      </c>
      <c r="D64" s="5"/>
      <c r="E64" s="172"/>
      <c r="F64" s="398"/>
      <c r="G64" s="398"/>
      <c r="H64" s="6"/>
      <c r="I64" s="7"/>
      <c r="J64" s="7"/>
      <c r="K64" s="30">
        <f t="shared" si="4"/>
        <v>0</v>
      </c>
      <c r="L64" s="395"/>
      <c r="M64" s="396"/>
      <c r="N64" s="397"/>
      <c r="O64" s="36" t="str">
        <f t="shared" si="3"/>
        <v>Касьяненко</v>
      </c>
      <c r="P64" s="172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406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398"/>
      <c r="G65" s="398"/>
      <c r="H65" s="6"/>
      <c r="I65" s="7"/>
      <c r="J65" s="7"/>
      <c r="K65" s="30">
        <f t="shared" si="4"/>
        <v>0</v>
      </c>
      <c r="L65" s="395"/>
      <c r="M65" s="396"/>
      <c r="N65" s="397"/>
      <c r="O65" s="36" t="str">
        <f t="shared" si="3"/>
        <v>Касьяненко</v>
      </c>
      <c r="P65" s="172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406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393"/>
      <c r="G66" s="394"/>
      <c r="H66" s="6"/>
      <c r="I66" s="7"/>
      <c r="J66" s="7"/>
      <c r="K66" s="30">
        <f t="shared" si="4"/>
        <v>0</v>
      </c>
      <c r="L66" s="395"/>
      <c r="M66" s="396"/>
      <c r="N66" s="397"/>
      <c r="O66" s="36" t="str">
        <f t="shared" si="3"/>
        <v>Касьяненко</v>
      </c>
      <c r="P66" s="172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406"/>
      <c r="B67" s="24">
        <f t="shared" si="15"/>
        <v>0.33333333333333331</v>
      </c>
      <c r="C67" s="24">
        <f t="shared" si="16"/>
        <v>0.375</v>
      </c>
      <c r="D67" s="5"/>
      <c r="E67" s="9"/>
      <c r="F67" s="393"/>
      <c r="G67" s="394"/>
      <c r="H67" s="6"/>
      <c r="I67" s="7"/>
      <c r="J67" s="7"/>
      <c r="K67" s="30">
        <f t="shared" si="4"/>
        <v>0</v>
      </c>
      <c r="L67" s="395"/>
      <c r="M67" s="396"/>
      <c r="N67" s="397"/>
      <c r="O67" s="36" t="str">
        <f t="shared" si="3"/>
        <v>Касьяненко</v>
      </c>
      <c r="P67" s="172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406"/>
      <c r="B68" s="24">
        <f t="shared" si="15"/>
        <v>0.375</v>
      </c>
      <c r="C68" s="24">
        <f t="shared" si="16"/>
        <v>0.41666666666666669</v>
      </c>
      <c r="D68" s="5"/>
      <c r="E68" s="9"/>
      <c r="F68" s="398"/>
      <c r="G68" s="398"/>
      <c r="H68" s="6"/>
      <c r="I68" s="7"/>
      <c r="J68" s="7"/>
      <c r="K68" s="30">
        <f t="shared" si="4"/>
        <v>0</v>
      </c>
      <c r="L68" s="395"/>
      <c r="M68" s="396"/>
      <c r="N68" s="397"/>
      <c r="O68" s="36" t="str">
        <f t="shared" si="3"/>
        <v>Касьяненко</v>
      </c>
      <c r="P68" s="172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407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401"/>
      <c r="G69" s="401"/>
      <c r="H69" s="12"/>
      <c r="I69" s="13"/>
      <c r="J69" s="13"/>
      <c r="K69" s="31">
        <f t="shared" si="4"/>
        <v>0</v>
      </c>
      <c r="L69" s="402"/>
      <c r="M69" s="403"/>
      <c r="N69" s="404"/>
      <c r="O69" s="172" t="str">
        <f t="shared" si="3"/>
        <v>Касьяненко</v>
      </c>
      <c r="P69" s="173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405">
        <f>A39</f>
        <v>0</v>
      </c>
      <c r="B70" s="23">
        <f>B25</f>
        <v>0</v>
      </c>
      <c r="C70" s="23">
        <f>B70+1/24</f>
        <v>4.1666666666666664E-2</v>
      </c>
      <c r="D70" s="1"/>
      <c r="E70" s="171"/>
      <c r="F70" s="408"/>
      <c r="G70" s="409"/>
      <c r="H70" s="2"/>
      <c r="I70" s="3"/>
      <c r="J70" s="3"/>
      <c r="K70" s="29">
        <f t="shared" si="4"/>
        <v>0</v>
      </c>
      <c r="L70" s="410"/>
      <c r="M70" s="411"/>
      <c r="N70" s="412"/>
      <c r="O70" s="35" t="str">
        <f t="shared" si="3"/>
        <v>Касьяненко</v>
      </c>
      <c r="P70" s="171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406"/>
      <c r="B71" s="24">
        <f>C70</f>
        <v>4.1666666666666664E-2</v>
      </c>
      <c r="C71" s="24">
        <f>B71+1/24</f>
        <v>8.3333333333333329E-2</v>
      </c>
      <c r="D71" s="5"/>
      <c r="E71" s="172"/>
      <c r="F71" s="393"/>
      <c r="G71" s="394"/>
      <c r="H71" s="6"/>
      <c r="I71" s="7"/>
      <c r="J71" s="7"/>
      <c r="K71" s="30">
        <f t="shared" si="4"/>
        <v>0</v>
      </c>
      <c r="L71" s="395"/>
      <c r="M71" s="396"/>
      <c r="N71" s="397"/>
      <c r="O71" s="36" t="str">
        <f t="shared" si="3"/>
        <v>Касьяненко</v>
      </c>
      <c r="P71" s="172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40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72"/>
      <c r="F72" s="398"/>
      <c r="G72" s="398"/>
      <c r="H72" s="6"/>
      <c r="I72" s="7"/>
      <c r="J72" s="7"/>
      <c r="K72" s="30">
        <f t="shared" si="4"/>
        <v>0</v>
      </c>
      <c r="L72" s="395"/>
      <c r="M72" s="396"/>
      <c r="N72" s="397"/>
      <c r="O72" s="36" t="str">
        <f t="shared" si="3"/>
        <v>Касьяненко</v>
      </c>
      <c r="P72" s="172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406"/>
      <c r="B73" s="24">
        <f t="shared" si="17"/>
        <v>0.125</v>
      </c>
      <c r="C73" s="24">
        <f t="shared" si="18"/>
        <v>0.16666666666666666</v>
      </c>
      <c r="D73" s="5"/>
      <c r="E73" s="172"/>
      <c r="F73" s="398"/>
      <c r="G73" s="398"/>
      <c r="H73" s="6"/>
      <c r="I73" s="7"/>
      <c r="J73" s="7"/>
      <c r="K73" s="30">
        <f t="shared" si="4"/>
        <v>0</v>
      </c>
      <c r="L73" s="395"/>
      <c r="M73" s="396"/>
      <c r="N73" s="397"/>
      <c r="O73" s="36" t="str">
        <f t="shared" si="3"/>
        <v>Касьяненко</v>
      </c>
      <c r="P73" s="172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406"/>
      <c r="B74" s="24">
        <f t="shared" si="17"/>
        <v>0.16666666666666666</v>
      </c>
      <c r="C74" s="24">
        <f t="shared" si="18"/>
        <v>0.20833333333333331</v>
      </c>
      <c r="D74" s="5"/>
      <c r="E74" s="172"/>
      <c r="F74" s="398"/>
      <c r="G74" s="398"/>
      <c r="H74" s="6"/>
      <c r="I74" s="7"/>
      <c r="J74" s="7"/>
      <c r="K74" s="30">
        <f t="shared" si="4"/>
        <v>0</v>
      </c>
      <c r="L74" s="395"/>
      <c r="M74" s="396"/>
      <c r="N74" s="397"/>
      <c r="O74" s="36" t="str">
        <f t="shared" si="3"/>
        <v>Касьяненко</v>
      </c>
      <c r="P74" s="172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406"/>
      <c r="B75" s="24">
        <f t="shared" si="17"/>
        <v>0.20833333333333331</v>
      </c>
      <c r="C75" s="24">
        <f t="shared" si="18"/>
        <v>0.24999999999999997</v>
      </c>
      <c r="D75" s="5"/>
      <c r="E75" s="172"/>
      <c r="F75" s="398"/>
      <c r="G75" s="398"/>
      <c r="H75" s="6"/>
      <c r="I75" s="7"/>
      <c r="J75" s="7"/>
      <c r="K75" s="30">
        <f t="shared" si="4"/>
        <v>0</v>
      </c>
      <c r="L75" s="395"/>
      <c r="M75" s="396"/>
      <c r="N75" s="397"/>
      <c r="O75" s="36" t="str">
        <f t="shared" si="3"/>
        <v>Касьяненко</v>
      </c>
      <c r="P75" s="172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406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398"/>
      <c r="G76" s="398"/>
      <c r="H76" s="6"/>
      <c r="I76" s="7"/>
      <c r="J76" s="7"/>
      <c r="K76" s="30">
        <f t="shared" si="4"/>
        <v>0</v>
      </c>
      <c r="L76" s="395"/>
      <c r="M76" s="396"/>
      <c r="N76" s="397"/>
      <c r="O76" s="36" t="str">
        <f t="shared" si="3"/>
        <v>Касьяненко</v>
      </c>
      <c r="P76" s="172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406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393"/>
      <c r="G77" s="394"/>
      <c r="H77" s="6"/>
      <c r="I77" s="7"/>
      <c r="J77" s="7"/>
      <c r="K77" s="30">
        <f t="shared" si="4"/>
        <v>0</v>
      </c>
      <c r="L77" s="395"/>
      <c r="M77" s="396"/>
      <c r="N77" s="397"/>
      <c r="O77" s="36" t="str">
        <f t="shared" si="3"/>
        <v>Касьяненко</v>
      </c>
      <c r="P77" s="172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406"/>
      <c r="B78" s="24">
        <f t="shared" si="17"/>
        <v>0.33333333333333331</v>
      </c>
      <c r="C78" s="24">
        <f t="shared" si="18"/>
        <v>0.375</v>
      </c>
      <c r="D78" s="5"/>
      <c r="E78" s="9"/>
      <c r="F78" s="393"/>
      <c r="G78" s="394"/>
      <c r="H78" s="6"/>
      <c r="I78" s="7"/>
      <c r="J78" s="7"/>
      <c r="K78" s="30">
        <f t="shared" si="4"/>
        <v>0</v>
      </c>
      <c r="L78" s="395"/>
      <c r="M78" s="396"/>
      <c r="N78" s="397"/>
      <c r="O78" s="36" t="str">
        <f t="shared" si="3"/>
        <v>Касьяненко</v>
      </c>
      <c r="P78" s="172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406"/>
      <c r="B79" s="24">
        <f t="shared" si="17"/>
        <v>0.375</v>
      </c>
      <c r="C79" s="24">
        <f t="shared" si="18"/>
        <v>0.41666666666666669</v>
      </c>
      <c r="D79" s="5"/>
      <c r="E79" s="9"/>
      <c r="F79" s="398"/>
      <c r="G79" s="398"/>
      <c r="H79" s="6"/>
      <c r="I79" s="7"/>
      <c r="J79" s="7"/>
      <c r="K79" s="30">
        <f t="shared" si="4"/>
        <v>0</v>
      </c>
      <c r="L79" s="395"/>
      <c r="M79" s="396"/>
      <c r="N79" s="397"/>
      <c r="O79" s="36" t="str">
        <f t="shared" si="3"/>
        <v>Касьяненко</v>
      </c>
      <c r="P79" s="172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407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401"/>
      <c r="G80" s="401"/>
      <c r="H80" s="12"/>
      <c r="I80" s="13"/>
      <c r="J80" s="13"/>
      <c r="K80" s="31">
        <f t="shared" si="4"/>
        <v>0</v>
      </c>
      <c r="L80" s="402"/>
      <c r="M80" s="403"/>
      <c r="N80" s="404"/>
      <c r="O80" s="172" t="str">
        <f t="shared" si="3"/>
        <v>Касьяненко</v>
      </c>
      <c r="P80" s="173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405">
        <f>A40</f>
        <v>0</v>
      </c>
      <c r="B81" s="23">
        <f>B27</f>
        <v>0</v>
      </c>
      <c r="C81" s="23">
        <f>B81+1/24</f>
        <v>4.1666666666666664E-2</v>
      </c>
      <c r="D81" s="1"/>
      <c r="E81" s="171"/>
      <c r="F81" s="408"/>
      <c r="G81" s="409"/>
      <c r="H81" s="2"/>
      <c r="I81" s="3"/>
      <c r="J81" s="3"/>
      <c r="K81" s="29">
        <f t="shared" si="4"/>
        <v>0</v>
      </c>
      <c r="L81" s="410"/>
      <c r="M81" s="411"/>
      <c r="N81" s="412"/>
      <c r="O81" s="35" t="str">
        <f t="shared" si="3"/>
        <v>Касьяненко</v>
      </c>
      <c r="P81" s="171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406"/>
      <c r="B82" s="24">
        <f>C81</f>
        <v>4.1666666666666664E-2</v>
      </c>
      <c r="C82" s="24">
        <f>B82+1/24</f>
        <v>8.3333333333333329E-2</v>
      </c>
      <c r="D82" s="5"/>
      <c r="E82" s="172"/>
      <c r="F82" s="393"/>
      <c r="G82" s="394"/>
      <c r="H82" s="6"/>
      <c r="I82" s="7"/>
      <c r="J82" s="7"/>
      <c r="K82" s="30">
        <f t="shared" si="4"/>
        <v>0</v>
      </c>
      <c r="L82" s="395"/>
      <c r="M82" s="396"/>
      <c r="N82" s="397"/>
      <c r="O82" s="36" t="str">
        <f t="shared" si="3"/>
        <v>Касьяненко</v>
      </c>
      <c r="P82" s="172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40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72"/>
      <c r="F83" s="398"/>
      <c r="G83" s="398"/>
      <c r="H83" s="6"/>
      <c r="I83" s="7"/>
      <c r="J83" s="7"/>
      <c r="K83" s="30">
        <f t="shared" si="4"/>
        <v>0</v>
      </c>
      <c r="L83" s="395"/>
      <c r="M83" s="396"/>
      <c r="N83" s="397"/>
      <c r="O83" s="36" t="str">
        <f t="shared" si="3"/>
        <v>Касьяненко</v>
      </c>
      <c r="P83" s="172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406"/>
      <c r="B84" s="24">
        <f t="shared" si="19"/>
        <v>0.125</v>
      </c>
      <c r="C84" s="24">
        <f t="shared" si="20"/>
        <v>0.16666666666666666</v>
      </c>
      <c r="D84" s="5"/>
      <c r="E84" s="172"/>
      <c r="F84" s="398"/>
      <c r="G84" s="398"/>
      <c r="H84" s="6"/>
      <c r="I84" s="7"/>
      <c r="J84" s="7"/>
      <c r="K84" s="30">
        <f t="shared" si="4"/>
        <v>0</v>
      </c>
      <c r="L84" s="395"/>
      <c r="M84" s="396"/>
      <c r="N84" s="397"/>
      <c r="O84" s="36" t="str">
        <f t="shared" si="3"/>
        <v>Касьяненко</v>
      </c>
      <c r="P84" s="172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406"/>
      <c r="B85" s="24">
        <f t="shared" si="19"/>
        <v>0.16666666666666666</v>
      </c>
      <c r="C85" s="24">
        <f t="shared" si="20"/>
        <v>0.20833333333333331</v>
      </c>
      <c r="D85" s="5"/>
      <c r="E85" s="172"/>
      <c r="F85" s="398"/>
      <c r="G85" s="398"/>
      <c r="H85" s="6"/>
      <c r="I85" s="7"/>
      <c r="J85" s="7"/>
      <c r="K85" s="30">
        <f t="shared" si="4"/>
        <v>0</v>
      </c>
      <c r="L85" s="395"/>
      <c r="M85" s="396"/>
      <c r="N85" s="397"/>
      <c r="O85" s="36" t="str">
        <f t="shared" si="3"/>
        <v>Касьяненко</v>
      </c>
      <c r="P85" s="172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406"/>
      <c r="B86" s="24">
        <f t="shared" si="19"/>
        <v>0.20833333333333331</v>
      </c>
      <c r="C86" s="24">
        <f t="shared" si="20"/>
        <v>0.24999999999999997</v>
      </c>
      <c r="D86" s="5"/>
      <c r="E86" s="172"/>
      <c r="F86" s="398"/>
      <c r="G86" s="398"/>
      <c r="H86" s="6"/>
      <c r="I86" s="7"/>
      <c r="J86" s="7"/>
      <c r="K86" s="30">
        <f t="shared" si="4"/>
        <v>0</v>
      </c>
      <c r="L86" s="395"/>
      <c r="M86" s="396"/>
      <c r="N86" s="397"/>
      <c r="O86" s="36" t="str">
        <f t="shared" si="3"/>
        <v>Касьяненко</v>
      </c>
      <c r="P86" s="172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40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398"/>
      <c r="G87" s="398"/>
      <c r="H87" s="6"/>
      <c r="I87" s="7"/>
      <c r="J87" s="7"/>
      <c r="K87" s="30">
        <f t="shared" si="4"/>
        <v>0</v>
      </c>
      <c r="L87" s="395"/>
      <c r="M87" s="396"/>
      <c r="N87" s="397"/>
      <c r="O87" s="36" t="str">
        <f t="shared" si="3"/>
        <v>Касьяненко</v>
      </c>
      <c r="P87" s="172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40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393"/>
      <c r="G88" s="394"/>
      <c r="H88" s="6"/>
      <c r="I88" s="7"/>
      <c r="J88" s="7"/>
      <c r="K88" s="30">
        <f t="shared" si="4"/>
        <v>0</v>
      </c>
      <c r="L88" s="395"/>
      <c r="M88" s="396"/>
      <c r="N88" s="397"/>
      <c r="O88" s="36" t="str">
        <f t="shared" si="3"/>
        <v>Касьяненко</v>
      </c>
      <c r="P88" s="172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406"/>
      <c r="B89" s="24">
        <f t="shared" si="19"/>
        <v>0.33333333333333331</v>
      </c>
      <c r="C89" s="24">
        <f t="shared" si="20"/>
        <v>0.375</v>
      </c>
      <c r="D89" s="5"/>
      <c r="E89" s="9"/>
      <c r="F89" s="393"/>
      <c r="G89" s="394"/>
      <c r="H89" s="6"/>
      <c r="I89" s="7"/>
      <c r="J89" s="7"/>
      <c r="K89" s="30">
        <f t="shared" si="4"/>
        <v>0</v>
      </c>
      <c r="L89" s="395"/>
      <c r="M89" s="396"/>
      <c r="N89" s="397"/>
      <c r="O89" s="36" t="str">
        <f t="shared" si="3"/>
        <v>Касьяненко</v>
      </c>
      <c r="P89" s="172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406"/>
      <c r="B90" s="24">
        <f t="shared" si="19"/>
        <v>0.375</v>
      </c>
      <c r="C90" s="24">
        <f t="shared" si="20"/>
        <v>0.41666666666666669</v>
      </c>
      <c r="D90" s="5"/>
      <c r="E90" s="9"/>
      <c r="F90" s="398"/>
      <c r="G90" s="398"/>
      <c r="H90" s="6"/>
      <c r="I90" s="7"/>
      <c r="J90" s="7"/>
      <c r="K90" s="30">
        <f t="shared" si="4"/>
        <v>0</v>
      </c>
      <c r="L90" s="395"/>
      <c r="M90" s="396"/>
      <c r="N90" s="397"/>
      <c r="O90" s="36" t="str">
        <f t="shared" si="3"/>
        <v>Касьяненко</v>
      </c>
      <c r="P90" s="172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40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401"/>
      <c r="G91" s="401"/>
      <c r="H91" s="12"/>
      <c r="I91" s="13"/>
      <c r="J91" s="13"/>
      <c r="K91" s="31">
        <f t="shared" si="4"/>
        <v>0</v>
      </c>
      <c r="L91" s="402"/>
      <c r="M91" s="403"/>
      <c r="N91" s="404"/>
      <c r="O91" s="172" t="str">
        <f t="shared" si="3"/>
        <v>Касьяненко</v>
      </c>
      <c r="P91" s="173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406">
        <f>A41</f>
        <v>0</v>
      </c>
      <c r="B92" s="23">
        <f>B29</f>
        <v>0</v>
      </c>
      <c r="C92" s="23">
        <f>B92+1/24</f>
        <v>4.1666666666666664E-2</v>
      </c>
      <c r="D92" s="1"/>
      <c r="E92" s="171"/>
      <c r="F92" s="408"/>
      <c r="G92" s="409"/>
      <c r="H92" s="2"/>
      <c r="I92" s="3"/>
      <c r="J92" s="3"/>
      <c r="K92" s="29">
        <f t="shared" si="4"/>
        <v>0</v>
      </c>
      <c r="L92" s="410"/>
      <c r="M92" s="411"/>
      <c r="N92" s="412"/>
      <c r="O92" s="35" t="str">
        <f t="shared" si="3"/>
        <v>Касьяненко</v>
      </c>
      <c r="P92" s="171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406"/>
      <c r="B93" s="24">
        <f>C92</f>
        <v>4.1666666666666664E-2</v>
      </c>
      <c r="C93" s="24">
        <f>B93+1/24</f>
        <v>8.3333333333333329E-2</v>
      </c>
      <c r="D93" s="5"/>
      <c r="E93" s="172"/>
      <c r="F93" s="393"/>
      <c r="G93" s="394"/>
      <c r="H93" s="6"/>
      <c r="I93" s="7"/>
      <c r="J93" s="7"/>
      <c r="K93" s="30">
        <f t="shared" si="4"/>
        <v>0</v>
      </c>
      <c r="L93" s="395"/>
      <c r="M93" s="396"/>
      <c r="N93" s="397"/>
      <c r="O93" s="36" t="str">
        <f t="shared" si="3"/>
        <v>Касьяненко</v>
      </c>
      <c r="P93" s="172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40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72"/>
      <c r="F94" s="398"/>
      <c r="G94" s="398"/>
      <c r="H94" s="6"/>
      <c r="I94" s="7"/>
      <c r="J94" s="7"/>
      <c r="K94" s="30">
        <f t="shared" si="4"/>
        <v>0</v>
      </c>
      <c r="L94" s="395"/>
      <c r="M94" s="396"/>
      <c r="N94" s="397"/>
      <c r="O94" s="36" t="str">
        <f t="shared" si="3"/>
        <v>Касьяненко</v>
      </c>
      <c r="P94" s="172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406"/>
      <c r="B95" s="24">
        <f t="shared" si="21"/>
        <v>0.125</v>
      </c>
      <c r="C95" s="24">
        <f t="shared" si="22"/>
        <v>0.16666666666666666</v>
      </c>
      <c r="D95" s="5"/>
      <c r="E95" s="172"/>
      <c r="F95" s="398"/>
      <c r="G95" s="398"/>
      <c r="H95" s="6"/>
      <c r="I95" s="7"/>
      <c r="J95" s="7"/>
      <c r="K95" s="30">
        <f t="shared" si="4"/>
        <v>0</v>
      </c>
      <c r="L95" s="395"/>
      <c r="M95" s="396"/>
      <c r="N95" s="397"/>
      <c r="O95" s="36" t="str">
        <f t="shared" si="3"/>
        <v>Касьяненко</v>
      </c>
      <c r="P95" s="172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406"/>
      <c r="B96" s="24">
        <f t="shared" si="21"/>
        <v>0.16666666666666666</v>
      </c>
      <c r="C96" s="24">
        <f t="shared" si="22"/>
        <v>0.20833333333333331</v>
      </c>
      <c r="D96" s="5"/>
      <c r="E96" s="172"/>
      <c r="F96" s="398"/>
      <c r="G96" s="398"/>
      <c r="H96" s="6"/>
      <c r="I96" s="7"/>
      <c r="J96" s="7"/>
      <c r="K96" s="30">
        <f t="shared" si="4"/>
        <v>0</v>
      </c>
      <c r="L96" s="395"/>
      <c r="M96" s="396"/>
      <c r="N96" s="397"/>
      <c r="O96" s="36" t="str">
        <f t="shared" si="3"/>
        <v>Касьяненко</v>
      </c>
      <c r="P96" s="172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406"/>
      <c r="B97" s="24">
        <f t="shared" si="21"/>
        <v>0.20833333333333331</v>
      </c>
      <c r="C97" s="24">
        <f t="shared" si="22"/>
        <v>0.24999999999999997</v>
      </c>
      <c r="D97" s="5"/>
      <c r="E97" s="172"/>
      <c r="F97" s="398"/>
      <c r="G97" s="398"/>
      <c r="H97" s="6"/>
      <c r="I97" s="7"/>
      <c r="J97" s="7"/>
      <c r="K97" s="30">
        <f t="shared" si="4"/>
        <v>0</v>
      </c>
      <c r="L97" s="395"/>
      <c r="M97" s="396"/>
      <c r="N97" s="397"/>
      <c r="O97" s="36" t="str">
        <f t="shared" si="3"/>
        <v>Касьяненко</v>
      </c>
      <c r="P97" s="172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40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398"/>
      <c r="G98" s="398"/>
      <c r="H98" s="6"/>
      <c r="I98" s="7"/>
      <c r="J98" s="7"/>
      <c r="K98" s="30">
        <f t="shared" si="4"/>
        <v>0</v>
      </c>
      <c r="L98" s="395"/>
      <c r="M98" s="396"/>
      <c r="N98" s="397"/>
      <c r="O98" s="36" t="str">
        <f t="shared" si="3"/>
        <v>Касьяненко</v>
      </c>
      <c r="P98" s="172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40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393"/>
      <c r="G99" s="394"/>
      <c r="H99" s="6"/>
      <c r="I99" s="7"/>
      <c r="J99" s="7"/>
      <c r="K99" s="30">
        <f t="shared" si="4"/>
        <v>0</v>
      </c>
      <c r="L99" s="395"/>
      <c r="M99" s="396"/>
      <c r="N99" s="397"/>
      <c r="O99" s="36" t="str">
        <f t="shared" si="3"/>
        <v>Касьяненко</v>
      </c>
      <c r="P99" s="172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406"/>
      <c r="B100" s="24">
        <f t="shared" si="21"/>
        <v>0.33333333333333331</v>
      </c>
      <c r="C100" s="24">
        <f t="shared" si="22"/>
        <v>0.375</v>
      </c>
      <c r="D100" s="5"/>
      <c r="E100" s="9"/>
      <c r="F100" s="393"/>
      <c r="G100" s="394"/>
      <c r="H100" s="6"/>
      <c r="I100" s="7"/>
      <c r="J100" s="7"/>
      <c r="K100" s="30">
        <f t="shared" si="4"/>
        <v>0</v>
      </c>
      <c r="L100" s="395"/>
      <c r="M100" s="396"/>
      <c r="N100" s="397"/>
      <c r="O100" s="36" t="str">
        <f t="shared" si="3"/>
        <v>Касьяненко</v>
      </c>
      <c r="P100" s="172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406"/>
      <c r="B101" s="24">
        <f t="shared" si="21"/>
        <v>0.375</v>
      </c>
      <c r="C101" s="24">
        <f t="shared" si="22"/>
        <v>0.41666666666666669</v>
      </c>
      <c r="D101" s="5"/>
      <c r="E101" s="9"/>
      <c r="F101" s="398"/>
      <c r="G101" s="398"/>
      <c r="H101" s="6"/>
      <c r="I101" s="7"/>
      <c r="J101" s="7"/>
      <c r="K101" s="30">
        <f t="shared" si="4"/>
        <v>0</v>
      </c>
      <c r="L101" s="395"/>
      <c r="M101" s="396"/>
      <c r="N101" s="397"/>
      <c r="O101" s="36" t="str">
        <f t="shared" si="3"/>
        <v>Касьяненко</v>
      </c>
      <c r="P101" s="172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40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401"/>
      <c r="G102" s="401"/>
      <c r="H102" s="12"/>
      <c r="I102" s="13"/>
      <c r="J102" s="13"/>
      <c r="K102" s="31">
        <f t="shared" si="4"/>
        <v>0</v>
      </c>
      <c r="L102" s="402"/>
      <c r="M102" s="403"/>
      <c r="N102" s="404"/>
      <c r="O102" s="172" t="str">
        <f t="shared" si="3"/>
        <v>Касьяненко</v>
      </c>
      <c r="P102" s="173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405">
        <f>A42</f>
        <v>0</v>
      </c>
      <c r="B103" s="23">
        <f>B31</f>
        <v>0</v>
      </c>
      <c r="C103" s="23">
        <f>B103+1/24</f>
        <v>4.1666666666666664E-2</v>
      </c>
      <c r="D103" s="1"/>
      <c r="E103" s="171"/>
      <c r="F103" s="408"/>
      <c r="G103" s="409"/>
      <c r="H103" s="2"/>
      <c r="I103" s="3"/>
      <c r="J103" s="3"/>
      <c r="K103" s="29">
        <f t="shared" si="4"/>
        <v>0</v>
      </c>
      <c r="L103" s="410"/>
      <c r="M103" s="411"/>
      <c r="N103" s="412"/>
      <c r="O103" s="35" t="str">
        <f t="shared" si="3"/>
        <v>Касьяненко</v>
      </c>
      <c r="P103" s="171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406"/>
      <c r="B104" s="24">
        <f>C103</f>
        <v>4.1666666666666664E-2</v>
      </c>
      <c r="C104" s="24">
        <f>B104+1/24</f>
        <v>8.3333333333333329E-2</v>
      </c>
      <c r="D104" s="5"/>
      <c r="E104" s="172"/>
      <c r="F104" s="393"/>
      <c r="G104" s="394"/>
      <c r="H104" s="6"/>
      <c r="I104" s="7"/>
      <c r="J104" s="7"/>
      <c r="K104" s="30">
        <f t="shared" si="4"/>
        <v>0</v>
      </c>
      <c r="L104" s="395"/>
      <c r="M104" s="396"/>
      <c r="N104" s="397"/>
      <c r="O104" s="36" t="str">
        <f t="shared" si="3"/>
        <v>Касьяненко</v>
      </c>
      <c r="P104" s="172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40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72"/>
      <c r="F105" s="398"/>
      <c r="G105" s="398"/>
      <c r="H105" s="6"/>
      <c r="I105" s="7"/>
      <c r="J105" s="7"/>
      <c r="K105" s="30">
        <f t="shared" si="4"/>
        <v>0</v>
      </c>
      <c r="L105" s="395"/>
      <c r="M105" s="396"/>
      <c r="N105" s="397"/>
      <c r="O105" s="36" t="str">
        <f t="shared" si="3"/>
        <v>Касьяненко</v>
      </c>
      <c r="P105" s="172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406"/>
      <c r="B106" s="24">
        <f t="shared" si="23"/>
        <v>0.125</v>
      </c>
      <c r="C106" s="24">
        <f t="shared" si="24"/>
        <v>0.16666666666666666</v>
      </c>
      <c r="D106" s="5"/>
      <c r="E106" s="172"/>
      <c r="F106" s="398"/>
      <c r="G106" s="398"/>
      <c r="H106" s="6"/>
      <c r="I106" s="7"/>
      <c r="J106" s="7"/>
      <c r="K106" s="30">
        <f t="shared" si="4"/>
        <v>0</v>
      </c>
      <c r="L106" s="395"/>
      <c r="M106" s="396"/>
      <c r="N106" s="397"/>
      <c r="O106" s="36" t="str">
        <f t="shared" si="3"/>
        <v>Касьяненко</v>
      </c>
      <c r="P106" s="172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406"/>
      <c r="B107" s="24">
        <f t="shared" si="23"/>
        <v>0.16666666666666666</v>
      </c>
      <c r="C107" s="24">
        <f t="shared" si="24"/>
        <v>0.20833333333333331</v>
      </c>
      <c r="D107" s="5"/>
      <c r="E107" s="172"/>
      <c r="F107" s="398"/>
      <c r="G107" s="398"/>
      <c r="H107" s="6"/>
      <c r="I107" s="7"/>
      <c r="J107" s="7"/>
      <c r="K107" s="30">
        <f t="shared" si="4"/>
        <v>0</v>
      </c>
      <c r="L107" s="395"/>
      <c r="M107" s="396"/>
      <c r="N107" s="397"/>
      <c r="O107" s="36" t="str">
        <f t="shared" si="3"/>
        <v>Касьяненко</v>
      </c>
      <c r="P107" s="172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406"/>
      <c r="B108" s="24">
        <f t="shared" si="23"/>
        <v>0.20833333333333331</v>
      </c>
      <c r="C108" s="24">
        <f t="shared" si="24"/>
        <v>0.24999999999999997</v>
      </c>
      <c r="D108" s="5"/>
      <c r="E108" s="172"/>
      <c r="F108" s="398"/>
      <c r="G108" s="398"/>
      <c r="H108" s="6"/>
      <c r="I108" s="7"/>
      <c r="J108" s="7"/>
      <c r="K108" s="30">
        <f t="shared" si="4"/>
        <v>0</v>
      </c>
      <c r="L108" s="395"/>
      <c r="M108" s="396"/>
      <c r="N108" s="397"/>
      <c r="O108" s="36" t="str">
        <f t="shared" si="3"/>
        <v>Касьяненко</v>
      </c>
      <c r="P108" s="172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40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398"/>
      <c r="G109" s="398"/>
      <c r="H109" s="6"/>
      <c r="I109" s="7"/>
      <c r="J109" s="7"/>
      <c r="K109" s="30">
        <f t="shared" si="4"/>
        <v>0</v>
      </c>
      <c r="L109" s="395"/>
      <c r="M109" s="396"/>
      <c r="N109" s="397"/>
      <c r="O109" s="36" t="str">
        <f t="shared" si="3"/>
        <v>Касьяненко</v>
      </c>
      <c r="P109" s="172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40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393"/>
      <c r="G110" s="394"/>
      <c r="H110" s="6"/>
      <c r="I110" s="7"/>
      <c r="J110" s="7"/>
      <c r="K110" s="30">
        <f t="shared" si="4"/>
        <v>0</v>
      </c>
      <c r="L110" s="395"/>
      <c r="M110" s="396"/>
      <c r="N110" s="397"/>
      <c r="O110" s="36" t="str">
        <f t="shared" si="3"/>
        <v>Касьяненко</v>
      </c>
      <c r="P110" s="172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406"/>
      <c r="B111" s="24">
        <f t="shared" si="23"/>
        <v>0.33333333333333331</v>
      </c>
      <c r="C111" s="24">
        <f t="shared" si="24"/>
        <v>0.375</v>
      </c>
      <c r="D111" s="5"/>
      <c r="E111" s="9"/>
      <c r="F111" s="393"/>
      <c r="G111" s="394"/>
      <c r="H111" s="6"/>
      <c r="I111" s="7"/>
      <c r="J111" s="7"/>
      <c r="K111" s="30">
        <f t="shared" si="4"/>
        <v>0</v>
      </c>
      <c r="L111" s="395"/>
      <c r="M111" s="396"/>
      <c r="N111" s="397"/>
      <c r="O111" s="36" t="str">
        <f t="shared" ref="O111:O113" si="25">IF(H111=$V$5,$F$7,"")</f>
        <v>Касьяненко</v>
      </c>
      <c r="P111" s="172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406"/>
      <c r="B112" s="24">
        <f t="shared" si="23"/>
        <v>0.375</v>
      </c>
      <c r="C112" s="24">
        <f t="shared" si="24"/>
        <v>0.41666666666666669</v>
      </c>
      <c r="D112" s="5"/>
      <c r="E112" s="9"/>
      <c r="F112" s="398"/>
      <c r="G112" s="398"/>
      <c r="H112" s="6"/>
      <c r="I112" s="7"/>
      <c r="J112" s="7"/>
      <c r="K112" s="30">
        <f t="shared" ref="K112:K113" si="26">(J112-I112+(J112&lt;I112))*24*60</f>
        <v>0</v>
      </c>
      <c r="L112" s="395"/>
      <c r="M112" s="396"/>
      <c r="N112" s="397"/>
      <c r="O112" s="36" t="str">
        <f t="shared" si="25"/>
        <v>Касьяненко</v>
      </c>
      <c r="P112" s="172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40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401"/>
      <c r="G113" s="401"/>
      <c r="H113" s="12"/>
      <c r="I113" s="13"/>
      <c r="J113" s="13"/>
      <c r="K113" s="31">
        <f t="shared" si="26"/>
        <v>0</v>
      </c>
      <c r="L113" s="402"/>
      <c r="M113" s="403"/>
      <c r="N113" s="404"/>
      <c r="O113" s="173" t="str">
        <f t="shared" si="25"/>
        <v>Касьяненко</v>
      </c>
      <c r="P113" s="173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5" thickBot="1">
      <c r="S114" s="34">
        <f t="shared" ref="S114:Z114" si="27">SUM(S47:S113)</f>
        <v>222.00000000000017</v>
      </c>
      <c r="T114" s="34">
        <f t="shared" si="27"/>
        <v>0</v>
      </c>
      <c r="U114" s="34">
        <f t="shared" si="27"/>
        <v>501.00000000000011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185"/>
      <c r="S116" s="185"/>
      <c r="T116" s="185"/>
      <c r="U116" s="185"/>
    </row>
    <row r="117" spans="1:28" ht="15.75" thickBot="1">
      <c r="A117" s="258" t="s">
        <v>90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186"/>
      <c r="S117" s="186"/>
      <c r="T117" s="186"/>
      <c r="U117" s="186"/>
    </row>
    <row r="118" spans="1:28" ht="18.75" thickBot="1">
      <c r="A118" s="259" t="s">
        <v>62</v>
      </c>
      <c r="B118" s="260"/>
      <c r="C118" s="260"/>
      <c r="D118" s="260"/>
      <c r="E118" s="261"/>
      <c r="F118" s="413"/>
      <c r="G118" s="414"/>
      <c r="H118" s="415"/>
      <c r="I118" s="81" t="s">
        <v>47</v>
      </c>
      <c r="J118" s="82">
        <v>2000</v>
      </c>
      <c r="K118" s="83" t="s">
        <v>54</v>
      </c>
      <c r="L118" s="84">
        <v>720</v>
      </c>
    </row>
    <row r="119" spans="1:28" ht="20.25" customHeight="1" thickBot="1">
      <c r="A119" s="262" t="s">
        <v>8</v>
      </c>
      <c r="B119" s="263"/>
      <c r="C119" s="263"/>
      <c r="D119" s="263"/>
      <c r="E119" s="264"/>
      <c r="F119" s="265" t="s">
        <v>34</v>
      </c>
      <c r="G119" s="265"/>
      <c r="H119" s="266"/>
      <c r="I119" s="265" t="s">
        <v>9</v>
      </c>
      <c r="J119" s="267"/>
      <c r="K119" s="268" t="s">
        <v>16</v>
      </c>
      <c r="L119" s="266"/>
      <c r="M119" s="85"/>
      <c r="N119" s="269" t="s">
        <v>28</v>
      </c>
      <c r="O119" s="270"/>
      <c r="P119" s="270"/>
      <c r="Q119" s="270"/>
      <c r="R119" s="270"/>
      <c r="S119" s="270"/>
      <c r="T119" s="270"/>
      <c r="U119" s="271"/>
      <c r="X119" s="86"/>
    </row>
    <row r="120" spans="1:28" ht="15" thickBot="1">
      <c r="A120" s="289" t="s">
        <v>63</v>
      </c>
      <c r="B120" s="290"/>
      <c r="C120" s="290"/>
      <c r="D120" s="290"/>
      <c r="E120" s="290"/>
      <c r="F120" s="291" t="s">
        <v>91</v>
      </c>
      <c r="G120" s="292"/>
      <c r="H120" s="293"/>
      <c r="I120" s="294" t="s">
        <v>65</v>
      </c>
      <c r="J120" s="295"/>
      <c r="K120" s="291"/>
      <c r="L120" s="293"/>
      <c r="N120" s="296"/>
      <c r="O120" s="280" t="s">
        <v>29</v>
      </c>
      <c r="P120" s="281"/>
      <c r="Q120" s="281"/>
      <c r="R120" s="178"/>
      <c r="S120" s="178"/>
      <c r="T120" s="178"/>
      <c r="U120" s="87"/>
      <c r="X120" s="88"/>
    </row>
    <row r="121" spans="1:28" ht="14.25">
      <c r="A121" s="183" t="s">
        <v>7</v>
      </c>
      <c r="B121" s="184"/>
      <c r="C121" s="184"/>
      <c r="D121" s="184"/>
      <c r="E121" s="184"/>
      <c r="F121" s="275" t="s">
        <v>235</v>
      </c>
      <c r="G121" s="276"/>
      <c r="H121" s="277"/>
      <c r="I121" s="294" t="s">
        <v>45</v>
      </c>
      <c r="J121" s="295"/>
      <c r="K121" s="275"/>
      <c r="L121" s="277"/>
      <c r="N121" s="297"/>
      <c r="O121" s="298"/>
      <c r="P121" s="299"/>
      <c r="Q121" s="299"/>
      <c r="R121" s="179"/>
      <c r="S121" s="179"/>
      <c r="T121" s="179"/>
      <c r="U121" s="89"/>
      <c r="X121" s="88"/>
    </row>
    <row r="122" spans="1:28" ht="16.5" customHeight="1">
      <c r="A122" s="272" t="s">
        <v>46</v>
      </c>
      <c r="B122" s="273"/>
      <c r="C122" s="273"/>
      <c r="D122" s="273"/>
      <c r="E122" s="274"/>
      <c r="F122" s="275"/>
      <c r="G122" s="276"/>
      <c r="H122" s="277"/>
      <c r="I122" s="183" t="s">
        <v>44</v>
      </c>
      <c r="J122" s="71"/>
      <c r="K122" s="275"/>
      <c r="L122" s="277"/>
      <c r="N122" s="278"/>
      <c r="O122" s="280" t="s">
        <v>30</v>
      </c>
      <c r="P122" s="281"/>
      <c r="Q122" s="282"/>
      <c r="R122" s="180"/>
      <c r="S122" s="180"/>
      <c r="T122" s="180"/>
      <c r="U122" s="87"/>
      <c r="X122" s="88"/>
    </row>
    <row r="123" spans="1:28" ht="16.5" customHeight="1" thickBot="1">
      <c r="A123" s="272" t="s">
        <v>66</v>
      </c>
      <c r="B123" s="273"/>
      <c r="C123" s="273"/>
      <c r="D123" s="273"/>
      <c r="E123" s="274"/>
      <c r="F123" s="286"/>
      <c r="G123" s="287"/>
      <c r="H123" s="288"/>
      <c r="I123" s="183" t="s">
        <v>67</v>
      </c>
      <c r="J123" s="71"/>
      <c r="K123" s="286"/>
      <c r="L123" s="288"/>
      <c r="N123" s="279"/>
      <c r="O123" s="283"/>
      <c r="P123" s="284"/>
      <c r="Q123" s="285"/>
      <c r="R123" s="181"/>
      <c r="S123" s="181"/>
      <c r="T123" s="181"/>
      <c r="U123" s="91"/>
      <c r="X123" s="88"/>
    </row>
    <row r="124" spans="1:28" ht="15" thickBot="1">
      <c r="A124" s="303" t="s">
        <v>66</v>
      </c>
      <c r="B124" s="304"/>
      <c r="C124" s="304"/>
      <c r="D124" s="304"/>
      <c r="E124" s="305"/>
      <c r="F124" s="306"/>
      <c r="G124" s="307"/>
      <c r="H124" s="308"/>
      <c r="I124" s="92"/>
      <c r="J124" s="93"/>
      <c r="K124" s="306"/>
      <c r="L124" s="308"/>
      <c r="N124" s="309"/>
      <c r="O124" s="309"/>
      <c r="P124" s="310"/>
      <c r="Q124" s="310"/>
      <c r="R124" s="182"/>
      <c r="S124" s="182"/>
      <c r="T124" s="182"/>
      <c r="U124" s="182"/>
      <c r="X124" s="88"/>
    </row>
    <row r="125" spans="1:28" ht="15" hidden="1" thickBot="1">
      <c r="A125" s="94"/>
      <c r="B125" s="95"/>
      <c r="C125" s="95"/>
      <c r="D125" s="95"/>
      <c r="E125" s="95"/>
      <c r="F125" s="96"/>
      <c r="G125" s="96"/>
      <c r="H125" s="96"/>
      <c r="I125" s="95"/>
      <c r="J125" s="95"/>
      <c r="K125" s="96"/>
      <c r="L125" s="97"/>
      <c r="N125" s="177"/>
      <c r="O125" s="177"/>
      <c r="P125" s="182"/>
      <c r="Q125" s="182"/>
      <c r="R125" s="182"/>
      <c r="S125" s="182"/>
      <c r="T125" s="182"/>
      <c r="U125" s="182"/>
      <c r="X125" s="88"/>
    </row>
    <row r="126" spans="1:28" ht="15" hidden="1" thickBot="1">
      <c r="A126" s="94"/>
      <c r="B126" s="95"/>
      <c r="C126" s="95"/>
      <c r="D126" s="95"/>
      <c r="E126" s="95"/>
      <c r="F126" s="96"/>
      <c r="G126" s="96"/>
      <c r="H126" s="96"/>
      <c r="I126" s="95"/>
      <c r="J126" s="95"/>
      <c r="K126" s="96"/>
      <c r="L126" s="97"/>
      <c r="N126" s="177"/>
      <c r="O126" s="177"/>
      <c r="P126" s="182"/>
      <c r="Q126" s="182"/>
      <c r="R126" s="182"/>
      <c r="S126" s="182"/>
      <c r="T126" s="182"/>
      <c r="U126" s="182"/>
      <c r="X126" s="88"/>
    </row>
    <row r="127" spans="1:28" ht="15" hidden="1" thickBot="1">
      <c r="A127" s="94"/>
      <c r="B127" s="95"/>
      <c r="C127" s="95"/>
      <c r="D127" s="95"/>
      <c r="E127" s="95"/>
      <c r="F127" s="96"/>
      <c r="G127" s="96"/>
      <c r="H127" s="96"/>
      <c r="I127" s="95"/>
      <c r="J127" s="95"/>
      <c r="K127" s="96"/>
      <c r="L127" s="97"/>
      <c r="N127" s="177"/>
      <c r="O127" s="177"/>
      <c r="P127" s="182"/>
      <c r="Q127" s="182"/>
      <c r="R127" s="182"/>
      <c r="S127" s="182"/>
      <c r="T127" s="182"/>
      <c r="U127" s="182"/>
      <c r="X127" s="88"/>
    </row>
    <row r="128" spans="1:28" ht="15" hidden="1" thickBot="1">
      <c r="A128" s="94"/>
      <c r="B128" s="95"/>
      <c r="C128" s="95"/>
      <c r="D128" s="95"/>
      <c r="E128" s="95"/>
      <c r="F128" s="96"/>
      <c r="G128" s="96"/>
      <c r="H128" s="96"/>
      <c r="I128" s="95"/>
      <c r="J128" s="95"/>
      <c r="K128" s="96"/>
      <c r="L128" s="97"/>
      <c r="N128" s="177"/>
      <c r="O128" s="177"/>
      <c r="P128" s="182"/>
      <c r="Q128" s="182"/>
      <c r="R128" s="182"/>
      <c r="S128" s="182"/>
      <c r="T128" s="182"/>
      <c r="U128" s="182"/>
      <c r="X128" s="88"/>
    </row>
    <row r="129" spans="1:24" ht="18.75" customHeight="1" thickBot="1">
      <c r="A129" s="311" t="s">
        <v>33</v>
      </c>
      <c r="B129" s="312"/>
      <c r="C129" s="312"/>
      <c r="D129" s="312"/>
      <c r="E129" s="312"/>
      <c r="F129" s="312"/>
      <c r="G129" s="312"/>
      <c r="H129" s="312"/>
      <c r="I129" s="312"/>
      <c r="J129" s="312"/>
      <c r="K129" s="312"/>
      <c r="L129" s="313"/>
      <c r="N129" s="314" t="s">
        <v>37</v>
      </c>
      <c r="O129" s="315"/>
      <c r="P129" s="315"/>
      <c r="Q129" s="315"/>
      <c r="R129" s="315"/>
      <c r="S129" s="315"/>
      <c r="T129" s="315"/>
      <c r="U129" s="315"/>
      <c r="V129" s="316"/>
      <c r="X129" s="88"/>
    </row>
    <row r="130" spans="1:24" ht="8.25" customHeight="1">
      <c r="A130" s="300" t="s">
        <v>83</v>
      </c>
      <c r="B130" s="300" t="s">
        <v>51</v>
      </c>
      <c r="C130" s="300" t="s">
        <v>52</v>
      </c>
      <c r="D130" s="300" t="s">
        <v>24</v>
      </c>
      <c r="E130" s="300" t="s">
        <v>53</v>
      </c>
      <c r="F130" s="300" t="s">
        <v>55</v>
      </c>
      <c r="G130" s="300" t="s">
        <v>50</v>
      </c>
      <c r="H130" s="300" t="s">
        <v>64</v>
      </c>
      <c r="I130" s="300" t="s">
        <v>57</v>
      </c>
      <c r="J130" s="300" t="s">
        <v>49</v>
      </c>
      <c r="K130" s="300" t="s">
        <v>35</v>
      </c>
      <c r="L130" s="337" t="s">
        <v>48</v>
      </c>
      <c r="N130" s="324" t="s">
        <v>41</v>
      </c>
      <c r="O130" s="324"/>
      <c r="P130" s="325" t="s">
        <v>42</v>
      </c>
      <c r="Q130" s="326"/>
      <c r="R130" s="326"/>
      <c r="S130" s="326"/>
      <c r="T130" s="326"/>
      <c r="U130" s="327"/>
      <c r="V130" s="324" t="s">
        <v>43</v>
      </c>
      <c r="X130" s="88"/>
    </row>
    <row r="131" spans="1:24" ht="12.75" customHeight="1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38"/>
      <c r="N131" s="324"/>
      <c r="O131" s="324"/>
      <c r="P131" s="328"/>
      <c r="Q131" s="329"/>
      <c r="R131" s="329"/>
      <c r="S131" s="329"/>
      <c r="T131" s="329"/>
      <c r="U131" s="330"/>
      <c r="V131" s="324"/>
      <c r="X131" s="88"/>
    </row>
    <row r="132" spans="1:24" ht="12.75" customHeight="1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38"/>
      <c r="N132" s="324"/>
      <c r="O132" s="324"/>
      <c r="P132" s="328"/>
      <c r="Q132" s="329"/>
      <c r="R132" s="329"/>
      <c r="S132" s="329"/>
      <c r="T132" s="329"/>
      <c r="U132" s="330"/>
      <c r="V132" s="324"/>
      <c r="X132" s="88"/>
    </row>
    <row r="133" spans="1:24" ht="3.75" customHeight="1">
      <c r="A133" s="301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38"/>
      <c r="N133" s="324"/>
      <c r="O133" s="324"/>
      <c r="P133" s="331"/>
      <c r="Q133" s="332"/>
      <c r="R133" s="332"/>
      <c r="S133" s="332"/>
      <c r="T133" s="332"/>
      <c r="U133" s="333"/>
      <c r="V133" s="324"/>
      <c r="X133" s="88"/>
    </row>
    <row r="134" spans="1:24" ht="45.75" customHeight="1" thickBot="1">
      <c r="A134" s="301"/>
      <c r="B134" s="301"/>
      <c r="C134" s="301"/>
      <c r="D134" s="302"/>
      <c r="E134" s="302"/>
      <c r="F134" s="302"/>
      <c r="G134" s="302"/>
      <c r="H134" s="302"/>
      <c r="I134" s="302"/>
      <c r="J134" s="302"/>
      <c r="K134" s="302"/>
      <c r="L134" s="338"/>
      <c r="M134" s="98"/>
      <c r="N134" s="334" t="s">
        <v>17</v>
      </c>
      <c r="O134" s="334"/>
      <c r="P134" s="18">
        <f>SUM(S162:S173)</f>
        <v>174.99999999999994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174.99999999999994</v>
      </c>
      <c r="X134" s="88"/>
    </row>
    <row r="135" spans="1:24" ht="16.899999999999999" customHeight="1" thickBot="1">
      <c r="A135" s="317"/>
      <c r="B135" s="317"/>
      <c r="C135" s="317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176" t="s">
        <v>18</v>
      </c>
      <c r="O135" s="176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300" t="str">
        <f>A152</f>
        <v>Малина</v>
      </c>
      <c r="B136" s="318">
        <v>0.83333333333333337</v>
      </c>
      <c r="C136" s="318">
        <v>0.33333333333333331</v>
      </c>
      <c r="D136" s="320">
        <f>(C136-B136+(C136&lt;B136))*24*60</f>
        <v>720</v>
      </c>
      <c r="E136" s="322">
        <v>2000</v>
      </c>
      <c r="F136" s="335">
        <f>IF(E136=0,0,(F152/J118*60))</f>
        <v>240.89999999999998</v>
      </c>
      <c r="G136" s="339">
        <f>IF($K136=0,0,(K136*100)/(D136*$J$3/60))</f>
        <v>33.458333333333336</v>
      </c>
      <c r="H136" s="335">
        <f>P134+P141</f>
        <v>174.99999999999994</v>
      </c>
      <c r="I136" s="339">
        <f>D136-F136-P142</f>
        <v>39.10000000000008</v>
      </c>
      <c r="J136" s="320">
        <f>(D136-H136)/60*E136</f>
        <v>18166.666666666668</v>
      </c>
      <c r="K136" s="341">
        <f>F152</f>
        <v>8030</v>
      </c>
      <c r="L136" s="100">
        <f>IF($K136=0,0,K136/J136)</f>
        <v>0.4420183486238532</v>
      </c>
      <c r="N136" s="176" t="s">
        <v>19</v>
      </c>
      <c r="O136" s="176"/>
      <c r="P136" s="18">
        <f>SUM(U161:U172)</f>
        <v>265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265</v>
      </c>
      <c r="W136" s="182"/>
    </row>
    <row r="137" spans="1:24" ht="17.25" customHeight="1" thickBot="1">
      <c r="A137" s="317"/>
      <c r="B137" s="319"/>
      <c r="C137" s="319"/>
      <c r="D137" s="321"/>
      <c r="E137" s="323"/>
      <c r="F137" s="336"/>
      <c r="G137" s="340"/>
      <c r="H137" s="336"/>
      <c r="I137" s="340"/>
      <c r="J137" s="321"/>
      <c r="K137" s="342"/>
      <c r="L137" s="101">
        <f>K136-J136</f>
        <v>-10136.666666666668</v>
      </c>
      <c r="N137" s="176" t="s">
        <v>20</v>
      </c>
      <c r="O137" s="176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82"/>
    </row>
    <row r="138" spans="1:24" ht="17.25" customHeight="1">
      <c r="A138" s="300">
        <f>A153</f>
        <v>0</v>
      </c>
      <c r="B138" s="318"/>
      <c r="C138" s="318"/>
      <c r="D138" s="320">
        <f>(C138-B138+(C138&lt;B138))*24*60</f>
        <v>0</v>
      </c>
      <c r="E138" s="322"/>
      <c r="F138" s="335">
        <f>IF(E138=0,0,(F153/J118*60))</f>
        <v>0</v>
      </c>
      <c r="G138" s="339">
        <f>IF($K138=0,0,(K138*100)/(D138*$J$3/60))</f>
        <v>0</v>
      </c>
      <c r="H138" s="335">
        <f>Q134+Q141</f>
        <v>0</v>
      </c>
      <c r="I138" s="339">
        <f>D138-F138-Q142</f>
        <v>0</v>
      </c>
      <c r="J138" s="320">
        <f>(D138-H138)/60*E138</f>
        <v>0</v>
      </c>
      <c r="K138" s="341">
        <f>F153</f>
        <v>0</v>
      </c>
      <c r="L138" s="102">
        <f>IF($K138=0,0,K138/J138)</f>
        <v>0</v>
      </c>
      <c r="N138" s="176" t="s">
        <v>27</v>
      </c>
      <c r="O138" s="176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82"/>
    </row>
    <row r="139" spans="1:24" ht="16.899999999999999" customHeight="1" thickBot="1">
      <c r="A139" s="317"/>
      <c r="B139" s="319"/>
      <c r="C139" s="319"/>
      <c r="D139" s="321"/>
      <c r="E139" s="323"/>
      <c r="F139" s="336"/>
      <c r="G139" s="340"/>
      <c r="H139" s="336"/>
      <c r="I139" s="340"/>
      <c r="J139" s="321"/>
      <c r="K139" s="342"/>
      <c r="L139" s="101">
        <f>K138-J138</f>
        <v>0</v>
      </c>
      <c r="N139" s="174" t="s">
        <v>21</v>
      </c>
      <c r="O139" s="174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82"/>
    </row>
    <row r="140" spans="1:24" ht="16.899999999999999" customHeight="1" collapsed="1">
      <c r="A140" s="300">
        <f>A154</f>
        <v>0</v>
      </c>
      <c r="B140" s="318"/>
      <c r="C140" s="318"/>
      <c r="D140" s="320">
        <f>(C140-B140+(C140&lt;B140))*24*60</f>
        <v>0</v>
      </c>
      <c r="E140" s="322"/>
      <c r="F140" s="335">
        <f>IF(E140=0,0,(F154/J118*60))</f>
        <v>0</v>
      </c>
      <c r="G140" s="339">
        <f>IF($K140=0,0,(K140*100)/(D140*$J$3/60))</f>
        <v>0</v>
      </c>
      <c r="H140" s="335">
        <f>R134+R141</f>
        <v>0</v>
      </c>
      <c r="I140" s="339">
        <f>D140-F140-R142</f>
        <v>0</v>
      </c>
      <c r="J140" s="320">
        <f>(D140-H140)/60*E140</f>
        <v>0</v>
      </c>
      <c r="K140" s="341">
        <f>F154</f>
        <v>0</v>
      </c>
      <c r="L140" s="100">
        <f>IF($K140=0,0,K140/J140)</f>
        <v>0</v>
      </c>
      <c r="N140" s="174" t="s">
        <v>39</v>
      </c>
      <c r="O140" s="174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82"/>
      <c r="X140" s="182"/>
    </row>
    <row r="141" spans="1:24" ht="16.899999999999999" customHeight="1" thickBot="1">
      <c r="A141" s="317"/>
      <c r="B141" s="319"/>
      <c r="C141" s="319"/>
      <c r="D141" s="321"/>
      <c r="E141" s="323"/>
      <c r="F141" s="336"/>
      <c r="G141" s="340"/>
      <c r="H141" s="336"/>
      <c r="I141" s="340"/>
      <c r="J141" s="321"/>
      <c r="K141" s="342"/>
      <c r="L141" s="101">
        <f>K140-J140</f>
        <v>0</v>
      </c>
      <c r="N141" s="343" t="s">
        <v>22</v>
      </c>
      <c r="O141" s="343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82"/>
      <c r="X141" s="182"/>
    </row>
    <row r="142" spans="1:24" ht="16.899999999999999" customHeight="1" collapsed="1">
      <c r="A142" s="301">
        <f>A155</f>
        <v>0</v>
      </c>
      <c r="B142" s="348"/>
      <c r="C142" s="348"/>
      <c r="D142" s="346">
        <f>(C142-B142+(C142&lt;B142))*24*60</f>
        <v>0</v>
      </c>
      <c r="E142" s="349"/>
      <c r="F142" s="344">
        <f>IF(E142=0,0,(F155/J118*60))</f>
        <v>0</v>
      </c>
      <c r="G142" s="339">
        <f>IF($K142=0,0,(K142*100)/(D142*$J$3/60))</f>
        <v>0</v>
      </c>
      <c r="H142" s="344">
        <f>S134+S141</f>
        <v>0</v>
      </c>
      <c r="I142" s="345">
        <f>D142-F142-S142</f>
        <v>0</v>
      </c>
      <c r="J142" s="346">
        <f>(D142-H142)/60*E142</f>
        <v>0</v>
      </c>
      <c r="K142" s="341">
        <f>F155</f>
        <v>0</v>
      </c>
      <c r="L142" s="100">
        <f>IF($K142=0,0,K142/J142)</f>
        <v>0</v>
      </c>
      <c r="N142" s="347" t="s">
        <v>15</v>
      </c>
      <c r="O142" s="347"/>
      <c r="P142" s="19">
        <f t="shared" ref="P142:U142" si="29">SUM(P133:P141)</f>
        <v>439.99999999999994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439.99999999999994</v>
      </c>
      <c r="W142" s="182"/>
      <c r="X142" s="182"/>
    </row>
    <row r="143" spans="1:24" ht="16.899999999999999" customHeight="1" thickBot="1">
      <c r="A143" s="317"/>
      <c r="B143" s="319"/>
      <c r="C143" s="319"/>
      <c r="D143" s="321"/>
      <c r="E143" s="323"/>
      <c r="F143" s="336"/>
      <c r="G143" s="340"/>
      <c r="H143" s="336"/>
      <c r="I143" s="340"/>
      <c r="J143" s="321"/>
      <c r="K143" s="342"/>
      <c r="L143" s="101">
        <f>K142-J142</f>
        <v>0</v>
      </c>
      <c r="N143" s="347"/>
      <c r="O143" s="347"/>
      <c r="P143" s="19"/>
      <c r="Q143" s="19"/>
      <c r="R143" s="19"/>
      <c r="S143" s="19"/>
      <c r="T143" s="19"/>
      <c r="U143" s="19"/>
      <c r="V143" s="19"/>
      <c r="W143" s="182"/>
      <c r="X143" s="182"/>
    </row>
    <row r="144" spans="1:24" ht="16.899999999999999" customHeight="1">
      <c r="A144" s="300">
        <f>A156</f>
        <v>0</v>
      </c>
      <c r="B144" s="318"/>
      <c r="C144" s="318"/>
      <c r="D144" s="320">
        <f>(C144-B144+(C144&lt;B144))*24*60</f>
        <v>0</v>
      </c>
      <c r="E144" s="322"/>
      <c r="F144" s="335">
        <f>IF(E144=0,0,(F156/J118*60))</f>
        <v>0</v>
      </c>
      <c r="G144" s="339">
        <f>IF($K144=0,0,(K144*100)/(D144*$J$3/60))</f>
        <v>0</v>
      </c>
      <c r="H144" s="335">
        <f>T134+T141</f>
        <v>0</v>
      </c>
      <c r="I144" s="339">
        <f>D144-F144-T142</f>
        <v>0</v>
      </c>
      <c r="J144" s="320">
        <f>(D144-H144)/60*E144</f>
        <v>0</v>
      </c>
      <c r="K144" s="341">
        <f>F156</f>
        <v>0</v>
      </c>
      <c r="L144" s="100">
        <f>IF($K144=0,0,K144/J144)</f>
        <v>0</v>
      </c>
      <c r="V144" s="182"/>
      <c r="W144" s="182"/>
      <c r="X144" s="182"/>
    </row>
    <row r="145" spans="1:26" ht="16.899999999999999" customHeight="1" thickBot="1">
      <c r="A145" s="317"/>
      <c r="B145" s="319"/>
      <c r="C145" s="319"/>
      <c r="D145" s="321"/>
      <c r="E145" s="323"/>
      <c r="F145" s="336"/>
      <c r="G145" s="340"/>
      <c r="H145" s="336"/>
      <c r="I145" s="340"/>
      <c r="J145" s="321"/>
      <c r="K145" s="342"/>
      <c r="L145" s="101">
        <f>K144-J144</f>
        <v>0</v>
      </c>
      <c r="V145" s="182"/>
      <c r="W145" s="182"/>
      <c r="X145" s="182"/>
    </row>
    <row r="146" spans="1:26" ht="16.899999999999999" customHeight="1">
      <c r="A146" s="300">
        <f>A157</f>
        <v>0</v>
      </c>
      <c r="B146" s="318"/>
      <c r="C146" s="318"/>
      <c r="D146" s="320">
        <f>(C146-B146+(C146&lt;B146))*24*60</f>
        <v>0</v>
      </c>
      <c r="E146" s="322"/>
      <c r="F146" s="335">
        <f>IF(E146=0,0,(F157/J118*60))</f>
        <v>0</v>
      </c>
      <c r="G146" s="339">
        <f>IF($K146=0,0,(K146*100)/(D146*$J$3/60))</f>
        <v>0</v>
      </c>
      <c r="H146" s="335">
        <f>U134+U141</f>
        <v>0</v>
      </c>
      <c r="I146" s="339">
        <f>D146-F146-U142</f>
        <v>0</v>
      </c>
      <c r="J146" s="320">
        <f>(D146-H146)/60*E146</f>
        <v>0</v>
      </c>
      <c r="K146" s="341">
        <f>F157</f>
        <v>0</v>
      </c>
      <c r="L146" s="100">
        <f>IF($K146=0,0,K146/J146)</f>
        <v>0</v>
      </c>
      <c r="V146" s="182"/>
      <c r="W146" s="182"/>
      <c r="X146" s="182"/>
    </row>
    <row r="147" spans="1:26" ht="16.899999999999999" customHeight="1" thickBot="1">
      <c r="A147" s="317"/>
      <c r="B147" s="319"/>
      <c r="C147" s="319"/>
      <c r="D147" s="321"/>
      <c r="E147" s="323"/>
      <c r="F147" s="336"/>
      <c r="G147" s="340"/>
      <c r="H147" s="336"/>
      <c r="I147" s="340"/>
      <c r="J147" s="321"/>
      <c r="K147" s="342"/>
      <c r="L147" s="103">
        <f>K146-J146</f>
        <v>0</v>
      </c>
      <c r="V147" s="182"/>
      <c r="W147" s="182"/>
      <c r="X147" s="182"/>
    </row>
    <row r="148" spans="1:26" s="104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175" t="s">
        <v>81</v>
      </c>
      <c r="K148" s="140" t="s">
        <v>82</v>
      </c>
      <c r="L148" s="354">
        <f>IF($K149=0,0,K149/J149)</f>
        <v>0.4420183486238532</v>
      </c>
      <c r="N148"/>
      <c r="O148"/>
      <c r="P148"/>
      <c r="Q148"/>
      <c r="R148"/>
      <c r="S148"/>
      <c r="T148"/>
      <c r="U148"/>
      <c r="V148" s="182"/>
      <c r="W148" s="105"/>
      <c r="X148" s="105"/>
    </row>
    <row r="149" spans="1:26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41">
        <f>J136+J138+J140+J142+J144+J146</f>
        <v>18166.666666666668</v>
      </c>
      <c r="K149" s="140">
        <f>K136+K138+K140+K142+K144+K146</f>
        <v>8030</v>
      </c>
      <c r="L149" s="355"/>
      <c r="M149" s="182"/>
      <c r="V149" s="182"/>
      <c r="W149" s="182"/>
      <c r="X149" s="182"/>
    </row>
    <row r="150" spans="1:26" ht="17.25" customHeight="1">
      <c r="A150" s="363" t="s">
        <v>11</v>
      </c>
      <c r="B150" s="364"/>
      <c r="C150" s="364"/>
      <c r="D150" s="364"/>
      <c r="E150" s="337"/>
      <c r="F150" s="300" t="s">
        <v>78</v>
      </c>
      <c r="G150" s="300" t="s">
        <v>80</v>
      </c>
      <c r="H150" s="367"/>
      <c r="I150" s="20"/>
      <c r="J150" s="21"/>
      <c r="K150" s="22"/>
      <c r="L150" s="367" t="s">
        <v>56</v>
      </c>
      <c r="M150" s="356"/>
      <c r="V150" s="182"/>
      <c r="W150" s="106"/>
      <c r="X150" s="106"/>
    </row>
    <row r="151" spans="1:26" ht="17.25" customHeight="1" thickBot="1">
      <c r="A151" s="365"/>
      <c r="B151" s="366"/>
      <c r="C151" s="366"/>
      <c r="D151" s="366"/>
      <c r="E151" s="338"/>
      <c r="F151" s="302"/>
      <c r="G151" s="301"/>
      <c r="H151" s="416"/>
      <c r="I151" s="117"/>
      <c r="J151" s="118"/>
      <c r="K151" s="115"/>
      <c r="L151" s="368"/>
      <c r="M151" s="356"/>
      <c r="V151" s="182"/>
      <c r="W151" s="106"/>
      <c r="X151" s="106"/>
    </row>
    <row r="152" spans="1:26" ht="15.75" thickBot="1">
      <c r="A152" s="357" t="s">
        <v>246</v>
      </c>
      <c r="B152" s="358"/>
      <c r="C152" s="358"/>
      <c r="D152" s="358"/>
      <c r="E152" s="359"/>
      <c r="F152" s="62">
        <v>8030</v>
      </c>
      <c r="G152" s="63">
        <v>7950</v>
      </c>
      <c r="H152" s="131"/>
      <c r="I152" s="121"/>
      <c r="J152" s="135"/>
      <c r="K152" s="123">
        <f>G152</f>
        <v>7950</v>
      </c>
      <c r="L152" s="136"/>
      <c r="M152" s="133"/>
      <c r="V152" s="182"/>
      <c r="W152" s="182"/>
      <c r="X152" s="182"/>
    </row>
    <row r="153" spans="1:26" ht="13.5" customHeight="1" thickBot="1">
      <c r="A153" s="360"/>
      <c r="B153" s="361"/>
      <c r="C153" s="361"/>
      <c r="D153" s="361"/>
      <c r="E153" s="362"/>
      <c r="F153" s="62"/>
      <c r="G153" s="64"/>
      <c r="H153" s="132"/>
      <c r="I153" s="110"/>
      <c r="J153" s="134"/>
      <c r="K153" s="17">
        <f t="shared" ref="K153:K157" si="30">G153</f>
        <v>0</v>
      </c>
      <c r="L153" s="137"/>
      <c r="M153" s="133"/>
      <c r="V153" s="182"/>
      <c r="W153" s="182"/>
      <c r="X153" s="182"/>
    </row>
    <row r="154" spans="1:26" ht="13.5" customHeight="1" thickBot="1">
      <c r="A154" s="360"/>
      <c r="B154" s="361"/>
      <c r="C154" s="361"/>
      <c r="D154" s="361"/>
      <c r="E154" s="362"/>
      <c r="F154" s="62"/>
      <c r="G154" s="64"/>
      <c r="H154" s="132"/>
      <c r="I154" s="110"/>
      <c r="J154" s="134"/>
      <c r="K154" s="17">
        <f t="shared" si="30"/>
        <v>0</v>
      </c>
      <c r="L154" s="137"/>
      <c r="M154" s="133"/>
      <c r="V154" s="182"/>
      <c r="W154" s="182"/>
      <c r="X154" s="182"/>
    </row>
    <row r="155" spans="1:26" ht="13.5" customHeight="1" thickBot="1">
      <c r="A155" s="360"/>
      <c r="B155" s="361"/>
      <c r="C155" s="361"/>
      <c r="D155" s="361"/>
      <c r="E155" s="362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182"/>
      <c r="W155" s="182"/>
      <c r="X155" s="182"/>
    </row>
    <row r="156" spans="1:26" ht="13.5" customHeight="1" thickBot="1">
      <c r="A156" s="360"/>
      <c r="B156" s="361"/>
      <c r="C156" s="361"/>
      <c r="D156" s="361"/>
      <c r="E156" s="362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182"/>
      <c r="W156" s="182"/>
      <c r="X156" s="182"/>
    </row>
    <row r="157" spans="1:26" ht="13.5" customHeight="1" thickBot="1">
      <c r="A157" s="369"/>
      <c r="B157" s="370"/>
      <c r="C157" s="370"/>
      <c r="D157" s="370"/>
      <c r="E157" s="371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182"/>
      <c r="W157" s="182"/>
      <c r="X157" s="182"/>
    </row>
    <row r="158" spans="1:26" ht="13.5" thickBot="1">
      <c r="A158" s="372" t="s">
        <v>79</v>
      </c>
      <c r="B158" s="373"/>
      <c r="C158" s="373"/>
      <c r="D158" s="373"/>
      <c r="E158" s="373"/>
      <c r="F158" s="374"/>
      <c r="G158" s="374"/>
      <c r="H158" s="374"/>
      <c r="I158" s="373"/>
      <c r="J158" s="375"/>
      <c r="K158" s="116">
        <f>SUM(K152:K157)</f>
        <v>7950</v>
      </c>
      <c r="L158" s="116">
        <f>SUM(L153+L153)</f>
        <v>0</v>
      </c>
      <c r="M158" s="112"/>
      <c r="V158" s="182"/>
    </row>
    <row r="159" spans="1:26" ht="12.75" customHeight="1" thickBot="1"/>
    <row r="160" spans="1:26" ht="12.75" customHeight="1" thickBot="1">
      <c r="A160" s="376" t="s">
        <v>11</v>
      </c>
      <c r="B160" s="376" t="s">
        <v>59</v>
      </c>
      <c r="C160" s="378"/>
      <c r="D160" s="380" t="s">
        <v>58</v>
      </c>
      <c r="E160" s="378" t="s">
        <v>1</v>
      </c>
      <c r="F160" s="383" t="s">
        <v>6</v>
      </c>
      <c r="G160" s="384"/>
      <c r="H160" s="380" t="s">
        <v>5</v>
      </c>
      <c r="I160" s="388" t="s">
        <v>12</v>
      </c>
      <c r="J160" s="389"/>
      <c r="K160" s="380" t="s">
        <v>38</v>
      </c>
      <c r="L160" s="376" t="s">
        <v>0</v>
      </c>
      <c r="M160" s="383"/>
      <c r="N160" s="384"/>
      <c r="O160" s="380" t="s">
        <v>4</v>
      </c>
      <c r="P160" s="380" t="s">
        <v>2</v>
      </c>
      <c r="Q160" s="380" t="s">
        <v>3</v>
      </c>
      <c r="S160" s="390" t="s">
        <v>26</v>
      </c>
      <c r="T160" s="391"/>
      <c r="U160" s="391"/>
      <c r="V160" s="391"/>
      <c r="W160" s="391"/>
      <c r="X160" s="391"/>
      <c r="Y160" s="391"/>
      <c r="Z160" s="392"/>
    </row>
    <row r="161" spans="1:28" s="85" customFormat="1" ht="25.5" customHeight="1" thickBot="1">
      <c r="A161" s="377"/>
      <c r="B161" s="377"/>
      <c r="C161" s="379"/>
      <c r="D161" s="381"/>
      <c r="E161" s="382"/>
      <c r="F161" s="385"/>
      <c r="G161" s="386"/>
      <c r="H161" s="387"/>
      <c r="I161" s="27" t="s">
        <v>13</v>
      </c>
      <c r="J161" s="28" t="s">
        <v>14</v>
      </c>
      <c r="K161" s="381"/>
      <c r="L161" s="377"/>
      <c r="M161" s="399"/>
      <c r="N161" s="400"/>
      <c r="O161" s="381"/>
      <c r="P161" s="381"/>
      <c r="Q161" s="381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405" t="str">
        <f>A152</f>
        <v>Малина</v>
      </c>
      <c r="B162" s="23">
        <f>B136</f>
        <v>0.83333333333333337</v>
      </c>
      <c r="C162" s="23">
        <f>B162+1/24</f>
        <v>0.875</v>
      </c>
      <c r="D162" s="1"/>
      <c r="E162" s="171"/>
      <c r="F162" s="408" t="s">
        <v>98</v>
      </c>
      <c r="G162" s="409"/>
      <c r="H162" s="2" t="s">
        <v>99</v>
      </c>
      <c r="I162" s="3">
        <v>0.83333333333333337</v>
      </c>
      <c r="J162" s="3">
        <v>0.84027777777777779</v>
      </c>
      <c r="K162" s="29">
        <f>(J162-I162+(J162&lt;I162))*24*60</f>
        <v>9.9999999999999645</v>
      </c>
      <c r="L162" s="410"/>
      <c r="M162" s="411"/>
      <c r="N162" s="412"/>
      <c r="O162" s="35" t="str">
        <f t="shared" ref="O162:O225" si="31">IF(H162=$V$5,$F$122,"")</f>
        <v/>
      </c>
      <c r="P162" s="171"/>
      <c r="Q162" s="4"/>
      <c r="R162"/>
      <c r="S162" s="33">
        <f>IF($H162="ПЛАНОВЫЕ",$K162,0)</f>
        <v>9.9999999999999645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406"/>
      <c r="B163" s="24">
        <f>C162</f>
        <v>0.875</v>
      </c>
      <c r="C163" s="24">
        <f>B163+1/24</f>
        <v>0.91666666666666663</v>
      </c>
      <c r="D163" s="5"/>
      <c r="E163" s="172"/>
      <c r="F163" s="398" t="s">
        <v>100</v>
      </c>
      <c r="G163" s="398"/>
      <c r="H163" s="6" t="s">
        <v>99</v>
      </c>
      <c r="I163" s="7">
        <v>0.84027777777777779</v>
      </c>
      <c r="J163" s="7">
        <v>0.84722222222222221</v>
      </c>
      <c r="K163" s="30">
        <f t="shared" ref="K163:K226" si="32">(J163-I163+(J163&lt;I163))*24*60</f>
        <v>9.9999999999999645</v>
      </c>
      <c r="L163" s="395"/>
      <c r="M163" s="396"/>
      <c r="N163" s="397"/>
      <c r="O163" s="36" t="str">
        <f t="shared" si="31"/>
        <v/>
      </c>
      <c r="P163" s="172"/>
      <c r="Q163" s="8"/>
      <c r="R163"/>
      <c r="S163" s="33">
        <f t="shared" ref="S163:S226" si="33">IF($H163="ПЛАНОВЫЕ",$K163,0)</f>
        <v>9.9999999999999645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406"/>
      <c r="B164" s="24">
        <f t="shared" ref="B164:B173" si="41">C163</f>
        <v>0.91666666666666663</v>
      </c>
      <c r="C164" s="24">
        <f t="shared" ref="C164:C173" si="42">B164+1/24</f>
        <v>0.95833333333333326</v>
      </c>
      <c r="D164" s="5"/>
      <c r="E164" s="172"/>
      <c r="F164" s="398" t="s">
        <v>104</v>
      </c>
      <c r="G164" s="398"/>
      <c r="H164" s="6" t="s">
        <v>99</v>
      </c>
      <c r="I164" s="7">
        <v>0.84722222222222221</v>
      </c>
      <c r="J164" s="7">
        <v>0.87152777777777779</v>
      </c>
      <c r="K164" s="30">
        <f t="shared" si="32"/>
        <v>35.000000000000036</v>
      </c>
      <c r="L164" s="395"/>
      <c r="M164" s="396"/>
      <c r="N164" s="397"/>
      <c r="O164" s="36" t="str">
        <f t="shared" si="31"/>
        <v/>
      </c>
      <c r="P164" s="172"/>
      <c r="Q164" s="8"/>
      <c r="R164"/>
      <c r="S164" s="33">
        <f t="shared" si="33"/>
        <v>35.000000000000036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406"/>
      <c r="B165" s="24">
        <f t="shared" si="41"/>
        <v>0.95833333333333326</v>
      </c>
      <c r="C165" s="24">
        <f t="shared" si="42"/>
        <v>0.99999999999999989</v>
      </c>
      <c r="D165" s="5"/>
      <c r="E165" s="172"/>
      <c r="F165" s="398" t="s">
        <v>105</v>
      </c>
      <c r="G165" s="398"/>
      <c r="H165" s="6" t="s">
        <v>102</v>
      </c>
      <c r="I165" s="7">
        <v>0.87152777777777779</v>
      </c>
      <c r="J165" s="7">
        <v>0.95486111111111116</v>
      </c>
      <c r="K165" s="30">
        <f t="shared" si="32"/>
        <v>120.00000000000006</v>
      </c>
      <c r="L165" s="395" t="s">
        <v>247</v>
      </c>
      <c r="M165" s="396"/>
      <c r="N165" s="397"/>
      <c r="O165" s="36" t="str">
        <f t="shared" si="31"/>
        <v/>
      </c>
      <c r="P165" s="172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120.00000000000006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406"/>
      <c r="B166" s="24">
        <f t="shared" si="41"/>
        <v>0.99999999999999989</v>
      </c>
      <c r="C166" s="24">
        <f t="shared" si="42"/>
        <v>1.0416666666666665</v>
      </c>
      <c r="D166" s="5"/>
      <c r="E166" s="172"/>
      <c r="F166" s="398" t="s">
        <v>114</v>
      </c>
      <c r="G166" s="398"/>
      <c r="H166" s="6" t="s">
        <v>102</v>
      </c>
      <c r="I166" s="7">
        <v>0.95486111111111116</v>
      </c>
      <c r="J166" s="7">
        <v>5.5555555555555552E-2</v>
      </c>
      <c r="K166" s="30">
        <f t="shared" si="32"/>
        <v>144.99999999999997</v>
      </c>
      <c r="L166" s="395" t="s">
        <v>248</v>
      </c>
      <c r="M166" s="396"/>
      <c r="N166" s="397"/>
      <c r="O166" s="36" t="str">
        <f t="shared" si="31"/>
        <v/>
      </c>
      <c r="P166" s="172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144.99999999999997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406"/>
      <c r="B167" s="24">
        <f t="shared" si="41"/>
        <v>1.0416666666666665</v>
      </c>
      <c r="C167" s="24">
        <f t="shared" si="42"/>
        <v>1.0833333333333333</v>
      </c>
      <c r="D167" s="5"/>
      <c r="E167" s="172"/>
      <c r="F167" s="398" t="s">
        <v>133</v>
      </c>
      <c r="G167" s="398"/>
      <c r="H167" s="6" t="s">
        <v>99</v>
      </c>
      <c r="I167" s="7">
        <v>0.25</v>
      </c>
      <c r="J167" s="7">
        <v>0.33333333333333331</v>
      </c>
      <c r="K167" s="30">
        <f t="shared" si="32"/>
        <v>119.99999999999997</v>
      </c>
      <c r="L167" s="395"/>
      <c r="M167" s="396"/>
      <c r="N167" s="397"/>
      <c r="O167" s="36" t="str">
        <f t="shared" si="31"/>
        <v/>
      </c>
      <c r="P167" s="172"/>
      <c r="Q167" s="8"/>
      <c r="R167"/>
      <c r="S167" s="33">
        <f t="shared" si="33"/>
        <v>119.99999999999997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406"/>
      <c r="B168" s="24">
        <f t="shared" si="41"/>
        <v>1.0833333333333333</v>
      </c>
      <c r="C168" s="24">
        <f t="shared" si="42"/>
        <v>1.125</v>
      </c>
      <c r="D168" s="5"/>
      <c r="E168" s="9"/>
      <c r="F168" s="398"/>
      <c r="G168" s="398"/>
      <c r="H168" s="6"/>
      <c r="I168" s="7"/>
      <c r="J168" s="7"/>
      <c r="K168" s="30">
        <f t="shared" si="32"/>
        <v>0</v>
      </c>
      <c r="L168" s="395"/>
      <c r="M168" s="396"/>
      <c r="N168" s="397"/>
      <c r="O168" s="36">
        <f t="shared" si="31"/>
        <v>0</v>
      </c>
      <c r="P168" s="172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406"/>
      <c r="B169" s="24">
        <f t="shared" si="41"/>
        <v>1.125</v>
      </c>
      <c r="C169" s="24">
        <f t="shared" si="42"/>
        <v>1.1666666666666667</v>
      </c>
      <c r="D169" s="5"/>
      <c r="E169" s="9"/>
      <c r="F169" s="393"/>
      <c r="G169" s="394"/>
      <c r="H169" s="6"/>
      <c r="I169" s="7"/>
      <c r="J169" s="7"/>
      <c r="K169" s="30">
        <f t="shared" si="32"/>
        <v>0</v>
      </c>
      <c r="L169" s="395"/>
      <c r="M169" s="396"/>
      <c r="N169" s="397"/>
      <c r="O169" s="36">
        <f t="shared" si="31"/>
        <v>0</v>
      </c>
      <c r="P169" s="172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406"/>
      <c r="B170" s="24">
        <f t="shared" si="41"/>
        <v>1.1666666666666667</v>
      </c>
      <c r="C170" s="24">
        <f t="shared" si="42"/>
        <v>1.2083333333333335</v>
      </c>
      <c r="D170" s="5"/>
      <c r="E170" s="9"/>
      <c r="F170" s="393"/>
      <c r="G170" s="394"/>
      <c r="H170" s="6"/>
      <c r="I170" s="7"/>
      <c r="J170" s="7"/>
      <c r="K170" s="30">
        <f t="shared" si="32"/>
        <v>0</v>
      </c>
      <c r="L170" s="395"/>
      <c r="M170" s="396"/>
      <c r="N170" s="397"/>
      <c r="O170" s="36">
        <f t="shared" si="31"/>
        <v>0</v>
      </c>
      <c r="P170" s="172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406"/>
      <c r="B171" s="24">
        <f t="shared" si="41"/>
        <v>1.2083333333333335</v>
      </c>
      <c r="C171" s="24">
        <f t="shared" si="42"/>
        <v>1.2500000000000002</v>
      </c>
      <c r="D171" s="5"/>
      <c r="E171" s="9"/>
      <c r="F171" s="398"/>
      <c r="G171" s="398"/>
      <c r="H171" s="6"/>
      <c r="I171" s="7"/>
      <c r="J171" s="7"/>
      <c r="K171" s="30">
        <f t="shared" si="32"/>
        <v>0</v>
      </c>
      <c r="L171" s="395"/>
      <c r="M171" s="396"/>
      <c r="N171" s="397"/>
      <c r="O171" s="36">
        <f t="shared" si="31"/>
        <v>0</v>
      </c>
      <c r="P171" s="172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406"/>
      <c r="B172" s="24">
        <f t="shared" si="41"/>
        <v>1.2500000000000002</v>
      </c>
      <c r="C172" s="24">
        <f t="shared" si="42"/>
        <v>1.291666666666667</v>
      </c>
      <c r="D172" s="10"/>
      <c r="E172" s="9"/>
      <c r="F172" s="398"/>
      <c r="G172" s="398"/>
      <c r="H172" s="6"/>
      <c r="I172" s="7"/>
      <c r="J172" s="7"/>
      <c r="K172" s="30">
        <f t="shared" si="32"/>
        <v>0</v>
      </c>
      <c r="L172" s="395"/>
      <c r="M172" s="396"/>
      <c r="N172" s="397"/>
      <c r="O172" s="36">
        <f t="shared" si="31"/>
        <v>0</v>
      </c>
      <c r="P172" s="172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407"/>
      <c r="B173" s="25">
        <f t="shared" si="41"/>
        <v>1.291666666666667</v>
      </c>
      <c r="C173" s="26">
        <f t="shared" si="42"/>
        <v>1.3333333333333337</v>
      </c>
      <c r="D173" s="11"/>
      <c r="E173" s="11"/>
      <c r="F173" s="401"/>
      <c r="G173" s="401"/>
      <c r="H173" s="6"/>
      <c r="I173" s="13"/>
      <c r="J173" s="13"/>
      <c r="K173" s="31">
        <f t="shared" si="32"/>
        <v>0</v>
      </c>
      <c r="L173" s="402"/>
      <c r="M173" s="403"/>
      <c r="N173" s="404"/>
      <c r="O173" s="39">
        <f t="shared" si="31"/>
        <v>0</v>
      </c>
      <c r="P173" s="173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405">
        <f>A153</f>
        <v>0</v>
      </c>
      <c r="B174" s="23">
        <f>B138</f>
        <v>0</v>
      </c>
      <c r="C174" s="23">
        <f>B174+1/24</f>
        <v>4.1666666666666664E-2</v>
      </c>
      <c r="D174" s="1"/>
      <c r="E174" s="171"/>
      <c r="F174" s="408"/>
      <c r="G174" s="409"/>
      <c r="H174" s="2"/>
      <c r="I174" s="3"/>
      <c r="J174" s="3"/>
      <c r="K174" s="29">
        <f t="shared" si="32"/>
        <v>0</v>
      </c>
      <c r="L174" s="410"/>
      <c r="M174" s="411"/>
      <c r="N174" s="412"/>
      <c r="O174" s="35">
        <f t="shared" si="31"/>
        <v>0</v>
      </c>
      <c r="P174" s="171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406"/>
      <c r="B175" s="24">
        <f>C174</f>
        <v>4.1666666666666664E-2</v>
      </c>
      <c r="C175" s="24">
        <f>B175+1/24</f>
        <v>8.3333333333333329E-2</v>
      </c>
      <c r="D175" s="5"/>
      <c r="E175" s="172"/>
      <c r="F175" s="398"/>
      <c r="G175" s="398"/>
      <c r="H175" s="6"/>
      <c r="I175" s="7"/>
      <c r="J175" s="7"/>
      <c r="K175" s="30">
        <f t="shared" si="32"/>
        <v>0</v>
      </c>
      <c r="L175" s="395"/>
      <c r="M175" s="396"/>
      <c r="N175" s="397"/>
      <c r="O175" s="36">
        <f t="shared" si="31"/>
        <v>0</v>
      </c>
      <c r="P175" s="172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406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172"/>
      <c r="F176" s="398"/>
      <c r="G176" s="398"/>
      <c r="H176" s="6"/>
      <c r="I176" s="7"/>
      <c r="J176" s="7"/>
      <c r="K176" s="30">
        <f t="shared" si="32"/>
        <v>0</v>
      </c>
      <c r="L176" s="395"/>
      <c r="M176" s="396"/>
      <c r="N176" s="397"/>
      <c r="O176" s="36">
        <f t="shared" si="31"/>
        <v>0</v>
      </c>
      <c r="P176" s="172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406"/>
      <c r="B177" s="24">
        <f t="shared" si="43"/>
        <v>0.125</v>
      </c>
      <c r="C177" s="24">
        <f t="shared" si="44"/>
        <v>0.16666666666666666</v>
      </c>
      <c r="D177" s="5"/>
      <c r="E177" s="172"/>
      <c r="F177" s="398"/>
      <c r="G177" s="398"/>
      <c r="H177" s="6"/>
      <c r="I177" s="7"/>
      <c r="J177" s="7"/>
      <c r="K177" s="30">
        <f t="shared" si="32"/>
        <v>0</v>
      </c>
      <c r="L177" s="395"/>
      <c r="M177" s="396"/>
      <c r="N177" s="397"/>
      <c r="O177" s="36">
        <f t="shared" si="31"/>
        <v>0</v>
      </c>
      <c r="P177" s="172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406"/>
      <c r="B178" s="24">
        <f t="shared" si="43"/>
        <v>0.16666666666666666</v>
      </c>
      <c r="C178" s="24">
        <f t="shared" si="44"/>
        <v>0.20833333333333331</v>
      </c>
      <c r="D178" s="5"/>
      <c r="E178" s="172"/>
      <c r="F178" s="398"/>
      <c r="G178" s="398"/>
      <c r="H178" s="6"/>
      <c r="I178" s="7"/>
      <c r="J178" s="7"/>
      <c r="K178" s="30">
        <f t="shared" si="32"/>
        <v>0</v>
      </c>
      <c r="L178" s="395"/>
      <c r="M178" s="396"/>
      <c r="N178" s="397"/>
      <c r="O178" s="36">
        <f t="shared" si="31"/>
        <v>0</v>
      </c>
      <c r="P178" s="172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406"/>
      <c r="B179" s="24">
        <f t="shared" si="43"/>
        <v>0.20833333333333331</v>
      </c>
      <c r="C179" s="24">
        <f t="shared" si="44"/>
        <v>0.24999999999999997</v>
      </c>
      <c r="D179" s="5"/>
      <c r="E179" s="172"/>
      <c r="F179" s="398"/>
      <c r="G179" s="398"/>
      <c r="H179" s="6"/>
      <c r="I179" s="7"/>
      <c r="J179" s="7"/>
      <c r="K179" s="30">
        <f t="shared" si="32"/>
        <v>0</v>
      </c>
      <c r="L179" s="395"/>
      <c r="M179" s="396"/>
      <c r="N179" s="397"/>
      <c r="O179" s="36">
        <f t="shared" si="31"/>
        <v>0</v>
      </c>
      <c r="P179" s="172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406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398"/>
      <c r="G180" s="398"/>
      <c r="H180" s="6"/>
      <c r="I180" s="7"/>
      <c r="J180" s="7"/>
      <c r="K180" s="30">
        <f t="shared" si="32"/>
        <v>0</v>
      </c>
      <c r="L180" s="395"/>
      <c r="M180" s="396"/>
      <c r="N180" s="397"/>
      <c r="O180" s="36">
        <f t="shared" si="31"/>
        <v>0</v>
      </c>
      <c r="P180" s="172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406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393"/>
      <c r="G181" s="394"/>
      <c r="H181" s="6"/>
      <c r="I181" s="7"/>
      <c r="J181" s="7"/>
      <c r="K181" s="30">
        <f t="shared" si="32"/>
        <v>0</v>
      </c>
      <c r="L181" s="395"/>
      <c r="M181" s="396"/>
      <c r="N181" s="397"/>
      <c r="O181" s="36">
        <f t="shared" si="31"/>
        <v>0</v>
      </c>
      <c r="P181" s="172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406"/>
      <c r="B182" s="24">
        <f t="shared" si="43"/>
        <v>0.33333333333333331</v>
      </c>
      <c r="C182" s="24">
        <f t="shared" si="44"/>
        <v>0.375</v>
      </c>
      <c r="D182" s="5"/>
      <c r="E182" s="9"/>
      <c r="F182" s="393"/>
      <c r="G182" s="394"/>
      <c r="H182" s="6"/>
      <c r="I182" s="7"/>
      <c r="J182" s="7"/>
      <c r="K182" s="30">
        <f t="shared" si="32"/>
        <v>0</v>
      </c>
      <c r="L182" s="395"/>
      <c r="M182" s="396"/>
      <c r="N182" s="397"/>
      <c r="O182" s="36">
        <f t="shared" si="31"/>
        <v>0</v>
      </c>
      <c r="P182" s="172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406"/>
      <c r="B183" s="24">
        <f t="shared" si="43"/>
        <v>0.375</v>
      </c>
      <c r="C183" s="24">
        <f t="shared" si="44"/>
        <v>0.41666666666666669</v>
      </c>
      <c r="D183" s="5"/>
      <c r="E183" s="9"/>
      <c r="F183" s="398"/>
      <c r="G183" s="398"/>
      <c r="H183" s="6"/>
      <c r="I183" s="7"/>
      <c r="J183" s="7"/>
      <c r="K183" s="30">
        <f t="shared" si="32"/>
        <v>0</v>
      </c>
      <c r="L183" s="395"/>
      <c r="M183" s="396"/>
      <c r="N183" s="397"/>
      <c r="O183" s="36">
        <f t="shared" si="31"/>
        <v>0</v>
      </c>
      <c r="P183" s="172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407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401"/>
      <c r="G184" s="401"/>
      <c r="H184" s="12"/>
      <c r="I184" s="13"/>
      <c r="J184" s="13"/>
      <c r="K184" s="31">
        <f t="shared" si="32"/>
        <v>0</v>
      </c>
      <c r="L184" s="402"/>
      <c r="M184" s="403"/>
      <c r="N184" s="404"/>
      <c r="O184" s="39">
        <f t="shared" si="31"/>
        <v>0</v>
      </c>
      <c r="P184" s="173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405">
        <f>A154</f>
        <v>0</v>
      </c>
      <c r="B185" s="23">
        <f>B140</f>
        <v>0</v>
      </c>
      <c r="C185" s="23">
        <f>B185+1/24</f>
        <v>4.1666666666666664E-2</v>
      </c>
      <c r="D185" s="1"/>
      <c r="E185" s="171"/>
      <c r="F185" s="408"/>
      <c r="G185" s="409"/>
      <c r="H185" s="2"/>
      <c r="I185" s="3"/>
      <c r="J185" s="3"/>
      <c r="K185" s="29">
        <f t="shared" si="32"/>
        <v>0</v>
      </c>
      <c r="L185" s="410"/>
      <c r="M185" s="411"/>
      <c r="N185" s="412"/>
      <c r="O185" s="35">
        <f t="shared" si="31"/>
        <v>0</v>
      </c>
      <c r="P185" s="171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406"/>
      <c r="B186" s="24">
        <f>C185</f>
        <v>4.1666666666666664E-2</v>
      </c>
      <c r="C186" s="24">
        <f>B186+1/24</f>
        <v>8.3333333333333329E-2</v>
      </c>
      <c r="D186" s="5"/>
      <c r="E186" s="172"/>
      <c r="F186" s="398"/>
      <c r="G186" s="398"/>
      <c r="H186" s="6"/>
      <c r="I186" s="7"/>
      <c r="J186" s="7"/>
      <c r="K186" s="30">
        <f t="shared" si="32"/>
        <v>0</v>
      </c>
      <c r="L186" s="395"/>
      <c r="M186" s="396"/>
      <c r="N186" s="397"/>
      <c r="O186" s="36">
        <f t="shared" si="31"/>
        <v>0</v>
      </c>
      <c r="P186" s="172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40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72"/>
      <c r="F187" s="398"/>
      <c r="G187" s="398"/>
      <c r="H187" s="6"/>
      <c r="I187" s="7"/>
      <c r="J187" s="7"/>
      <c r="K187" s="30">
        <f t="shared" si="32"/>
        <v>0</v>
      </c>
      <c r="L187" s="395"/>
      <c r="M187" s="396"/>
      <c r="N187" s="397"/>
      <c r="O187" s="36">
        <f t="shared" si="31"/>
        <v>0</v>
      </c>
      <c r="P187" s="172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406"/>
      <c r="B188" s="24">
        <f t="shared" si="45"/>
        <v>0.125</v>
      </c>
      <c r="C188" s="24">
        <f t="shared" si="46"/>
        <v>0.16666666666666666</v>
      </c>
      <c r="D188" s="5"/>
      <c r="E188" s="172"/>
      <c r="F188" s="398"/>
      <c r="G188" s="398"/>
      <c r="H188" s="6"/>
      <c r="I188" s="7"/>
      <c r="J188" s="7"/>
      <c r="K188" s="30">
        <f t="shared" si="32"/>
        <v>0</v>
      </c>
      <c r="L188" s="395"/>
      <c r="M188" s="396"/>
      <c r="N188" s="397"/>
      <c r="O188" s="36">
        <f t="shared" si="31"/>
        <v>0</v>
      </c>
      <c r="P188" s="172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406"/>
      <c r="B189" s="24">
        <f t="shared" si="45"/>
        <v>0.16666666666666666</v>
      </c>
      <c r="C189" s="24">
        <f t="shared" si="46"/>
        <v>0.20833333333333331</v>
      </c>
      <c r="D189" s="5"/>
      <c r="E189" s="172"/>
      <c r="F189" s="398"/>
      <c r="G189" s="398"/>
      <c r="H189" s="6"/>
      <c r="I189" s="7"/>
      <c r="J189" s="7"/>
      <c r="K189" s="30">
        <f t="shared" si="32"/>
        <v>0</v>
      </c>
      <c r="L189" s="395"/>
      <c r="M189" s="396"/>
      <c r="N189" s="397"/>
      <c r="O189" s="36">
        <f t="shared" si="31"/>
        <v>0</v>
      </c>
      <c r="P189" s="172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406"/>
      <c r="B190" s="24">
        <f t="shared" si="45"/>
        <v>0.20833333333333331</v>
      </c>
      <c r="C190" s="24">
        <f t="shared" si="46"/>
        <v>0.24999999999999997</v>
      </c>
      <c r="D190" s="5"/>
      <c r="E190" s="172"/>
      <c r="F190" s="398"/>
      <c r="G190" s="398"/>
      <c r="H190" s="6"/>
      <c r="I190" s="7"/>
      <c r="J190" s="7"/>
      <c r="K190" s="30">
        <f t="shared" si="32"/>
        <v>0</v>
      </c>
      <c r="L190" s="395"/>
      <c r="M190" s="396"/>
      <c r="N190" s="397"/>
      <c r="O190" s="36">
        <f t="shared" si="31"/>
        <v>0</v>
      </c>
      <c r="P190" s="172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406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398"/>
      <c r="G191" s="398"/>
      <c r="H191" s="6"/>
      <c r="I191" s="7"/>
      <c r="J191" s="7"/>
      <c r="K191" s="30">
        <f t="shared" si="32"/>
        <v>0</v>
      </c>
      <c r="L191" s="395"/>
      <c r="M191" s="396"/>
      <c r="N191" s="397"/>
      <c r="O191" s="36">
        <f t="shared" si="31"/>
        <v>0</v>
      </c>
      <c r="P191" s="172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406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393"/>
      <c r="G192" s="394"/>
      <c r="H192" s="6"/>
      <c r="I192" s="7"/>
      <c r="J192" s="7"/>
      <c r="K192" s="30">
        <f t="shared" si="32"/>
        <v>0</v>
      </c>
      <c r="L192" s="395"/>
      <c r="M192" s="396"/>
      <c r="N192" s="397"/>
      <c r="O192" s="36">
        <f t="shared" si="31"/>
        <v>0</v>
      </c>
      <c r="P192" s="172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406"/>
      <c r="B193" s="24">
        <f t="shared" si="45"/>
        <v>0.33333333333333331</v>
      </c>
      <c r="C193" s="24">
        <f t="shared" si="46"/>
        <v>0.375</v>
      </c>
      <c r="D193" s="5"/>
      <c r="E193" s="9"/>
      <c r="F193" s="393"/>
      <c r="G193" s="394"/>
      <c r="H193" s="6"/>
      <c r="I193" s="7"/>
      <c r="J193" s="7"/>
      <c r="K193" s="30">
        <f t="shared" si="32"/>
        <v>0</v>
      </c>
      <c r="L193" s="395"/>
      <c r="M193" s="396"/>
      <c r="N193" s="397"/>
      <c r="O193" s="36">
        <f t="shared" si="31"/>
        <v>0</v>
      </c>
      <c r="P193" s="172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406"/>
      <c r="B194" s="24">
        <f t="shared" si="45"/>
        <v>0.375</v>
      </c>
      <c r="C194" s="24">
        <f t="shared" si="46"/>
        <v>0.41666666666666669</v>
      </c>
      <c r="D194" s="5"/>
      <c r="E194" s="9"/>
      <c r="F194" s="398"/>
      <c r="G194" s="398"/>
      <c r="H194" s="6"/>
      <c r="I194" s="7"/>
      <c r="J194" s="7"/>
      <c r="K194" s="30">
        <f t="shared" si="32"/>
        <v>0</v>
      </c>
      <c r="L194" s="395"/>
      <c r="M194" s="396"/>
      <c r="N194" s="397"/>
      <c r="O194" s="36">
        <f t="shared" si="31"/>
        <v>0</v>
      </c>
      <c r="P194" s="172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407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401"/>
      <c r="G195" s="401"/>
      <c r="H195" s="12"/>
      <c r="I195" s="13"/>
      <c r="J195" s="13"/>
      <c r="K195" s="31">
        <f t="shared" si="32"/>
        <v>0</v>
      </c>
      <c r="L195" s="402"/>
      <c r="M195" s="403"/>
      <c r="N195" s="404"/>
      <c r="O195" s="39">
        <f t="shared" si="31"/>
        <v>0</v>
      </c>
      <c r="P195" s="173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405">
        <f>A155</f>
        <v>0</v>
      </c>
      <c r="B196" s="23">
        <f>B142</f>
        <v>0</v>
      </c>
      <c r="C196" s="23">
        <f>B196+1/24</f>
        <v>4.1666666666666664E-2</v>
      </c>
      <c r="D196" s="1"/>
      <c r="E196" s="171"/>
      <c r="F196" s="408"/>
      <c r="G196" s="409"/>
      <c r="H196" s="2"/>
      <c r="I196" s="3"/>
      <c r="J196" s="3"/>
      <c r="K196" s="29">
        <f t="shared" si="32"/>
        <v>0</v>
      </c>
      <c r="L196" s="410"/>
      <c r="M196" s="411"/>
      <c r="N196" s="412"/>
      <c r="O196" s="35">
        <f t="shared" si="31"/>
        <v>0</v>
      </c>
      <c r="P196" s="171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406"/>
      <c r="B197" s="24">
        <f>C196</f>
        <v>4.1666666666666664E-2</v>
      </c>
      <c r="C197" s="24">
        <f>B197+1/24</f>
        <v>8.3333333333333329E-2</v>
      </c>
      <c r="D197" s="5"/>
      <c r="E197" s="172"/>
      <c r="F197" s="398"/>
      <c r="G197" s="398"/>
      <c r="H197" s="6"/>
      <c r="I197" s="7"/>
      <c r="J197" s="7"/>
      <c r="K197" s="30">
        <f t="shared" si="32"/>
        <v>0</v>
      </c>
      <c r="L197" s="395"/>
      <c r="M197" s="396"/>
      <c r="N197" s="397"/>
      <c r="O197" s="36">
        <f t="shared" si="31"/>
        <v>0</v>
      </c>
      <c r="P197" s="172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40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72"/>
      <c r="F198" s="398"/>
      <c r="G198" s="398"/>
      <c r="H198" s="6"/>
      <c r="I198" s="7"/>
      <c r="J198" s="7"/>
      <c r="K198" s="30">
        <f t="shared" si="32"/>
        <v>0</v>
      </c>
      <c r="L198" s="395"/>
      <c r="M198" s="396"/>
      <c r="N198" s="397"/>
      <c r="O198" s="36">
        <f t="shared" si="31"/>
        <v>0</v>
      </c>
      <c r="P198" s="172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406"/>
      <c r="B199" s="24">
        <f t="shared" si="47"/>
        <v>0.125</v>
      </c>
      <c r="C199" s="24">
        <f t="shared" si="48"/>
        <v>0.16666666666666666</v>
      </c>
      <c r="D199" s="5"/>
      <c r="E199" s="172"/>
      <c r="F199" s="398"/>
      <c r="G199" s="398"/>
      <c r="H199" s="6"/>
      <c r="I199" s="7"/>
      <c r="J199" s="7"/>
      <c r="K199" s="30">
        <f t="shared" si="32"/>
        <v>0</v>
      </c>
      <c r="L199" s="395"/>
      <c r="M199" s="396"/>
      <c r="N199" s="397"/>
      <c r="O199" s="36">
        <f t="shared" si="31"/>
        <v>0</v>
      </c>
      <c r="P199" s="172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406"/>
      <c r="B200" s="24">
        <f t="shared" si="47"/>
        <v>0.16666666666666666</v>
      </c>
      <c r="C200" s="24">
        <f t="shared" si="48"/>
        <v>0.20833333333333331</v>
      </c>
      <c r="D200" s="5"/>
      <c r="E200" s="172"/>
      <c r="F200" s="398"/>
      <c r="G200" s="398"/>
      <c r="H200" s="6"/>
      <c r="I200" s="7"/>
      <c r="J200" s="7"/>
      <c r="K200" s="30">
        <f t="shared" si="32"/>
        <v>0</v>
      </c>
      <c r="L200" s="395"/>
      <c r="M200" s="396"/>
      <c r="N200" s="397"/>
      <c r="O200" s="36">
        <f t="shared" si="31"/>
        <v>0</v>
      </c>
      <c r="P200" s="172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406"/>
      <c r="B201" s="24">
        <f t="shared" si="47"/>
        <v>0.20833333333333331</v>
      </c>
      <c r="C201" s="24">
        <f t="shared" si="48"/>
        <v>0.24999999999999997</v>
      </c>
      <c r="D201" s="5"/>
      <c r="E201" s="172"/>
      <c r="F201" s="398"/>
      <c r="G201" s="398"/>
      <c r="H201" s="6"/>
      <c r="I201" s="7"/>
      <c r="J201" s="7"/>
      <c r="K201" s="30">
        <f t="shared" si="32"/>
        <v>0</v>
      </c>
      <c r="L201" s="395"/>
      <c r="M201" s="396"/>
      <c r="N201" s="397"/>
      <c r="O201" s="36">
        <f t="shared" si="31"/>
        <v>0</v>
      </c>
      <c r="P201" s="172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40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398"/>
      <c r="G202" s="398"/>
      <c r="H202" s="6"/>
      <c r="I202" s="7"/>
      <c r="J202" s="7"/>
      <c r="K202" s="30">
        <f t="shared" si="32"/>
        <v>0</v>
      </c>
      <c r="L202" s="395"/>
      <c r="M202" s="396"/>
      <c r="N202" s="397"/>
      <c r="O202" s="36">
        <f t="shared" si="31"/>
        <v>0</v>
      </c>
      <c r="P202" s="172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40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393"/>
      <c r="G203" s="394"/>
      <c r="H203" s="6"/>
      <c r="I203" s="7"/>
      <c r="J203" s="7"/>
      <c r="K203" s="30">
        <f t="shared" si="32"/>
        <v>0</v>
      </c>
      <c r="L203" s="395"/>
      <c r="M203" s="396"/>
      <c r="N203" s="397"/>
      <c r="O203" s="36">
        <f t="shared" si="31"/>
        <v>0</v>
      </c>
      <c r="P203" s="172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406"/>
      <c r="B204" s="24">
        <f t="shared" si="47"/>
        <v>0.33333333333333331</v>
      </c>
      <c r="C204" s="24">
        <f t="shared" si="48"/>
        <v>0.375</v>
      </c>
      <c r="D204" s="5"/>
      <c r="E204" s="9"/>
      <c r="F204" s="393"/>
      <c r="G204" s="394"/>
      <c r="H204" s="6"/>
      <c r="I204" s="7"/>
      <c r="J204" s="7"/>
      <c r="K204" s="30">
        <f t="shared" si="32"/>
        <v>0</v>
      </c>
      <c r="L204" s="395"/>
      <c r="M204" s="396"/>
      <c r="N204" s="397"/>
      <c r="O204" s="36">
        <f t="shared" si="31"/>
        <v>0</v>
      </c>
      <c r="P204" s="172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406"/>
      <c r="B205" s="24">
        <f t="shared" si="47"/>
        <v>0.375</v>
      </c>
      <c r="C205" s="24">
        <f t="shared" si="48"/>
        <v>0.41666666666666669</v>
      </c>
      <c r="D205" s="5"/>
      <c r="E205" s="9"/>
      <c r="F205" s="398"/>
      <c r="G205" s="398"/>
      <c r="H205" s="6"/>
      <c r="I205" s="7"/>
      <c r="J205" s="7"/>
      <c r="K205" s="30">
        <f t="shared" si="32"/>
        <v>0</v>
      </c>
      <c r="L205" s="395"/>
      <c r="M205" s="396"/>
      <c r="N205" s="397"/>
      <c r="O205" s="36">
        <f t="shared" si="31"/>
        <v>0</v>
      </c>
      <c r="P205" s="172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40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401"/>
      <c r="G206" s="401"/>
      <c r="H206" s="12"/>
      <c r="I206" s="13"/>
      <c r="J206" s="13"/>
      <c r="K206" s="31">
        <f t="shared" si="32"/>
        <v>0</v>
      </c>
      <c r="L206" s="402"/>
      <c r="M206" s="403"/>
      <c r="N206" s="404"/>
      <c r="O206" s="173">
        <f t="shared" si="31"/>
        <v>0</v>
      </c>
      <c r="P206" s="173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406">
        <f>A156</f>
        <v>0</v>
      </c>
      <c r="B207" s="23">
        <f>B144</f>
        <v>0</v>
      </c>
      <c r="C207" s="23">
        <f>B207+1/24</f>
        <v>4.1666666666666664E-2</v>
      </c>
      <c r="D207" s="1"/>
      <c r="E207" s="171"/>
      <c r="F207" s="408"/>
      <c r="G207" s="409"/>
      <c r="H207" s="2"/>
      <c r="I207" s="3"/>
      <c r="J207" s="3"/>
      <c r="K207" s="29">
        <f t="shared" si="32"/>
        <v>0</v>
      </c>
      <c r="L207" s="410"/>
      <c r="M207" s="411"/>
      <c r="N207" s="412"/>
      <c r="O207" s="35">
        <f t="shared" si="31"/>
        <v>0</v>
      </c>
      <c r="P207" s="171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406"/>
      <c r="B208" s="24">
        <f>C207</f>
        <v>4.1666666666666664E-2</v>
      </c>
      <c r="C208" s="24">
        <f>B208+1/24</f>
        <v>8.3333333333333329E-2</v>
      </c>
      <c r="D208" s="5"/>
      <c r="E208" s="172"/>
      <c r="F208" s="393"/>
      <c r="G208" s="394"/>
      <c r="H208" s="6"/>
      <c r="I208" s="7"/>
      <c r="J208" s="7"/>
      <c r="K208" s="30">
        <f t="shared" si="32"/>
        <v>0</v>
      </c>
      <c r="L208" s="395"/>
      <c r="M208" s="396"/>
      <c r="N208" s="397"/>
      <c r="O208" s="36">
        <f t="shared" si="31"/>
        <v>0</v>
      </c>
      <c r="P208" s="172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40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72"/>
      <c r="F209" s="398"/>
      <c r="G209" s="398"/>
      <c r="H209" s="6"/>
      <c r="I209" s="7"/>
      <c r="J209" s="7"/>
      <c r="K209" s="30">
        <f t="shared" si="32"/>
        <v>0</v>
      </c>
      <c r="L209" s="395"/>
      <c r="M209" s="396"/>
      <c r="N209" s="397"/>
      <c r="O209" s="36">
        <f t="shared" si="31"/>
        <v>0</v>
      </c>
      <c r="P209" s="172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406"/>
      <c r="B210" s="24">
        <f t="shared" si="49"/>
        <v>0.125</v>
      </c>
      <c r="C210" s="24">
        <f t="shared" si="50"/>
        <v>0.16666666666666666</v>
      </c>
      <c r="D210" s="5"/>
      <c r="E210" s="172"/>
      <c r="F210" s="398"/>
      <c r="G210" s="398"/>
      <c r="H210" s="6"/>
      <c r="I210" s="7"/>
      <c r="J210" s="7"/>
      <c r="K210" s="30">
        <f t="shared" si="32"/>
        <v>0</v>
      </c>
      <c r="L210" s="395"/>
      <c r="M210" s="396"/>
      <c r="N210" s="397"/>
      <c r="O210" s="36">
        <f t="shared" si="31"/>
        <v>0</v>
      </c>
      <c r="P210" s="172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406"/>
      <c r="B211" s="24">
        <f t="shared" si="49"/>
        <v>0.16666666666666666</v>
      </c>
      <c r="C211" s="24">
        <f t="shared" si="50"/>
        <v>0.20833333333333331</v>
      </c>
      <c r="D211" s="5"/>
      <c r="E211" s="172"/>
      <c r="F211" s="398"/>
      <c r="G211" s="398"/>
      <c r="H211" s="6"/>
      <c r="I211" s="7"/>
      <c r="J211" s="7"/>
      <c r="K211" s="30">
        <f t="shared" si="32"/>
        <v>0</v>
      </c>
      <c r="L211" s="395"/>
      <c r="M211" s="396"/>
      <c r="N211" s="397"/>
      <c r="O211" s="36">
        <f t="shared" si="31"/>
        <v>0</v>
      </c>
      <c r="P211" s="172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406"/>
      <c r="B212" s="24">
        <f t="shared" si="49"/>
        <v>0.20833333333333331</v>
      </c>
      <c r="C212" s="24">
        <f t="shared" si="50"/>
        <v>0.24999999999999997</v>
      </c>
      <c r="D212" s="5"/>
      <c r="E212" s="172"/>
      <c r="F212" s="398"/>
      <c r="G212" s="398"/>
      <c r="H212" s="6"/>
      <c r="I212" s="7"/>
      <c r="J212" s="7"/>
      <c r="K212" s="30">
        <f t="shared" si="32"/>
        <v>0</v>
      </c>
      <c r="L212" s="395"/>
      <c r="M212" s="396"/>
      <c r="N212" s="397"/>
      <c r="O212" s="36">
        <f t="shared" si="31"/>
        <v>0</v>
      </c>
      <c r="P212" s="172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40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398"/>
      <c r="G213" s="398"/>
      <c r="H213" s="6"/>
      <c r="I213" s="7"/>
      <c r="J213" s="7"/>
      <c r="K213" s="30">
        <f t="shared" si="32"/>
        <v>0</v>
      </c>
      <c r="L213" s="395"/>
      <c r="M213" s="396"/>
      <c r="N213" s="397"/>
      <c r="O213" s="36">
        <f t="shared" si="31"/>
        <v>0</v>
      </c>
      <c r="P213" s="172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40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393"/>
      <c r="G214" s="394"/>
      <c r="H214" s="6"/>
      <c r="I214" s="7"/>
      <c r="J214" s="7"/>
      <c r="K214" s="30">
        <f t="shared" si="32"/>
        <v>0</v>
      </c>
      <c r="L214" s="395"/>
      <c r="M214" s="396"/>
      <c r="N214" s="397"/>
      <c r="O214" s="36">
        <f t="shared" si="31"/>
        <v>0</v>
      </c>
      <c r="P214" s="172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406"/>
      <c r="B215" s="24">
        <f t="shared" si="49"/>
        <v>0.33333333333333331</v>
      </c>
      <c r="C215" s="24">
        <f t="shared" si="50"/>
        <v>0.375</v>
      </c>
      <c r="D215" s="5"/>
      <c r="E215" s="9"/>
      <c r="F215" s="393"/>
      <c r="G215" s="394"/>
      <c r="H215" s="6"/>
      <c r="I215" s="7"/>
      <c r="J215" s="7"/>
      <c r="K215" s="30">
        <f t="shared" si="32"/>
        <v>0</v>
      </c>
      <c r="L215" s="395"/>
      <c r="M215" s="396"/>
      <c r="N215" s="397"/>
      <c r="O215" s="36">
        <f t="shared" si="31"/>
        <v>0</v>
      </c>
      <c r="P215" s="172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406"/>
      <c r="B216" s="24">
        <f t="shared" si="49"/>
        <v>0.375</v>
      </c>
      <c r="C216" s="24">
        <f t="shared" si="50"/>
        <v>0.41666666666666669</v>
      </c>
      <c r="D216" s="5"/>
      <c r="E216" s="9"/>
      <c r="F216" s="398"/>
      <c r="G216" s="398"/>
      <c r="H216" s="6"/>
      <c r="I216" s="7"/>
      <c r="J216" s="7"/>
      <c r="K216" s="30">
        <f t="shared" si="32"/>
        <v>0</v>
      </c>
      <c r="L216" s="395"/>
      <c r="M216" s="396"/>
      <c r="N216" s="397"/>
      <c r="O216" s="36">
        <f t="shared" si="31"/>
        <v>0</v>
      </c>
      <c r="P216" s="172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40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401"/>
      <c r="G217" s="401"/>
      <c r="H217" s="12"/>
      <c r="I217" s="13"/>
      <c r="J217" s="13"/>
      <c r="K217" s="31">
        <f t="shared" si="32"/>
        <v>0</v>
      </c>
      <c r="L217" s="402"/>
      <c r="M217" s="403"/>
      <c r="N217" s="404"/>
      <c r="O217" s="173">
        <f t="shared" si="31"/>
        <v>0</v>
      </c>
      <c r="P217" s="173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405">
        <f>A157</f>
        <v>0</v>
      </c>
      <c r="B218" s="23">
        <f>B146</f>
        <v>0</v>
      </c>
      <c r="C218" s="23">
        <f>B218+1/24</f>
        <v>4.1666666666666664E-2</v>
      </c>
      <c r="D218" s="1"/>
      <c r="E218" s="171"/>
      <c r="F218" s="408"/>
      <c r="G218" s="409"/>
      <c r="H218" s="2"/>
      <c r="I218" s="3"/>
      <c r="J218" s="3"/>
      <c r="K218" s="29">
        <f t="shared" si="32"/>
        <v>0</v>
      </c>
      <c r="L218" s="410"/>
      <c r="M218" s="411"/>
      <c r="N218" s="412"/>
      <c r="O218" s="35">
        <f t="shared" si="31"/>
        <v>0</v>
      </c>
      <c r="P218" s="171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406"/>
      <c r="B219" s="24">
        <f>C218</f>
        <v>4.1666666666666664E-2</v>
      </c>
      <c r="C219" s="24">
        <f>B219+1/24</f>
        <v>8.3333333333333329E-2</v>
      </c>
      <c r="D219" s="5"/>
      <c r="E219" s="172"/>
      <c r="F219" s="393"/>
      <c r="G219" s="394"/>
      <c r="H219" s="6"/>
      <c r="I219" s="7"/>
      <c r="J219" s="7"/>
      <c r="K219" s="30">
        <f t="shared" si="32"/>
        <v>0</v>
      </c>
      <c r="L219" s="395"/>
      <c r="M219" s="396"/>
      <c r="N219" s="397"/>
      <c r="O219" s="36">
        <f t="shared" si="31"/>
        <v>0</v>
      </c>
      <c r="P219" s="172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40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72"/>
      <c r="F220" s="398"/>
      <c r="G220" s="398"/>
      <c r="H220" s="6"/>
      <c r="I220" s="7"/>
      <c r="J220" s="7"/>
      <c r="K220" s="30">
        <f t="shared" si="32"/>
        <v>0</v>
      </c>
      <c r="L220" s="395"/>
      <c r="M220" s="396"/>
      <c r="N220" s="397"/>
      <c r="O220" s="36">
        <f t="shared" si="31"/>
        <v>0</v>
      </c>
      <c r="P220" s="172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406"/>
      <c r="B221" s="24">
        <f t="shared" si="51"/>
        <v>0.125</v>
      </c>
      <c r="C221" s="24">
        <f t="shared" si="52"/>
        <v>0.16666666666666666</v>
      </c>
      <c r="D221" s="5"/>
      <c r="E221" s="172"/>
      <c r="F221" s="398"/>
      <c r="G221" s="398"/>
      <c r="H221" s="6"/>
      <c r="I221" s="7"/>
      <c r="J221" s="7"/>
      <c r="K221" s="30">
        <f t="shared" si="32"/>
        <v>0</v>
      </c>
      <c r="L221" s="395"/>
      <c r="M221" s="396"/>
      <c r="N221" s="397"/>
      <c r="O221" s="36">
        <f t="shared" si="31"/>
        <v>0</v>
      </c>
      <c r="P221" s="172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406"/>
      <c r="B222" s="24">
        <f t="shared" si="51"/>
        <v>0.16666666666666666</v>
      </c>
      <c r="C222" s="24">
        <f t="shared" si="52"/>
        <v>0.20833333333333331</v>
      </c>
      <c r="D222" s="5"/>
      <c r="E222" s="172"/>
      <c r="F222" s="398"/>
      <c r="G222" s="398"/>
      <c r="H222" s="6"/>
      <c r="I222" s="7"/>
      <c r="J222" s="7"/>
      <c r="K222" s="30">
        <f t="shared" si="32"/>
        <v>0</v>
      </c>
      <c r="L222" s="395"/>
      <c r="M222" s="396"/>
      <c r="N222" s="397"/>
      <c r="O222" s="36">
        <f t="shared" si="31"/>
        <v>0</v>
      </c>
      <c r="P222" s="172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406"/>
      <c r="B223" s="24">
        <f t="shared" si="51"/>
        <v>0.20833333333333331</v>
      </c>
      <c r="C223" s="24">
        <f t="shared" si="52"/>
        <v>0.24999999999999997</v>
      </c>
      <c r="D223" s="5"/>
      <c r="E223" s="172"/>
      <c r="F223" s="398"/>
      <c r="G223" s="398"/>
      <c r="H223" s="6"/>
      <c r="I223" s="7"/>
      <c r="J223" s="7"/>
      <c r="K223" s="30">
        <f t="shared" si="32"/>
        <v>0</v>
      </c>
      <c r="L223" s="395"/>
      <c r="M223" s="396"/>
      <c r="N223" s="397"/>
      <c r="O223" s="36">
        <f t="shared" si="31"/>
        <v>0</v>
      </c>
      <c r="P223" s="172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40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398"/>
      <c r="G224" s="398"/>
      <c r="H224" s="6"/>
      <c r="I224" s="7"/>
      <c r="J224" s="7"/>
      <c r="K224" s="30">
        <f t="shared" si="32"/>
        <v>0</v>
      </c>
      <c r="L224" s="395"/>
      <c r="M224" s="396"/>
      <c r="N224" s="397"/>
      <c r="O224" s="36">
        <f t="shared" si="31"/>
        <v>0</v>
      </c>
      <c r="P224" s="172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40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393"/>
      <c r="G225" s="394"/>
      <c r="H225" s="6"/>
      <c r="I225" s="7"/>
      <c r="J225" s="7"/>
      <c r="K225" s="30">
        <f t="shared" si="32"/>
        <v>0</v>
      </c>
      <c r="L225" s="395"/>
      <c r="M225" s="396"/>
      <c r="N225" s="397"/>
      <c r="O225" s="36">
        <f t="shared" si="31"/>
        <v>0</v>
      </c>
      <c r="P225" s="172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406"/>
      <c r="B226" s="24">
        <f t="shared" si="51"/>
        <v>0.33333333333333331</v>
      </c>
      <c r="C226" s="24">
        <f t="shared" si="52"/>
        <v>0.375</v>
      </c>
      <c r="D226" s="5"/>
      <c r="E226" s="9"/>
      <c r="F226" s="393"/>
      <c r="G226" s="394"/>
      <c r="H226" s="6"/>
      <c r="I226" s="7"/>
      <c r="J226" s="7"/>
      <c r="K226" s="30">
        <f t="shared" si="32"/>
        <v>0</v>
      </c>
      <c r="L226" s="395"/>
      <c r="M226" s="396"/>
      <c r="N226" s="397"/>
      <c r="O226" s="36">
        <f t="shared" ref="O226:O228" si="53">IF(H226=$V$5,$F$122,"")</f>
        <v>0</v>
      </c>
      <c r="P226" s="172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406"/>
      <c r="B227" s="24">
        <f t="shared" si="51"/>
        <v>0.375</v>
      </c>
      <c r="C227" s="24">
        <f t="shared" si="52"/>
        <v>0.41666666666666669</v>
      </c>
      <c r="D227" s="5"/>
      <c r="E227" s="9"/>
      <c r="F227" s="398"/>
      <c r="G227" s="398"/>
      <c r="H227" s="6"/>
      <c r="I227" s="7"/>
      <c r="J227" s="7"/>
      <c r="K227" s="30">
        <f t="shared" ref="K227:K228" si="54">(J227-I227+(J227&lt;I227))*24*60</f>
        <v>0</v>
      </c>
      <c r="L227" s="395"/>
      <c r="M227" s="396"/>
      <c r="N227" s="397"/>
      <c r="O227" s="36">
        <f t="shared" si="53"/>
        <v>0</v>
      </c>
      <c r="P227" s="172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40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401"/>
      <c r="G228" s="401"/>
      <c r="H228" s="12"/>
      <c r="I228" s="13"/>
      <c r="J228" s="13"/>
      <c r="K228" s="31">
        <f t="shared" si="54"/>
        <v>0</v>
      </c>
      <c r="L228" s="402"/>
      <c r="M228" s="403"/>
      <c r="N228" s="404"/>
      <c r="O228" s="173">
        <f t="shared" si="53"/>
        <v>0</v>
      </c>
      <c r="P228" s="173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5" thickBot="1">
      <c r="S229" s="34">
        <f t="shared" ref="S229:Z229" si="55">SUM(S162:S228)</f>
        <v>174.99999999999994</v>
      </c>
      <c r="T229" s="34">
        <f t="shared" si="55"/>
        <v>0</v>
      </c>
      <c r="U229" s="34">
        <f t="shared" si="55"/>
        <v>265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571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</mergeCells>
  <conditionalFormatting sqref="A37:F42">
    <cfRule type="containsBlanks" dxfId="1051" priority="105" stopIfTrue="1">
      <formula>LEN(TRIM(A37))=0</formula>
    </cfRule>
  </conditionalFormatting>
  <conditionalFormatting sqref="A152:F157">
    <cfRule type="containsBlanks" dxfId="1050" priority="79" stopIfTrue="1">
      <formula>LEN(TRIM(A152))=0</formula>
    </cfRule>
  </conditionalFormatting>
  <conditionalFormatting sqref="B21:C32">
    <cfRule type="containsBlanks" dxfId="1049" priority="111" stopIfTrue="1">
      <formula>LEN(TRIM(B21))=0</formula>
    </cfRule>
  </conditionalFormatting>
  <conditionalFormatting sqref="B136:C147">
    <cfRule type="containsBlanks" dxfId="1048" priority="85" stopIfTrue="1">
      <formula>LEN(TRIM(B136))=0</formula>
    </cfRule>
  </conditionalFormatting>
  <conditionalFormatting sqref="D162:D166 D167:G168 D169:F170">
    <cfRule type="containsBlanks" dxfId="1047" priority="78" stopIfTrue="1">
      <formula>LEN(TRIM(D162))=0</formula>
    </cfRule>
  </conditionalFormatting>
  <conditionalFormatting sqref="D181:F182 D183:G184">
    <cfRule type="containsBlanks" dxfId="1046" priority="77" stopIfTrue="1">
      <formula>LEN(TRIM(D181))=0</formula>
    </cfRule>
  </conditionalFormatting>
  <conditionalFormatting sqref="D59:G65 D66:F67 D68:J69">
    <cfRule type="containsBlanks" dxfId="1045" priority="103" stopIfTrue="1">
      <formula>LEN(TRIM(D59))=0</formula>
    </cfRule>
  </conditionalFormatting>
  <conditionalFormatting sqref="D70:G76 D77:F78 D79:J80">
    <cfRule type="containsBlanks" dxfId="1044" priority="102" stopIfTrue="1">
      <formula>LEN(TRIM(D70))=0</formula>
    </cfRule>
  </conditionalFormatting>
  <conditionalFormatting sqref="D81:G87 D88:F89 D90:J91">
    <cfRule type="containsBlanks" dxfId="1043" priority="101" stopIfTrue="1">
      <formula>LEN(TRIM(D81))=0</formula>
    </cfRule>
  </conditionalFormatting>
  <conditionalFormatting sqref="D92:G98 D99:F100 D101:J102">
    <cfRule type="containsBlanks" dxfId="1042" priority="49" stopIfTrue="1">
      <formula>LEN(TRIM(D92))=0</formula>
    </cfRule>
  </conditionalFormatting>
  <conditionalFormatting sqref="D103:G109 D110:F111 D112:J113">
    <cfRule type="containsBlanks" dxfId="1041" priority="43" stopIfTrue="1">
      <formula>LEN(TRIM(D103))=0</formula>
    </cfRule>
  </conditionalFormatting>
  <conditionalFormatting sqref="D171:G180">
    <cfRule type="containsBlanks" dxfId="1040" priority="12" stopIfTrue="1">
      <formula>LEN(TRIM(D171))=0</formula>
    </cfRule>
  </conditionalFormatting>
  <conditionalFormatting sqref="D188:G191 D192:F193 D194:G195">
    <cfRule type="containsBlanks" dxfId="1039" priority="76" stopIfTrue="1">
      <formula>LEN(TRIM(D188))=0</formula>
    </cfRule>
  </conditionalFormatting>
  <conditionalFormatting sqref="D200:G202 D203:F204 D205:J206">
    <cfRule type="containsBlanks" dxfId="1038" priority="75" stopIfTrue="1">
      <formula>LEN(TRIM(D200))=0</formula>
    </cfRule>
  </conditionalFormatting>
  <conditionalFormatting sqref="D207:G213 D214:F215 D216:J217">
    <cfRule type="containsBlanks" dxfId="1037" priority="37" stopIfTrue="1">
      <formula>LEN(TRIM(D207))=0</formula>
    </cfRule>
  </conditionalFormatting>
  <conditionalFormatting sqref="D218:G224 D225:F226 D227:J228">
    <cfRule type="containsBlanks" dxfId="1036" priority="30" stopIfTrue="1">
      <formula>LEN(TRIM(D218))=0</formula>
    </cfRule>
  </conditionalFormatting>
  <conditionalFormatting sqref="D47:J53 D54:F55 H54:J55 D56:J58">
    <cfRule type="containsBlanks" dxfId="1035" priority="104" stopIfTrue="1">
      <formula>LEN(TRIM(D47))=0</formula>
    </cfRule>
  </conditionalFormatting>
  <conditionalFormatting sqref="D185:J187">
    <cfRule type="containsBlanks" dxfId="1034" priority="7" stopIfTrue="1">
      <formula>LEN(TRIM(D185))=0</formula>
    </cfRule>
  </conditionalFormatting>
  <conditionalFormatting sqref="D196:J199">
    <cfRule type="containsBlanks" dxfId="1033" priority="1" stopIfTrue="1">
      <formula>LEN(TRIM(D196))=0</formula>
    </cfRule>
  </conditionalFormatting>
  <conditionalFormatting sqref="E21:E32">
    <cfRule type="containsBlanks" dxfId="1032" priority="110" stopIfTrue="1">
      <formula>LEN(TRIM(E21))=0</formula>
    </cfRule>
  </conditionalFormatting>
  <conditionalFormatting sqref="E136:E147">
    <cfRule type="containsBlanks" dxfId="1031" priority="84" stopIfTrue="1">
      <formula>LEN(TRIM(E136))=0</formula>
    </cfRule>
  </conditionalFormatting>
  <conditionalFormatting sqref="E165:G166">
    <cfRule type="containsBlanks" dxfId="1030" priority="14" stopIfTrue="1">
      <formula>LEN(TRIM(E165))=0</formula>
    </cfRule>
  </conditionalFormatting>
  <conditionalFormatting sqref="E162:J164">
    <cfRule type="containsBlanks" dxfId="1029" priority="20" stopIfTrue="1">
      <formula>LEN(TRIM(E162))=0</formula>
    </cfRule>
  </conditionalFormatting>
  <conditionalFormatting sqref="F5:H13">
    <cfRule type="containsBlanks" dxfId="1028" priority="50" stopIfTrue="1">
      <formula>LEN(TRIM(F5))=0</formula>
    </cfRule>
  </conditionalFormatting>
  <conditionalFormatting sqref="F120:H128">
    <cfRule type="containsBlanks" dxfId="1027" priority="61" stopIfTrue="1">
      <formula>LEN(TRIM(F120))=0</formula>
    </cfRule>
  </conditionalFormatting>
  <conditionalFormatting sqref="H59:J67">
    <cfRule type="containsBlanks" dxfId="1026" priority="60" stopIfTrue="1">
      <formula>LEN(TRIM(H59))=0</formula>
    </cfRule>
  </conditionalFormatting>
  <conditionalFormatting sqref="H70:J78">
    <cfRule type="containsBlanks" dxfId="1025" priority="59" stopIfTrue="1">
      <formula>LEN(TRIM(H70))=0</formula>
    </cfRule>
  </conditionalFormatting>
  <conditionalFormatting sqref="H81:J89">
    <cfRule type="containsBlanks" dxfId="1024" priority="58" stopIfTrue="1">
      <formula>LEN(TRIM(H81))=0</formula>
    </cfRule>
  </conditionalFormatting>
  <conditionalFormatting sqref="H92:J100">
    <cfRule type="containsBlanks" dxfId="1023" priority="44" stopIfTrue="1">
      <formula>LEN(TRIM(H92))=0</formula>
    </cfRule>
  </conditionalFormatting>
  <conditionalFormatting sqref="H103:J111">
    <cfRule type="containsBlanks" dxfId="1022" priority="38" stopIfTrue="1">
      <formula>LEN(TRIM(H103))=0</formula>
    </cfRule>
  </conditionalFormatting>
  <conditionalFormatting sqref="H165:J184">
    <cfRule type="containsBlanks" dxfId="1021" priority="13" stopIfTrue="1">
      <formula>LEN(TRIM(H165))=0</formula>
    </cfRule>
  </conditionalFormatting>
  <conditionalFormatting sqref="H188:J195">
    <cfRule type="containsBlanks" dxfId="1020" priority="53" stopIfTrue="1">
      <formula>LEN(TRIM(H188))=0</formula>
    </cfRule>
  </conditionalFormatting>
  <conditionalFormatting sqref="H200:J204">
    <cfRule type="containsBlanks" dxfId="1019" priority="52" stopIfTrue="1">
      <formula>LEN(TRIM(H200))=0</formula>
    </cfRule>
  </conditionalFormatting>
  <conditionalFormatting sqref="H207:J215">
    <cfRule type="containsBlanks" dxfId="1018" priority="31" stopIfTrue="1">
      <formula>LEN(TRIM(H207))=0</formula>
    </cfRule>
  </conditionalFormatting>
  <conditionalFormatting sqref="H218:J226">
    <cfRule type="containsBlanks" dxfId="1017" priority="24" stopIfTrue="1">
      <formula>LEN(TRIM(H218))=0</formula>
    </cfRule>
  </conditionalFormatting>
  <conditionalFormatting sqref="K5:L13">
    <cfRule type="containsBlanks" dxfId="1016" priority="51" stopIfTrue="1">
      <formula>LEN(TRIM(K5))=0</formula>
    </cfRule>
  </conditionalFormatting>
  <conditionalFormatting sqref="K120:L128">
    <cfRule type="containsBlanks" dxfId="1015" priority="87" stopIfTrue="1">
      <formula>LEN(TRIM(K120))=0</formula>
    </cfRule>
  </conditionalFormatting>
  <conditionalFormatting sqref="L47:L113">
    <cfRule type="containsBlanks" dxfId="1014" priority="39" stopIfTrue="1">
      <formula>LEN(TRIM(L47))=0</formula>
    </cfRule>
  </conditionalFormatting>
  <conditionalFormatting sqref="L162:L228">
    <cfRule type="containsBlanks" dxfId="1013" priority="11" stopIfTrue="1">
      <formula>LEN(TRIM(L162))=0</formula>
    </cfRule>
  </conditionalFormatting>
  <conditionalFormatting sqref="O47:Q113">
    <cfRule type="containsBlanks" dxfId="1012" priority="40" stopIfTrue="1">
      <formula>LEN(TRIM(O47))=0</formula>
    </cfRule>
  </conditionalFormatting>
  <conditionalFormatting sqref="O162:Q228">
    <cfRule type="containsBlanks" dxfId="1011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0B45AFD8-4A82-42DA-9E55-87F091B1853A}">
      <formula1>$V$3:$V$5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8"/>
  <dimension ref="A1:AB229"/>
  <sheetViews>
    <sheetView topLeftCell="A110" zoomScale="70" zoomScaleNormal="70" workbookViewId="0">
      <selection activeCell="K120" sqref="K120:L123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185"/>
      <c r="S1" s="185"/>
      <c r="T1" s="185"/>
      <c r="U1" s="185"/>
    </row>
    <row r="2" spans="1:24" ht="15.75" thickBot="1">
      <c r="A2" s="258" t="s">
        <v>90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186"/>
      <c r="S2" s="186"/>
      <c r="T2" s="186"/>
      <c r="U2" s="186"/>
    </row>
    <row r="3" spans="1:24" ht="18.75" thickBot="1">
      <c r="A3" s="259" t="s">
        <v>60</v>
      </c>
      <c r="B3" s="260"/>
      <c r="C3" s="260"/>
      <c r="D3" s="260"/>
      <c r="E3" s="261"/>
      <c r="F3" s="37" t="s">
        <v>61</v>
      </c>
      <c r="G3" s="38">
        <f>SUM(J21:J32)+SUM(J136:J147)</f>
        <v>27720.000000000004</v>
      </c>
      <c r="H3" s="38">
        <f>SUM(K21:K32)+SUM(K136:K147)</f>
        <v>29694</v>
      </c>
      <c r="I3" s="81" t="s">
        <v>47</v>
      </c>
      <c r="J3" s="82">
        <v>2000</v>
      </c>
      <c r="K3" s="83" t="s">
        <v>54</v>
      </c>
      <c r="L3" s="84">
        <v>720</v>
      </c>
    </row>
    <row r="4" spans="1:24" ht="20.25" customHeight="1" thickBot="1">
      <c r="A4" s="262" t="s">
        <v>8</v>
      </c>
      <c r="B4" s="263"/>
      <c r="C4" s="263"/>
      <c r="D4" s="263"/>
      <c r="E4" s="264"/>
      <c r="F4" s="265" t="s">
        <v>34</v>
      </c>
      <c r="G4" s="265"/>
      <c r="H4" s="266"/>
      <c r="I4" s="265" t="s">
        <v>9</v>
      </c>
      <c r="J4" s="267"/>
      <c r="K4" s="268" t="s">
        <v>16</v>
      </c>
      <c r="L4" s="266"/>
      <c r="M4" s="85"/>
      <c r="N4" s="269" t="s">
        <v>28</v>
      </c>
      <c r="O4" s="270"/>
      <c r="P4" s="270"/>
      <c r="Q4" s="270"/>
      <c r="R4" s="270"/>
      <c r="S4" s="270"/>
      <c r="T4" s="270"/>
      <c r="U4" s="271"/>
      <c r="X4" s="86"/>
    </row>
    <row r="5" spans="1:24" ht="15" thickBot="1">
      <c r="A5" s="289" t="s">
        <v>63</v>
      </c>
      <c r="B5" s="290"/>
      <c r="C5" s="290"/>
      <c r="D5" s="290"/>
      <c r="E5" s="290"/>
      <c r="F5" s="291" t="s">
        <v>249</v>
      </c>
      <c r="G5" s="292"/>
      <c r="H5" s="293"/>
      <c r="I5" s="294" t="s">
        <v>65</v>
      </c>
      <c r="J5" s="295"/>
      <c r="K5" s="291" t="s">
        <v>251</v>
      </c>
      <c r="L5" s="293"/>
      <c r="N5" s="296"/>
      <c r="O5" s="280" t="s">
        <v>29</v>
      </c>
      <c r="P5" s="281"/>
      <c r="Q5" s="281"/>
      <c r="R5" s="178"/>
      <c r="S5" s="178"/>
      <c r="T5" s="178"/>
      <c r="U5" s="87"/>
      <c r="X5" s="88"/>
    </row>
    <row r="6" spans="1:24" ht="14.25">
      <c r="A6" s="183" t="s">
        <v>7</v>
      </c>
      <c r="B6" s="184"/>
      <c r="C6" s="184"/>
      <c r="D6" s="184"/>
      <c r="E6" s="184"/>
      <c r="F6" s="275" t="s">
        <v>250</v>
      </c>
      <c r="G6" s="276"/>
      <c r="H6" s="277"/>
      <c r="I6" s="294" t="s">
        <v>45</v>
      </c>
      <c r="J6" s="295"/>
      <c r="K6" s="275" t="s">
        <v>190</v>
      </c>
      <c r="L6" s="277"/>
      <c r="N6" s="297"/>
      <c r="O6" s="298"/>
      <c r="P6" s="299"/>
      <c r="Q6" s="299"/>
      <c r="R6" s="179"/>
      <c r="S6" s="179"/>
      <c r="T6" s="179"/>
      <c r="U6" s="89"/>
      <c r="X6" s="88"/>
    </row>
    <row r="7" spans="1:24" ht="16.5" customHeight="1">
      <c r="A7" s="272" t="s">
        <v>46</v>
      </c>
      <c r="B7" s="273"/>
      <c r="C7" s="273"/>
      <c r="D7" s="273"/>
      <c r="E7" s="274"/>
      <c r="F7" s="275" t="s">
        <v>124</v>
      </c>
      <c r="G7" s="276"/>
      <c r="H7" s="277"/>
      <c r="I7" s="183" t="s">
        <v>44</v>
      </c>
      <c r="J7" s="71"/>
      <c r="K7" s="275"/>
      <c r="L7" s="277"/>
      <c r="N7" s="278"/>
      <c r="O7" s="280" t="s">
        <v>30</v>
      </c>
      <c r="P7" s="281"/>
      <c r="Q7" s="282"/>
      <c r="R7" s="180"/>
      <c r="S7" s="180"/>
      <c r="T7" s="180"/>
      <c r="U7" s="87"/>
      <c r="X7" s="88"/>
    </row>
    <row r="8" spans="1:24" ht="16.5" customHeight="1" thickBot="1">
      <c r="A8" s="272" t="s">
        <v>66</v>
      </c>
      <c r="B8" s="273"/>
      <c r="C8" s="273"/>
      <c r="D8" s="273"/>
      <c r="E8" s="274"/>
      <c r="F8" s="286"/>
      <c r="G8" s="287"/>
      <c r="H8" s="288"/>
      <c r="I8" s="183" t="s">
        <v>67</v>
      </c>
      <c r="J8" s="71"/>
      <c r="K8" s="286"/>
      <c r="L8" s="288"/>
      <c r="N8" s="279"/>
      <c r="O8" s="283"/>
      <c r="P8" s="284"/>
      <c r="Q8" s="285"/>
      <c r="R8" s="181"/>
      <c r="S8" s="181"/>
      <c r="T8" s="181"/>
      <c r="U8" s="91"/>
      <c r="X8" s="88"/>
    </row>
    <row r="9" spans="1:24" ht="15" thickBot="1">
      <c r="A9" s="303" t="s">
        <v>66</v>
      </c>
      <c r="B9" s="304"/>
      <c r="C9" s="304"/>
      <c r="D9" s="304"/>
      <c r="E9" s="305"/>
      <c r="F9" s="306"/>
      <c r="G9" s="307"/>
      <c r="H9" s="308"/>
      <c r="I9" s="92"/>
      <c r="J9" s="93"/>
      <c r="K9" s="306"/>
      <c r="L9" s="308"/>
      <c r="N9" s="309"/>
      <c r="O9" s="309"/>
      <c r="P9" s="310"/>
      <c r="Q9" s="310"/>
      <c r="R9" s="182"/>
      <c r="S9" s="182"/>
      <c r="T9" s="182"/>
      <c r="U9" s="182"/>
      <c r="X9" s="88"/>
    </row>
    <row r="10" spans="1:24" ht="15" hidden="1" thickBot="1">
      <c r="A10" s="94"/>
      <c r="B10" s="95"/>
      <c r="C10" s="95"/>
      <c r="D10" s="95"/>
      <c r="E10" s="95"/>
      <c r="F10" s="96"/>
      <c r="G10" s="96"/>
      <c r="H10" s="96"/>
      <c r="I10" s="95"/>
      <c r="J10" s="95"/>
      <c r="K10" s="96"/>
      <c r="L10" s="97"/>
      <c r="N10" s="177"/>
      <c r="O10" s="177"/>
      <c r="P10" s="182"/>
      <c r="Q10" s="182"/>
      <c r="R10" s="182"/>
      <c r="S10" s="182"/>
      <c r="T10" s="182"/>
      <c r="U10" s="182"/>
      <c r="X10" s="88"/>
    </row>
    <row r="11" spans="1:24" ht="15" hidden="1" thickBot="1">
      <c r="A11" s="94"/>
      <c r="B11" s="95"/>
      <c r="C11" s="95"/>
      <c r="D11" s="95"/>
      <c r="E11" s="95"/>
      <c r="F11" s="96"/>
      <c r="G11" s="96"/>
      <c r="H11" s="96"/>
      <c r="I11" s="95"/>
      <c r="J11" s="95"/>
      <c r="K11" s="96"/>
      <c r="L11" s="97"/>
      <c r="N11" s="177"/>
      <c r="O11" s="177"/>
      <c r="P11" s="182"/>
      <c r="Q11" s="182"/>
      <c r="R11" s="182"/>
      <c r="S11" s="182"/>
      <c r="T11" s="182"/>
      <c r="U11" s="182"/>
      <c r="X11" s="88"/>
    </row>
    <row r="12" spans="1:24" ht="15" hidden="1" thickBot="1">
      <c r="A12" s="94"/>
      <c r="B12" s="95"/>
      <c r="C12" s="95"/>
      <c r="D12" s="95"/>
      <c r="E12" s="95"/>
      <c r="F12" s="96"/>
      <c r="G12" s="96"/>
      <c r="H12" s="96"/>
      <c r="I12" s="95"/>
      <c r="J12" s="95"/>
      <c r="K12" s="96"/>
      <c r="L12" s="97"/>
      <c r="N12" s="177"/>
      <c r="O12" s="177"/>
      <c r="P12" s="182"/>
      <c r="Q12" s="182"/>
      <c r="R12" s="182"/>
      <c r="S12" s="182"/>
      <c r="T12" s="182"/>
      <c r="U12" s="182"/>
      <c r="X12" s="88"/>
    </row>
    <row r="13" spans="1:24" ht="15" hidden="1" thickBot="1">
      <c r="A13" s="94"/>
      <c r="B13" s="95"/>
      <c r="C13" s="95"/>
      <c r="D13" s="95"/>
      <c r="E13" s="95"/>
      <c r="F13" s="96"/>
      <c r="G13" s="96"/>
      <c r="H13" s="96"/>
      <c r="I13" s="95"/>
      <c r="J13" s="95"/>
      <c r="K13" s="96"/>
      <c r="L13" s="97"/>
      <c r="N13" s="177"/>
      <c r="O13" s="177"/>
      <c r="P13" s="182"/>
      <c r="Q13" s="182"/>
      <c r="R13" s="182"/>
      <c r="S13" s="182"/>
      <c r="T13" s="182"/>
      <c r="U13" s="182"/>
      <c r="X13" s="88"/>
    </row>
    <row r="14" spans="1:24" ht="18.75" customHeight="1" thickBot="1">
      <c r="A14" s="311" t="s">
        <v>33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3"/>
      <c r="N14" s="314" t="s">
        <v>37</v>
      </c>
      <c r="O14" s="315"/>
      <c r="P14" s="315"/>
      <c r="Q14" s="315"/>
      <c r="R14" s="315"/>
      <c r="S14" s="315"/>
      <c r="T14" s="315"/>
      <c r="U14" s="315"/>
      <c r="V14" s="316"/>
      <c r="X14" s="88"/>
    </row>
    <row r="15" spans="1:24" ht="8.25" customHeight="1">
      <c r="A15" s="300" t="s">
        <v>83</v>
      </c>
      <c r="B15" s="300" t="s">
        <v>51</v>
      </c>
      <c r="C15" s="300" t="s">
        <v>52</v>
      </c>
      <c r="D15" s="300" t="s">
        <v>24</v>
      </c>
      <c r="E15" s="300" t="s">
        <v>53</v>
      </c>
      <c r="F15" s="300" t="s">
        <v>55</v>
      </c>
      <c r="G15" s="300" t="s">
        <v>50</v>
      </c>
      <c r="H15" s="300" t="s">
        <v>64</v>
      </c>
      <c r="I15" s="300" t="s">
        <v>57</v>
      </c>
      <c r="J15" s="300" t="s">
        <v>49</v>
      </c>
      <c r="K15" s="300" t="s">
        <v>35</v>
      </c>
      <c r="L15" s="337" t="s">
        <v>48</v>
      </c>
      <c r="N15" s="324" t="s">
        <v>41</v>
      </c>
      <c r="O15" s="324"/>
      <c r="P15" s="325" t="s">
        <v>42</v>
      </c>
      <c r="Q15" s="326"/>
      <c r="R15" s="326"/>
      <c r="S15" s="326"/>
      <c r="T15" s="326"/>
      <c r="U15" s="327"/>
      <c r="V15" s="324" t="s">
        <v>43</v>
      </c>
      <c r="X15" s="88"/>
    </row>
    <row r="16" spans="1:24" ht="12.75" customHeight="1">
      <c r="A16" s="301"/>
      <c r="B16" s="301"/>
      <c r="C16" s="301"/>
      <c r="D16" s="301"/>
      <c r="E16" s="301"/>
      <c r="F16" s="301"/>
      <c r="G16" s="301"/>
      <c r="H16" s="301"/>
      <c r="I16" s="301"/>
      <c r="J16" s="301"/>
      <c r="K16" s="301"/>
      <c r="L16" s="338"/>
      <c r="N16" s="324"/>
      <c r="O16" s="324"/>
      <c r="P16" s="328"/>
      <c r="Q16" s="329"/>
      <c r="R16" s="329"/>
      <c r="S16" s="329"/>
      <c r="T16" s="329"/>
      <c r="U16" s="330"/>
      <c r="V16" s="324"/>
      <c r="X16" s="88"/>
    </row>
    <row r="17" spans="1:24" ht="12.75" customHeight="1">
      <c r="A17" s="301"/>
      <c r="B17" s="301"/>
      <c r="C17" s="301"/>
      <c r="D17" s="301"/>
      <c r="E17" s="301"/>
      <c r="F17" s="301"/>
      <c r="G17" s="301"/>
      <c r="H17" s="301"/>
      <c r="I17" s="301"/>
      <c r="J17" s="301"/>
      <c r="K17" s="301"/>
      <c r="L17" s="338"/>
      <c r="N17" s="324"/>
      <c r="O17" s="324"/>
      <c r="P17" s="328"/>
      <c r="Q17" s="329"/>
      <c r="R17" s="329"/>
      <c r="S17" s="329"/>
      <c r="T17" s="329"/>
      <c r="U17" s="330"/>
      <c r="V17" s="324"/>
      <c r="X17" s="88"/>
    </row>
    <row r="18" spans="1:24" ht="3.75" customHeight="1">
      <c r="A18" s="301"/>
      <c r="B18" s="301"/>
      <c r="C18" s="301"/>
      <c r="D18" s="301"/>
      <c r="E18" s="301"/>
      <c r="F18" s="301"/>
      <c r="G18" s="301"/>
      <c r="H18" s="301"/>
      <c r="I18" s="301"/>
      <c r="J18" s="301"/>
      <c r="K18" s="301"/>
      <c r="L18" s="338"/>
      <c r="N18" s="324"/>
      <c r="O18" s="324"/>
      <c r="P18" s="331"/>
      <c r="Q18" s="332"/>
      <c r="R18" s="332"/>
      <c r="S18" s="332"/>
      <c r="T18" s="332"/>
      <c r="U18" s="333"/>
      <c r="V18" s="324"/>
      <c r="X18" s="88"/>
    </row>
    <row r="19" spans="1:24" ht="45.75" customHeight="1" thickBot="1">
      <c r="A19" s="301"/>
      <c r="B19" s="301"/>
      <c r="C19" s="301"/>
      <c r="D19" s="302"/>
      <c r="E19" s="302"/>
      <c r="F19" s="302"/>
      <c r="G19" s="302"/>
      <c r="H19" s="302"/>
      <c r="I19" s="302"/>
      <c r="J19" s="302"/>
      <c r="K19" s="302"/>
      <c r="L19" s="338"/>
      <c r="M19" s="98"/>
      <c r="N19" s="334" t="s">
        <v>17</v>
      </c>
      <c r="O19" s="334"/>
      <c r="P19" s="18">
        <f>SUM(S47:S58)</f>
        <v>92</v>
      </c>
      <c r="Q19" s="18">
        <f>SUM(S59:S69)</f>
        <v>61.000000000000099</v>
      </c>
      <c r="R19" s="18">
        <f>SUM(S70:S80)</f>
        <v>20.999999999999925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174.00000000000003</v>
      </c>
      <c r="X19" s="182"/>
    </row>
    <row r="20" spans="1:24" ht="14.45" customHeight="1" thickBot="1">
      <c r="A20" s="317"/>
      <c r="B20" s="317"/>
      <c r="C20" s="317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176" t="s">
        <v>18</v>
      </c>
      <c r="O20" s="176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82"/>
    </row>
    <row r="21" spans="1:24" ht="17.25" customHeight="1">
      <c r="A21" s="300" t="str">
        <f>A37</f>
        <v>Тоффи Баринофф</v>
      </c>
      <c r="B21" s="318">
        <v>0.33333333333333331</v>
      </c>
      <c r="C21" s="318">
        <v>0.54166666666666663</v>
      </c>
      <c r="D21" s="320">
        <f>(C21-B21+(C21&lt;B21))*24*60</f>
        <v>300</v>
      </c>
      <c r="E21" s="322">
        <v>2200</v>
      </c>
      <c r="F21" s="335">
        <f>IF(E21=0,0,(F37/J3*60))</f>
        <v>235.95000000000002</v>
      </c>
      <c r="G21" s="339">
        <f>IF($K21=0,0,(K21*100)/(D21*$J$3/60))</f>
        <v>78.650000000000006</v>
      </c>
      <c r="H21" s="335">
        <f>P19+P26</f>
        <v>92</v>
      </c>
      <c r="I21" s="339">
        <f>D21-F21-P27</f>
        <v>-40.949999999999974</v>
      </c>
      <c r="J21" s="320">
        <f>(D21-H21)/60*E21</f>
        <v>7626.666666666667</v>
      </c>
      <c r="K21" s="341">
        <f>F37</f>
        <v>7865</v>
      </c>
      <c r="L21" s="100">
        <f>IF($K21=0,0,K21/J21)</f>
        <v>1.03125</v>
      </c>
      <c r="N21" s="176" t="s">
        <v>19</v>
      </c>
      <c r="O21" s="176"/>
      <c r="P21" s="18">
        <f>SUM(U46:U57)</f>
        <v>12.999999999999954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12.999999999999954</v>
      </c>
      <c r="W21" s="182"/>
      <c r="X21" s="182"/>
    </row>
    <row r="22" spans="1:24" ht="17.25" customHeight="1" thickBot="1">
      <c r="A22" s="317"/>
      <c r="B22" s="319"/>
      <c r="C22" s="319"/>
      <c r="D22" s="321"/>
      <c r="E22" s="323"/>
      <c r="F22" s="336"/>
      <c r="G22" s="340"/>
      <c r="H22" s="336"/>
      <c r="I22" s="340"/>
      <c r="J22" s="321"/>
      <c r="K22" s="342"/>
      <c r="L22" s="101">
        <f>K21-J21</f>
        <v>238.33333333333303</v>
      </c>
      <c r="N22" s="176" t="s">
        <v>20</v>
      </c>
      <c r="O22" s="176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82"/>
      <c r="X22" s="182"/>
    </row>
    <row r="23" spans="1:24" ht="17.25" customHeight="1">
      <c r="A23" s="300" t="str">
        <f>A38</f>
        <v>Апельсин Баринофф</v>
      </c>
      <c r="B23" s="318">
        <v>0.54166666666666663</v>
      </c>
      <c r="C23" s="318">
        <v>0.71527777777777779</v>
      </c>
      <c r="D23" s="320">
        <f>(C23-B23+(C23&lt;B23))*24*60</f>
        <v>250.00000000000006</v>
      </c>
      <c r="E23" s="322">
        <v>2200</v>
      </c>
      <c r="F23" s="335">
        <f>IF(E23=0,0,(F38/J3*60))</f>
        <v>140.46</v>
      </c>
      <c r="G23" s="339">
        <f>IF($K23=0,0,(K23*100)/(D23*$J$3/60))</f>
        <v>56.183999999999983</v>
      </c>
      <c r="H23" s="335">
        <f>Q19+Q26</f>
        <v>136.00000000000017</v>
      </c>
      <c r="I23" s="339">
        <f>D23-F23-Q27</f>
        <v>-26.460000000000122</v>
      </c>
      <c r="J23" s="320">
        <f>(D23-H23)/60*E23</f>
        <v>4179.9999999999955</v>
      </c>
      <c r="K23" s="341">
        <f>F38</f>
        <v>4682</v>
      </c>
      <c r="L23" s="102">
        <f>IF($K23=0,0,K23/J23)</f>
        <v>1.1200956937799056</v>
      </c>
      <c r="N23" s="176" t="s">
        <v>27</v>
      </c>
      <c r="O23" s="176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82"/>
      <c r="X23" s="182"/>
    </row>
    <row r="24" spans="1:24" ht="16.899999999999999" customHeight="1" thickBot="1">
      <c r="A24" s="317"/>
      <c r="B24" s="319"/>
      <c r="C24" s="319"/>
      <c r="D24" s="321"/>
      <c r="E24" s="323"/>
      <c r="F24" s="336"/>
      <c r="G24" s="340"/>
      <c r="H24" s="336"/>
      <c r="I24" s="340"/>
      <c r="J24" s="321"/>
      <c r="K24" s="342"/>
      <c r="L24" s="101">
        <f>K23-J23</f>
        <v>502.00000000000455</v>
      </c>
      <c r="N24" s="174" t="s">
        <v>21</v>
      </c>
      <c r="O24" s="174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82"/>
      <c r="X24" s="182"/>
    </row>
    <row r="25" spans="1:24" ht="16.899999999999999" customHeight="1" collapsed="1">
      <c r="A25" s="300" t="str">
        <f>A39</f>
        <v>Вишня Баринофф</v>
      </c>
      <c r="B25" s="318">
        <v>0.71527777777777779</v>
      </c>
      <c r="C25" s="318">
        <v>0.83333333333333337</v>
      </c>
      <c r="D25" s="320">
        <f>(C25-B25+(C25&lt;B25))*24*60</f>
        <v>170.00000000000003</v>
      </c>
      <c r="E25" s="322">
        <v>2200</v>
      </c>
      <c r="F25" s="335">
        <f>IF(E25=0,0,(F39/J3*60))</f>
        <v>84</v>
      </c>
      <c r="G25" s="339">
        <f>IF($K25=0,0,(K25*100)/(D25*$J$3/60))</f>
        <v>49.411764705882341</v>
      </c>
      <c r="H25" s="335">
        <f>R19+R26</f>
        <v>110.99999999999993</v>
      </c>
      <c r="I25" s="339">
        <f>D25-F25-R27</f>
        <v>-24.999999999999901</v>
      </c>
      <c r="J25" s="320">
        <f>(D25-H25)/60*E25</f>
        <v>2163.3333333333367</v>
      </c>
      <c r="K25" s="341">
        <f>F39</f>
        <v>2800</v>
      </c>
      <c r="L25" s="100">
        <f>IF($K25=0,0,K25/J25)</f>
        <v>1.2942989214175635</v>
      </c>
      <c r="N25" s="174" t="s">
        <v>39</v>
      </c>
      <c r="O25" s="174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82"/>
      <c r="X25" s="182"/>
    </row>
    <row r="26" spans="1:24" ht="16.899999999999999" customHeight="1" thickBot="1">
      <c r="A26" s="317"/>
      <c r="B26" s="319"/>
      <c r="C26" s="319"/>
      <c r="D26" s="321"/>
      <c r="E26" s="323"/>
      <c r="F26" s="336"/>
      <c r="G26" s="340"/>
      <c r="H26" s="336"/>
      <c r="I26" s="340"/>
      <c r="J26" s="321"/>
      <c r="K26" s="342"/>
      <c r="L26" s="101">
        <f>K25-J25</f>
        <v>636.66666666666333</v>
      </c>
      <c r="N26" s="343" t="s">
        <v>22</v>
      </c>
      <c r="O26" s="343"/>
      <c r="P26" s="18">
        <f>SUM(Z46:Z57)</f>
        <v>0</v>
      </c>
      <c r="Q26" s="18">
        <f>SUM(Z58:Z68)</f>
        <v>75.000000000000057</v>
      </c>
      <c r="R26" s="18">
        <f>SUM(Z69:Z79)</f>
        <v>90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165.00000000000006</v>
      </c>
      <c r="W26" s="182"/>
      <c r="X26" s="182"/>
    </row>
    <row r="27" spans="1:24" ht="16.899999999999999" customHeight="1" collapsed="1">
      <c r="A27" s="301">
        <f>A40</f>
        <v>0</v>
      </c>
      <c r="B27" s="348"/>
      <c r="C27" s="348"/>
      <c r="D27" s="346">
        <f>(C27-B27+(C27&lt;B27))*24*60</f>
        <v>0</v>
      </c>
      <c r="E27" s="349"/>
      <c r="F27" s="344">
        <f>IF(E27=0,0,(F40/J3*60))</f>
        <v>0</v>
      </c>
      <c r="G27" s="339">
        <f>IF($K27=0,0,(K27*100)/(D27*$J$3/60))</f>
        <v>0</v>
      </c>
      <c r="H27" s="344">
        <f>S19+S26</f>
        <v>0</v>
      </c>
      <c r="I27" s="345">
        <f>D27-F27-S27</f>
        <v>0</v>
      </c>
      <c r="J27" s="346">
        <f>(D27-H27)/60*E27</f>
        <v>0</v>
      </c>
      <c r="K27" s="341">
        <f>F40</f>
        <v>0</v>
      </c>
      <c r="L27" s="100">
        <f>IF($K27=0,0,K27/J27)</f>
        <v>0</v>
      </c>
      <c r="N27" s="347" t="s">
        <v>15</v>
      </c>
      <c r="O27" s="347"/>
      <c r="P27" s="19">
        <f t="shared" ref="P27:U27" si="1">SUM(P18:P26)</f>
        <v>104.99999999999996</v>
      </c>
      <c r="Q27" s="19">
        <f t="shared" si="1"/>
        <v>136.00000000000017</v>
      </c>
      <c r="R27" s="19">
        <f t="shared" si="1"/>
        <v>110.99999999999993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352.00000000000006</v>
      </c>
      <c r="W27" s="182"/>
      <c r="X27" s="182"/>
    </row>
    <row r="28" spans="1:24" ht="16.899999999999999" customHeight="1" thickBot="1">
      <c r="A28" s="317"/>
      <c r="B28" s="319"/>
      <c r="C28" s="319"/>
      <c r="D28" s="321"/>
      <c r="E28" s="323"/>
      <c r="F28" s="336"/>
      <c r="G28" s="340"/>
      <c r="H28" s="336"/>
      <c r="I28" s="340"/>
      <c r="J28" s="321"/>
      <c r="K28" s="342"/>
      <c r="L28" s="101">
        <f>K27-J27</f>
        <v>0</v>
      </c>
      <c r="N28" s="347"/>
      <c r="O28" s="347"/>
      <c r="P28" s="19"/>
      <c r="Q28" s="19"/>
      <c r="R28" s="19"/>
      <c r="S28" s="19"/>
      <c r="T28" s="19"/>
      <c r="U28" s="19"/>
      <c r="V28" s="19"/>
      <c r="W28" s="182"/>
      <c r="X28" s="182"/>
    </row>
    <row r="29" spans="1:24" ht="16.899999999999999" customHeight="1">
      <c r="A29" s="300">
        <f>A41</f>
        <v>0</v>
      </c>
      <c r="B29" s="318"/>
      <c r="C29" s="318"/>
      <c r="D29" s="320">
        <f>(C29-B29+(C29&lt;B29))*24*60</f>
        <v>0</v>
      </c>
      <c r="E29" s="322"/>
      <c r="F29" s="335">
        <f>IF(E29=0,0,(F41/J3*60))</f>
        <v>0</v>
      </c>
      <c r="G29" s="339">
        <f>IF($K29=0,0,(K29*100)/(D29*$J$3/60))</f>
        <v>0</v>
      </c>
      <c r="H29" s="335">
        <f>T19+T26</f>
        <v>0</v>
      </c>
      <c r="I29" s="339">
        <f>D29-F29-T27</f>
        <v>0</v>
      </c>
      <c r="J29" s="320">
        <f>(D29-H29)/60*E29</f>
        <v>0</v>
      </c>
      <c r="K29" s="341">
        <f>F41</f>
        <v>0</v>
      </c>
      <c r="L29" s="100">
        <f>IF($K29=0,0,K29/J29)</f>
        <v>0</v>
      </c>
      <c r="V29" s="182"/>
      <c r="W29" s="182"/>
      <c r="X29" s="182"/>
    </row>
    <row r="30" spans="1:24" ht="16.899999999999999" customHeight="1" thickBot="1">
      <c r="A30" s="317"/>
      <c r="B30" s="319"/>
      <c r="C30" s="319"/>
      <c r="D30" s="321"/>
      <c r="E30" s="323"/>
      <c r="F30" s="336"/>
      <c r="G30" s="340"/>
      <c r="H30" s="336"/>
      <c r="I30" s="340"/>
      <c r="J30" s="321"/>
      <c r="K30" s="342"/>
      <c r="L30" s="101">
        <f>K29-J29</f>
        <v>0</v>
      </c>
      <c r="V30" s="182"/>
      <c r="W30" s="182"/>
      <c r="X30" s="182"/>
    </row>
    <row r="31" spans="1:24" ht="16.899999999999999" customHeight="1">
      <c r="A31" s="300">
        <f>A42</f>
        <v>0</v>
      </c>
      <c r="B31" s="318"/>
      <c r="C31" s="318"/>
      <c r="D31" s="320">
        <f>(C31-B31+(C31&lt;B31))*24*60</f>
        <v>0</v>
      </c>
      <c r="E31" s="322"/>
      <c r="F31" s="335">
        <f>IF(E31=0,0,(F42/J3*60))</f>
        <v>0</v>
      </c>
      <c r="G31" s="339">
        <f>IF($K31=0,0,(K31*100)/(D31*$J$3/60))</f>
        <v>0</v>
      </c>
      <c r="H31" s="335">
        <f>U19+U26</f>
        <v>0</v>
      </c>
      <c r="I31" s="339">
        <f>D31-F31-U27</f>
        <v>0</v>
      </c>
      <c r="J31" s="320">
        <f>(D31-H31)/60*E31</f>
        <v>0</v>
      </c>
      <c r="K31" s="341">
        <f>F42</f>
        <v>0</v>
      </c>
      <c r="L31" s="100">
        <f>IF($K31=0,0,K31/J31)</f>
        <v>0</v>
      </c>
      <c r="V31" s="182"/>
      <c r="W31" s="182"/>
      <c r="X31" s="182"/>
    </row>
    <row r="32" spans="1:24" ht="16.899999999999999" customHeight="1" thickBot="1">
      <c r="A32" s="317"/>
      <c r="B32" s="319"/>
      <c r="C32" s="319"/>
      <c r="D32" s="321"/>
      <c r="E32" s="323"/>
      <c r="F32" s="336"/>
      <c r="G32" s="340"/>
      <c r="H32" s="336"/>
      <c r="I32" s="340"/>
      <c r="J32" s="321"/>
      <c r="K32" s="342"/>
      <c r="L32" s="103">
        <f>K31-J31</f>
        <v>0</v>
      </c>
      <c r="V32" s="182"/>
      <c r="W32" s="182"/>
      <c r="X32" s="182"/>
    </row>
    <row r="33" spans="1:28" s="104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175" t="s">
        <v>81</v>
      </c>
      <c r="K33" s="140" t="s">
        <v>82</v>
      </c>
      <c r="L33" s="354">
        <f>IF($K34=0,0,K34/J34)</f>
        <v>1.0985683607730852</v>
      </c>
      <c r="N33"/>
      <c r="O33"/>
      <c r="P33"/>
      <c r="Q33"/>
      <c r="R33"/>
      <c r="S33"/>
      <c r="T33"/>
      <c r="U33"/>
      <c r="V33" s="182"/>
      <c r="W33" s="105"/>
      <c r="X33" s="105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41">
        <f>J21+J23+J25+J27+J29+J31</f>
        <v>13970</v>
      </c>
      <c r="K34" s="140">
        <f>K21+K23+K25+K27+K29+K31</f>
        <v>15347</v>
      </c>
      <c r="L34" s="355"/>
      <c r="M34" s="182"/>
      <c r="V34" s="182"/>
      <c r="W34" s="182"/>
      <c r="X34" s="182"/>
    </row>
    <row r="35" spans="1:28" ht="17.25" customHeight="1">
      <c r="A35" s="363" t="s">
        <v>11</v>
      </c>
      <c r="B35" s="364"/>
      <c r="C35" s="364"/>
      <c r="D35" s="364"/>
      <c r="E35" s="337"/>
      <c r="F35" s="300" t="s">
        <v>78</v>
      </c>
      <c r="G35" s="300" t="s">
        <v>80</v>
      </c>
      <c r="H35" s="367"/>
      <c r="I35" s="20"/>
      <c r="J35" s="21"/>
      <c r="K35" s="22"/>
      <c r="L35" s="367" t="s">
        <v>56</v>
      </c>
      <c r="M35" s="356"/>
      <c r="V35" s="182"/>
      <c r="W35" s="106"/>
      <c r="X35" s="106"/>
    </row>
    <row r="36" spans="1:28" ht="17.25" customHeight="1" thickBot="1">
      <c r="A36" s="365"/>
      <c r="B36" s="366"/>
      <c r="C36" s="366"/>
      <c r="D36" s="366"/>
      <c r="E36" s="338"/>
      <c r="F36" s="302"/>
      <c r="G36" s="301"/>
      <c r="H36" s="368"/>
      <c r="I36" s="117"/>
      <c r="J36" s="118"/>
      <c r="K36" s="115"/>
      <c r="L36" s="368"/>
      <c r="M36" s="356"/>
      <c r="V36" s="182"/>
      <c r="W36" s="106"/>
      <c r="X36" s="106"/>
    </row>
    <row r="37" spans="1:28" ht="15.75" thickBot="1">
      <c r="A37" s="357" t="s">
        <v>252</v>
      </c>
      <c r="B37" s="358"/>
      <c r="C37" s="358"/>
      <c r="D37" s="358"/>
      <c r="E37" s="359"/>
      <c r="F37" s="62">
        <v>7865</v>
      </c>
      <c r="G37" s="119">
        <v>7836</v>
      </c>
      <c r="H37" s="120"/>
      <c r="I37" s="121"/>
      <c r="J37" s="122"/>
      <c r="K37" s="123">
        <f>G37</f>
        <v>7836</v>
      </c>
      <c r="L37" s="107"/>
      <c r="M37" s="108"/>
      <c r="V37" s="182"/>
      <c r="W37" s="182"/>
      <c r="X37" s="182"/>
    </row>
    <row r="38" spans="1:28" ht="13.5" customHeight="1" thickBot="1">
      <c r="A38" s="360" t="s">
        <v>253</v>
      </c>
      <c r="B38" s="361"/>
      <c r="C38" s="361"/>
      <c r="D38" s="361"/>
      <c r="E38" s="362"/>
      <c r="F38" s="62">
        <v>4682</v>
      </c>
      <c r="G38" s="124">
        <v>4662</v>
      </c>
      <c r="H38" s="109"/>
      <c r="I38" s="110"/>
      <c r="J38" s="111"/>
      <c r="K38" s="17">
        <f t="shared" ref="K38:K42" si="2">G38</f>
        <v>4662</v>
      </c>
      <c r="L38" s="64"/>
      <c r="M38" s="108"/>
      <c r="V38" s="182"/>
      <c r="W38" s="182"/>
      <c r="X38" s="182"/>
    </row>
    <row r="39" spans="1:28" ht="13.5" customHeight="1" thickBot="1">
      <c r="A39" s="360" t="s">
        <v>254</v>
      </c>
      <c r="B39" s="361"/>
      <c r="C39" s="361"/>
      <c r="D39" s="361"/>
      <c r="E39" s="362"/>
      <c r="F39" s="62">
        <v>2800</v>
      </c>
      <c r="G39" s="124">
        <v>2304</v>
      </c>
      <c r="H39" s="109"/>
      <c r="I39" s="110"/>
      <c r="J39" s="111"/>
      <c r="K39" s="17">
        <f t="shared" si="2"/>
        <v>2304</v>
      </c>
      <c r="L39" s="64"/>
      <c r="M39" s="108"/>
      <c r="V39" s="182"/>
      <c r="W39" s="182"/>
      <c r="X39" s="182"/>
    </row>
    <row r="40" spans="1:28" ht="13.5" customHeight="1" thickBot="1">
      <c r="A40" s="360"/>
      <c r="B40" s="361"/>
      <c r="C40" s="361"/>
      <c r="D40" s="361"/>
      <c r="E40" s="362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182"/>
      <c r="W40" s="182"/>
      <c r="X40" s="182"/>
    </row>
    <row r="41" spans="1:28" ht="13.5" customHeight="1" thickBot="1">
      <c r="A41" s="360"/>
      <c r="B41" s="361"/>
      <c r="C41" s="361"/>
      <c r="D41" s="361"/>
      <c r="E41" s="362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182"/>
      <c r="W41" s="182"/>
      <c r="X41" s="182"/>
    </row>
    <row r="42" spans="1:28" ht="13.5" customHeight="1" thickBot="1">
      <c r="A42" s="369"/>
      <c r="B42" s="370"/>
      <c r="C42" s="370"/>
      <c r="D42" s="370"/>
      <c r="E42" s="371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182"/>
      <c r="W42" s="182"/>
      <c r="X42" s="182"/>
    </row>
    <row r="43" spans="1:28" ht="13.5" thickBot="1">
      <c r="A43" s="372" t="s">
        <v>79</v>
      </c>
      <c r="B43" s="373"/>
      <c r="C43" s="373"/>
      <c r="D43" s="373"/>
      <c r="E43" s="373"/>
      <c r="F43" s="374"/>
      <c r="G43" s="373"/>
      <c r="H43" s="373"/>
      <c r="I43" s="373"/>
      <c r="J43" s="375"/>
      <c r="K43" s="116">
        <f>SUM(K37:K42)</f>
        <v>14802</v>
      </c>
      <c r="L43" s="116">
        <f>SUM(L38+L38)</f>
        <v>0</v>
      </c>
      <c r="M43" s="112"/>
      <c r="V43" s="182"/>
    </row>
    <row r="44" spans="1:28" ht="12.75" customHeight="1" thickBot="1"/>
    <row r="45" spans="1:28" ht="12.75" customHeight="1" thickBot="1">
      <c r="A45" s="376" t="s">
        <v>11</v>
      </c>
      <c r="B45" s="376" t="s">
        <v>59</v>
      </c>
      <c r="C45" s="378"/>
      <c r="D45" s="380" t="s">
        <v>58</v>
      </c>
      <c r="E45" s="378" t="s">
        <v>1</v>
      </c>
      <c r="F45" s="383" t="s">
        <v>6</v>
      </c>
      <c r="G45" s="384"/>
      <c r="H45" s="380" t="s">
        <v>5</v>
      </c>
      <c r="I45" s="388" t="s">
        <v>12</v>
      </c>
      <c r="J45" s="389"/>
      <c r="K45" s="380" t="s">
        <v>38</v>
      </c>
      <c r="L45" s="376" t="s">
        <v>0</v>
      </c>
      <c r="M45" s="383"/>
      <c r="N45" s="384"/>
      <c r="O45" s="380" t="s">
        <v>4</v>
      </c>
      <c r="P45" s="380" t="s">
        <v>2</v>
      </c>
      <c r="Q45" s="380" t="s">
        <v>3</v>
      </c>
      <c r="S45" s="390" t="s">
        <v>26</v>
      </c>
      <c r="T45" s="391"/>
      <c r="U45" s="391"/>
      <c r="V45" s="391"/>
      <c r="W45" s="391"/>
      <c r="X45" s="391"/>
      <c r="Y45" s="391"/>
      <c r="Z45" s="392"/>
    </row>
    <row r="46" spans="1:28" s="85" customFormat="1" ht="25.5" customHeight="1" thickBot="1">
      <c r="A46" s="377"/>
      <c r="B46" s="377"/>
      <c r="C46" s="379"/>
      <c r="D46" s="381"/>
      <c r="E46" s="382"/>
      <c r="F46" s="385"/>
      <c r="G46" s="386"/>
      <c r="H46" s="387"/>
      <c r="I46" s="27" t="s">
        <v>13</v>
      </c>
      <c r="J46" s="28" t="s">
        <v>14</v>
      </c>
      <c r="K46" s="381"/>
      <c r="L46" s="377"/>
      <c r="M46" s="399"/>
      <c r="N46" s="400"/>
      <c r="O46" s="381"/>
      <c r="P46" s="381"/>
      <c r="Q46" s="381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405" t="str">
        <f>A37</f>
        <v>Тоффи Баринофф</v>
      </c>
      <c r="B47" s="23">
        <f>B21</f>
        <v>0.33333333333333331</v>
      </c>
      <c r="C47" s="23">
        <f>B47+1/24</f>
        <v>0.375</v>
      </c>
      <c r="D47" s="1"/>
      <c r="E47" s="171"/>
      <c r="F47" s="408" t="s">
        <v>181</v>
      </c>
      <c r="G47" s="409"/>
      <c r="H47" s="2" t="s">
        <v>99</v>
      </c>
      <c r="I47" s="3">
        <v>0.33333333333333331</v>
      </c>
      <c r="J47" s="3">
        <v>0.35902777777777778</v>
      </c>
      <c r="K47" s="29">
        <f>(J47-I47+(J47&lt;I47))*24*60</f>
        <v>37.000000000000028</v>
      </c>
      <c r="L47" s="410"/>
      <c r="M47" s="411"/>
      <c r="N47" s="412"/>
      <c r="O47" s="35" t="str">
        <f t="shared" ref="O47:O110" si="3">IF(H47=$V$5,$F$7,"")</f>
        <v/>
      </c>
      <c r="P47" s="171"/>
      <c r="Q47" s="4"/>
      <c r="R47"/>
      <c r="S47" s="33">
        <f>IF($H47="ПЛАНОВЫЕ",$K47,0)</f>
        <v>37.000000000000028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406"/>
      <c r="B48" s="24">
        <f>C47</f>
        <v>0.375</v>
      </c>
      <c r="C48" s="24">
        <f>B48+1/24</f>
        <v>0.41666666666666669</v>
      </c>
      <c r="D48" s="5"/>
      <c r="E48" s="172"/>
      <c r="F48" s="393" t="s">
        <v>205</v>
      </c>
      <c r="G48" s="394"/>
      <c r="H48" s="6" t="s">
        <v>102</v>
      </c>
      <c r="I48" s="7">
        <v>0.37986111111111115</v>
      </c>
      <c r="J48" s="7">
        <v>0.3888888888888889</v>
      </c>
      <c r="K48" s="30">
        <f t="shared" ref="K48:K111" si="4">(J48-I48+(J48&lt;I48))*24*60</f>
        <v>12.999999999999954</v>
      </c>
      <c r="L48" s="395" t="s">
        <v>255</v>
      </c>
      <c r="M48" s="396"/>
      <c r="N48" s="397"/>
      <c r="O48" s="36" t="str">
        <f t="shared" si="3"/>
        <v/>
      </c>
      <c r="P48" s="172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12.999999999999954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406"/>
      <c r="B49" s="24">
        <f t="shared" ref="B49:B58" si="13">C48</f>
        <v>0.41666666666666669</v>
      </c>
      <c r="C49" s="24">
        <f t="shared" ref="C49:C58" si="14">B49+1/24</f>
        <v>0.45833333333333337</v>
      </c>
      <c r="D49" s="5"/>
      <c r="E49" s="172"/>
      <c r="F49" s="398" t="s">
        <v>183</v>
      </c>
      <c r="G49" s="398"/>
      <c r="H49" s="6" t="s">
        <v>99</v>
      </c>
      <c r="I49" s="7">
        <v>0.50347222222222221</v>
      </c>
      <c r="J49" s="7">
        <v>0.51111111111111118</v>
      </c>
      <c r="K49" s="30">
        <f t="shared" si="4"/>
        <v>11.000000000000121</v>
      </c>
      <c r="L49" s="395"/>
      <c r="M49" s="396"/>
      <c r="N49" s="397"/>
      <c r="O49" s="36" t="str">
        <f t="shared" si="3"/>
        <v/>
      </c>
      <c r="P49" s="172"/>
      <c r="Q49" s="8"/>
      <c r="R49"/>
      <c r="S49" s="33">
        <f t="shared" si="5"/>
        <v>11.000000000000121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406"/>
      <c r="B50" s="24">
        <f t="shared" si="13"/>
        <v>0.45833333333333337</v>
      </c>
      <c r="C50" s="24">
        <f t="shared" si="14"/>
        <v>0.5</v>
      </c>
      <c r="D50" s="5"/>
      <c r="E50" s="172"/>
      <c r="F50" s="398" t="s">
        <v>187</v>
      </c>
      <c r="G50" s="398"/>
      <c r="H50" s="6" t="s">
        <v>99</v>
      </c>
      <c r="I50" s="7">
        <v>0.51111111111111118</v>
      </c>
      <c r="J50" s="7">
        <v>0.54166666666666663</v>
      </c>
      <c r="K50" s="30">
        <f t="shared" si="4"/>
        <v>43.999999999999844</v>
      </c>
      <c r="L50" s="395"/>
      <c r="M50" s="396"/>
      <c r="N50" s="397"/>
      <c r="O50" s="36" t="str">
        <f t="shared" si="3"/>
        <v/>
      </c>
      <c r="P50" s="172"/>
      <c r="Q50" s="8"/>
      <c r="R50"/>
      <c r="S50" s="33">
        <f t="shared" si="5"/>
        <v>43.999999999999844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406"/>
      <c r="B51" s="24">
        <f t="shared" si="13"/>
        <v>0.5</v>
      </c>
      <c r="C51" s="24">
        <f t="shared" si="14"/>
        <v>0.54166666666666663</v>
      </c>
      <c r="D51" s="5"/>
      <c r="E51" s="172"/>
      <c r="F51" s="398"/>
      <c r="G51" s="398"/>
      <c r="H51" s="6"/>
      <c r="I51" s="7"/>
      <c r="J51" s="7"/>
      <c r="K51" s="30">
        <f t="shared" si="4"/>
        <v>0</v>
      </c>
      <c r="L51" s="395"/>
      <c r="M51" s="396"/>
      <c r="N51" s="397"/>
      <c r="O51" s="36" t="str">
        <f t="shared" si="3"/>
        <v>Никишова</v>
      </c>
      <c r="P51" s="172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406"/>
      <c r="B52" s="24">
        <f t="shared" si="13"/>
        <v>0.54166666666666663</v>
      </c>
      <c r="C52" s="24">
        <f t="shared" si="14"/>
        <v>0.58333333333333326</v>
      </c>
      <c r="D52" s="5"/>
      <c r="E52" s="172"/>
      <c r="F52" s="398"/>
      <c r="G52" s="398"/>
      <c r="H52" s="6"/>
      <c r="I52" s="7"/>
      <c r="J52" s="7"/>
      <c r="K52" s="30">
        <f t="shared" si="4"/>
        <v>0</v>
      </c>
      <c r="L52" s="395"/>
      <c r="M52" s="396"/>
      <c r="N52" s="397"/>
      <c r="O52" s="36" t="str">
        <f t="shared" si="3"/>
        <v>Никишова</v>
      </c>
      <c r="P52" s="172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406"/>
      <c r="B53" s="24">
        <f t="shared" si="13"/>
        <v>0.58333333333333326</v>
      </c>
      <c r="C53" s="24">
        <f t="shared" si="14"/>
        <v>0.62499999999999989</v>
      </c>
      <c r="D53" s="5"/>
      <c r="E53" s="9"/>
      <c r="F53" s="398"/>
      <c r="G53" s="398"/>
      <c r="H53" s="6"/>
      <c r="I53" s="7"/>
      <c r="J53" s="7"/>
      <c r="K53" s="30">
        <f t="shared" si="4"/>
        <v>0</v>
      </c>
      <c r="L53" s="395"/>
      <c r="M53" s="396"/>
      <c r="N53" s="397"/>
      <c r="O53" s="36" t="str">
        <f t="shared" si="3"/>
        <v>Никишова</v>
      </c>
      <c r="P53" s="172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406"/>
      <c r="B54" s="24">
        <f t="shared" si="13"/>
        <v>0.62499999999999989</v>
      </c>
      <c r="C54" s="24">
        <f t="shared" si="14"/>
        <v>0.66666666666666652</v>
      </c>
      <c r="D54" s="5"/>
      <c r="E54" s="9"/>
      <c r="F54" s="393"/>
      <c r="G54" s="394"/>
      <c r="H54" s="6"/>
      <c r="I54" s="7"/>
      <c r="J54" s="7"/>
      <c r="K54" s="30">
        <f t="shared" si="4"/>
        <v>0</v>
      </c>
      <c r="L54" s="395"/>
      <c r="M54" s="396"/>
      <c r="N54" s="397"/>
      <c r="O54" s="36" t="str">
        <f t="shared" si="3"/>
        <v>Никишова</v>
      </c>
      <c r="P54" s="172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406"/>
      <c r="B55" s="24">
        <f t="shared" si="13"/>
        <v>0.66666666666666652</v>
      </c>
      <c r="C55" s="24">
        <f t="shared" si="14"/>
        <v>0.70833333333333315</v>
      </c>
      <c r="D55" s="5"/>
      <c r="E55" s="9"/>
      <c r="F55" s="393"/>
      <c r="G55" s="394"/>
      <c r="H55" s="6"/>
      <c r="I55" s="7"/>
      <c r="J55" s="7"/>
      <c r="K55" s="30">
        <f t="shared" si="4"/>
        <v>0</v>
      </c>
      <c r="L55" s="395"/>
      <c r="M55" s="396"/>
      <c r="N55" s="397"/>
      <c r="O55" s="36" t="str">
        <f t="shared" si="3"/>
        <v>Никишова</v>
      </c>
      <c r="P55" s="172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406"/>
      <c r="B56" s="24">
        <f t="shared" si="13"/>
        <v>0.70833333333333315</v>
      </c>
      <c r="C56" s="24">
        <f t="shared" si="14"/>
        <v>0.74999999999999978</v>
      </c>
      <c r="D56" s="5"/>
      <c r="E56" s="9"/>
      <c r="F56" s="398"/>
      <c r="G56" s="398"/>
      <c r="H56" s="6"/>
      <c r="I56" s="7"/>
      <c r="J56" s="7"/>
      <c r="K56" s="30">
        <f t="shared" si="4"/>
        <v>0</v>
      </c>
      <c r="L56" s="395"/>
      <c r="M56" s="396"/>
      <c r="N56" s="397"/>
      <c r="O56" s="36" t="str">
        <f t="shared" si="3"/>
        <v>Никишова</v>
      </c>
      <c r="P56" s="172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406"/>
      <c r="B57" s="24">
        <f t="shared" si="13"/>
        <v>0.74999999999999978</v>
      </c>
      <c r="C57" s="24">
        <f t="shared" si="14"/>
        <v>0.79166666666666641</v>
      </c>
      <c r="D57" s="10"/>
      <c r="E57" s="9"/>
      <c r="F57" s="398"/>
      <c r="G57" s="398"/>
      <c r="H57" s="6"/>
      <c r="I57" s="7"/>
      <c r="J57" s="7"/>
      <c r="K57" s="30">
        <f t="shared" si="4"/>
        <v>0</v>
      </c>
      <c r="L57" s="395"/>
      <c r="M57" s="396"/>
      <c r="N57" s="397"/>
      <c r="O57" s="36" t="str">
        <f t="shared" si="3"/>
        <v>Никишова</v>
      </c>
      <c r="P57" s="172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407"/>
      <c r="B58" s="25">
        <f t="shared" si="13"/>
        <v>0.79166666666666641</v>
      </c>
      <c r="C58" s="26">
        <f t="shared" si="14"/>
        <v>0.83333333333333304</v>
      </c>
      <c r="D58" s="11"/>
      <c r="E58" s="11"/>
      <c r="F58" s="401"/>
      <c r="G58" s="401"/>
      <c r="H58" s="6"/>
      <c r="I58" s="13"/>
      <c r="J58" s="13"/>
      <c r="K58" s="31">
        <f t="shared" si="4"/>
        <v>0</v>
      </c>
      <c r="L58" s="402"/>
      <c r="M58" s="403"/>
      <c r="N58" s="404"/>
      <c r="O58" s="172" t="str">
        <f t="shared" si="3"/>
        <v>Никишова</v>
      </c>
      <c r="P58" s="173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405" t="str">
        <f>A38</f>
        <v>Апельсин Баринофф</v>
      </c>
      <c r="B59" s="23">
        <f>B23</f>
        <v>0.54166666666666663</v>
      </c>
      <c r="C59" s="23">
        <f>B59+1/24</f>
        <v>0.58333333333333326</v>
      </c>
      <c r="D59" s="1"/>
      <c r="E59" s="171"/>
      <c r="F59" s="408" t="s">
        <v>256</v>
      </c>
      <c r="G59" s="409"/>
      <c r="H59" s="2" t="s">
        <v>257</v>
      </c>
      <c r="I59" s="3">
        <v>0.54166666666666663</v>
      </c>
      <c r="J59" s="3">
        <v>0.59375</v>
      </c>
      <c r="K59" s="29">
        <f t="shared" si="4"/>
        <v>75.000000000000057</v>
      </c>
      <c r="L59" s="410"/>
      <c r="M59" s="411"/>
      <c r="N59" s="412"/>
      <c r="O59" s="35" t="str">
        <f t="shared" si="3"/>
        <v/>
      </c>
      <c r="P59" s="171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75.000000000000057</v>
      </c>
      <c r="AB59" s="114"/>
    </row>
    <row r="60" spans="1:28" s="113" customFormat="1" ht="29.25" customHeight="1">
      <c r="A60" s="406"/>
      <c r="B60" s="24">
        <f>C59</f>
        <v>0.58333333333333326</v>
      </c>
      <c r="C60" s="24">
        <f>B60+1/24</f>
        <v>0.62499999999999989</v>
      </c>
      <c r="D60" s="5"/>
      <c r="E60" s="172"/>
      <c r="F60" s="393" t="s">
        <v>181</v>
      </c>
      <c r="G60" s="394"/>
      <c r="H60" s="6" t="s">
        <v>99</v>
      </c>
      <c r="I60" s="7">
        <v>0.59375</v>
      </c>
      <c r="J60" s="7">
        <v>0.60416666666666663</v>
      </c>
      <c r="K60" s="30">
        <f t="shared" si="4"/>
        <v>14.999999999999947</v>
      </c>
      <c r="L60" s="395"/>
      <c r="M60" s="396"/>
      <c r="N60" s="397"/>
      <c r="O60" s="36" t="str">
        <f t="shared" si="3"/>
        <v/>
      </c>
      <c r="P60" s="172"/>
      <c r="Q60" s="8"/>
      <c r="R60"/>
      <c r="S60" s="33">
        <f t="shared" si="5"/>
        <v>14.999999999999947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406"/>
      <c r="B61" s="24">
        <f t="shared" ref="B61:B69" si="15">C60</f>
        <v>0.62499999999999989</v>
      </c>
      <c r="C61" s="24">
        <f t="shared" ref="C61:C69" si="16">B61+1/24</f>
        <v>0.66666666666666652</v>
      </c>
      <c r="D61" s="5"/>
      <c r="E61" s="172"/>
      <c r="F61" s="398" t="s">
        <v>183</v>
      </c>
      <c r="G61" s="398"/>
      <c r="H61" s="6" t="s">
        <v>99</v>
      </c>
      <c r="I61" s="7">
        <v>0.68333333333333324</v>
      </c>
      <c r="J61" s="7">
        <v>0.69166666666666676</v>
      </c>
      <c r="K61" s="30">
        <f t="shared" si="4"/>
        <v>12.000000000000277</v>
      </c>
      <c r="L61" s="395"/>
      <c r="M61" s="396"/>
      <c r="N61" s="397"/>
      <c r="O61" s="36" t="str">
        <f t="shared" si="3"/>
        <v/>
      </c>
      <c r="P61" s="172"/>
      <c r="Q61" s="8"/>
      <c r="R61"/>
      <c r="S61" s="33">
        <f t="shared" si="5"/>
        <v>12.000000000000277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406"/>
      <c r="B62" s="24">
        <f t="shared" si="15"/>
        <v>0.66666666666666652</v>
      </c>
      <c r="C62" s="24">
        <f t="shared" si="16"/>
        <v>0.70833333333333315</v>
      </c>
      <c r="D62" s="5"/>
      <c r="E62" s="172"/>
      <c r="F62" s="398" t="s">
        <v>187</v>
      </c>
      <c r="G62" s="398"/>
      <c r="H62" s="6" t="s">
        <v>99</v>
      </c>
      <c r="I62" s="7">
        <v>0.69166666666666676</v>
      </c>
      <c r="J62" s="7">
        <v>0.71527777777777779</v>
      </c>
      <c r="K62" s="30">
        <f t="shared" si="4"/>
        <v>33.999999999999879</v>
      </c>
      <c r="L62" s="395"/>
      <c r="M62" s="396"/>
      <c r="N62" s="397"/>
      <c r="O62" s="36" t="str">
        <f t="shared" si="3"/>
        <v/>
      </c>
      <c r="P62" s="172"/>
      <c r="Q62" s="8"/>
      <c r="R62"/>
      <c r="S62" s="33">
        <f t="shared" si="5"/>
        <v>33.999999999999879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406"/>
      <c r="B63" s="24">
        <f t="shared" si="15"/>
        <v>0.70833333333333315</v>
      </c>
      <c r="C63" s="24">
        <f t="shared" si="16"/>
        <v>0.74999999999999978</v>
      </c>
      <c r="D63" s="5"/>
      <c r="E63" s="172"/>
      <c r="F63" s="398"/>
      <c r="G63" s="398"/>
      <c r="H63" s="6"/>
      <c r="I63" s="7"/>
      <c r="J63" s="7"/>
      <c r="K63" s="30">
        <f t="shared" si="4"/>
        <v>0</v>
      </c>
      <c r="L63" s="395"/>
      <c r="M63" s="396"/>
      <c r="N63" s="397"/>
      <c r="O63" s="36" t="str">
        <f t="shared" si="3"/>
        <v>Никишова</v>
      </c>
      <c r="P63" s="172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406"/>
      <c r="B64" s="24">
        <f t="shared" si="15"/>
        <v>0.74999999999999978</v>
      </c>
      <c r="C64" s="24">
        <f t="shared" si="16"/>
        <v>0.79166666666666641</v>
      </c>
      <c r="D64" s="5"/>
      <c r="E64" s="172"/>
      <c r="F64" s="398"/>
      <c r="G64" s="398"/>
      <c r="H64" s="6"/>
      <c r="I64" s="7"/>
      <c r="J64" s="7"/>
      <c r="K64" s="30">
        <f t="shared" si="4"/>
        <v>0</v>
      </c>
      <c r="L64" s="395"/>
      <c r="M64" s="396"/>
      <c r="N64" s="397"/>
      <c r="O64" s="36" t="str">
        <f t="shared" si="3"/>
        <v>Никишова</v>
      </c>
      <c r="P64" s="172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406"/>
      <c r="B65" s="24">
        <f t="shared" si="15"/>
        <v>0.79166666666666641</v>
      </c>
      <c r="C65" s="24">
        <f t="shared" si="16"/>
        <v>0.83333333333333304</v>
      </c>
      <c r="D65" s="5"/>
      <c r="E65" s="9"/>
      <c r="F65" s="398"/>
      <c r="G65" s="398"/>
      <c r="H65" s="6"/>
      <c r="I65" s="7"/>
      <c r="J65" s="7"/>
      <c r="K65" s="30">
        <f t="shared" si="4"/>
        <v>0</v>
      </c>
      <c r="L65" s="395"/>
      <c r="M65" s="396"/>
      <c r="N65" s="397"/>
      <c r="O65" s="36" t="str">
        <f t="shared" si="3"/>
        <v>Никишова</v>
      </c>
      <c r="P65" s="172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406"/>
      <c r="B66" s="24">
        <f t="shared" si="15"/>
        <v>0.83333333333333304</v>
      </c>
      <c r="C66" s="24">
        <f t="shared" si="16"/>
        <v>0.87499999999999967</v>
      </c>
      <c r="D66" s="5"/>
      <c r="E66" s="9"/>
      <c r="F66" s="393"/>
      <c r="G66" s="394"/>
      <c r="H66" s="6"/>
      <c r="I66" s="7"/>
      <c r="J66" s="7"/>
      <c r="K66" s="30">
        <f t="shared" si="4"/>
        <v>0</v>
      </c>
      <c r="L66" s="395"/>
      <c r="M66" s="396"/>
      <c r="N66" s="397"/>
      <c r="O66" s="36" t="str">
        <f t="shared" si="3"/>
        <v>Никишова</v>
      </c>
      <c r="P66" s="172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406"/>
      <c r="B67" s="24">
        <f t="shared" si="15"/>
        <v>0.87499999999999967</v>
      </c>
      <c r="C67" s="24">
        <f t="shared" si="16"/>
        <v>0.9166666666666663</v>
      </c>
      <c r="D67" s="5"/>
      <c r="E67" s="9"/>
      <c r="F67" s="393"/>
      <c r="G67" s="394"/>
      <c r="H67" s="6"/>
      <c r="I67" s="7"/>
      <c r="J67" s="7"/>
      <c r="K67" s="30">
        <f t="shared" si="4"/>
        <v>0</v>
      </c>
      <c r="L67" s="395"/>
      <c r="M67" s="396"/>
      <c r="N67" s="397"/>
      <c r="O67" s="36" t="str">
        <f t="shared" si="3"/>
        <v>Никишова</v>
      </c>
      <c r="P67" s="172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406"/>
      <c r="B68" s="24">
        <f t="shared" si="15"/>
        <v>0.9166666666666663</v>
      </c>
      <c r="C68" s="24">
        <f t="shared" si="16"/>
        <v>0.95833333333333293</v>
      </c>
      <c r="D68" s="5"/>
      <c r="E68" s="9"/>
      <c r="F68" s="398"/>
      <c r="G68" s="398"/>
      <c r="H68" s="6"/>
      <c r="I68" s="7"/>
      <c r="J68" s="7"/>
      <c r="K68" s="30">
        <f t="shared" si="4"/>
        <v>0</v>
      </c>
      <c r="L68" s="395"/>
      <c r="M68" s="396"/>
      <c r="N68" s="397"/>
      <c r="O68" s="36" t="str">
        <f t="shared" si="3"/>
        <v>Никишова</v>
      </c>
      <c r="P68" s="172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407"/>
      <c r="B69" s="25">
        <f t="shared" si="15"/>
        <v>0.95833333333333293</v>
      </c>
      <c r="C69" s="25">
        <f t="shared" si="16"/>
        <v>0.99999999999999956</v>
      </c>
      <c r="D69" s="15"/>
      <c r="E69" s="11"/>
      <c r="F69" s="401"/>
      <c r="G69" s="401"/>
      <c r="H69" s="12"/>
      <c r="I69" s="13"/>
      <c r="J69" s="13"/>
      <c r="K69" s="31">
        <f t="shared" si="4"/>
        <v>0</v>
      </c>
      <c r="L69" s="402"/>
      <c r="M69" s="403"/>
      <c r="N69" s="404"/>
      <c r="O69" s="172" t="str">
        <f t="shared" si="3"/>
        <v>Никишова</v>
      </c>
      <c r="P69" s="173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 thickBot="1">
      <c r="A70" s="405" t="str">
        <f>A39</f>
        <v>Вишня Баринофф</v>
      </c>
      <c r="B70" s="23">
        <f>B25</f>
        <v>0.71527777777777779</v>
      </c>
      <c r="C70" s="23">
        <f>B70+1/24</f>
        <v>0.75694444444444442</v>
      </c>
      <c r="D70" s="1"/>
      <c r="E70" s="171"/>
      <c r="F70" s="393" t="s">
        <v>181</v>
      </c>
      <c r="G70" s="394"/>
      <c r="H70" s="6" t="s">
        <v>99</v>
      </c>
      <c r="I70" s="3">
        <v>0.71527777777777779</v>
      </c>
      <c r="J70" s="3">
        <v>0.72986111111111107</v>
      </c>
      <c r="K70" s="29">
        <f t="shared" si="4"/>
        <v>20.999999999999925</v>
      </c>
      <c r="L70" s="410"/>
      <c r="M70" s="411"/>
      <c r="N70" s="412"/>
      <c r="O70" s="35" t="str">
        <f t="shared" si="3"/>
        <v/>
      </c>
      <c r="P70" s="171"/>
      <c r="Q70" s="4"/>
      <c r="R70"/>
      <c r="S70" s="33">
        <f t="shared" si="5"/>
        <v>20.999999999999925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406"/>
      <c r="B71" s="24">
        <f>C70</f>
        <v>0.75694444444444442</v>
      </c>
      <c r="C71" s="24">
        <f>B71+1/24</f>
        <v>0.79861111111111105</v>
      </c>
      <c r="D71" s="5"/>
      <c r="E71" s="172"/>
      <c r="F71" s="393" t="s">
        <v>256</v>
      </c>
      <c r="G71" s="394"/>
      <c r="H71" s="2" t="s">
        <v>257</v>
      </c>
      <c r="I71" s="7">
        <v>0.77083333333333337</v>
      </c>
      <c r="J71" s="7">
        <v>0.83333333333333337</v>
      </c>
      <c r="K71" s="30">
        <f t="shared" si="4"/>
        <v>90</v>
      </c>
      <c r="L71" s="395"/>
      <c r="M71" s="396"/>
      <c r="N71" s="397"/>
      <c r="O71" s="36" t="str">
        <f t="shared" si="3"/>
        <v/>
      </c>
      <c r="P71" s="172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90</v>
      </c>
      <c r="AB71" s="114"/>
    </row>
    <row r="72" spans="1:28" s="113" customFormat="1" ht="29.25" customHeight="1">
      <c r="A72" s="406"/>
      <c r="B72" s="24">
        <f t="shared" ref="B72:B80" si="17">C71</f>
        <v>0.79861111111111105</v>
      </c>
      <c r="C72" s="24">
        <f t="shared" ref="C72:C80" si="18">B72+1/24</f>
        <v>0.84027777777777768</v>
      </c>
      <c r="D72" s="5"/>
      <c r="E72" s="172"/>
      <c r="F72" s="398"/>
      <c r="G72" s="398"/>
      <c r="H72" s="6"/>
      <c r="I72" s="7"/>
      <c r="J72" s="7"/>
      <c r="K72" s="30">
        <f t="shared" si="4"/>
        <v>0</v>
      </c>
      <c r="L72" s="395"/>
      <c r="M72" s="396"/>
      <c r="N72" s="397"/>
      <c r="O72" s="36" t="str">
        <f t="shared" si="3"/>
        <v>Никишова</v>
      </c>
      <c r="P72" s="172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406"/>
      <c r="B73" s="24">
        <f t="shared" si="17"/>
        <v>0.84027777777777768</v>
      </c>
      <c r="C73" s="24">
        <f t="shared" si="18"/>
        <v>0.88194444444444431</v>
      </c>
      <c r="D73" s="5"/>
      <c r="E73" s="172"/>
      <c r="F73" s="398"/>
      <c r="G73" s="398"/>
      <c r="H73" s="6"/>
      <c r="I73" s="7"/>
      <c r="J73" s="7"/>
      <c r="K73" s="30">
        <f t="shared" si="4"/>
        <v>0</v>
      </c>
      <c r="L73" s="395"/>
      <c r="M73" s="396"/>
      <c r="N73" s="397"/>
      <c r="O73" s="36" t="str">
        <f t="shared" si="3"/>
        <v>Никишова</v>
      </c>
      <c r="P73" s="172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406"/>
      <c r="B74" s="24">
        <f t="shared" si="17"/>
        <v>0.88194444444444431</v>
      </c>
      <c r="C74" s="24">
        <f t="shared" si="18"/>
        <v>0.92361111111111094</v>
      </c>
      <c r="D74" s="5"/>
      <c r="E74" s="172"/>
      <c r="F74" s="398"/>
      <c r="G74" s="398"/>
      <c r="H74" s="6"/>
      <c r="I74" s="7"/>
      <c r="J74" s="7"/>
      <c r="K74" s="30">
        <f t="shared" si="4"/>
        <v>0</v>
      </c>
      <c r="L74" s="395"/>
      <c r="M74" s="396"/>
      <c r="N74" s="397"/>
      <c r="O74" s="36" t="str">
        <f t="shared" si="3"/>
        <v>Никишова</v>
      </c>
      <c r="P74" s="172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406"/>
      <c r="B75" s="24">
        <f t="shared" si="17"/>
        <v>0.92361111111111094</v>
      </c>
      <c r="C75" s="24">
        <f t="shared" si="18"/>
        <v>0.96527777777777757</v>
      </c>
      <c r="D75" s="5"/>
      <c r="E75" s="172"/>
      <c r="F75" s="398"/>
      <c r="G75" s="398"/>
      <c r="H75" s="6"/>
      <c r="I75" s="7"/>
      <c r="J75" s="7"/>
      <c r="K75" s="30">
        <f t="shared" si="4"/>
        <v>0</v>
      </c>
      <c r="L75" s="395"/>
      <c r="M75" s="396"/>
      <c r="N75" s="397"/>
      <c r="O75" s="36" t="str">
        <f t="shared" si="3"/>
        <v>Никишова</v>
      </c>
      <c r="P75" s="172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406"/>
      <c r="B76" s="24">
        <f t="shared" si="17"/>
        <v>0.96527777777777757</v>
      </c>
      <c r="C76" s="24">
        <f t="shared" si="18"/>
        <v>1.0069444444444442</v>
      </c>
      <c r="D76" s="5"/>
      <c r="E76" s="9"/>
      <c r="F76" s="398"/>
      <c r="G76" s="398"/>
      <c r="H76" s="6"/>
      <c r="I76" s="7"/>
      <c r="J76" s="7"/>
      <c r="K76" s="30">
        <f t="shared" si="4"/>
        <v>0</v>
      </c>
      <c r="L76" s="395"/>
      <c r="M76" s="396"/>
      <c r="N76" s="397"/>
      <c r="O76" s="36" t="str">
        <f t="shared" si="3"/>
        <v>Никишова</v>
      </c>
      <c r="P76" s="172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406"/>
      <c r="B77" s="24">
        <f t="shared" si="17"/>
        <v>1.0069444444444442</v>
      </c>
      <c r="C77" s="24">
        <f t="shared" si="18"/>
        <v>1.0486111111111109</v>
      </c>
      <c r="D77" s="5"/>
      <c r="E77" s="9"/>
      <c r="F77" s="393"/>
      <c r="G77" s="394"/>
      <c r="H77" s="6"/>
      <c r="I77" s="7"/>
      <c r="J77" s="7"/>
      <c r="K77" s="30">
        <f t="shared" si="4"/>
        <v>0</v>
      </c>
      <c r="L77" s="395"/>
      <c r="M77" s="396"/>
      <c r="N77" s="397"/>
      <c r="O77" s="36" t="str">
        <f t="shared" si="3"/>
        <v>Никишова</v>
      </c>
      <c r="P77" s="172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406"/>
      <c r="B78" s="24">
        <f t="shared" si="17"/>
        <v>1.0486111111111109</v>
      </c>
      <c r="C78" s="24">
        <f t="shared" si="18"/>
        <v>1.0902777777777777</v>
      </c>
      <c r="D78" s="5"/>
      <c r="E78" s="9"/>
      <c r="F78" s="393"/>
      <c r="G78" s="394"/>
      <c r="H78" s="6"/>
      <c r="I78" s="7"/>
      <c r="J78" s="7"/>
      <c r="K78" s="30">
        <f t="shared" si="4"/>
        <v>0</v>
      </c>
      <c r="L78" s="395"/>
      <c r="M78" s="396"/>
      <c r="N78" s="397"/>
      <c r="O78" s="36" t="str">
        <f t="shared" si="3"/>
        <v>Никишова</v>
      </c>
      <c r="P78" s="172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406"/>
      <c r="B79" s="24">
        <f t="shared" si="17"/>
        <v>1.0902777777777777</v>
      </c>
      <c r="C79" s="24">
        <f t="shared" si="18"/>
        <v>1.1319444444444444</v>
      </c>
      <c r="D79" s="5"/>
      <c r="E79" s="9"/>
      <c r="F79" s="398"/>
      <c r="G79" s="398"/>
      <c r="H79" s="6"/>
      <c r="I79" s="7"/>
      <c r="J79" s="7"/>
      <c r="K79" s="30">
        <f t="shared" si="4"/>
        <v>0</v>
      </c>
      <c r="L79" s="395"/>
      <c r="M79" s="396"/>
      <c r="N79" s="397"/>
      <c r="O79" s="36" t="str">
        <f t="shared" si="3"/>
        <v>Никишова</v>
      </c>
      <c r="P79" s="172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407"/>
      <c r="B80" s="25">
        <f t="shared" si="17"/>
        <v>1.1319444444444444</v>
      </c>
      <c r="C80" s="25">
        <f t="shared" si="18"/>
        <v>1.1736111111111112</v>
      </c>
      <c r="D80" s="15"/>
      <c r="E80" s="11"/>
      <c r="F80" s="401"/>
      <c r="G80" s="401"/>
      <c r="H80" s="12"/>
      <c r="I80" s="13"/>
      <c r="J80" s="13"/>
      <c r="K80" s="31">
        <f t="shared" si="4"/>
        <v>0</v>
      </c>
      <c r="L80" s="402"/>
      <c r="M80" s="403"/>
      <c r="N80" s="404"/>
      <c r="O80" s="172" t="str">
        <f t="shared" si="3"/>
        <v>Никишова</v>
      </c>
      <c r="P80" s="173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405">
        <f>A40</f>
        <v>0</v>
      </c>
      <c r="B81" s="23">
        <f>B27</f>
        <v>0</v>
      </c>
      <c r="C81" s="23">
        <f>B81+1/24</f>
        <v>4.1666666666666664E-2</v>
      </c>
      <c r="D81" s="1"/>
      <c r="E81" s="171"/>
      <c r="F81" s="408"/>
      <c r="G81" s="409"/>
      <c r="H81" s="2"/>
      <c r="I81" s="3"/>
      <c r="J81" s="3"/>
      <c r="K81" s="29">
        <f t="shared" si="4"/>
        <v>0</v>
      </c>
      <c r="L81" s="410"/>
      <c r="M81" s="411"/>
      <c r="N81" s="412"/>
      <c r="O81" s="35" t="str">
        <f t="shared" si="3"/>
        <v>Никишова</v>
      </c>
      <c r="P81" s="171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406"/>
      <c r="B82" s="24">
        <f>C81</f>
        <v>4.1666666666666664E-2</v>
      </c>
      <c r="C82" s="24">
        <f>B82+1/24</f>
        <v>8.3333333333333329E-2</v>
      </c>
      <c r="D82" s="5"/>
      <c r="E82" s="172"/>
      <c r="F82" s="393"/>
      <c r="G82" s="394"/>
      <c r="H82" s="6"/>
      <c r="I82" s="7"/>
      <c r="J82" s="7"/>
      <c r="K82" s="30">
        <f t="shared" si="4"/>
        <v>0</v>
      </c>
      <c r="L82" s="395"/>
      <c r="M82" s="396"/>
      <c r="N82" s="397"/>
      <c r="O82" s="36" t="str">
        <f t="shared" si="3"/>
        <v>Никишова</v>
      </c>
      <c r="P82" s="172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40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72"/>
      <c r="F83" s="398"/>
      <c r="G83" s="398"/>
      <c r="H83" s="6"/>
      <c r="I83" s="7"/>
      <c r="J83" s="7"/>
      <c r="K83" s="30">
        <f t="shared" si="4"/>
        <v>0</v>
      </c>
      <c r="L83" s="395"/>
      <c r="M83" s="396"/>
      <c r="N83" s="397"/>
      <c r="O83" s="36" t="str">
        <f t="shared" si="3"/>
        <v>Никишова</v>
      </c>
      <c r="P83" s="172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406"/>
      <c r="B84" s="24">
        <f t="shared" si="19"/>
        <v>0.125</v>
      </c>
      <c r="C84" s="24">
        <f t="shared" si="20"/>
        <v>0.16666666666666666</v>
      </c>
      <c r="D84" s="5"/>
      <c r="E84" s="172"/>
      <c r="F84" s="398"/>
      <c r="G84" s="398"/>
      <c r="H84" s="6"/>
      <c r="I84" s="7"/>
      <c r="J84" s="7"/>
      <c r="K84" s="30">
        <f t="shared" si="4"/>
        <v>0</v>
      </c>
      <c r="L84" s="395"/>
      <c r="M84" s="396"/>
      <c r="N84" s="397"/>
      <c r="O84" s="36" t="str">
        <f t="shared" si="3"/>
        <v>Никишова</v>
      </c>
      <c r="P84" s="172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406"/>
      <c r="B85" s="24">
        <f t="shared" si="19"/>
        <v>0.16666666666666666</v>
      </c>
      <c r="C85" s="24">
        <f t="shared" si="20"/>
        <v>0.20833333333333331</v>
      </c>
      <c r="D85" s="5"/>
      <c r="E85" s="172"/>
      <c r="F85" s="398"/>
      <c r="G85" s="398"/>
      <c r="H85" s="6"/>
      <c r="I85" s="7"/>
      <c r="J85" s="7"/>
      <c r="K85" s="30">
        <f t="shared" si="4"/>
        <v>0</v>
      </c>
      <c r="L85" s="395"/>
      <c r="M85" s="396"/>
      <c r="N85" s="397"/>
      <c r="O85" s="36" t="str">
        <f t="shared" si="3"/>
        <v>Никишова</v>
      </c>
      <c r="P85" s="172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406"/>
      <c r="B86" s="24">
        <f t="shared" si="19"/>
        <v>0.20833333333333331</v>
      </c>
      <c r="C86" s="24">
        <f t="shared" si="20"/>
        <v>0.24999999999999997</v>
      </c>
      <c r="D86" s="5"/>
      <c r="E86" s="172"/>
      <c r="F86" s="398"/>
      <c r="G86" s="398"/>
      <c r="H86" s="6"/>
      <c r="I86" s="7"/>
      <c r="J86" s="7"/>
      <c r="K86" s="30">
        <f t="shared" si="4"/>
        <v>0</v>
      </c>
      <c r="L86" s="395"/>
      <c r="M86" s="396"/>
      <c r="N86" s="397"/>
      <c r="O86" s="36" t="str">
        <f t="shared" si="3"/>
        <v>Никишова</v>
      </c>
      <c r="P86" s="172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40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398"/>
      <c r="G87" s="398"/>
      <c r="H87" s="6"/>
      <c r="I87" s="7"/>
      <c r="J87" s="7"/>
      <c r="K87" s="30">
        <f t="shared" si="4"/>
        <v>0</v>
      </c>
      <c r="L87" s="395"/>
      <c r="M87" s="396"/>
      <c r="N87" s="397"/>
      <c r="O87" s="36" t="str">
        <f t="shared" si="3"/>
        <v>Никишова</v>
      </c>
      <c r="P87" s="172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40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393"/>
      <c r="G88" s="394"/>
      <c r="H88" s="6"/>
      <c r="I88" s="7"/>
      <c r="J88" s="7"/>
      <c r="K88" s="30">
        <f t="shared" si="4"/>
        <v>0</v>
      </c>
      <c r="L88" s="395"/>
      <c r="M88" s="396"/>
      <c r="N88" s="397"/>
      <c r="O88" s="36" t="str">
        <f t="shared" si="3"/>
        <v>Никишова</v>
      </c>
      <c r="P88" s="172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406"/>
      <c r="B89" s="24">
        <f t="shared" si="19"/>
        <v>0.33333333333333331</v>
      </c>
      <c r="C89" s="24">
        <f t="shared" si="20"/>
        <v>0.375</v>
      </c>
      <c r="D89" s="5"/>
      <c r="E89" s="9"/>
      <c r="F89" s="393"/>
      <c r="G89" s="394"/>
      <c r="H89" s="6"/>
      <c r="I89" s="7"/>
      <c r="J89" s="7"/>
      <c r="K89" s="30">
        <f t="shared" si="4"/>
        <v>0</v>
      </c>
      <c r="L89" s="395"/>
      <c r="M89" s="396"/>
      <c r="N89" s="397"/>
      <c r="O89" s="36" t="str">
        <f t="shared" si="3"/>
        <v>Никишова</v>
      </c>
      <c r="P89" s="172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406"/>
      <c r="B90" s="24">
        <f t="shared" si="19"/>
        <v>0.375</v>
      </c>
      <c r="C90" s="24">
        <f t="shared" si="20"/>
        <v>0.41666666666666669</v>
      </c>
      <c r="D90" s="5"/>
      <c r="E90" s="9"/>
      <c r="F90" s="398"/>
      <c r="G90" s="398"/>
      <c r="H90" s="6"/>
      <c r="I90" s="7"/>
      <c r="J90" s="7"/>
      <c r="K90" s="30">
        <f t="shared" si="4"/>
        <v>0</v>
      </c>
      <c r="L90" s="395"/>
      <c r="M90" s="396"/>
      <c r="N90" s="397"/>
      <c r="O90" s="36" t="str">
        <f t="shared" si="3"/>
        <v>Никишова</v>
      </c>
      <c r="P90" s="172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40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401"/>
      <c r="G91" s="401"/>
      <c r="H91" s="12"/>
      <c r="I91" s="13"/>
      <c r="J91" s="13"/>
      <c r="K91" s="31">
        <f t="shared" si="4"/>
        <v>0</v>
      </c>
      <c r="L91" s="402"/>
      <c r="M91" s="403"/>
      <c r="N91" s="404"/>
      <c r="O91" s="172" t="str">
        <f t="shared" si="3"/>
        <v>Никишова</v>
      </c>
      <c r="P91" s="173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406">
        <f>A41</f>
        <v>0</v>
      </c>
      <c r="B92" s="23">
        <f>B29</f>
        <v>0</v>
      </c>
      <c r="C92" s="23">
        <f>B92+1/24</f>
        <v>4.1666666666666664E-2</v>
      </c>
      <c r="D92" s="1"/>
      <c r="E92" s="171"/>
      <c r="F92" s="408"/>
      <c r="G92" s="409"/>
      <c r="H92" s="2"/>
      <c r="I92" s="3"/>
      <c r="J92" s="3"/>
      <c r="K92" s="29">
        <f t="shared" si="4"/>
        <v>0</v>
      </c>
      <c r="L92" s="410"/>
      <c r="M92" s="411"/>
      <c r="N92" s="412"/>
      <c r="O92" s="35" t="str">
        <f t="shared" si="3"/>
        <v>Никишова</v>
      </c>
      <c r="P92" s="171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406"/>
      <c r="B93" s="24">
        <f>C92</f>
        <v>4.1666666666666664E-2</v>
      </c>
      <c r="C93" s="24">
        <f>B93+1/24</f>
        <v>8.3333333333333329E-2</v>
      </c>
      <c r="D93" s="5"/>
      <c r="E93" s="172"/>
      <c r="F93" s="393"/>
      <c r="G93" s="394"/>
      <c r="H93" s="6"/>
      <c r="I93" s="7"/>
      <c r="J93" s="7"/>
      <c r="K93" s="30">
        <f t="shared" si="4"/>
        <v>0</v>
      </c>
      <c r="L93" s="395"/>
      <c r="M93" s="396"/>
      <c r="N93" s="397"/>
      <c r="O93" s="36" t="str">
        <f t="shared" si="3"/>
        <v>Никишова</v>
      </c>
      <c r="P93" s="172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40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72"/>
      <c r="F94" s="398"/>
      <c r="G94" s="398"/>
      <c r="H94" s="6"/>
      <c r="I94" s="7"/>
      <c r="J94" s="7"/>
      <c r="K94" s="30">
        <f t="shared" si="4"/>
        <v>0</v>
      </c>
      <c r="L94" s="395"/>
      <c r="M94" s="396"/>
      <c r="N94" s="397"/>
      <c r="O94" s="36" t="str">
        <f t="shared" si="3"/>
        <v>Никишова</v>
      </c>
      <c r="P94" s="172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406"/>
      <c r="B95" s="24">
        <f t="shared" si="21"/>
        <v>0.125</v>
      </c>
      <c r="C95" s="24">
        <f t="shared" si="22"/>
        <v>0.16666666666666666</v>
      </c>
      <c r="D95" s="5"/>
      <c r="E95" s="172"/>
      <c r="F95" s="398"/>
      <c r="G95" s="398"/>
      <c r="H95" s="6"/>
      <c r="I95" s="7"/>
      <c r="J95" s="7"/>
      <c r="K95" s="30">
        <f t="shared" si="4"/>
        <v>0</v>
      </c>
      <c r="L95" s="395"/>
      <c r="M95" s="396"/>
      <c r="N95" s="397"/>
      <c r="O95" s="36" t="str">
        <f t="shared" si="3"/>
        <v>Никишова</v>
      </c>
      <c r="P95" s="172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406"/>
      <c r="B96" s="24">
        <f t="shared" si="21"/>
        <v>0.16666666666666666</v>
      </c>
      <c r="C96" s="24">
        <f t="shared" si="22"/>
        <v>0.20833333333333331</v>
      </c>
      <c r="D96" s="5"/>
      <c r="E96" s="172"/>
      <c r="F96" s="398"/>
      <c r="G96" s="398"/>
      <c r="H96" s="6"/>
      <c r="I96" s="7"/>
      <c r="J96" s="7"/>
      <c r="K96" s="30">
        <f t="shared" si="4"/>
        <v>0</v>
      </c>
      <c r="L96" s="395"/>
      <c r="M96" s="396"/>
      <c r="N96" s="397"/>
      <c r="O96" s="36" t="str">
        <f t="shared" si="3"/>
        <v>Никишова</v>
      </c>
      <c r="P96" s="172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406"/>
      <c r="B97" s="24">
        <f t="shared" si="21"/>
        <v>0.20833333333333331</v>
      </c>
      <c r="C97" s="24">
        <f t="shared" si="22"/>
        <v>0.24999999999999997</v>
      </c>
      <c r="D97" s="5"/>
      <c r="E97" s="172"/>
      <c r="F97" s="398"/>
      <c r="G97" s="398"/>
      <c r="H97" s="6"/>
      <c r="I97" s="7"/>
      <c r="J97" s="7"/>
      <c r="K97" s="30">
        <f t="shared" si="4"/>
        <v>0</v>
      </c>
      <c r="L97" s="395"/>
      <c r="M97" s="396"/>
      <c r="N97" s="397"/>
      <c r="O97" s="36" t="str">
        <f t="shared" si="3"/>
        <v>Никишова</v>
      </c>
      <c r="P97" s="172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40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398"/>
      <c r="G98" s="398"/>
      <c r="H98" s="6"/>
      <c r="I98" s="7"/>
      <c r="J98" s="7"/>
      <c r="K98" s="30">
        <f t="shared" si="4"/>
        <v>0</v>
      </c>
      <c r="L98" s="395"/>
      <c r="M98" s="396"/>
      <c r="N98" s="397"/>
      <c r="O98" s="36" t="str">
        <f t="shared" si="3"/>
        <v>Никишова</v>
      </c>
      <c r="P98" s="172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40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393"/>
      <c r="G99" s="394"/>
      <c r="H99" s="6"/>
      <c r="I99" s="7"/>
      <c r="J99" s="7"/>
      <c r="K99" s="30">
        <f t="shared" si="4"/>
        <v>0</v>
      </c>
      <c r="L99" s="395"/>
      <c r="M99" s="396"/>
      <c r="N99" s="397"/>
      <c r="O99" s="36" t="str">
        <f t="shared" si="3"/>
        <v>Никишова</v>
      </c>
      <c r="P99" s="172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406"/>
      <c r="B100" s="24">
        <f t="shared" si="21"/>
        <v>0.33333333333333331</v>
      </c>
      <c r="C100" s="24">
        <f t="shared" si="22"/>
        <v>0.375</v>
      </c>
      <c r="D100" s="5"/>
      <c r="E100" s="9"/>
      <c r="F100" s="393"/>
      <c r="G100" s="394"/>
      <c r="H100" s="6"/>
      <c r="I100" s="7"/>
      <c r="J100" s="7"/>
      <c r="K100" s="30">
        <f t="shared" si="4"/>
        <v>0</v>
      </c>
      <c r="L100" s="395"/>
      <c r="M100" s="396"/>
      <c r="N100" s="397"/>
      <c r="O100" s="36" t="str">
        <f t="shared" si="3"/>
        <v>Никишова</v>
      </c>
      <c r="P100" s="172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406"/>
      <c r="B101" s="24">
        <f t="shared" si="21"/>
        <v>0.375</v>
      </c>
      <c r="C101" s="24">
        <f t="shared" si="22"/>
        <v>0.41666666666666669</v>
      </c>
      <c r="D101" s="5"/>
      <c r="E101" s="9"/>
      <c r="F101" s="398"/>
      <c r="G101" s="398"/>
      <c r="H101" s="6"/>
      <c r="I101" s="7"/>
      <c r="J101" s="7"/>
      <c r="K101" s="30">
        <f t="shared" si="4"/>
        <v>0</v>
      </c>
      <c r="L101" s="395"/>
      <c r="M101" s="396"/>
      <c r="N101" s="397"/>
      <c r="O101" s="36" t="str">
        <f t="shared" si="3"/>
        <v>Никишова</v>
      </c>
      <c r="P101" s="172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40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401"/>
      <c r="G102" s="401"/>
      <c r="H102" s="12"/>
      <c r="I102" s="13"/>
      <c r="J102" s="13"/>
      <c r="K102" s="31">
        <f t="shared" si="4"/>
        <v>0</v>
      </c>
      <c r="L102" s="402"/>
      <c r="M102" s="403"/>
      <c r="N102" s="404"/>
      <c r="O102" s="172" t="str">
        <f t="shared" si="3"/>
        <v>Никишова</v>
      </c>
      <c r="P102" s="173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405">
        <f>A42</f>
        <v>0</v>
      </c>
      <c r="B103" s="23">
        <f>B31</f>
        <v>0</v>
      </c>
      <c r="C103" s="23">
        <f>B103+1/24</f>
        <v>4.1666666666666664E-2</v>
      </c>
      <c r="D103" s="1"/>
      <c r="E103" s="171"/>
      <c r="F103" s="408"/>
      <c r="G103" s="409"/>
      <c r="H103" s="2"/>
      <c r="I103" s="3"/>
      <c r="J103" s="3"/>
      <c r="K103" s="29">
        <f t="shared" si="4"/>
        <v>0</v>
      </c>
      <c r="L103" s="410"/>
      <c r="M103" s="411"/>
      <c r="N103" s="412"/>
      <c r="O103" s="35" t="str">
        <f t="shared" si="3"/>
        <v>Никишова</v>
      </c>
      <c r="P103" s="171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406"/>
      <c r="B104" s="24">
        <f>C103</f>
        <v>4.1666666666666664E-2</v>
      </c>
      <c r="C104" s="24">
        <f>B104+1/24</f>
        <v>8.3333333333333329E-2</v>
      </c>
      <c r="D104" s="5"/>
      <c r="E104" s="172"/>
      <c r="F104" s="393"/>
      <c r="G104" s="394"/>
      <c r="H104" s="6"/>
      <c r="I104" s="7"/>
      <c r="J104" s="7"/>
      <c r="K104" s="30">
        <f t="shared" si="4"/>
        <v>0</v>
      </c>
      <c r="L104" s="395"/>
      <c r="M104" s="396"/>
      <c r="N104" s="397"/>
      <c r="O104" s="36" t="str">
        <f t="shared" si="3"/>
        <v>Никишова</v>
      </c>
      <c r="P104" s="172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40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72"/>
      <c r="F105" s="398"/>
      <c r="G105" s="398"/>
      <c r="H105" s="6"/>
      <c r="I105" s="7"/>
      <c r="J105" s="7"/>
      <c r="K105" s="30">
        <f t="shared" si="4"/>
        <v>0</v>
      </c>
      <c r="L105" s="395"/>
      <c r="M105" s="396"/>
      <c r="N105" s="397"/>
      <c r="O105" s="36" t="str">
        <f t="shared" si="3"/>
        <v>Никишова</v>
      </c>
      <c r="P105" s="172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406"/>
      <c r="B106" s="24">
        <f t="shared" si="23"/>
        <v>0.125</v>
      </c>
      <c r="C106" s="24">
        <f t="shared" si="24"/>
        <v>0.16666666666666666</v>
      </c>
      <c r="D106" s="5"/>
      <c r="E106" s="172"/>
      <c r="F106" s="398"/>
      <c r="G106" s="398"/>
      <c r="H106" s="6"/>
      <c r="I106" s="7"/>
      <c r="J106" s="7"/>
      <c r="K106" s="30">
        <f t="shared" si="4"/>
        <v>0</v>
      </c>
      <c r="L106" s="395"/>
      <c r="M106" s="396"/>
      <c r="N106" s="397"/>
      <c r="O106" s="36" t="str">
        <f t="shared" si="3"/>
        <v>Никишова</v>
      </c>
      <c r="P106" s="172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406"/>
      <c r="B107" s="24">
        <f t="shared" si="23"/>
        <v>0.16666666666666666</v>
      </c>
      <c r="C107" s="24">
        <f t="shared" si="24"/>
        <v>0.20833333333333331</v>
      </c>
      <c r="D107" s="5"/>
      <c r="E107" s="172"/>
      <c r="F107" s="398"/>
      <c r="G107" s="398"/>
      <c r="H107" s="6"/>
      <c r="I107" s="7"/>
      <c r="J107" s="7"/>
      <c r="K107" s="30">
        <f t="shared" si="4"/>
        <v>0</v>
      </c>
      <c r="L107" s="395"/>
      <c r="M107" s="396"/>
      <c r="N107" s="397"/>
      <c r="O107" s="36" t="str">
        <f t="shared" si="3"/>
        <v>Никишова</v>
      </c>
      <c r="P107" s="172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406"/>
      <c r="B108" s="24">
        <f t="shared" si="23"/>
        <v>0.20833333333333331</v>
      </c>
      <c r="C108" s="24">
        <f t="shared" si="24"/>
        <v>0.24999999999999997</v>
      </c>
      <c r="D108" s="5"/>
      <c r="E108" s="172"/>
      <c r="F108" s="398"/>
      <c r="G108" s="398"/>
      <c r="H108" s="6"/>
      <c r="I108" s="7"/>
      <c r="J108" s="7"/>
      <c r="K108" s="30">
        <f t="shared" si="4"/>
        <v>0</v>
      </c>
      <c r="L108" s="395"/>
      <c r="M108" s="396"/>
      <c r="N108" s="397"/>
      <c r="O108" s="36" t="str">
        <f t="shared" si="3"/>
        <v>Никишова</v>
      </c>
      <c r="P108" s="172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40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398"/>
      <c r="G109" s="398"/>
      <c r="H109" s="6"/>
      <c r="I109" s="7"/>
      <c r="J109" s="7"/>
      <c r="K109" s="30">
        <f t="shared" si="4"/>
        <v>0</v>
      </c>
      <c r="L109" s="395"/>
      <c r="M109" s="396"/>
      <c r="N109" s="397"/>
      <c r="O109" s="36" t="str">
        <f t="shared" si="3"/>
        <v>Никишова</v>
      </c>
      <c r="P109" s="172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40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393"/>
      <c r="G110" s="394"/>
      <c r="H110" s="6"/>
      <c r="I110" s="7"/>
      <c r="J110" s="7"/>
      <c r="K110" s="30">
        <f t="shared" si="4"/>
        <v>0</v>
      </c>
      <c r="L110" s="395"/>
      <c r="M110" s="396"/>
      <c r="N110" s="397"/>
      <c r="O110" s="36" t="str">
        <f t="shared" si="3"/>
        <v>Никишова</v>
      </c>
      <c r="P110" s="172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406"/>
      <c r="B111" s="24">
        <f t="shared" si="23"/>
        <v>0.33333333333333331</v>
      </c>
      <c r="C111" s="24">
        <f t="shared" si="24"/>
        <v>0.375</v>
      </c>
      <c r="D111" s="5"/>
      <c r="E111" s="9"/>
      <c r="F111" s="393"/>
      <c r="G111" s="394"/>
      <c r="H111" s="6"/>
      <c r="I111" s="7"/>
      <c r="J111" s="7"/>
      <c r="K111" s="30">
        <f t="shared" si="4"/>
        <v>0</v>
      </c>
      <c r="L111" s="395"/>
      <c r="M111" s="396"/>
      <c r="N111" s="397"/>
      <c r="O111" s="36" t="str">
        <f t="shared" ref="O111:O113" si="25">IF(H111=$V$5,$F$7,"")</f>
        <v>Никишова</v>
      </c>
      <c r="P111" s="172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406"/>
      <c r="B112" s="24">
        <f t="shared" si="23"/>
        <v>0.375</v>
      </c>
      <c r="C112" s="24">
        <f t="shared" si="24"/>
        <v>0.41666666666666669</v>
      </c>
      <c r="D112" s="5"/>
      <c r="E112" s="9"/>
      <c r="F112" s="398"/>
      <c r="G112" s="398"/>
      <c r="H112" s="6"/>
      <c r="I112" s="7"/>
      <c r="J112" s="7"/>
      <c r="K112" s="30">
        <f t="shared" ref="K112:K113" si="26">(J112-I112+(J112&lt;I112))*24*60</f>
        <v>0</v>
      </c>
      <c r="L112" s="395"/>
      <c r="M112" s="396"/>
      <c r="N112" s="397"/>
      <c r="O112" s="36" t="str">
        <f t="shared" si="25"/>
        <v>Никишова</v>
      </c>
      <c r="P112" s="172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40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401"/>
      <c r="G113" s="401"/>
      <c r="H113" s="12"/>
      <c r="I113" s="13"/>
      <c r="J113" s="13"/>
      <c r="K113" s="31">
        <f t="shared" si="26"/>
        <v>0</v>
      </c>
      <c r="L113" s="402"/>
      <c r="M113" s="403"/>
      <c r="N113" s="404"/>
      <c r="O113" s="173" t="str">
        <f t="shared" si="25"/>
        <v>Никишова</v>
      </c>
      <c r="P113" s="173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5" thickBot="1">
      <c r="S114" s="34">
        <f t="shared" ref="S114:Z114" si="27">SUM(S47:S113)</f>
        <v>174.00000000000003</v>
      </c>
      <c r="T114" s="34">
        <f t="shared" si="27"/>
        <v>0</v>
      </c>
      <c r="U114" s="34">
        <f t="shared" si="27"/>
        <v>12.999999999999954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165.00000000000006</v>
      </c>
      <c r="AB114" s="114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185"/>
      <c r="S116" s="185"/>
      <c r="T116" s="185"/>
      <c r="U116" s="185"/>
    </row>
    <row r="117" spans="1:28" ht="15.75" thickBot="1">
      <c r="A117" s="258" t="s">
        <v>90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186"/>
      <c r="S117" s="186"/>
      <c r="T117" s="186"/>
      <c r="U117" s="186"/>
    </row>
    <row r="118" spans="1:28" ht="18.75" thickBot="1">
      <c r="A118" s="259" t="s">
        <v>62</v>
      </c>
      <c r="B118" s="260"/>
      <c r="C118" s="260"/>
      <c r="D118" s="260"/>
      <c r="E118" s="261"/>
      <c r="F118" s="413"/>
      <c r="G118" s="414"/>
      <c r="H118" s="415"/>
      <c r="I118" s="81" t="s">
        <v>47</v>
      </c>
      <c r="J118" s="82">
        <v>2000</v>
      </c>
      <c r="K118" s="83" t="s">
        <v>54</v>
      </c>
      <c r="L118" s="84">
        <v>720</v>
      </c>
    </row>
    <row r="119" spans="1:28" ht="20.25" customHeight="1" thickBot="1">
      <c r="A119" s="262" t="s">
        <v>8</v>
      </c>
      <c r="B119" s="263"/>
      <c r="C119" s="263"/>
      <c r="D119" s="263"/>
      <c r="E119" s="264"/>
      <c r="F119" s="265" t="s">
        <v>34</v>
      </c>
      <c r="G119" s="265"/>
      <c r="H119" s="266"/>
      <c r="I119" s="265" t="s">
        <v>9</v>
      </c>
      <c r="J119" s="267"/>
      <c r="K119" s="268" t="s">
        <v>16</v>
      </c>
      <c r="L119" s="266"/>
      <c r="M119" s="85"/>
      <c r="N119" s="269" t="s">
        <v>28</v>
      </c>
      <c r="O119" s="270"/>
      <c r="P119" s="270"/>
      <c r="Q119" s="270"/>
      <c r="R119" s="270"/>
      <c r="S119" s="270"/>
      <c r="T119" s="270"/>
      <c r="U119" s="271"/>
      <c r="X119" s="86"/>
    </row>
    <row r="120" spans="1:28" ht="15" thickBot="1">
      <c r="A120" s="289" t="s">
        <v>63</v>
      </c>
      <c r="B120" s="290"/>
      <c r="C120" s="290"/>
      <c r="D120" s="290"/>
      <c r="E120" s="290"/>
      <c r="F120" s="291" t="s">
        <v>168</v>
      </c>
      <c r="G120" s="292"/>
      <c r="H120" s="293"/>
      <c r="I120" s="294" t="s">
        <v>65</v>
      </c>
      <c r="J120" s="295"/>
      <c r="K120" s="291" t="s">
        <v>169</v>
      </c>
      <c r="L120" s="293"/>
      <c r="N120" s="296"/>
      <c r="O120" s="280" t="s">
        <v>29</v>
      </c>
      <c r="P120" s="281"/>
      <c r="Q120" s="281"/>
      <c r="R120" s="178"/>
      <c r="S120" s="178"/>
      <c r="T120" s="178"/>
      <c r="U120" s="87"/>
      <c r="X120" s="88"/>
    </row>
    <row r="121" spans="1:28" ht="14.25">
      <c r="A121" s="183" t="s">
        <v>7</v>
      </c>
      <c r="B121" s="184"/>
      <c r="C121" s="184"/>
      <c r="D121" s="184"/>
      <c r="E121" s="184"/>
      <c r="F121" s="275" t="s">
        <v>170</v>
      </c>
      <c r="G121" s="276"/>
      <c r="H121" s="277"/>
      <c r="I121" s="294" t="s">
        <v>45</v>
      </c>
      <c r="J121" s="295"/>
      <c r="K121" s="275" t="s">
        <v>171</v>
      </c>
      <c r="L121" s="277"/>
      <c r="N121" s="297"/>
      <c r="O121" s="298"/>
      <c r="P121" s="299"/>
      <c r="Q121" s="299"/>
      <c r="R121" s="179"/>
      <c r="S121" s="179"/>
      <c r="T121" s="179"/>
      <c r="U121" s="89"/>
      <c r="X121" s="88"/>
    </row>
    <row r="122" spans="1:28" ht="16.5" customHeight="1">
      <c r="A122" s="272" t="s">
        <v>46</v>
      </c>
      <c r="B122" s="273"/>
      <c r="C122" s="273"/>
      <c r="D122" s="273"/>
      <c r="E122" s="274"/>
      <c r="F122" s="275"/>
      <c r="G122" s="276"/>
      <c r="H122" s="277"/>
      <c r="I122" s="183" t="s">
        <v>44</v>
      </c>
      <c r="J122" s="71"/>
      <c r="K122" s="275" t="s">
        <v>258</v>
      </c>
      <c r="L122" s="277"/>
      <c r="N122" s="278"/>
      <c r="O122" s="280" t="s">
        <v>30</v>
      </c>
      <c r="P122" s="281"/>
      <c r="Q122" s="282"/>
      <c r="R122" s="180"/>
      <c r="S122" s="180"/>
      <c r="T122" s="180"/>
      <c r="U122" s="87"/>
      <c r="X122" s="88"/>
    </row>
    <row r="123" spans="1:28" ht="16.5" customHeight="1" thickBot="1">
      <c r="A123" s="272" t="s">
        <v>66</v>
      </c>
      <c r="B123" s="273"/>
      <c r="C123" s="273"/>
      <c r="D123" s="273"/>
      <c r="E123" s="274"/>
      <c r="F123" s="286" t="s">
        <v>173</v>
      </c>
      <c r="G123" s="287"/>
      <c r="H123" s="288"/>
      <c r="I123" s="183" t="s">
        <v>67</v>
      </c>
      <c r="J123" s="71"/>
      <c r="K123" s="286" t="s">
        <v>174</v>
      </c>
      <c r="L123" s="288"/>
      <c r="N123" s="279"/>
      <c r="O123" s="283"/>
      <c r="P123" s="284"/>
      <c r="Q123" s="285"/>
      <c r="R123" s="181"/>
      <c r="S123" s="181"/>
      <c r="T123" s="181"/>
      <c r="U123" s="91"/>
      <c r="X123" s="88"/>
    </row>
    <row r="124" spans="1:28" ht="15" thickBot="1">
      <c r="A124" s="303" t="s">
        <v>66</v>
      </c>
      <c r="B124" s="304"/>
      <c r="C124" s="304"/>
      <c r="D124" s="304"/>
      <c r="E124" s="305"/>
      <c r="F124" s="306" t="s">
        <v>175</v>
      </c>
      <c r="G124" s="307"/>
      <c r="H124" s="308"/>
      <c r="I124" s="92"/>
      <c r="J124" s="93"/>
      <c r="K124" s="306"/>
      <c r="L124" s="308"/>
      <c r="N124" s="309"/>
      <c r="O124" s="309"/>
      <c r="P124" s="310"/>
      <c r="Q124" s="310"/>
      <c r="R124" s="182"/>
      <c r="S124" s="182"/>
      <c r="T124" s="182"/>
      <c r="U124" s="182"/>
      <c r="X124" s="88"/>
    </row>
    <row r="125" spans="1:28" ht="15" hidden="1" thickBot="1">
      <c r="A125" s="94"/>
      <c r="B125" s="95"/>
      <c r="C125" s="95"/>
      <c r="D125" s="95"/>
      <c r="E125" s="95"/>
      <c r="F125" s="96"/>
      <c r="G125" s="96"/>
      <c r="H125" s="96"/>
      <c r="I125" s="95"/>
      <c r="J125" s="95"/>
      <c r="K125" s="96"/>
      <c r="L125" s="97"/>
      <c r="N125" s="177"/>
      <c r="O125" s="177"/>
      <c r="P125" s="182"/>
      <c r="Q125" s="182"/>
      <c r="R125" s="182"/>
      <c r="S125" s="182"/>
      <c r="T125" s="182"/>
      <c r="U125" s="182"/>
      <c r="X125" s="88"/>
    </row>
    <row r="126" spans="1:28" ht="15" hidden="1" thickBot="1">
      <c r="A126" s="94"/>
      <c r="B126" s="95"/>
      <c r="C126" s="95"/>
      <c r="D126" s="95"/>
      <c r="E126" s="95"/>
      <c r="F126" s="96"/>
      <c r="G126" s="96"/>
      <c r="H126" s="96"/>
      <c r="I126" s="95"/>
      <c r="J126" s="95"/>
      <c r="K126" s="96"/>
      <c r="L126" s="97"/>
      <c r="N126" s="177"/>
      <c r="O126" s="177"/>
      <c r="P126" s="182"/>
      <c r="Q126" s="182"/>
      <c r="R126" s="182"/>
      <c r="S126" s="182"/>
      <c r="T126" s="182"/>
      <c r="U126" s="182"/>
      <c r="X126" s="88"/>
    </row>
    <row r="127" spans="1:28" ht="15" hidden="1" thickBot="1">
      <c r="A127" s="94"/>
      <c r="B127" s="95"/>
      <c r="C127" s="95"/>
      <c r="D127" s="95"/>
      <c r="E127" s="95"/>
      <c r="F127" s="96"/>
      <c r="G127" s="96"/>
      <c r="H127" s="96"/>
      <c r="I127" s="95"/>
      <c r="J127" s="95"/>
      <c r="K127" s="96"/>
      <c r="L127" s="97"/>
      <c r="N127" s="177"/>
      <c r="O127" s="177"/>
      <c r="P127" s="182"/>
      <c r="Q127" s="182"/>
      <c r="R127" s="182"/>
      <c r="S127" s="182"/>
      <c r="T127" s="182"/>
      <c r="U127" s="182"/>
      <c r="X127" s="88"/>
    </row>
    <row r="128" spans="1:28" ht="15" hidden="1" thickBot="1">
      <c r="A128" s="94"/>
      <c r="B128" s="95"/>
      <c r="C128" s="95"/>
      <c r="D128" s="95"/>
      <c r="E128" s="95"/>
      <c r="F128" s="96"/>
      <c r="G128" s="96"/>
      <c r="H128" s="96"/>
      <c r="I128" s="95"/>
      <c r="J128" s="95"/>
      <c r="K128" s="96"/>
      <c r="L128" s="97"/>
      <c r="N128" s="177"/>
      <c r="O128" s="177"/>
      <c r="P128" s="182"/>
      <c r="Q128" s="182"/>
      <c r="R128" s="182"/>
      <c r="S128" s="182"/>
      <c r="T128" s="182"/>
      <c r="U128" s="182"/>
      <c r="X128" s="88"/>
    </row>
    <row r="129" spans="1:24" ht="18.75" customHeight="1" thickBot="1">
      <c r="A129" s="311" t="s">
        <v>33</v>
      </c>
      <c r="B129" s="312"/>
      <c r="C129" s="312"/>
      <c r="D129" s="312"/>
      <c r="E129" s="312"/>
      <c r="F129" s="312"/>
      <c r="G129" s="312"/>
      <c r="H129" s="312"/>
      <c r="I129" s="312"/>
      <c r="J129" s="312"/>
      <c r="K129" s="312"/>
      <c r="L129" s="313"/>
      <c r="N129" s="314" t="s">
        <v>37</v>
      </c>
      <c r="O129" s="315"/>
      <c r="P129" s="315"/>
      <c r="Q129" s="315"/>
      <c r="R129" s="315"/>
      <c r="S129" s="315"/>
      <c r="T129" s="315"/>
      <c r="U129" s="315"/>
      <c r="V129" s="316"/>
      <c r="X129" s="88"/>
    </row>
    <row r="130" spans="1:24" ht="8.25" customHeight="1">
      <c r="A130" s="300" t="s">
        <v>83</v>
      </c>
      <c r="B130" s="300" t="s">
        <v>51</v>
      </c>
      <c r="C130" s="300" t="s">
        <v>52</v>
      </c>
      <c r="D130" s="300" t="s">
        <v>24</v>
      </c>
      <c r="E130" s="300" t="s">
        <v>53</v>
      </c>
      <c r="F130" s="300" t="s">
        <v>55</v>
      </c>
      <c r="G130" s="300" t="s">
        <v>50</v>
      </c>
      <c r="H130" s="300" t="s">
        <v>64</v>
      </c>
      <c r="I130" s="300" t="s">
        <v>57</v>
      </c>
      <c r="J130" s="300" t="s">
        <v>49</v>
      </c>
      <c r="K130" s="300" t="s">
        <v>35</v>
      </c>
      <c r="L130" s="337" t="s">
        <v>48</v>
      </c>
      <c r="N130" s="324" t="s">
        <v>41</v>
      </c>
      <c r="O130" s="324"/>
      <c r="P130" s="325" t="s">
        <v>42</v>
      </c>
      <c r="Q130" s="326"/>
      <c r="R130" s="326"/>
      <c r="S130" s="326"/>
      <c r="T130" s="326"/>
      <c r="U130" s="327"/>
      <c r="V130" s="324" t="s">
        <v>43</v>
      </c>
      <c r="X130" s="88"/>
    </row>
    <row r="131" spans="1:24" ht="12.75" customHeight="1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38"/>
      <c r="N131" s="324"/>
      <c r="O131" s="324"/>
      <c r="P131" s="328"/>
      <c r="Q131" s="329"/>
      <c r="R131" s="329"/>
      <c r="S131" s="329"/>
      <c r="T131" s="329"/>
      <c r="U131" s="330"/>
      <c r="V131" s="324"/>
      <c r="X131" s="88"/>
    </row>
    <row r="132" spans="1:24" ht="12.75" customHeight="1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38"/>
      <c r="N132" s="324"/>
      <c r="O132" s="324"/>
      <c r="P132" s="328"/>
      <c r="Q132" s="329"/>
      <c r="R132" s="329"/>
      <c r="S132" s="329"/>
      <c r="T132" s="329"/>
      <c r="U132" s="330"/>
      <c r="V132" s="324"/>
      <c r="X132" s="88"/>
    </row>
    <row r="133" spans="1:24" ht="3.75" customHeight="1">
      <c r="A133" s="301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38"/>
      <c r="N133" s="324"/>
      <c r="O133" s="324"/>
      <c r="P133" s="331"/>
      <c r="Q133" s="332"/>
      <c r="R133" s="332"/>
      <c r="S133" s="332"/>
      <c r="T133" s="332"/>
      <c r="U133" s="333"/>
      <c r="V133" s="324"/>
      <c r="X133" s="88"/>
    </row>
    <row r="134" spans="1:24" ht="45.75" customHeight="1" thickBot="1">
      <c r="A134" s="301"/>
      <c r="B134" s="301"/>
      <c r="C134" s="301"/>
      <c r="D134" s="302"/>
      <c r="E134" s="302"/>
      <c r="F134" s="302"/>
      <c r="G134" s="302"/>
      <c r="H134" s="302"/>
      <c r="I134" s="302"/>
      <c r="J134" s="302"/>
      <c r="K134" s="302"/>
      <c r="L134" s="338"/>
      <c r="M134" s="98"/>
      <c r="N134" s="334" t="s">
        <v>17</v>
      </c>
      <c r="O134" s="334"/>
      <c r="P134" s="18">
        <f>SUM(S162:S173)</f>
        <v>116.9999999999999</v>
      </c>
      <c r="Q134" s="18">
        <f>SUM(S174:S184)</f>
        <v>126.00000000000009</v>
      </c>
      <c r="R134" s="18">
        <f>SUM(S185:S195)</f>
        <v>40.000000000000014</v>
      </c>
      <c r="S134" s="18">
        <f>SUM(S196:S206)</f>
        <v>31.000000000000011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314</v>
      </c>
      <c r="X134" s="88"/>
    </row>
    <row r="135" spans="1:24" ht="16.899999999999999" customHeight="1" thickBot="1">
      <c r="A135" s="317"/>
      <c r="B135" s="317"/>
      <c r="C135" s="317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176" t="s">
        <v>18</v>
      </c>
      <c r="O135" s="176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300" t="str">
        <f>A152</f>
        <v>Вишня Баринофф</v>
      </c>
      <c r="B136" s="318">
        <v>0.83333333333333337</v>
      </c>
      <c r="C136" s="318">
        <v>0.93055555555555547</v>
      </c>
      <c r="D136" s="320">
        <f>(C136-B136+(C136&lt;B136))*24*60</f>
        <v>139.99999999999983</v>
      </c>
      <c r="E136" s="322">
        <v>2200</v>
      </c>
      <c r="F136" s="335">
        <f>IF(E136=0,0,(F152/J118*60))</f>
        <v>9.0299999999999994</v>
      </c>
      <c r="G136" s="339">
        <f>IF($K136=0,0,(K136*100)/(D136*$J$3/60))</f>
        <v>6.4500000000000082</v>
      </c>
      <c r="H136" s="335">
        <f>P134+P141</f>
        <v>147.9999999999998</v>
      </c>
      <c r="I136" s="339">
        <f>D136-F136-P142</f>
        <v>-17.029999999999973</v>
      </c>
      <c r="J136" s="320">
        <f>(D136-H136)/60*E136</f>
        <v>-293.33333333333229</v>
      </c>
      <c r="K136" s="341">
        <f>F152</f>
        <v>301</v>
      </c>
      <c r="L136" s="100">
        <f>IF($K136=0,0,K136/J136)</f>
        <v>-1.0261363636363672</v>
      </c>
      <c r="N136" s="176" t="s">
        <v>19</v>
      </c>
      <c r="O136" s="176"/>
      <c r="P136" s="18">
        <f>SUM(U161:U172)</f>
        <v>0</v>
      </c>
      <c r="Q136" s="18">
        <f>SUM(U173:U183)</f>
        <v>27.000000000000064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27.000000000000064</v>
      </c>
      <c r="W136" s="182"/>
    </row>
    <row r="137" spans="1:24" ht="17.25" customHeight="1" thickBot="1">
      <c r="A137" s="317"/>
      <c r="B137" s="319"/>
      <c r="C137" s="319"/>
      <c r="D137" s="321"/>
      <c r="E137" s="323"/>
      <c r="F137" s="336"/>
      <c r="G137" s="340"/>
      <c r="H137" s="336"/>
      <c r="I137" s="340"/>
      <c r="J137" s="321"/>
      <c r="K137" s="342"/>
      <c r="L137" s="101">
        <f>K136-J136</f>
        <v>594.33333333333235</v>
      </c>
      <c r="N137" s="176" t="s">
        <v>20</v>
      </c>
      <c r="O137" s="176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82"/>
    </row>
    <row r="138" spans="1:24" ht="17.25" customHeight="1">
      <c r="A138" s="300" t="str">
        <f>A153</f>
        <v>Манго Риоба</v>
      </c>
      <c r="B138" s="318">
        <v>0.93055555555555547</v>
      </c>
      <c r="C138" s="318">
        <v>0.15138888888888888</v>
      </c>
      <c r="D138" s="320">
        <f>(C138-B138+(C138&lt;B138))*24*60</f>
        <v>318.00000000000017</v>
      </c>
      <c r="E138" s="322">
        <v>2200</v>
      </c>
      <c r="F138" s="335">
        <f>IF(E138=0,0,(F153/J118*60))</f>
        <v>189.09</v>
      </c>
      <c r="G138" s="339">
        <f>IF($K138=0,0,(K138*100)/(D138*$J$3/60))</f>
        <v>59.462264150943369</v>
      </c>
      <c r="H138" s="335">
        <f>Q134+Q141</f>
        <v>126.00000000000009</v>
      </c>
      <c r="I138" s="339">
        <f>D138-F138-Q142</f>
        <v>-24.089999999999975</v>
      </c>
      <c r="J138" s="320">
        <f>(D138-H138)/60*E138</f>
        <v>7040.0000000000036</v>
      </c>
      <c r="K138" s="341">
        <f>F153</f>
        <v>6303</v>
      </c>
      <c r="L138" s="102">
        <f>IF($K138=0,0,K138/J138)</f>
        <v>0.89531249999999951</v>
      </c>
      <c r="N138" s="176" t="s">
        <v>27</v>
      </c>
      <c r="O138" s="176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82"/>
    </row>
    <row r="139" spans="1:24" ht="16.899999999999999" customHeight="1" thickBot="1">
      <c r="A139" s="317"/>
      <c r="B139" s="319"/>
      <c r="C139" s="319"/>
      <c r="D139" s="321"/>
      <c r="E139" s="323"/>
      <c r="F139" s="336"/>
      <c r="G139" s="340"/>
      <c r="H139" s="336"/>
      <c r="I139" s="340"/>
      <c r="J139" s="321"/>
      <c r="K139" s="342"/>
      <c r="L139" s="101">
        <f>K138-J138</f>
        <v>-737.00000000000364</v>
      </c>
      <c r="N139" s="174" t="s">
        <v>21</v>
      </c>
      <c r="O139" s="174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82"/>
    </row>
    <row r="140" spans="1:24" ht="16.899999999999999" customHeight="1" collapsed="1">
      <c r="A140" s="300" t="str">
        <f>A154</f>
        <v>Сахарный тростник Риоба</v>
      </c>
      <c r="B140" s="318">
        <v>0.15138888888888888</v>
      </c>
      <c r="C140" s="318">
        <v>0.22708333333333333</v>
      </c>
      <c r="D140" s="320">
        <f>(C140-B140+(C140&lt;B140))*24*60</f>
        <v>109.00000000000001</v>
      </c>
      <c r="E140" s="322">
        <v>2200</v>
      </c>
      <c r="F140" s="335">
        <f>IF(E140=0,0,(F154/J118*60))</f>
        <v>95.1</v>
      </c>
      <c r="G140" s="339">
        <f>IF($K140=0,0,(K140*100)/(D140*$J$3/60))</f>
        <v>87.247706422018339</v>
      </c>
      <c r="H140" s="335">
        <f>R134+R141</f>
        <v>40.000000000000014</v>
      </c>
      <c r="I140" s="339">
        <f>D140-F140-R142</f>
        <v>-26.099999999999994</v>
      </c>
      <c r="J140" s="320">
        <f>(D140-H140)/60*E140</f>
        <v>2530</v>
      </c>
      <c r="K140" s="341">
        <f>F154</f>
        <v>3170</v>
      </c>
      <c r="L140" s="100">
        <f>IF($K140=0,0,K140/J140)</f>
        <v>1.2529644268774704</v>
      </c>
      <c r="N140" s="174" t="s">
        <v>39</v>
      </c>
      <c r="O140" s="174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82"/>
      <c r="X140" s="182"/>
    </row>
    <row r="141" spans="1:24" ht="16.899999999999999" customHeight="1" thickBot="1">
      <c r="A141" s="317"/>
      <c r="B141" s="319"/>
      <c r="C141" s="319"/>
      <c r="D141" s="321"/>
      <c r="E141" s="323"/>
      <c r="F141" s="336"/>
      <c r="G141" s="340"/>
      <c r="H141" s="336"/>
      <c r="I141" s="340"/>
      <c r="J141" s="321"/>
      <c r="K141" s="342"/>
      <c r="L141" s="101">
        <f>K140-J140</f>
        <v>640</v>
      </c>
      <c r="N141" s="343" t="s">
        <v>22</v>
      </c>
      <c r="O141" s="343"/>
      <c r="P141" s="18">
        <f>SUM(Z161:Z172)</f>
        <v>30.99999999999989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30.99999999999989</v>
      </c>
      <c r="W141" s="182"/>
      <c r="X141" s="182"/>
    </row>
    <row r="142" spans="1:24" ht="16.899999999999999" customHeight="1" collapsed="1">
      <c r="A142" s="301" t="str">
        <f>A155</f>
        <v>Миндаль Риоба</v>
      </c>
      <c r="B142" s="348">
        <v>0.22708333333333333</v>
      </c>
      <c r="C142" s="348">
        <v>0.33333333333333331</v>
      </c>
      <c r="D142" s="346">
        <f>(C142-B142+(C142&lt;B142))*24*60</f>
        <v>153</v>
      </c>
      <c r="E142" s="349">
        <v>2200</v>
      </c>
      <c r="F142" s="344">
        <f>IF(E142=0,0,(F155/J118*60))</f>
        <v>137.19</v>
      </c>
      <c r="G142" s="339">
        <f>IF($K142=0,0,(K142*100)/(D142*$J$3/60))</f>
        <v>89.666666666666671</v>
      </c>
      <c r="H142" s="344">
        <f>S134+S141</f>
        <v>31.000000000000011</v>
      </c>
      <c r="I142" s="345">
        <f>D142-F142-S142</f>
        <v>-15.190000000000008</v>
      </c>
      <c r="J142" s="346">
        <f>(D142-H142)/60*E142</f>
        <v>4473.333333333333</v>
      </c>
      <c r="K142" s="341">
        <f>F155</f>
        <v>4573</v>
      </c>
      <c r="L142" s="100">
        <f>IF($K142=0,0,K142/J142)</f>
        <v>1.022280178837556</v>
      </c>
      <c r="N142" s="347" t="s">
        <v>15</v>
      </c>
      <c r="O142" s="347"/>
      <c r="P142" s="19">
        <f t="shared" ref="P142:U142" si="29">SUM(P133:P141)</f>
        <v>147.9999999999998</v>
      </c>
      <c r="Q142" s="19">
        <f t="shared" si="29"/>
        <v>153.00000000000014</v>
      </c>
      <c r="R142" s="19">
        <f t="shared" si="29"/>
        <v>40.000000000000014</v>
      </c>
      <c r="S142" s="19">
        <f t="shared" si="29"/>
        <v>31.000000000000011</v>
      </c>
      <c r="T142" s="19">
        <f t="shared" si="29"/>
        <v>0</v>
      </c>
      <c r="U142" s="19">
        <f t="shared" si="29"/>
        <v>0</v>
      </c>
      <c r="V142" s="19">
        <f>P142+Q142+R142+S142+T142+U142</f>
        <v>371.99999999999994</v>
      </c>
      <c r="W142" s="182"/>
      <c r="X142" s="182"/>
    </row>
    <row r="143" spans="1:24" ht="16.899999999999999" customHeight="1" thickBot="1">
      <c r="A143" s="317"/>
      <c r="B143" s="319"/>
      <c r="C143" s="319"/>
      <c r="D143" s="321"/>
      <c r="E143" s="323"/>
      <c r="F143" s="336"/>
      <c r="G143" s="340"/>
      <c r="H143" s="336"/>
      <c r="I143" s="340"/>
      <c r="J143" s="321"/>
      <c r="K143" s="342"/>
      <c r="L143" s="101">
        <f>K142-J142</f>
        <v>99.66666666666697</v>
      </c>
      <c r="N143" s="347"/>
      <c r="O143" s="347"/>
      <c r="P143" s="19"/>
      <c r="Q143" s="19"/>
      <c r="R143" s="19"/>
      <c r="S143" s="19"/>
      <c r="T143" s="19"/>
      <c r="U143" s="19"/>
      <c r="V143" s="19"/>
      <c r="W143" s="182"/>
      <c r="X143" s="182"/>
    </row>
    <row r="144" spans="1:24" ht="16.899999999999999" customHeight="1">
      <c r="A144" s="300">
        <f>A156</f>
        <v>0</v>
      </c>
      <c r="B144" s="318"/>
      <c r="C144" s="318"/>
      <c r="D144" s="320">
        <f>(C144-B144+(C144&lt;B144))*24*60</f>
        <v>0</v>
      </c>
      <c r="E144" s="322"/>
      <c r="F144" s="335">
        <f>IF(E144=0,0,(F156/J118*60))</f>
        <v>0</v>
      </c>
      <c r="G144" s="339">
        <f>IF($K144=0,0,(K144*100)/(D144*$J$3/60))</f>
        <v>0</v>
      </c>
      <c r="H144" s="335">
        <f>T134+T141</f>
        <v>0</v>
      </c>
      <c r="I144" s="339">
        <f>D144-F144-T142</f>
        <v>0</v>
      </c>
      <c r="J144" s="320">
        <f>(D144-H144)/60*E144</f>
        <v>0</v>
      </c>
      <c r="K144" s="341">
        <f>F156</f>
        <v>0</v>
      </c>
      <c r="L144" s="100">
        <f>IF($K144=0,0,K144/J144)</f>
        <v>0</v>
      </c>
      <c r="V144" s="182"/>
      <c r="W144" s="182"/>
      <c r="X144" s="182"/>
    </row>
    <row r="145" spans="1:26" ht="16.899999999999999" customHeight="1" thickBot="1">
      <c r="A145" s="317"/>
      <c r="B145" s="319"/>
      <c r="C145" s="319"/>
      <c r="D145" s="321"/>
      <c r="E145" s="323"/>
      <c r="F145" s="336"/>
      <c r="G145" s="340"/>
      <c r="H145" s="336"/>
      <c r="I145" s="340"/>
      <c r="J145" s="321"/>
      <c r="K145" s="342"/>
      <c r="L145" s="101">
        <f>K144-J144</f>
        <v>0</v>
      </c>
      <c r="V145" s="182"/>
      <c r="W145" s="182"/>
      <c r="X145" s="182"/>
    </row>
    <row r="146" spans="1:26" ht="16.899999999999999" customHeight="1">
      <c r="A146" s="300">
        <f>A157</f>
        <v>0</v>
      </c>
      <c r="B146" s="318"/>
      <c r="C146" s="318"/>
      <c r="D146" s="320">
        <f>(C146-B146+(C146&lt;B146))*24*60</f>
        <v>0</v>
      </c>
      <c r="E146" s="322"/>
      <c r="F146" s="335">
        <f>IF(E146=0,0,(F157/J118*60))</f>
        <v>0</v>
      </c>
      <c r="G146" s="339">
        <f>IF($K146=0,0,(K146*100)/(D146*$J$3/60))</f>
        <v>0</v>
      </c>
      <c r="H146" s="335">
        <f>U134+U141</f>
        <v>0</v>
      </c>
      <c r="I146" s="339">
        <f>D146-F146-U142</f>
        <v>0</v>
      </c>
      <c r="J146" s="320">
        <f>(D146-H146)/60*E146</f>
        <v>0</v>
      </c>
      <c r="K146" s="341">
        <f>F157</f>
        <v>0</v>
      </c>
      <c r="L146" s="100">
        <f>IF($K146=0,0,K146/J146)</f>
        <v>0</v>
      </c>
      <c r="V146" s="182"/>
      <c r="W146" s="182"/>
      <c r="X146" s="182"/>
    </row>
    <row r="147" spans="1:26" ht="16.899999999999999" customHeight="1" thickBot="1">
      <c r="A147" s="317"/>
      <c r="B147" s="319"/>
      <c r="C147" s="319"/>
      <c r="D147" s="321"/>
      <c r="E147" s="323"/>
      <c r="F147" s="336"/>
      <c r="G147" s="340"/>
      <c r="H147" s="336"/>
      <c r="I147" s="340"/>
      <c r="J147" s="321"/>
      <c r="K147" s="342"/>
      <c r="L147" s="103">
        <f>K146-J146</f>
        <v>0</v>
      </c>
      <c r="V147" s="182"/>
      <c r="W147" s="182"/>
      <c r="X147" s="182"/>
    </row>
    <row r="148" spans="1:26" s="104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175" t="s">
        <v>81</v>
      </c>
      <c r="K148" s="140" t="s">
        <v>82</v>
      </c>
      <c r="L148" s="354">
        <f>IF($K149=0,0,K149/J149)</f>
        <v>1.0434181818181816</v>
      </c>
      <c r="N148"/>
      <c r="O148"/>
      <c r="P148"/>
      <c r="Q148"/>
      <c r="R148"/>
      <c r="S148"/>
      <c r="T148"/>
      <c r="U148"/>
      <c r="V148" s="182"/>
      <c r="W148" s="105"/>
      <c r="X148" s="105"/>
    </row>
    <row r="149" spans="1:26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41">
        <f>J136+J138+J140+J142+J144+J146</f>
        <v>13750.000000000004</v>
      </c>
      <c r="K149" s="140">
        <f>K136+K138+K140+K142+K144+K146</f>
        <v>14347</v>
      </c>
      <c r="L149" s="355"/>
      <c r="M149" s="182"/>
      <c r="V149" s="182"/>
      <c r="W149" s="182"/>
      <c r="X149" s="182"/>
    </row>
    <row r="150" spans="1:26" ht="17.25" customHeight="1">
      <c r="A150" s="363" t="s">
        <v>11</v>
      </c>
      <c r="B150" s="364"/>
      <c r="C150" s="364"/>
      <c r="D150" s="364"/>
      <c r="E150" s="337"/>
      <c r="F150" s="300" t="s">
        <v>78</v>
      </c>
      <c r="G150" s="300" t="s">
        <v>80</v>
      </c>
      <c r="H150" s="367"/>
      <c r="I150" s="20"/>
      <c r="J150" s="21"/>
      <c r="K150" s="22"/>
      <c r="L150" s="367" t="s">
        <v>56</v>
      </c>
      <c r="M150" s="356"/>
      <c r="V150" s="182"/>
      <c r="W150" s="106"/>
      <c r="X150" s="106"/>
    </row>
    <row r="151" spans="1:26" ht="17.25" customHeight="1" thickBot="1">
      <c r="A151" s="365"/>
      <c r="B151" s="366"/>
      <c r="C151" s="366"/>
      <c r="D151" s="366"/>
      <c r="E151" s="338"/>
      <c r="F151" s="302"/>
      <c r="G151" s="301"/>
      <c r="H151" s="416"/>
      <c r="I151" s="117"/>
      <c r="J151" s="118"/>
      <c r="K151" s="115"/>
      <c r="L151" s="368"/>
      <c r="M151" s="356"/>
      <c r="V151" s="182"/>
      <c r="W151" s="106"/>
      <c r="X151" s="106"/>
    </row>
    <row r="152" spans="1:26" ht="15.75" thickBot="1">
      <c r="A152" s="357" t="s">
        <v>254</v>
      </c>
      <c r="B152" s="358"/>
      <c r="C152" s="358"/>
      <c r="D152" s="358"/>
      <c r="E152" s="359"/>
      <c r="F152" s="62">
        <v>301</v>
      </c>
      <c r="G152" s="63">
        <v>786</v>
      </c>
      <c r="H152" s="131"/>
      <c r="I152" s="121"/>
      <c r="J152" s="135"/>
      <c r="K152" s="123">
        <f>G152</f>
        <v>786</v>
      </c>
      <c r="L152" s="136"/>
      <c r="M152" s="133"/>
      <c r="V152" s="182"/>
      <c r="W152" s="182"/>
      <c r="X152" s="182"/>
    </row>
    <row r="153" spans="1:26" ht="13.5" customHeight="1" thickBot="1">
      <c r="A153" s="360" t="s">
        <v>259</v>
      </c>
      <c r="B153" s="361"/>
      <c r="C153" s="361"/>
      <c r="D153" s="361"/>
      <c r="E153" s="362"/>
      <c r="F153" s="62">
        <v>6303</v>
      </c>
      <c r="G153" s="64">
        <v>6270</v>
      </c>
      <c r="H153" s="132"/>
      <c r="I153" s="110"/>
      <c r="J153" s="134"/>
      <c r="K153" s="17">
        <f t="shared" ref="K153:K157" si="30">G153</f>
        <v>6270</v>
      </c>
      <c r="L153" s="137"/>
      <c r="M153" s="133"/>
      <c r="V153" s="182"/>
      <c r="W153" s="182"/>
      <c r="X153" s="182"/>
    </row>
    <row r="154" spans="1:26" ht="13.5" customHeight="1" thickBot="1">
      <c r="A154" s="360" t="s">
        <v>260</v>
      </c>
      <c r="B154" s="361"/>
      <c r="C154" s="361"/>
      <c r="D154" s="361"/>
      <c r="E154" s="362"/>
      <c r="F154" s="62">
        <v>3170</v>
      </c>
      <c r="G154" s="64">
        <v>3156</v>
      </c>
      <c r="H154" s="132"/>
      <c r="I154" s="110"/>
      <c r="J154" s="134"/>
      <c r="K154" s="17">
        <f t="shared" si="30"/>
        <v>3156</v>
      </c>
      <c r="L154" s="137"/>
      <c r="M154" s="133"/>
      <c r="V154" s="182"/>
      <c r="W154" s="182"/>
      <c r="X154" s="182"/>
    </row>
    <row r="155" spans="1:26" ht="13.5" customHeight="1" thickBot="1">
      <c r="A155" s="360" t="s">
        <v>261</v>
      </c>
      <c r="B155" s="361"/>
      <c r="C155" s="361"/>
      <c r="D155" s="361"/>
      <c r="E155" s="362"/>
      <c r="F155" s="62">
        <v>4573</v>
      </c>
      <c r="G155" s="64">
        <v>1152</v>
      </c>
      <c r="H155" s="132"/>
      <c r="I155" s="110"/>
      <c r="J155" s="134"/>
      <c r="K155" s="17">
        <f t="shared" si="30"/>
        <v>1152</v>
      </c>
      <c r="L155" s="137"/>
      <c r="M155" s="133"/>
      <c r="V155" s="182"/>
      <c r="W155" s="182"/>
      <c r="X155" s="182"/>
    </row>
    <row r="156" spans="1:26" ht="13.5" customHeight="1" thickBot="1">
      <c r="A156" s="360"/>
      <c r="B156" s="361"/>
      <c r="C156" s="361"/>
      <c r="D156" s="361"/>
      <c r="E156" s="362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182"/>
      <c r="W156" s="182"/>
      <c r="X156" s="182"/>
    </row>
    <row r="157" spans="1:26" ht="13.5" customHeight="1" thickBot="1">
      <c r="A157" s="369"/>
      <c r="B157" s="370"/>
      <c r="C157" s="370"/>
      <c r="D157" s="370"/>
      <c r="E157" s="371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182"/>
      <c r="W157" s="182"/>
      <c r="X157" s="182"/>
    </row>
    <row r="158" spans="1:26" ht="13.5" thickBot="1">
      <c r="A158" s="372" t="s">
        <v>79</v>
      </c>
      <c r="B158" s="373"/>
      <c r="C158" s="373"/>
      <c r="D158" s="373"/>
      <c r="E158" s="373"/>
      <c r="F158" s="374"/>
      <c r="G158" s="374"/>
      <c r="H158" s="374"/>
      <c r="I158" s="373"/>
      <c r="J158" s="375"/>
      <c r="K158" s="116">
        <f>SUM(K152:K157)</f>
        <v>11364</v>
      </c>
      <c r="L158" s="116">
        <f>SUM(L153+L153)</f>
        <v>0</v>
      </c>
      <c r="M158" s="112"/>
      <c r="V158" s="182"/>
    </row>
    <row r="159" spans="1:26" ht="12.75" customHeight="1" thickBot="1"/>
    <row r="160" spans="1:26" ht="12.75" customHeight="1" thickBot="1">
      <c r="A160" s="376" t="s">
        <v>11</v>
      </c>
      <c r="B160" s="376" t="s">
        <v>59</v>
      </c>
      <c r="C160" s="378"/>
      <c r="D160" s="380" t="s">
        <v>58</v>
      </c>
      <c r="E160" s="378" t="s">
        <v>1</v>
      </c>
      <c r="F160" s="383" t="s">
        <v>6</v>
      </c>
      <c r="G160" s="384"/>
      <c r="H160" s="380" t="s">
        <v>5</v>
      </c>
      <c r="I160" s="388" t="s">
        <v>12</v>
      </c>
      <c r="J160" s="389"/>
      <c r="K160" s="380" t="s">
        <v>38</v>
      </c>
      <c r="L160" s="376" t="s">
        <v>0</v>
      </c>
      <c r="M160" s="383"/>
      <c r="N160" s="384"/>
      <c r="O160" s="380" t="s">
        <v>4</v>
      </c>
      <c r="P160" s="380" t="s">
        <v>2</v>
      </c>
      <c r="Q160" s="380" t="s">
        <v>3</v>
      </c>
      <c r="S160" s="390" t="s">
        <v>26</v>
      </c>
      <c r="T160" s="391"/>
      <c r="U160" s="391"/>
      <c r="V160" s="391"/>
      <c r="W160" s="391"/>
      <c r="X160" s="391"/>
      <c r="Y160" s="391"/>
      <c r="Z160" s="392"/>
    </row>
    <row r="161" spans="1:28" s="85" customFormat="1" ht="25.5" customHeight="1" thickBot="1">
      <c r="A161" s="377"/>
      <c r="B161" s="377"/>
      <c r="C161" s="379"/>
      <c r="D161" s="381"/>
      <c r="E161" s="382"/>
      <c r="F161" s="385"/>
      <c r="G161" s="386"/>
      <c r="H161" s="387"/>
      <c r="I161" s="27" t="s">
        <v>13</v>
      </c>
      <c r="J161" s="28" t="s">
        <v>14</v>
      </c>
      <c r="K161" s="381"/>
      <c r="L161" s="377"/>
      <c r="M161" s="399"/>
      <c r="N161" s="400"/>
      <c r="O161" s="381"/>
      <c r="P161" s="381"/>
      <c r="Q161" s="381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405" t="str">
        <f>A152</f>
        <v>Вишня Баринофф</v>
      </c>
      <c r="B162" s="23">
        <f>B136</f>
        <v>0.83333333333333337</v>
      </c>
      <c r="C162" s="23">
        <f>B162+1/24</f>
        <v>0.875</v>
      </c>
      <c r="D162" s="1"/>
      <c r="E162" s="171"/>
      <c r="F162" s="393" t="s">
        <v>256</v>
      </c>
      <c r="G162" s="394"/>
      <c r="H162" s="2" t="s">
        <v>257</v>
      </c>
      <c r="I162" s="3">
        <v>0.83333333333333337</v>
      </c>
      <c r="J162" s="3">
        <v>0.85486111111111107</v>
      </c>
      <c r="K162" s="29">
        <f>(J162-I162+(J162&lt;I162))*24*60</f>
        <v>30.99999999999989</v>
      </c>
      <c r="L162" s="410"/>
      <c r="M162" s="411"/>
      <c r="N162" s="412"/>
      <c r="O162" s="35" t="str">
        <f t="shared" ref="O162:O225" si="31">IF(H162=$V$5,$F$122,"")</f>
        <v/>
      </c>
      <c r="P162" s="171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30.99999999999989</v>
      </c>
      <c r="AB162" s="114"/>
    </row>
    <row r="163" spans="1:28" s="113" customFormat="1" ht="29.25" customHeight="1">
      <c r="A163" s="406"/>
      <c r="B163" s="24">
        <f>C162</f>
        <v>0.875</v>
      </c>
      <c r="C163" s="24">
        <f>B163+1/24</f>
        <v>0.91666666666666663</v>
      </c>
      <c r="D163" s="5"/>
      <c r="E163" s="172"/>
      <c r="F163" s="398" t="s">
        <v>183</v>
      </c>
      <c r="G163" s="398"/>
      <c r="H163" s="6" t="s">
        <v>99</v>
      </c>
      <c r="I163" s="7">
        <v>0.85833333333333339</v>
      </c>
      <c r="J163" s="7">
        <v>0.86249999999999993</v>
      </c>
      <c r="K163" s="30">
        <f t="shared" ref="K163:K226" si="32">(J163-I163+(J163&lt;I163))*24*60</f>
        <v>5.9999999999998188</v>
      </c>
      <c r="L163" s="395"/>
      <c r="M163" s="396"/>
      <c r="N163" s="397"/>
      <c r="O163" s="36" t="str">
        <f t="shared" si="31"/>
        <v/>
      </c>
      <c r="P163" s="172"/>
      <c r="Q163" s="8"/>
      <c r="R163"/>
      <c r="S163" s="33">
        <f t="shared" ref="S163:S226" si="33">IF($H163="ПЛАНОВЫЕ",$K163,0)</f>
        <v>5.9999999999998188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406"/>
      <c r="B164" s="24">
        <f t="shared" ref="B164:B173" si="41">C163</f>
        <v>0.91666666666666663</v>
      </c>
      <c r="C164" s="24">
        <f t="shared" ref="C164:C173" si="42">B164+1/24</f>
        <v>0.95833333333333326</v>
      </c>
      <c r="D164" s="5"/>
      <c r="E164" s="172"/>
      <c r="F164" s="398" t="s">
        <v>180</v>
      </c>
      <c r="G164" s="398"/>
      <c r="H164" s="6" t="s">
        <v>99</v>
      </c>
      <c r="I164" s="7">
        <v>0.86249999999999993</v>
      </c>
      <c r="J164" s="7">
        <v>0.93958333333333333</v>
      </c>
      <c r="K164" s="30">
        <f t="shared" si="32"/>
        <v>111.00000000000009</v>
      </c>
      <c r="L164" s="395"/>
      <c r="M164" s="396"/>
      <c r="N164" s="397"/>
      <c r="O164" s="36" t="str">
        <f t="shared" si="31"/>
        <v/>
      </c>
      <c r="P164" s="172"/>
      <c r="Q164" s="8"/>
      <c r="R164"/>
      <c r="S164" s="33">
        <f t="shared" si="33"/>
        <v>111.00000000000009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406"/>
      <c r="B165" s="24">
        <f t="shared" si="41"/>
        <v>0.95833333333333326</v>
      </c>
      <c r="C165" s="24">
        <f t="shared" si="42"/>
        <v>0.99999999999999989</v>
      </c>
      <c r="D165" s="5"/>
      <c r="E165" s="172"/>
      <c r="F165" s="398"/>
      <c r="G165" s="398"/>
      <c r="H165" s="6"/>
      <c r="I165" s="7"/>
      <c r="J165" s="7"/>
      <c r="K165" s="30">
        <f t="shared" si="32"/>
        <v>0</v>
      </c>
      <c r="L165" s="395"/>
      <c r="M165" s="396"/>
      <c r="N165" s="397"/>
      <c r="O165" s="36">
        <f t="shared" si="31"/>
        <v>0</v>
      </c>
      <c r="P165" s="172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406"/>
      <c r="B166" s="24">
        <f t="shared" si="41"/>
        <v>0.99999999999999989</v>
      </c>
      <c r="C166" s="24">
        <f t="shared" si="42"/>
        <v>1.0416666666666665</v>
      </c>
      <c r="D166" s="5"/>
      <c r="E166" s="172"/>
      <c r="F166" s="398"/>
      <c r="G166" s="398"/>
      <c r="H166" s="6"/>
      <c r="I166" s="7"/>
      <c r="J166" s="7"/>
      <c r="K166" s="30">
        <f t="shared" si="32"/>
        <v>0</v>
      </c>
      <c r="L166" s="395"/>
      <c r="M166" s="396"/>
      <c r="N166" s="397"/>
      <c r="O166" s="36">
        <f t="shared" si="31"/>
        <v>0</v>
      </c>
      <c r="P166" s="172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406"/>
      <c r="B167" s="24">
        <f t="shared" si="41"/>
        <v>1.0416666666666665</v>
      </c>
      <c r="C167" s="24">
        <f t="shared" si="42"/>
        <v>1.0833333333333333</v>
      </c>
      <c r="D167" s="5"/>
      <c r="E167" s="172"/>
      <c r="F167" s="398"/>
      <c r="G167" s="398"/>
      <c r="H167" s="6"/>
      <c r="I167" s="7"/>
      <c r="J167" s="7"/>
      <c r="K167" s="30">
        <f t="shared" si="32"/>
        <v>0</v>
      </c>
      <c r="L167" s="395"/>
      <c r="M167" s="396"/>
      <c r="N167" s="397"/>
      <c r="O167" s="36">
        <f t="shared" si="31"/>
        <v>0</v>
      </c>
      <c r="P167" s="172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406"/>
      <c r="B168" s="24">
        <f t="shared" si="41"/>
        <v>1.0833333333333333</v>
      </c>
      <c r="C168" s="24">
        <f t="shared" si="42"/>
        <v>1.125</v>
      </c>
      <c r="D168" s="5"/>
      <c r="E168" s="9"/>
      <c r="F168" s="398"/>
      <c r="G168" s="398"/>
      <c r="H168" s="6"/>
      <c r="I168" s="7"/>
      <c r="J168" s="7"/>
      <c r="K168" s="30">
        <f t="shared" si="32"/>
        <v>0</v>
      </c>
      <c r="L168" s="395"/>
      <c r="M168" s="396"/>
      <c r="N168" s="397"/>
      <c r="O168" s="36">
        <f t="shared" si="31"/>
        <v>0</v>
      </c>
      <c r="P168" s="172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406"/>
      <c r="B169" s="24">
        <f t="shared" si="41"/>
        <v>1.125</v>
      </c>
      <c r="C169" s="24">
        <f t="shared" si="42"/>
        <v>1.1666666666666667</v>
      </c>
      <c r="D169" s="5"/>
      <c r="E169" s="9"/>
      <c r="F169" s="393"/>
      <c r="G169" s="394"/>
      <c r="H169" s="6"/>
      <c r="I169" s="7"/>
      <c r="J169" s="7"/>
      <c r="K169" s="30">
        <f t="shared" si="32"/>
        <v>0</v>
      </c>
      <c r="L169" s="395"/>
      <c r="M169" s="396"/>
      <c r="N169" s="397"/>
      <c r="O169" s="36">
        <f t="shared" si="31"/>
        <v>0</v>
      </c>
      <c r="P169" s="172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406"/>
      <c r="B170" s="24">
        <f t="shared" si="41"/>
        <v>1.1666666666666667</v>
      </c>
      <c r="C170" s="24">
        <f t="shared" si="42"/>
        <v>1.2083333333333335</v>
      </c>
      <c r="D170" s="5"/>
      <c r="E170" s="9"/>
      <c r="F170" s="393"/>
      <c r="G170" s="394"/>
      <c r="H170" s="6"/>
      <c r="I170" s="7"/>
      <c r="J170" s="7"/>
      <c r="K170" s="30">
        <f t="shared" si="32"/>
        <v>0</v>
      </c>
      <c r="L170" s="395"/>
      <c r="M170" s="396"/>
      <c r="N170" s="397"/>
      <c r="O170" s="36">
        <f t="shared" si="31"/>
        <v>0</v>
      </c>
      <c r="P170" s="172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406"/>
      <c r="B171" s="24">
        <f t="shared" si="41"/>
        <v>1.2083333333333335</v>
      </c>
      <c r="C171" s="24">
        <f t="shared" si="42"/>
        <v>1.2500000000000002</v>
      </c>
      <c r="D171" s="5"/>
      <c r="E171" s="9"/>
      <c r="F171" s="398"/>
      <c r="G171" s="398"/>
      <c r="H171" s="6"/>
      <c r="I171" s="7"/>
      <c r="J171" s="7"/>
      <c r="K171" s="30">
        <f t="shared" si="32"/>
        <v>0</v>
      </c>
      <c r="L171" s="395"/>
      <c r="M171" s="396"/>
      <c r="N171" s="397"/>
      <c r="O171" s="36">
        <f t="shared" si="31"/>
        <v>0</v>
      </c>
      <c r="P171" s="172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406"/>
      <c r="B172" s="24">
        <f t="shared" si="41"/>
        <v>1.2500000000000002</v>
      </c>
      <c r="C172" s="24">
        <f t="shared" si="42"/>
        <v>1.291666666666667</v>
      </c>
      <c r="D172" s="10"/>
      <c r="E172" s="9"/>
      <c r="F172" s="398"/>
      <c r="G172" s="398"/>
      <c r="H172" s="6"/>
      <c r="I172" s="7"/>
      <c r="J172" s="7"/>
      <c r="K172" s="30">
        <f t="shared" si="32"/>
        <v>0</v>
      </c>
      <c r="L172" s="395"/>
      <c r="M172" s="396"/>
      <c r="N172" s="397"/>
      <c r="O172" s="36">
        <f t="shared" si="31"/>
        <v>0</v>
      </c>
      <c r="P172" s="172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407"/>
      <c r="B173" s="25">
        <f t="shared" si="41"/>
        <v>1.291666666666667</v>
      </c>
      <c r="C173" s="26">
        <f t="shared" si="42"/>
        <v>1.3333333333333337</v>
      </c>
      <c r="D173" s="11"/>
      <c r="E173" s="11"/>
      <c r="F173" s="401"/>
      <c r="G173" s="401"/>
      <c r="H173" s="6"/>
      <c r="I173" s="13"/>
      <c r="J173" s="13"/>
      <c r="K173" s="31">
        <f t="shared" si="32"/>
        <v>0</v>
      </c>
      <c r="L173" s="402"/>
      <c r="M173" s="403"/>
      <c r="N173" s="404"/>
      <c r="O173" s="39">
        <f t="shared" si="31"/>
        <v>0</v>
      </c>
      <c r="P173" s="173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405" t="str">
        <f>A153</f>
        <v>Манго Риоба</v>
      </c>
      <c r="B174" s="23">
        <f>B138</f>
        <v>0.93055555555555547</v>
      </c>
      <c r="C174" s="23">
        <f>B174+1/24</f>
        <v>0.9722222222222221</v>
      </c>
      <c r="D174" s="1"/>
      <c r="E174" s="171"/>
      <c r="F174" s="408" t="s">
        <v>181</v>
      </c>
      <c r="G174" s="409"/>
      <c r="H174" s="2" t="s">
        <v>99</v>
      </c>
      <c r="I174" s="3">
        <v>0.93055555555555547</v>
      </c>
      <c r="J174" s="3">
        <v>0.93958333333333333</v>
      </c>
      <c r="K174" s="29">
        <f t="shared" si="32"/>
        <v>13.000000000000114</v>
      </c>
      <c r="L174" s="410"/>
      <c r="M174" s="411"/>
      <c r="N174" s="412"/>
      <c r="O174" s="35" t="str">
        <f t="shared" si="31"/>
        <v/>
      </c>
      <c r="P174" s="171"/>
      <c r="Q174" s="4"/>
      <c r="R174"/>
      <c r="S174" s="33">
        <f t="shared" si="33"/>
        <v>13.000000000000114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406"/>
      <c r="B175" s="24">
        <f>C174</f>
        <v>0.9722222222222221</v>
      </c>
      <c r="C175" s="24">
        <f>B175+1/24</f>
        <v>1.0138888888888888</v>
      </c>
      <c r="D175" s="5"/>
      <c r="E175" s="172"/>
      <c r="F175" s="398" t="s">
        <v>182</v>
      </c>
      <c r="G175" s="398"/>
      <c r="H175" s="6" t="s">
        <v>102</v>
      </c>
      <c r="I175" s="7">
        <v>0.96250000000000002</v>
      </c>
      <c r="J175" s="7">
        <v>0.98125000000000007</v>
      </c>
      <c r="K175" s="30">
        <f t="shared" si="32"/>
        <v>27.000000000000064</v>
      </c>
      <c r="L175" s="395" t="s">
        <v>262</v>
      </c>
      <c r="M175" s="396"/>
      <c r="N175" s="397"/>
      <c r="O175" s="36" t="str">
        <f t="shared" si="31"/>
        <v/>
      </c>
      <c r="P175" s="172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27.000000000000064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406"/>
      <c r="B176" s="24">
        <f t="shared" ref="B176:B184" si="43">C175</f>
        <v>1.0138888888888888</v>
      </c>
      <c r="C176" s="24">
        <f t="shared" ref="C176:C184" si="44">B176+1/24</f>
        <v>1.0555555555555556</v>
      </c>
      <c r="D176" s="5"/>
      <c r="E176" s="172"/>
      <c r="F176" s="398" t="s">
        <v>183</v>
      </c>
      <c r="G176" s="398"/>
      <c r="H176" s="6" t="s">
        <v>99</v>
      </c>
      <c r="I176" s="7">
        <v>7.2916666666666671E-2</v>
      </c>
      <c r="J176" s="7">
        <v>8.6805555555555566E-2</v>
      </c>
      <c r="K176" s="30">
        <f t="shared" si="32"/>
        <v>20.000000000000007</v>
      </c>
      <c r="L176" s="395"/>
      <c r="M176" s="396"/>
      <c r="N176" s="397"/>
      <c r="O176" s="36" t="str">
        <f t="shared" si="31"/>
        <v/>
      </c>
      <c r="P176" s="172"/>
      <c r="Q176" s="8"/>
      <c r="R176"/>
      <c r="S176" s="33">
        <f t="shared" si="33"/>
        <v>20.000000000000007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406"/>
      <c r="B177" s="24">
        <f t="shared" si="43"/>
        <v>1.0555555555555556</v>
      </c>
      <c r="C177" s="24">
        <f t="shared" si="44"/>
        <v>1.0972222222222223</v>
      </c>
      <c r="D177" s="5"/>
      <c r="E177" s="172"/>
      <c r="F177" s="398" t="s">
        <v>180</v>
      </c>
      <c r="G177" s="398"/>
      <c r="H177" s="6" t="s">
        <v>99</v>
      </c>
      <c r="I177" s="7">
        <v>8.6805555555555566E-2</v>
      </c>
      <c r="J177" s="7">
        <v>0.15138888888888888</v>
      </c>
      <c r="K177" s="30">
        <f t="shared" si="32"/>
        <v>92.999999999999957</v>
      </c>
      <c r="L177" s="395"/>
      <c r="M177" s="396"/>
      <c r="N177" s="397"/>
      <c r="O177" s="36" t="str">
        <f t="shared" si="31"/>
        <v/>
      </c>
      <c r="P177" s="172"/>
      <c r="Q177" s="8"/>
      <c r="R177"/>
      <c r="S177" s="33">
        <f t="shared" si="33"/>
        <v>92.999999999999957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406"/>
      <c r="B178" s="24">
        <f t="shared" si="43"/>
        <v>1.0972222222222223</v>
      </c>
      <c r="C178" s="24">
        <f t="shared" si="44"/>
        <v>1.1388888888888891</v>
      </c>
      <c r="D178" s="5"/>
      <c r="E178" s="172"/>
      <c r="F178" s="398"/>
      <c r="G178" s="398"/>
      <c r="H178" s="6"/>
      <c r="I178" s="7"/>
      <c r="J178" s="7"/>
      <c r="K178" s="30">
        <f t="shared" si="32"/>
        <v>0</v>
      </c>
      <c r="L178" s="395"/>
      <c r="M178" s="396"/>
      <c r="N178" s="397"/>
      <c r="O178" s="36">
        <f t="shared" si="31"/>
        <v>0</v>
      </c>
      <c r="P178" s="172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406"/>
      <c r="B179" s="24">
        <f t="shared" si="43"/>
        <v>1.1388888888888891</v>
      </c>
      <c r="C179" s="24">
        <f t="shared" si="44"/>
        <v>1.1805555555555558</v>
      </c>
      <c r="D179" s="5"/>
      <c r="E179" s="172"/>
      <c r="F179" s="398"/>
      <c r="G179" s="398"/>
      <c r="H179" s="6"/>
      <c r="I179" s="7"/>
      <c r="J179" s="7"/>
      <c r="K179" s="30">
        <f t="shared" si="32"/>
        <v>0</v>
      </c>
      <c r="L179" s="395"/>
      <c r="M179" s="396"/>
      <c r="N179" s="397"/>
      <c r="O179" s="36">
        <f t="shared" si="31"/>
        <v>0</v>
      </c>
      <c r="P179" s="172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406"/>
      <c r="B180" s="24">
        <f t="shared" si="43"/>
        <v>1.1805555555555558</v>
      </c>
      <c r="C180" s="24">
        <f t="shared" si="44"/>
        <v>1.2222222222222225</v>
      </c>
      <c r="D180" s="5"/>
      <c r="E180" s="9"/>
      <c r="F180" s="398"/>
      <c r="G180" s="398"/>
      <c r="H180" s="6"/>
      <c r="I180" s="7"/>
      <c r="J180" s="7"/>
      <c r="K180" s="30">
        <f t="shared" si="32"/>
        <v>0</v>
      </c>
      <c r="L180" s="395"/>
      <c r="M180" s="396"/>
      <c r="N180" s="397"/>
      <c r="O180" s="36">
        <f t="shared" si="31"/>
        <v>0</v>
      </c>
      <c r="P180" s="172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406"/>
      <c r="B181" s="24">
        <f t="shared" si="43"/>
        <v>1.2222222222222225</v>
      </c>
      <c r="C181" s="24">
        <f t="shared" si="44"/>
        <v>1.2638888888888893</v>
      </c>
      <c r="D181" s="5"/>
      <c r="E181" s="9"/>
      <c r="F181" s="393"/>
      <c r="G181" s="394"/>
      <c r="H181" s="6"/>
      <c r="I181" s="7"/>
      <c r="J181" s="7"/>
      <c r="K181" s="30">
        <f t="shared" si="32"/>
        <v>0</v>
      </c>
      <c r="L181" s="395"/>
      <c r="M181" s="396"/>
      <c r="N181" s="397"/>
      <c r="O181" s="36">
        <f t="shared" si="31"/>
        <v>0</v>
      </c>
      <c r="P181" s="172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406"/>
      <c r="B182" s="24">
        <f t="shared" si="43"/>
        <v>1.2638888888888893</v>
      </c>
      <c r="C182" s="24">
        <f t="shared" si="44"/>
        <v>1.305555555555556</v>
      </c>
      <c r="D182" s="5"/>
      <c r="E182" s="9"/>
      <c r="F182" s="393"/>
      <c r="G182" s="394"/>
      <c r="H182" s="6"/>
      <c r="I182" s="7"/>
      <c r="J182" s="7"/>
      <c r="K182" s="30">
        <f t="shared" si="32"/>
        <v>0</v>
      </c>
      <c r="L182" s="395"/>
      <c r="M182" s="396"/>
      <c r="N182" s="397"/>
      <c r="O182" s="36">
        <f t="shared" si="31"/>
        <v>0</v>
      </c>
      <c r="P182" s="172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406"/>
      <c r="B183" s="24">
        <f t="shared" si="43"/>
        <v>1.305555555555556</v>
      </c>
      <c r="C183" s="24">
        <f t="shared" si="44"/>
        <v>1.3472222222222228</v>
      </c>
      <c r="D183" s="5"/>
      <c r="E183" s="9"/>
      <c r="F183" s="398"/>
      <c r="G183" s="398"/>
      <c r="H183" s="6"/>
      <c r="I183" s="7"/>
      <c r="J183" s="7"/>
      <c r="K183" s="30">
        <f t="shared" si="32"/>
        <v>0</v>
      </c>
      <c r="L183" s="395"/>
      <c r="M183" s="396"/>
      <c r="N183" s="397"/>
      <c r="O183" s="36">
        <f t="shared" si="31"/>
        <v>0</v>
      </c>
      <c r="P183" s="172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407"/>
      <c r="B184" s="25">
        <f t="shared" si="43"/>
        <v>1.3472222222222228</v>
      </c>
      <c r="C184" s="25">
        <f t="shared" si="44"/>
        <v>1.3888888888888895</v>
      </c>
      <c r="D184" s="15"/>
      <c r="E184" s="11"/>
      <c r="F184" s="401"/>
      <c r="G184" s="401"/>
      <c r="H184" s="12"/>
      <c r="I184" s="13"/>
      <c r="J184" s="13"/>
      <c r="K184" s="31">
        <f t="shared" si="32"/>
        <v>0</v>
      </c>
      <c r="L184" s="402"/>
      <c r="M184" s="403"/>
      <c r="N184" s="404"/>
      <c r="O184" s="39">
        <f t="shared" si="31"/>
        <v>0</v>
      </c>
      <c r="P184" s="173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405" t="str">
        <f>A154</f>
        <v>Сахарный тростник Риоба</v>
      </c>
      <c r="B185" s="23">
        <f>B140</f>
        <v>0.15138888888888888</v>
      </c>
      <c r="C185" s="23">
        <f>B185+1/24</f>
        <v>0.19305555555555554</v>
      </c>
      <c r="D185" s="1"/>
      <c r="E185" s="171"/>
      <c r="F185" s="408" t="s">
        <v>181</v>
      </c>
      <c r="G185" s="409"/>
      <c r="H185" s="2" t="s">
        <v>99</v>
      </c>
      <c r="I185" s="3">
        <v>0.15138888888888888</v>
      </c>
      <c r="J185" s="3">
        <v>0.16250000000000001</v>
      </c>
      <c r="K185" s="29">
        <f t="shared" si="32"/>
        <v>16.000000000000021</v>
      </c>
      <c r="L185" s="410"/>
      <c r="M185" s="411"/>
      <c r="N185" s="412"/>
      <c r="O185" s="35" t="str">
        <f t="shared" si="31"/>
        <v/>
      </c>
      <c r="P185" s="171"/>
      <c r="Q185" s="4"/>
      <c r="R185"/>
      <c r="S185" s="33">
        <f t="shared" si="33"/>
        <v>16.000000000000021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406"/>
      <c r="B186" s="24">
        <f>C185</f>
        <v>0.19305555555555554</v>
      </c>
      <c r="C186" s="24">
        <f>B186+1/24</f>
        <v>0.23472222222222219</v>
      </c>
      <c r="D186" s="5"/>
      <c r="E186" s="172"/>
      <c r="F186" s="398" t="s">
        <v>183</v>
      </c>
      <c r="G186" s="398"/>
      <c r="H186" s="6" t="s">
        <v>99</v>
      </c>
      <c r="I186" s="7">
        <v>0.20972222222222223</v>
      </c>
      <c r="J186" s="7">
        <v>0.21458333333333335</v>
      </c>
      <c r="K186" s="30">
        <f t="shared" si="32"/>
        <v>7.0000000000000151</v>
      </c>
      <c r="L186" s="395"/>
      <c r="M186" s="396"/>
      <c r="N186" s="397"/>
      <c r="O186" s="36" t="str">
        <f t="shared" si="31"/>
        <v/>
      </c>
      <c r="P186" s="172"/>
      <c r="Q186" s="8"/>
      <c r="R186"/>
      <c r="S186" s="33">
        <f t="shared" si="33"/>
        <v>7.0000000000000151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406"/>
      <c r="B187" s="24">
        <f t="shared" ref="B187:B195" si="45">C186</f>
        <v>0.23472222222222219</v>
      </c>
      <c r="C187" s="24">
        <f t="shared" ref="C187:C195" si="46">B187+1/24</f>
        <v>0.27638888888888885</v>
      </c>
      <c r="D187" s="5"/>
      <c r="E187" s="172"/>
      <c r="F187" s="398" t="s">
        <v>187</v>
      </c>
      <c r="G187" s="398"/>
      <c r="H187" s="6" t="s">
        <v>99</v>
      </c>
      <c r="I187" s="7">
        <v>0.21527777777777779</v>
      </c>
      <c r="J187" s="7">
        <v>0.22708333333333333</v>
      </c>
      <c r="K187" s="30">
        <f t="shared" si="32"/>
        <v>16.999999999999979</v>
      </c>
      <c r="L187" s="395"/>
      <c r="M187" s="396"/>
      <c r="N187" s="397"/>
      <c r="O187" s="36" t="str">
        <f t="shared" si="31"/>
        <v/>
      </c>
      <c r="P187" s="172"/>
      <c r="Q187" s="8"/>
      <c r="R187"/>
      <c r="S187" s="33">
        <f t="shared" si="33"/>
        <v>16.999999999999979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406"/>
      <c r="B188" s="24">
        <f t="shared" si="45"/>
        <v>0.27638888888888885</v>
      </c>
      <c r="C188" s="24">
        <f t="shared" si="46"/>
        <v>0.31805555555555554</v>
      </c>
      <c r="D188" s="5"/>
      <c r="E188" s="172"/>
      <c r="F188" s="398"/>
      <c r="G188" s="398"/>
      <c r="H188" s="6"/>
      <c r="I188" s="7"/>
      <c r="J188" s="7"/>
      <c r="K188" s="30">
        <f t="shared" si="32"/>
        <v>0</v>
      </c>
      <c r="L188" s="395"/>
      <c r="M188" s="396"/>
      <c r="N188" s="397"/>
      <c r="O188" s="36">
        <f t="shared" si="31"/>
        <v>0</v>
      </c>
      <c r="P188" s="172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406"/>
      <c r="B189" s="24">
        <f t="shared" si="45"/>
        <v>0.31805555555555554</v>
      </c>
      <c r="C189" s="24">
        <f t="shared" si="46"/>
        <v>0.35972222222222222</v>
      </c>
      <c r="D189" s="5"/>
      <c r="E189" s="172"/>
      <c r="F189" s="398"/>
      <c r="G189" s="398"/>
      <c r="H189" s="6"/>
      <c r="I189" s="7"/>
      <c r="J189" s="7"/>
      <c r="K189" s="30">
        <f t="shared" si="32"/>
        <v>0</v>
      </c>
      <c r="L189" s="395"/>
      <c r="M189" s="396"/>
      <c r="N189" s="397"/>
      <c r="O189" s="36">
        <f t="shared" si="31"/>
        <v>0</v>
      </c>
      <c r="P189" s="172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406"/>
      <c r="B190" s="24">
        <f t="shared" si="45"/>
        <v>0.35972222222222222</v>
      </c>
      <c r="C190" s="24">
        <f t="shared" si="46"/>
        <v>0.40138888888888891</v>
      </c>
      <c r="D190" s="5"/>
      <c r="E190" s="172"/>
      <c r="F190" s="398"/>
      <c r="G190" s="398"/>
      <c r="H190" s="6"/>
      <c r="I190" s="7"/>
      <c r="J190" s="7"/>
      <c r="K190" s="30">
        <f t="shared" si="32"/>
        <v>0</v>
      </c>
      <c r="L190" s="395"/>
      <c r="M190" s="396"/>
      <c r="N190" s="397"/>
      <c r="O190" s="36">
        <f t="shared" si="31"/>
        <v>0</v>
      </c>
      <c r="P190" s="172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406"/>
      <c r="B191" s="24">
        <f t="shared" si="45"/>
        <v>0.40138888888888891</v>
      </c>
      <c r="C191" s="24">
        <f t="shared" si="46"/>
        <v>0.44305555555555559</v>
      </c>
      <c r="D191" s="5"/>
      <c r="E191" s="9"/>
      <c r="F191" s="398"/>
      <c r="G191" s="398"/>
      <c r="H191" s="6"/>
      <c r="I191" s="7"/>
      <c r="J191" s="7"/>
      <c r="K191" s="30">
        <f t="shared" si="32"/>
        <v>0</v>
      </c>
      <c r="L191" s="395"/>
      <c r="M191" s="396"/>
      <c r="N191" s="397"/>
      <c r="O191" s="36">
        <f t="shared" si="31"/>
        <v>0</v>
      </c>
      <c r="P191" s="172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406"/>
      <c r="B192" s="24">
        <f t="shared" si="45"/>
        <v>0.44305555555555559</v>
      </c>
      <c r="C192" s="24">
        <f t="shared" si="46"/>
        <v>0.48472222222222228</v>
      </c>
      <c r="D192" s="5"/>
      <c r="E192" s="9"/>
      <c r="F192" s="393"/>
      <c r="G192" s="394"/>
      <c r="H192" s="6"/>
      <c r="I192" s="7"/>
      <c r="J192" s="7"/>
      <c r="K192" s="30">
        <f t="shared" si="32"/>
        <v>0</v>
      </c>
      <c r="L192" s="395"/>
      <c r="M192" s="396"/>
      <c r="N192" s="397"/>
      <c r="O192" s="36">
        <f t="shared" si="31"/>
        <v>0</v>
      </c>
      <c r="P192" s="172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406"/>
      <c r="B193" s="24">
        <f t="shared" si="45"/>
        <v>0.48472222222222228</v>
      </c>
      <c r="C193" s="24">
        <f t="shared" si="46"/>
        <v>0.52638888888888891</v>
      </c>
      <c r="D193" s="5"/>
      <c r="E193" s="9"/>
      <c r="F193" s="393"/>
      <c r="G193" s="394"/>
      <c r="H193" s="6"/>
      <c r="I193" s="7"/>
      <c r="J193" s="7"/>
      <c r="K193" s="30">
        <f t="shared" si="32"/>
        <v>0</v>
      </c>
      <c r="L193" s="395"/>
      <c r="M193" s="396"/>
      <c r="N193" s="397"/>
      <c r="O193" s="36">
        <f t="shared" si="31"/>
        <v>0</v>
      </c>
      <c r="P193" s="172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406"/>
      <c r="B194" s="24">
        <f t="shared" si="45"/>
        <v>0.52638888888888891</v>
      </c>
      <c r="C194" s="24">
        <f t="shared" si="46"/>
        <v>0.56805555555555554</v>
      </c>
      <c r="D194" s="5"/>
      <c r="E194" s="9"/>
      <c r="F194" s="398"/>
      <c r="G194" s="398"/>
      <c r="H194" s="6"/>
      <c r="I194" s="7"/>
      <c r="J194" s="7"/>
      <c r="K194" s="30">
        <f t="shared" si="32"/>
        <v>0</v>
      </c>
      <c r="L194" s="395"/>
      <c r="M194" s="396"/>
      <c r="N194" s="397"/>
      <c r="O194" s="36">
        <f t="shared" si="31"/>
        <v>0</v>
      </c>
      <c r="P194" s="172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407"/>
      <c r="B195" s="25">
        <f t="shared" si="45"/>
        <v>0.56805555555555554</v>
      </c>
      <c r="C195" s="25">
        <f t="shared" si="46"/>
        <v>0.60972222222222217</v>
      </c>
      <c r="D195" s="15"/>
      <c r="E195" s="11"/>
      <c r="F195" s="401"/>
      <c r="G195" s="401"/>
      <c r="H195" s="12"/>
      <c r="I195" s="13"/>
      <c r="J195" s="13"/>
      <c r="K195" s="31">
        <f t="shared" si="32"/>
        <v>0</v>
      </c>
      <c r="L195" s="402"/>
      <c r="M195" s="403"/>
      <c r="N195" s="404"/>
      <c r="O195" s="39">
        <f t="shared" si="31"/>
        <v>0</v>
      </c>
      <c r="P195" s="173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405" t="str">
        <f>A155</f>
        <v>Миндаль Риоба</v>
      </c>
      <c r="B196" s="23">
        <f>B142</f>
        <v>0.22708333333333333</v>
      </c>
      <c r="C196" s="23">
        <f>B196+1/24</f>
        <v>0.26874999999999999</v>
      </c>
      <c r="D196" s="1"/>
      <c r="E196" s="171"/>
      <c r="F196" s="408" t="s">
        <v>181</v>
      </c>
      <c r="G196" s="409"/>
      <c r="H196" s="2" t="s">
        <v>99</v>
      </c>
      <c r="I196" s="3">
        <v>0.22708333333333333</v>
      </c>
      <c r="J196" s="3">
        <v>0.24861111111111112</v>
      </c>
      <c r="K196" s="29">
        <f t="shared" si="32"/>
        <v>31.000000000000011</v>
      </c>
      <c r="L196" s="410"/>
      <c r="M196" s="411"/>
      <c r="N196" s="412"/>
      <c r="O196" s="35" t="str">
        <f t="shared" si="31"/>
        <v/>
      </c>
      <c r="P196" s="171"/>
      <c r="Q196" s="4"/>
      <c r="S196" s="33">
        <f t="shared" si="33"/>
        <v>31.000000000000011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406"/>
      <c r="B197" s="24">
        <f>C196</f>
        <v>0.26874999999999999</v>
      </c>
      <c r="C197" s="24">
        <f>B197+1/24</f>
        <v>0.31041666666666667</v>
      </c>
      <c r="D197" s="5"/>
      <c r="E197" s="172"/>
      <c r="F197" s="398"/>
      <c r="G197" s="398"/>
      <c r="H197" s="6"/>
      <c r="I197" s="7"/>
      <c r="J197" s="7"/>
      <c r="K197" s="30">
        <f t="shared" si="32"/>
        <v>0</v>
      </c>
      <c r="L197" s="395"/>
      <c r="M197" s="396"/>
      <c r="N197" s="397"/>
      <c r="O197" s="36">
        <f t="shared" si="31"/>
        <v>0</v>
      </c>
      <c r="P197" s="172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406"/>
      <c r="B198" s="24">
        <f t="shared" ref="B198:B206" si="47">C197</f>
        <v>0.31041666666666667</v>
      </c>
      <c r="C198" s="24">
        <f t="shared" ref="C198:C206" si="48">B198+1/24</f>
        <v>0.35208333333333336</v>
      </c>
      <c r="D198" s="5"/>
      <c r="E198" s="172"/>
      <c r="F198" s="398"/>
      <c r="G198" s="398"/>
      <c r="H198" s="6"/>
      <c r="I198" s="7"/>
      <c r="J198" s="7"/>
      <c r="K198" s="30">
        <f t="shared" si="32"/>
        <v>0</v>
      </c>
      <c r="L198" s="395"/>
      <c r="M198" s="396"/>
      <c r="N198" s="397"/>
      <c r="O198" s="36">
        <f t="shared" si="31"/>
        <v>0</v>
      </c>
      <c r="P198" s="172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406"/>
      <c r="B199" s="24">
        <f t="shared" si="47"/>
        <v>0.35208333333333336</v>
      </c>
      <c r="C199" s="24">
        <f t="shared" si="48"/>
        <v>0.39375000000000004</v>
      </c>
      <c r="D199" s="5"/>
      <c r="E199" s="172"/>
      <c r="F199" s="398"/>
      <c r="G199" s="398"/>
      <c r="H199" s="6"/>
      <c r="I199" s="7"/>
      <c r="J199" s="7"/>
      <c r="K199" s="30">
        <f t="shared" si="32"/>
        <v>0</v>
      </c>
      <c r="L199" s="395"/>
      <c r="M199" s="396"/>
      <c r="N199" s="397"/>
      <c r="O199" s="36">
        <f t="shared" si="31"/>
        <v>0</v>
      </c>
      <c r="P199" s="172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406"/>
      <c r="B200" s="24">
        <f t="shared" si="47"/>
        <v>0.39375000000000004</v>
      </c>
      <c r="C200" s="24">
        <f t="shared" si="48"/>
        <v>0.43541666666666673</v>
      </c>
      <c r="D200" s="5"/>
      <c r="E200" s="172"/>
      <c r="F200" s="398"/>
      <c r="G200" s="398"/>
      <c r="H200" s="6"/>
      <c r="I200" s="7"/>
      <c r="J200" s="7"/>
      <c r="K200" s="30">
        <f t="shared" si="32"/>
        <v>0</v>
      </c>
      <c r="L200" s="395"/>
      <c r="M200" s="396"/>
      <c r="N200" s="397"/>
      <c r="O200" s="36">
        <f t="shared" si="31"/>
        <v>0</v>
      </c>
      <c r="P200" s="172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406"/>
      <c r="B201" s="24">
        <f t="shared" si="47"/>
        <v>0.43541666666666673</v>
      </c>
      <c r="C201" s="24">
        <f t="shared" si="48"/>
        <v>0.47708333333333341</v>
      </c>
      <c r="D201" s="5"/>
      <c r="E201" s="172"/>
      <c r="F201" s="398"/>
      <c r="G201" s="398"/>
      <c r="H201" s="6"/>
      <c r="I201" s="7"/>
      <c r="J201" s="7"/>
      <c r="K201" s="30">
        <f t="shared" si="32"/>
        <v>0</v>
      </c>
      <c r="L201" s="395"/>
      <c r="M201" s="396"/>
      <c r="N201" s="397"/>
      <c r="O201" s="36">
        <f t="shared" si="31"/>
        <v>0</v>
      </c>
      <c r="P201" s="172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406"/>
      <c r="B202" s="24">
        <f t="shared" si="47"/>
        <v>0.47708333333333341</v>
      </c>
      <c r="C202" s="24">
        <f t="shared" si="48"/>
        <v>0.51875000000000004</v>
      </c>
      <c r="D202" s="5"/>
      <c r="E202" s="9"/>
      <c r="F202" s="398"/>
      <c r="G202" s="398"/>
      <c r="H202" s="6"/>
      <c r="I202" s="7"/>
      <c r="J202" s="7"/>
      <c r="K202" s="30">
        <f t="shared" si="32"/>
        <v>0</v>
      </c>
      <c r="L202" s="395"/>
      <c r="M202" s="396"/>
      <c r="N202" s="397"/>
      <c r="O202" s="36">
        <f t="shared" si="31"/>
        <v>0</v>
      </c>
      <c r="P202" s="172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406"/>
      <c r="B203" s="24">
        <f t="shared" si="47"/>
        <v>0.51875000000000004</v>
      </c>
      <c r="C203" s="24">
        <f t="shared" si="48"/>
        <v>0.56041666666666667</v>
      </c>
      <c r="D203" s="5"/>
      <c r="E203" s="9"/>
      <c r="F203" s="393"/>
      <c r="G203" s="394"/>
      <c r="H203" s="6"/>
      <c r="I203" s="7"/>
      <c r="J203" s="7"/>
      <c r="K203" s="30">
        <f t="shared" si="32"/>
        <v>0</v>
      </c>
      <c r="L203" s="395"/>
      <c r="M203" s="396"/>
      <c r="N203" s="397"/>
      <c r="O203" s="36">
        <f t="shared" si="31"/>
        <v>0</v>
      </c>
      <c r="P203" s="172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406"/>
      <c r="B204" s="24">
        <f t="shared" si="47"/>
        <v>0.56041666666666667</v>
      </c>
      <c r="C204" s="24">
        <f t="shared" si="48"/>
        <v>0.6020833333333333</v>
      </c>
      <c r="D204" s="5"/>
      <c r="E204" s="9"/>
      <c r="F204" s="393"/>
      <c r="G204" s="394"/>
      <c r="H204" s="6"/>
      <c r="I204" s="7"/>
      <c r="J204" s="7"/>
      <c r="K204" s="30">
        <f t="shared" si="32"/>
        <v>0</v>
      </c>
      <c r="L204" s="395"/>
      <c r="M204" s="396"/>
      <c r="N204" s="397"/>
      <c r="O204" s="36">
        <f t="shared" si="31"/>
        <v>0</v>
      </c>
      <c r="P204" s="172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406"/>
      <c r="B205" s="24">
        <f t="shared" si="47"/>
        <v>0.6020833333333333</v>
      </c>
      <c r="C205" s="24">
        <f t="shared" si="48"/>
        <v>0.64374999999999993</v>
      </c>
      <c r="D205" s="5"/>
      <c r="E205" s="9"/>
      <c r="F205" s="398"/>
      <c r="G205" s="398"/>
      <c r="H205" s="6"/>
      <c r="I205" s="7"/>
      <c r="J205" s="7"/>
      <c r="K205" s="30">
        <f t="shared" si="32"/>
        <v>0</v>
      </c>
      <c r="L205" s="395"/>
      <c r="M205" s="396"/>
      <c r="N205" s="397"/>
      <c r="O205" s="36">
        <f t="shared" si="31"/>
        <v>0</v>
      </c>
      <c r="P205" s="172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407"/>
      <c r="B206" s="25">
        <f t="shared" si="47"/>
        <v>0.64374999999999993</v>
      </c>
      <c r="C206" s="25">
        <f t="shared" si="48"/>
        <v>0.68541666666666656</v>
      </c>
      <c r="D206" s="15"/>
      <c r="E206" s="11"/>
      <c r="F206" s="401"/>
      <c r="G206" s="401"/>
      <c r="H206" s="12"/>
      <c r="I206" s="13"/>
      <c r="J206" s="13"/>
      <c r="K206" s="31">
        <f t="shared" si="32"/>
        <v>0</v>
      </c>
      <c r="L206" s="402"/>
      <c r="M206" s="403"/>
      <c r="N206" s="404"/>
      <c r="O206" s="173">
        <f t="shared" si="31"/>
        <v>0</v>
      </c>
      <c r="P206" s="173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406">
        <f>A156</f>
        <v>0</v>
      </c>
      <c r="B207" s="23">
        <f>B144</f>
        <v>0</v>
      </c>
      <c r="C207" s="23">
        <f>B207+1/24</f>
        <v>4.1666666666666664E-2</v>
      </c>
      <c r="D207" s="1"/>
      <c r="E207" s="171"/>
      <c r="F207" s="408"/>
      <c r="G207" s="409"/>
      <c r="H207" s="2"/>
      <c r="I207" s="3"/>
      <c r="J207" s="3"/>
      <c r="K207" s="29">
        <f t="shared" si="32"/>
        <v>0</v>
      </c>
      <c r="L207" s="410"/>
      <c r="M207" s="411"/>
      <c r="N207" s="412"/>
      <c r="O207" s="35">
        <f t="shared" si="31"/>
        <v>0</v>
      </c>
      <c r="P207" s="171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406"/>
      <c r="B208" s="24">
        <f>C207</f>
        <v>4.1666666666666664E-2</v>
      </c>
      <c r="C208" s="24">
        <f>B208+1/24</f>
        <v>8.3333333333333329E-2</v>
      </c>
      <c r="D208" s="5"/>
      <c r="E208" s="172"/>
      <c r="F208" s="393"/>
      <c r="G208" s="394"/>
      <c r="H208" s="6"/>
      <c r="I208" s="7"/>
      <c r="J208" s="7"/>
      <c r="K208" s="30">
        <f t="shared" si="32"/>
        <v>0</v>
      </c>
      <c r="L208" s="395"/>
      <c r="M208" s="396"/>
      <c r="N208" s="397"/>
      <c r="O208" s="36">
        <f t="shared" si="31"/>
        <v>0</v>
      </c>
      <c r="P208" s="172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40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72"/>
      <c r="F209" s="398"/>
      <c r="G209" s="398"/>
      <c r="H209" s="6"/>
      <c r="I209" s="7"/>
      <c r="J209" s="7"/>
      <c r="K209" s="30">
        <f t="shared" si="32"/>
        <v>0</v>
      </c>
      <c r="L209" s="395"/>
      <c r="M209" s="396"/>
      <c r="N209" s="397"/>
      <c r="O209" s="36">
        <f t="shared" si="31"/>
        <v>0</v>
      </c>
      <c r="P209" s="172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406"/>
      <c r="B210" s="24">
        <f t="shared" si="49"/>
        <v>0.125</v>
      </c>
      <c r="C210" s="24">
        <f t="shared" si="50"/>
        <v>0.16666666666666666</v>
      </c>
      <c r="D210" s="5"/>
      <c r="E210" s="172"/>
      <c r="F210" s="398"/>
      <c r="G210" s="398"/>
      <c r="H210" s="6"/>
      <c r="I210" s="7"/>
      <c r="J210" s="7"/>
      <c r="K210" s="30">
        <f t="shared" si="32"/>
        <v>0</v>
      </c>
      <c r="L210" s="395"/>
      <c r="M210" s="396"/>
      <c r="N210" s="397"/>
      <c r="O210" s="36">
        <f t="shared" si="31"/>
        <v>0</v>
      </c>
      <c r="P210" s="172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406"/>
      <c r="B211" s="24">
        <f t="shared" si="49"/>
        <v>0.16666666666666666</v>
      </c>
      <c r="C211" s="24">
        <f t="shared" si="50"/>
        <v>0.20833333333333331</v>
      </c>
      <c r="D211" s="5"/>
      <c r="E211" s="172"/>
      <c r="F211" s="398"/>
      <c r="G211" s="398"/>
      <c r="H211" s="6"/>
      <c r="I211" s="7"/>
      <c r="J211" s="7"/>
      <c r="K211" s="30">
        <f t="shared" si="32"/>
        <v>0</v>
      </c>
      <c r="L211" s="395"/>
      <c r="M211" s="396"/>
      <c r="N211" s="397"/>
      <c r="O211" s="36">
        <f t="shared" si="31"/>
        <v>0</v>
      </c>
      <c r="P211" s="172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406"/>
      <c r="B212" s="24">
        <f t="shared" si="49"/>
        <v>0.20833333333333331</v>
      </c>
      <c r="C212" s="24">
        <f t="shared" si="50"/>
        <v>0.24999999999999997</v>
      </c>
      <c r="D212" s="5"/>
      <c r="E212" s="172"/>
      <c r="F212" s="398"/>
      <c r="G212" s="398"/>
      <c r="H212" s="6"/>
      <c r="I212" s="7"/>
      <c r="J212" s="7"/>
      <c r="K212" s="30">
        <f t="shared" si="32"/>
        <v>0</v>
      </c>
      <c r="L212" s="395"/>
      <c r="M212" s="396"/>
      <c r="N212" s="397"/>
      <c r="O212" s="36">
        <f t="shared" si="31"/>
        <v>0</v>
      </c>
      <c r="P212" s="172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40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398"/>
      <c r="G213" s="398"/>
      <c r="H213" s="6"/>
      <c r="I213" s="7"/>
      <c r="J213" s="7"/>
      <c r="K213" s="30">
        <f t="shared" si="32"/>
        <v>0</v>
      </c>
      <c r="L213" s="395"/>
      <c r="M213" s="396"/>
      <c r="N213" s="397"/>
      <c r="O213" s="36">
        <f t="shared" si="31"/>
        <v>0</v>
      </c>
      <c r="P213" s="172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40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393"/>
      <c r="G214" s="394"/>
      <c r="H214" s="6"/>
      <c r="I214" s="7"/>
      <c r="J214" s="7"/>
      <c r="K214" s="30">
        <f t="shared" si="32"/>
        <v>0</v>
      </c>
      <c r="L214" s="395"/>
      <c r="M214" s="396"/>
      <c r="N214" s="397"/>
      <c r="O214" s="36">
        <f t="shared" si="31"/>
        <v>0</v>
      </c>
      <c r="P214" s="172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406"/>
      <c r="B215" s="24">
        <f t="shared" si="49"/>
        <v>0.33333333333333331</v>
      </c>
      <c r="C215" s="24">
        <f t="shared" si="50"/>
        <v>0.375</v>
      </c>
      <c r="D215" s="5"/>
      <c r="E215" s="9"/>
      <c r="F215" s="393"/>
      <c r="G215" s="394"/>
      <c r="H215" s="6"/>
      <c r="I215" s="7"/>
      <c r="J215" s="7"/>
      <c r="K215" s="30">
        <f t="shared" si="32"/>
        <v>0</v>
      </c>
      <c r="L215" s="395"/>
      <c r="M215" s="396"/>
      <c r="N215" s="397"/>
      <c r="O215" s="36">
        <f t="shared" si="31"/>
        <v>0</v>
      </c>
      <c r="P215" s="172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406"/>
      <c r="B216" s="24">
        <f t="shared" si="49"/>
        <v>0.375</v>
      </c>
      <c r="C216" s="24">
        <f t="shared" si="50"/>
        <v>0.41666666666666669</v>
      </c>
      <c r="D216" s="5"/>
      <c r="E216" s="9"/>
      <c r="F216" s="398"/>
      <c r="G216" s="398"/>
      <c r="H216" s="6"/>
      <c r="I216" s="7"/>
      <c r="J216" s="7"/>
      <c r="K216" s="30">
        <f t="shared" si="32"/>
        <v>0</v>
      </c>
      <c r="L216" s="395"/>
      <c r="M216" s="396"/>
      <c r="N216" s="397"/>
      <c r="O216" s="36">
        <f t="shared" si="31"/>
        <v>0</v>
      </c>
      <c r="P216" s="172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40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401"/>
      <c r="G217" s="401"/>
      <c r="H217" s="12"/>
      <c r="I217" s="13"/>
      <c r="J217" s="13"/>
      <c r="K217" s="31">
        <f t="shared" si="32"/>
        <v>0</v>
      </c>
      <c r="L217" s="402"/>
      <c r="M217" s="403"/>
      <c r="N217" s="404"/>
      <c r="O217" s="173">
        <f t="shared" si="31"/>
        <v>0</v>
      </c>
      <c r="P217" s="173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405">
        <f>A157</f>
        <v>0</v>
      </c>
      <c r="B218" s="23">
        <f>B146</f>
        <v>0</v>
      </c>
      <c r="C218" s="23">
        <f>B218+1/24</f>
        <v>4.1666666666666664E-2</v>
      </c>
      <c r="D218" s="1"/>
      <c r="E218" s="171"/>
      <c r="F218" s="408"/>
      <c r="G218" s="409"/>
      <c r="H218" s="2"/>
      <c r="I218" s="3"/>
      <c r="J218" s="3"/>
      <c r="K218" s="29">
        <f t="shared" si="32"/>
        <v>0</v>
      </c>
      <c r="L218" s="410"/>
      <c r="M218" s="411"/>
      <c r="N218" s="412"/>
      <c r="O218" s="35">
        <f t="shared" si="31"/>
        <v>0</v>
      </c>
      <c r="P218" s="171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406"/>
      <c r="B219" s="24">
        <f>C218</f>
        <v>4.1666666666666664E-2</v>
      </c>
      <c r="C219" s="24">
        <f>B219+1/24</f>
        <v>8.3333333333333329E-2</v>
      </c>
      <c r="D219" s="5"/>
      <c r="E219" s="172"/>
      <c r="F219" s="393"/>
      <c r="G219" s="394"/>
      <c r="H219" s="6"/>
      <c r="I219" s="7"/>
      <c r="J219" s="7"/>
      <c r="K219" s="30">
        <f t="shared" si="32"/>
        <v>0</v>
      </c>
      <c r="L219" s="395"/>
      <c r="M219" s="396"/>
      <c r="N219" s="397"/>
      <c r="O219" s="36">
        <f t="shared" si="31"/>
        <v>0</v>
      </c>
      <c r="P219" s="172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40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72"/>
      <c r="F220" s="398"/>
      <c r="G220" s="398"/>
      <c r="H220" s="6"/>
      <c r="I220" s="7"/>
      <c r="J220" s="7"/>
      <c r="K220" s="30">
        <f t="shared" si="32"/>
        <v>0</v>
      </c>
      <c r="L220" s="395"/>
      <c r="M220" s="396"/>
      <c r="N220" s="397"/>
      <c r="O220" s="36">
        <f t="shared" si="31"/>
        <v>0</v>
      </c>
      <c r="P220" s="172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406"/>
      <c r="B221" s="24">
        <f t="shared" si="51"/>
        <v>0.125</v>
      </c>
      <c r="C221" s="24">
        <f t="shared" si="52"/>
        <v>0.16666666666666666</v>
      </c>
      <c r="D221" s="5"/>
      <c r="E221" s="172"/>
      <c r="F221" s="398"/>
      <c r="G221" s="398"/>
      <c r="H221" s="6"/>
      <c r="I221" s="7"/>
      <c r="J221" s="7"/>
      <c r="K221" s="30">
        <f t="shared" si="32"/>
        <v>0</v>
      </c>
      <c r="L221" s="395"/>
      <c r="M221" s="396"/>
      <c r="N221" s="397"/>
      <c r="O221" s="36">
        <f t="shared" si="31"/>
        <v>0</v>
      </c>
      <c r="P221" s="172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406"/>
      <c r="B222" s="24">
        <f t="shared" si="51"/>
        <v>0.16666666666666666</v>
      </c>
      <c r="C222" s="24">
        <f t="shared" si="52"/>
        <v>0.20833333333333331</v>
      </c>
      <c r="D222" s="5"/>
      <c r="E222" s="172"/>
      <c r="F222" s="398"/>
      <c r="G222" s="398"/>
      <c r="H222" s="6"/>
      <c r="I222" s="7"/>
      <c r="J222" s="7"/>
      <c r="K222" s="30">
        <f t="shared" si="32"/>
        <v>0</v>
      </c>
      <c r="L222" s="395"/>
      <c r="M222" s="396"/>
      <c r="N222" s="397"/>
      <c r="O222" s="36">
        <f t="shared" si="31"/>
        <v>0</v>
      </c>
      <c r="P222" s="172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406"/>
      <c r="B223" s="24">
        <f t="shared" si="51"/>
        <v>0.20833333333333331</v>
      </c>
      <c r="C223" s="24">
        <f t="shared" si="52"/>
        <v>0.24999999999999997</v>
      </c>
      <c r="D223" s="5"/>
      <c r="E223" s="172"/>
      <c r="F223" s="398"/>
      <c r="G223" s="398"/>
      <c r="H223" s="6"/>
      <c r="I223" s="7"/>
      <c r="J223" s="7"/>
      <c r="K223" s="30">
        <f t="shared" si="32"/>
        <v>0</v>
      </c>
      <c r="L223" s="395"/>
      <c r="M223" s="396"/>
      <c r="N223" s="397"/>
      <c r="O223" s="36">
        <f t="shared" si="31"/>
        <v>0</v>
      </c>
      <c r="P223" s="172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40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398"/>
      <c r="G224" s="398"/>
      <c r="H224" s="6"/>
      <c r="I224" s="7"/>
      <c r="J224" s="7"/>
      <c r="K224" s="30">
        <f t="shared" si="32"/>
        <v>0</v>
      </c>
      <c r="L224" s="395"/>
      <c r="M224" s="396"/>
      <c r="N224" s="397"/>
      <c r="O224" s="36">
        <f t="shared" si="31"/>
        <v>0</v>
      </c>
      <c r="P224" s="172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40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393"/>
      <c r="G225" s="394"/>
      <c r="H225" s="6"/>
      <c r="I225" s="7"/>
      <c r="J225" s="7"/>
      <c r="K225" s="30">
        <f t="shared" si="32"/>
        <v>0</v>
      </c>
      <c r="L225" s="395"/>
      <c r="M225" s="396"/>
      <c r="N225" s="397"/>
      <c r="O225" s="36">
        <f t="shared" si="31"/>
        <v>0</v>
      </c>
      <c r="P225" s="172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406"/>
      <c r="B226" s="24">
        <f t="shared" si="51"/>
        <v>0.33333333333333331</v>
      </c>
      <c r="C226" s="24">
        <f t="shared" si="52"/>
        <v>0.375</v>
      </c>
      <c r="D226" s="5"/>
      <c r="E226" s="9"/>
      <c r="F226" s="393"/>
      <c r="G226" s="394"/>
      <c r="H226" s="6"/>
      <c r="I226" s="7"/>
      <c r="J226" s="7"/>
      <c r="K226" s="30">
        <f t="shared" si="32"/>
        <v>0</v>
      </c>
      <c r="L226" s="395"/>
      <c r="M226" s="396"/>
      <c r="N226" s="397"/>
      <c r="O226" s="36">
        <f t="shared" ref="O226:O228" si="53">IF(H226=$V$5,$F$122,"")</f>
        <v>0</v>
      </c>
      <c r="P226" s="172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406"/>
      <c r="B227" s="24">
        <f t="shared" si="51"/>
        <v>0.375</v>
      </c>
      <c r="C227" s="24">
        <f t="shared" si="52"/>
        <v>0.41666666666666669</v>
      </c>
      <c r="D227" s="5"/>
      <c r="E227" s="9"/>
      <c r="F227" s="398"/>
      <c r="G227" s="398"/>
      <c r="H227" s="6"/>
      <c r="I227" s="7"/>
      <c r="J227" s="7"/>
      <c r="K227" s="30">
        <f t="shared" ref="K227:K228" si="54">(J227-I227+(J227&lt;I227))*24*60</f>
        <v>0</v>
      </c>
      <c r="L227" s="395"/>
      <c r="M227" s="396"/>
      <c r="N227" s="397"/>
      <c r="O227" s="36">
        <f t="shared" si="53"/>
        <v>0</v>
      </c>
      <c r="P227" s="172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40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401"/>
      <c r="G228" s="401"/>
      <c r="H228" s="12"/>
      <c r="I228" s="13"/>
      <c r="J228" s="13"/>
      <c r="K228" s="31">
        <f t="shared" si="54"/>
        <v>0</v>
      </c>
      <c r="L228" s="402"/>
      <c r="M228" s="403"/>
      <c r="N228" s="404"/>
      <c r="O228" s="173">
        <f t="shared" si="53"/>
        <v>0</v>
      </c>
      <c r="P228" s="173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5" thickBot="1">
      <c r="S229" s="34">
        <f t="shared" ref="S229:Z229" si="55">SUM(S162:S228)</f>
        <v>313.99999999999994</v>
      </c>
      <c r="T229" s="34">
        <f t="shared" si="55"/>
        <v>0</v>
      </c>
      <c r="U229" s="34">
        <f t="shared" si="55"/>
        <v>27.000000000000064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30.99999999999989</v>
      </c>
      <c r="AB229" s="114"/>
    </row>
  </sheetData>
  <mergeCells count="571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</mergeCells>
  <conditionalFormatting sqref="A37:F42">
    <cfRule type="containsBlanks" dxfId="1010" priority="117" stopIfTrue="1">
      <formula>LEN(TRIM(A37))=0</formula>
    </cfRule>
  </conditionalFormatting>
  <conditionalFormatting sqref="A152:F157">
    <cfRule type="containsBlanks" dxfId="1009" priority="91" stopIfTrue="1">
      <formula>LEN(TRIM(A152))=0</formula>
    </cfRule>
  </conditionalFormatting>
  <conditionalFormatting sqref="B21:C32">
    <cfRule type="containsBlanks" dxfId="1008" priority="123" stopIfTrue="1">
      <formula>LEN(TRIM(B21))=0</formula>
    </cfRule>
  </conditionalFormatting>
  <conditionalFormatting sqref="B136:C147">
    <cfRule type="containsBlanks" dxfId="1007" priority="97" stopIfTrue="1">
      <formula>LEN(TRIM(B136))=0</formula>
    </cfRule>
  </conditionalFormatting>
  <conditionalFormatting sqref="D162:D166 D167:G168 D169:F170">
    <cfRule type="containsBlanks" dxfId="1006" priority="90" stopIfTrue="1">
      <formula>LEN(TRIM(D162))=0</formula>
    </cfRule>
  </conditionalFormatting>
  <conditionalFormatting sqref="D77:F78 D79:J80">
    <cfRule type="containsBlanks" dxfId="1005" priority="114" stopIfTrue="1">
      <formula>LEN(TRIM(D77))=0</formula>
    </cfRule>
  </conditionalFormatting>
  <conditionalFormatting sqref="D181:F182 D183:G184">
    <cfRule type="containsBlanks" dxfId="1004" priority="89" stopIfTrue="1">
      <formula>LEN(TRIM(D181))=0</formula>
    </cfRule>
  </conditionalFormatting>
  <conditionalFormatting sqref="D63:G65 D66:F67 D68:J69">
    <cfRule type="containsBlanks" dxfId="1003" priority="115" stopIfTrue="1">
      <formula>LEN(TRIM(D63))=0</formula>
    </cfRule>
  </conditionalFormatting>
  <conditionalFormatting sqref="D70:G76">
    <cfRule type="containsBlanks" dxfId="1002" priority="11" stopIfTrue="1">
      <formula>LEN(TRIM(D70))=0</formula>
    </cfRule>
  </conditionalFormatting>
  <conditionalFormatting sqref="D81:G87 D88:F89 D90:J91">
    <cfRule type="containsBlanks" dxfId="1001" priority="113" stopIfTrue="1">
      <formula>LEN(TRIM(D81))=0</formula>
    </cfRule>
  </conditionalFormatting>
  <conditionalFormatting sqref="D92:G98 D99:F100 D101:J102">
    <cfRule type="containsBlanks" dxfId="1000" priority="61" stopIfTrue="1">
      <formula>LEN(TRIM(D92))=0</formula>
    </cfRule>
  </conditionalFormatting>
  <conditionalFormatting sqref="D103:G109 D110:F111 D112:J113">
    <cfRule type="containsBlanks" dxfId="999" priority="55" stopIfTrue="1">
      <formula>LEN(TRIM(D103))=0</formula>
    </cfRule>
  </conditionalFormatting>
  <conditionalFormatting sqref="D171:G180">
    <cfRule type="containsBlanks" dxfId="998" priority="24" stopIfTrue="1">
      <formula>LEN(TRIM(D171))=0</formula>
    </cfRule>
  </conditionalFormatting>
  <conditionalFormatting sqref="D188:G191 D192:F193 D194:G195">
    <cfRule type="containsBlanks" dxfId="997" priority="88" stopIfTrue="1">
      <formula>LEN(TRIM(D188))=0</formula>
    </cfRule>
  </conditionalFormatting>
  <conditionalFormatting sqref="D200:G202 D203:F204 D205:J206">
    <cfRule type="containsBlanks" dxfId="996" priority="87" stopIfTrue="1">
      <formula>LEN(TRIM(D200))=0</formula>
    </cfRule>
  </conditionalFormatting>
  <conditionalFormatting sqref="D207:G213 D214:F215 D216:J217">
    <cfRule type="containsBlanks" dxfId="995" priority="49" stopIfTrue="1">
      <formula>LEN(TRIM(D207))=0</formula>
    </cfRule>
  </conditionalFormatting>
  <conditionalFormatting sqref="D218:G224 D225:F226 D227:J228">
    <cfRule type="containsBlanks" dxfId="994" priority="42" stopIfTrue="1">
      <formula>LEN(TRIM(D218))=0</formula>
    </cfRule>
  </conditionalFormatting>
  <conditionalFormatting sqref="D47:J53 D54:F55 H54:J55">
    <cfRule type="containsBlanks" dxfId="993" priority="116" stopIfTrue="1">
      <formula>LEN(TRIM(D47))=0</formula>
    </cfRule>
  </conditionalFormatting>
  <conditionalFormatting sqref="D56:J62">
    <cfRule type="containsBlanks" dxfId="992" priority="12" stopIfTrue="1">
      <formula>LEN(TRIM(D56))=0</formula>
    </cfRule>
  </conditionalFormatting>
  <conditionalFormatting sqref="D185:J187">
    <cfRule type="containsBlanks" dxfId="991" priority="3" stopIfTrue="1">
      <formula>LEN(TRIM(D185))=0</formula>
    </cfRule>
  </conditionalFormatting>
  <conditionalFormatting sqref="D196:J199">
    <cfRule type="containsBlanks" dxfId="990" priority="1" stopIfTrue="1">
      <formula>LEN(TRIM(D196))=0</formula>
    </cfRule>
  </conditionalFormatting>
  <conditionalFormatting sqref="E21:E32">
    <cfRule type="containsBlanks" dxfId="989" priority="122" stopIfTrue="1">
      <formula>LEN(TRIM(E21))=0</formula>
    </cfRule>
  </conditionalFormatting>
  <conditionalFormatting sqref="E136:E147">
    <cfRule type="containsBlanks" dxfId="988" priority="96" stopIfTrue="1">
      <formula>LEN(TRIM(E136))=0</formula>
    </cfRule>
  </conditionalFormatting>
  <conditionalFormatting sqref="E165:G166">
    <cfRule type="containsBlanks" dxfId="987" priority="26" stopIfTrue="1">
      <formula>LEN(TRIM(E165))=0</formula>
    </cfRule>
  </conditionalFormatting>
  <conditionalFormatting sqref="E162:J164">
    <cfRule type="containsBlanks" dxfId="986" priority="7" stopIfTrue="1">
      <formula>LEN(TRIM(E162))=0</formula>
    </cfRule>
  </conditionalFormatting>
  <conditionalFormatting sqref="F5:H13">
    <cfRule type="containsBlanks" dxfId="985" priority="62" stopIfTrue="1">
      <formula>LEN(TRIM(F5))=0</formula>
    </cfRule>
  </conditionalFormatting>
  <conditionalFormatting sqref="F120:H128">
    <cfRule type="containsBlanks" dxfId="984" priority="73" stopIfTrue="1">
      <formula>LEN(TRIM(F120))=0</formula>
    </cfRule>
  </conditionalFormatting>
  <conditionalFormatting sqref="H63:J67">
    <cfRule type="containsBlanks" dxfId="983" priority="72" stopIfTrue="1">
      <formula>LEN(TRIM(H63))=0</formula>
    </cfRule>
  </conditionalFormatting>
  <conditionalFormatting sqref="H70:J78">
    <cfRule type="containsBlanks" dxfId="982" priority="9" stopIfTrue="1">
      <formula>LEN(TRIM(H70))=0</formula>
    </cfRule>
  </conditionalFormatting>
  <conditionalFormatting sqref="H81:J89">
    <cfRule type="containsBlanks" dxfId="981" priority="70" stopIfTrue="1">
      <formula>LEN(TRIM(H81))=0</formula>
    </cfRule>
  </conditionalFormatting>
  <conditionalFormatting sqref="H92:J100">
    <cfRule type="containsBlanks" dxfId="980" priority="56" stopIfTrue="1">
      <formula>LEN(TRIM(H92))=0</formula>
    </cfRule>
  </conditionalFormatting>
  <conditionalFormatting sqref="H103:J111">
    <cfRule type="containsBlanks" dxfId="979" priority="50" stopIfTrue="1">
      <formula>LEN(TRIM(H103))=0</formula>
    </cfRule>
  </conditionalFormatting>
  <conditionalFormatting sqref="H165:J184">
    <cfRule type="containsBlanks" dxfId="978" priority="25" stopIfTrue="1">
      <formula>LEN(TRIM(H165))=0</formula>
    </cfRule>
  </conditionalFormatting>
  <conditionalFormatting sqref="H188:J195">
    <cfRule type="containsBlanks" dxfId="977" priority="65" stopIfTrue="1">
      <formula>LEN(TRIM(H188))=0</formula>
    </cfRule>
  </conditionalFormatting>
  <conditionalFormatting sqref="H200:J204">
    <cfRule type="containsBlanks" dxfId="976" priority="64" stopIfTrue="1">
      <formula>LEN(TRIM(H200))=0</formula>
    </cfRule>
  </conditionalFormatting>
  <conditionalFormatting sqref="H207:J215">
    <cfRule type="containsBlanks" dxfId="975" priority="43" stopIfTrue="1">
      <formula>LEN(TRIM(H207))=0</formula>
    </cfRule>
  </conditionalFormatting>
  <conditionalFormatting sqref="H218:J226">
    <cfRule type="containsBlanks" dxfId="974" priority="36" stopIfTrue="1">
      <formula>LEN(TRIM(H218))=0</formula>
    </cfRule>
  </conditionalFormatting>
  <conditionalFormatting sqref="K5:L13">
    <cfRule type="containsBlanks" dxfId="973" priority="63" stopIfTrue="1">
      <formula>LEN(TRIM(K5))=0</formula>
    </cfRule>
  </conditionalFormatting>
  <conditionalFormatting sqref="K120:L128">
    <cfRule type="containsBlanks" dxfId="972" priority="99" stopIfTrue="1">
      <formula>LEN(TRIM(K120))=0</formula>
    </cfRule>
  </conditionalFormatting>
  <conditionalFormatting sqref="L47:L113">
    <cfRule type="containsBlanks" dxfId="971" priority="51" stopIfTrue="1">
      <formula>LEN(TRIM(L47))=0</formula>
    </cfRule>
  </conditionalFormatting>
  <conditionalFormatting sqref="L162:L228">
    <cfRule type="containsBlanks" dxfId="970" priority="23" stopIfTrue="1">
      <formula>LEN(TRIM(L162))=0</formula>
    </cfRule>
  </conditionalFormatting>
  <conditionalFormatting sqref="O47:Q113">
    <cfRule type="containsBlanks" dxfId="969" priority="52" stopIfTrue="1">
      <formula>LEN(TRIM(O47))=0</formula>
    </cfRule>
  </conditionalFormatting>
  <conditionalFormatting sqref="O162:Q228">
    <cfRule type="containsBlanks" dxfId="968" priority="37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91B4955D-0070-40E6-AC57-4C0568A6FF04}">
      <formula1>$V$3:$V$5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9"/>
  <dimension ref="A1:AB229"/>
  <sheetViews>
    <sheetView topLeftCell="A111" zoomScale="70" zoomScaleNormal="70" workbookViewId="0">
      <selection activeCell="L49" sqref="L49:N49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185"/>
      <c r="S1" s="185"/>
      <c r="T1" s="185"/>
      <c r="U1" s="185"/>
    </row>
    <row r="2" spans="1:24" ht="15.75" thickBot="1">
      <c r="A2" s="258" t="s">
        <v>90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186"/>
      <c r="S2" s="186"/>
      <c r="T2" s="186"/>
      <c r="U2" s="186"/>
    </row>
    <row r="3" spans="1:24" ht="18.75" thickBot="1">
      <c r="A3" s="259" t="s">
        <v>60</v>
      </c>
      <c r="B3" s="260"/>
      <c r="C3" s="260"/>
      <c r="D3" s="260"/>
      <c r="E3" s="261"/>
      <c r="F3" s="37" t="s">
        <v>61</v>
      </c>
      <c r="G3" s="38">
        <f>SUM(J21:J32)+SUM(J136:J147)</f>
        <v>6416.6666666666642</v>
      </c>
      <c r="H3" s="38">
        <f>SUM(K21:K32)+SUM(K136:K147)</f>
        <v>6200</v>
      </c>
      <c r="I3" s="81" t="s">
        <v>47</v>
      </c>
      <c r="J3" s="82">
        <v>2000</v>
      </c>
      <c r="K3" s="83" t="s">
        <v>54</v>
      </c>
      <c r="L3" s="84">
        <v>720</v>
      </c>
    </row>
    <row r="4" spans="1:24" ht="20.25" customHeight="1" thickBot="1">
      <c r="A4" s="262" t="s">
        <v>8</v>
      </c>
      <c r="B4" s="263"/>
      <c r="C4" s="263"/>
      <c r="D4" s="263"/>
      <c r="E4" s="264"/>
      <c r="F4" s="265" t="s">
        <v>34</v>
      </c>
      <c r="G4" s="265"/>
      <c r="H4" s="266"/>
      <c r="I4" s="265" t="s">
        <v>9</v>
      </c>
      <c r="J4" s="267"/>
      <c r="K4" s="268" t="s">
        <v>16</v>
      </c>
      <c r="L4" s="266"/>
      <c r="M4" s="85"/>
      <c r="N4" s="269" t="s">
        <v>28</v>
      </c>
      <c r="O4" s="270"/>
      <c r="P4" s="270"/>
      <c r="Q4" s="270"/>
      <c r="R4" s="270"/>
      <c r="S4" s="270"/>
      <c r="T4" s="270"/>
      <c r="U4" s="271"/>
      <c r="X4" s="86"/>
    </row>
    <row r="5" spans="1:24" ht="15" thickBot="1">
      <c r="A5" s="289" t="s">
        <v>63</v>
      </c>
      <c r="B5" s="290"/>
      <c r="C5" s="290"/>
      <c r="D5" s="290"/>
      <c r="E5" s="290"/>
      <c r="F5" s="291" t="s">
        <v>249</v>
      </c>
      <c r="G5" s="292"/>
      <c r="H5" s="293"/>
      <c r="I5" s="294" t="s">
        <v>65</v>
      </c>
      <c r="J5" s="295"/>
      <c r="K5" s="291" t="s">
        <v>251</v>
      </c>
      <c r="L5" s="293"/>
      <c r="N5" s="296"/>
      <c r="O5" s="280" t="s">
        <v>29</v>
      </c>
      <c r="P5" s="281"/>
      <c r="Q5" s="281"/>
      <c r="R5" s="178"/>
      <c r="S5" s="178"/>
      <c r="T5" s="178"/>
      <c r="U5" s="87"/>
      <c r="X5" s="88"/>
    </row>
    <row r="6" spans="1:24" ht="14.25">
      <c r="A6" s="183" t="s">
        <v>7</v>
      </c>
      <c r="B6" s="184"/>
      <c r="C6" s="184"/>
      <c r="D6" s="184"/>
      <c r="E6" s="184"/>
      <c r="F6" s="275" t="s">
        <v>250</v>
      </c>
      <c r="G6" s="276"/>
      <c r="H6" s="277"/>
      <c r="I6" s="294" t="s">
        <v>45</v>
      </c>
      <c r="J6" s="295"/>
      <c r="K6" s="275" t="s">
        <v>190</v>
      </c>
      <c r="L6" s="277"/>
      <c r="N6" s="297"/>
      <c r="O6" s="298"/>
      <c r="P6" s="299"/>
      <c r="Q6" s="299"/>
      <c r="R6" s="179"/>
      <c r="S6" s="179"/>
      <c r="T6" s="179"/>
      <c r="U6" s="89"/>
      <c r="X6" s="88"/>
    </row>
    <row r="7" spans="1:24" ht="16.5" customHeight="1">
      <c r="A7" s="272" t="s">
        <v>46</v>
      </c>
      <c r="B7" s="273"/>
      <c r="C7" s="273"/>
      <c r="D7" s="273"/>
      <c r="E7" s="274"/>
      <c r="F7" s="275" t="s">
        <v>124</v>
      </c>
      <c r="G7" s="276"/>
      <c r="H7" s="277"/>
      <c r="I7" s="196" t="s">
        <v>44</v>
      </c>
      <c r="J7" s="71"/>
      <c r="K7" s="275" t="s">
        <v>264</v>
      </c>
      <c r="L7" s="277"/>
      <c r="N7" s="278"/>
      <c r="O7" s="280" t="s">
        <v>30</v>
      </c>
      <c r="P7" s="281"/>
      <c r="Q7" s="282"/>
      <c r="R7" s="180"/>
      <c r="S7" s="180"/>
      <c r="T7" s="180"/>
      <c r="U7" s="87"/>
      <c r="X7" s="88"/>
    </row>
    <row r="8" spans="1:24" ht="16.5" customHeight="1" thickBot="1">
      <c r="A8" s="272" t="s">
        <v>66</v>
      </c>
      <c r="B8" s="273"/>
      <c r="C8" s="273"/>
      <c r="D8" s="273"/>
      <c r="E8" s="274"/>
      <c r="F8" s="286" t="s">
        <v>263</v>
      </c>
      <c r="G8" s="287"/>
      <c r="H8" s="288"/>
      <c r="I8" s="196" t="s">
        <v>67</v>
      </c>
      <c r="J8" s="71"/>
      <c r="K8" s="286" t="s">
        <v>265</v>
      </c>
      <c r="L8" s="288"/>
      <c r="N8" s="279"/>
      <c r="O8" s="283"/>
      <c r="P8" s="284"/>
      <c r="Q8" s="285"/>
      <c r="R8" s="181"/>
      <c r="S8" s="181"/>
      <c r="T8" s="181"/>
      <c r="U8" s="91"/>
      <c r="X8" s="88"/>
    </row>
    <row r="9" spans="1:24" ht="15" thickBot="1">
      <c r="A9" s="303" t="s">
        <v>66</v>
      </c>
      <c r="B9" s="304"/>
      <c r="C9" s="304"/>
      <c r="D9" s="304"/>
      <c r="E9" s="305"/>
      <c r="F9" s="306" t="s">
        <v>122</v>
      </c>
      <c r="G9" s="307"/>
      <c r="H9" s="308"/>
      <c r="I9" s="92"/>
      <c r="J9" s="93"/>
      <c r="K9" s="306"/>
      <c r="L9" s="308"/>
      <c r="N9" s="309"/>
      <c r="O9" s="309"/>
      <c r="P9" s="310"/>
      <c r="Q9" s="310"/>
      <c r="R9" s="182"/>
      <c r="S9" s="182"/>
      <c r="T9" s="182"/>
      <c r="U9" s="182"/>
      <c r="X9" s="88"/>
    </row>
    <row r="10" spans="1:24" ht="15" hidden="1" thickBot="1">
      <c r="A10" s="94"/>
      <c r="B10" s="95"/>
      <c r="C10" s="95"/>
      <c r="D10" s="95"/>
      <c r="E10" s="95"/>
      <c r="F10" s="96"/>
      <c r="G10" s="96"/>
      <c r="H10" s="96"/>
      <c r="I10" s="95"/>
      <c r="J10" s="95"/>
      <c r="K10" s="96"/>
      <c r="L10" s="97"/>
      <c r="N10" s="177"/>
      <c r="O10" s="177"/>
      <c r="P10" s="182"/>
      <c r="Q10" s="182"/>
      <c r="R10" s="182"/>
      <c r="S10" s="182"/>
      <c r="T10" s="182"/>
      <c r="U10" s="182"/>
      <c r="X10" s="88"/>
    </row>
    <row r="11" spans="1:24" ht="15" hidden="1" thickBot="1">
      <c r="A11" s="94"/>
      <c r="B11" s="95"/>
      <c r="C11" s="95"/>
      <c r="D11" s="95"/>
      <c r="E11" s="95"/>
      <c r="F11" s="96"/>
      <c r="G11" s="96"/>
      <c r="H11" s="96"/>
      <c r="I11" s="95"/>
      <c r="J11" s="95"/>
      <c r="K11" s="96"/>
      <c r="L11" s="97"/>
      <c r="N11" s="177"/>
      <c r="O11" s="177"/>
      <c r="P11" s="182"/>
      <c r="Q11" s="182"/>
      <c r="R11" s="182"/>
      <c r="S11" s="182"/>
      <c r="T11" s="182"/>
      <c r="U11" s="182"/>
      <c r="X11" s="88"/>
    </row>
    <row r="12" spans="1:24" ht="15" hidden="1" thickBot="1">
      <c r="A12" s="94"/>
      <c r="B12" s="95"/>
      <c r="C12" s="95"/>
      <c r="D12" s="95"/>
      <c r="E12" s="95"/>
      <c r="F12" s="96"/>
      <c r="G12" s="96"/>
      <c r="H12" s="96"/>
      <c r="I12" s="95"/>
      <c r="J12" s="95"/>
      <c r="K12" s="96"/>
      <c r="L12" s="97"/>
      <c r="N12" s="177"/>
      <c r="O12" s="177"/>
      <c r="P12" s="182"/>
      <c r="Q12" s="182"/>
      <c r="R12" s="182"/>
      <c r="S12" s="182"/>
      <c r="T12" s="182"/>
      <c r="U12" s="182"/>
      <c r="X12" s="88"/>
    </row>
    <row r="13" spans="1:24" ht="15" hidden="1" thickBot="1">
      <c r="A13" s="94"/>
      <c r="B13" s="95"/>
      <c r="C13" s="95"/>
      <c r="D13" s="95"/>
      <c r="E13" s="95"/>
      <c r="F13" s="96"/>
      <c r="G13" s="96"/>
      <c r="H13" s="96"/>
      <c r="I13" s="95"/>
      <c r="J13" s="95"/>
      <c r="K13" s="96"/>
      <c r="L13" s="97"/>
      <c r="N13" s="177"/>
      <c r="O13" s="177"/>
      <c r="P13" s="182"/>
      <c r="Q13" s="182"/>
      <c r="R13" s="182"/>
      <c r="S13" s="182"/>
      <c r="T13" s="182"/>
      <c r="U13" s="182"/>
      <c r="X13" s="88"/>
    </row>
    <row r="14" spans="1:24" ht="18.75" customHeight="1" thickBot="1">
      <c r="A14" s="311" t="s">
        <v>33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3"/>
      <c r="N14" s="314" t="s">
        <v>37</v>
      </c>
      <c r="O14" s="315"/>
      <c r="P14" s="315"/>
      <c r="Q14" s="315"/>
      <c r="R14" s="315"/>
      <c r="S14" s="315"/>
      <c r="T14" s="315"/>
      <c r="U14" s="315"/>
      <c r="V14" s="316"/>
      <c r="X14" s="88"/>
    </row>
    <row r="15" spans="1:24" ht="8.25" customHeight="1">
      <c r="A15" s="300" t="s">
        <v>83</v>
      </c>
      <c r="B15" s="300" t="s">
        <v>51</v>
      </c>
      <c r="C15" s="300" t="s">
        <v>52</v>
      </c>
      <c r="D15" s="300" t="s">
        <v>24</v>
      </c>
      <c r="E15" s="300" t="s">
        <v>53</v>
      </c>
      <c r="F15" s="300" t="s">
        <v>55</v>
      </c>
      <c r="G15" s="300" t="s">
        <v>50</v>
      </c>
      <c r="H15" s="300" t="s">
        <v>64</v>
      </c>
      <c r="I15" s="300" t="s">
        <v>57</v>
      </c>
      <c r="J15" s="300" t="s">
        <v>49</v>
      </c>
      <c r="K15" s="300" t="s">
        <v>35</v>
      </c>
      <c r="L15" s="337" t="s">
        <v>48</v>
      </c>
      <c r="N15" s="324" t="s">
        <v>41</v>
      </c>
      <c r="O15" s="324"/>
      <c r="P15" s="325" t="s">
        <v>42</v>
      </c>
      <c r="Q15" s="326"/>
      <c r="R15" s="326"/>
      <c r="S15" s="326"/>
      <c r="T15" s="326"/>
      <c r="U15" s="327"/>
      <c r="V15" s="324" t="s">
        <v>43</v>
      </c>
      <c r="X15" s="88"/>
    </row>
    <row r="16" spans="1:24" ht="12.75" customHeight="1">
      <c r="A16" s="301"/>
      <c r="B16" s="301"/>
      <c r="C16" s="301"/>
      <c r="D16" s="301"/>
      <c r="E16" s="301"/>
      <c r="F16" s="301"/>
      <c r="G16" s="301"/>
      <c r="H16" s="301"/>
      <c r="I16" s="301"/>
      <c r="J16" s="301"/>
      <c r="K16" s="301"/>
      <c r="L16" s="338"/>
      <c r="N16" s="324"/>
      <c r="O16" s="324"/>
      <c r="P16" s="328"/>
      <c r="Q16" s="329"/>
      <c r="R16" s="329"/>
      <c r="S16" s="329"/>
      <c r="T16" s="329"/>
      <c r="U16" s="330"/>
      <c r="V16" s="324"/>
      <c r="X16" s="88"/>
    </row>
    <row r="17" spans="1:24" ht="12.75" customHeight="1">
      <c r="A17" s="301"/>
      <c r="B17" s="301"/>
      <c r="C17" s="301"/>
      <c r="D17" s="301"/>
      <c r="E17" s="301"/>
      <c r="F17" s="301"/>
      <c r="G17" s="301"/>
      <c r="H17" s="301"/>
      <c r="I17" s="301"/>
      <c r="J17" s="301"/>
      <c r="K17" s="301"/>
      <c r="L17" s="338"/>
      <c r="N17" s="324"/>
      <c r="O17" s="324"/>
      <c r="P17" s="328"/>
      <c r="Q17" s="329"/>
      <c r="R17" s="329"/>
      <c r="S17" s="329"/>
      <c r="T17" s="329"/>
      <c r="U17" s="330"/>
      <c r="V17" s="324"/>
      <c r="X17" s="88"/>
    </row>
    <row r="18" spans="1:24" ht="3.75" customHeight="1">
      <c r="A18" s="301"/>
      <c r="B18" s="301"/>
      <c r="C18" s="301"/>
      <c r="D18" s="301"/>
      <c r="E18" s="301"/>
      <c r="F18" s="301"/>
      <c r="G18" s="301"/>
      <c r="H18" s="301"/>
      <c r="I18" s="301"/>
      <c r="J18" s="301"/>
      <c r="K18" s="301"/>
      <c r="L18" s="338"/>
      <c r="N18" s="324"/>
      <c r="O18" s="324"/>
      <c r="P18" s="331"/>
      <c r="Q18" s="332"/>
      <c r="R18" s="332"/>
      <c r="S18" s="332"/>
      <c r="T18" s="332"/>
      <c r="U18" s="333"/>
      <c r="V18" s="324"/>
      <c r="X18" s="88"/>
    </row>
    <row r="19" spans="1:24" ht="45.75" customHeight="1" thickBot="1">
      <c r="A19" s="301"/>
      <c r="B19" s="301"/>
      <c r="C19" s="301"/>
      <c r="D19" s="302"/>
      <c r="E19" s="302"/>
      <c r="F19" s="302"/>
      <c r="G19" s="302"/>
      <c r="H19" s="302"/>
      <c r="I19" s="302"/>
      <c r="J19" s="302"/>
      <c r="K19" s="302"/>
      <c r="L19" s="338"/>
      <c r="M19" s="98"/>
      <c r="N19" s="334" t="s">
        <v>17</v>
      </c>
      <c r="O19" s="334"/>
      <c r="P19" s="18">
        <f>SUM(S47:S58)</f>
        <v>64.000000000000014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64.000000000000014</v>
      </c>
      <c r="X19" s="182"/>
    </row>
    <row r="20" spans="1:24" ht="14.45" customHeight="1" thickBot="1">
      <c r="A20" s="317"/>
      <c r="B20" s="317"/>
      <c r="C20" s="317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176" t="s">
        <v>18</v>
      </c>
      <c r="O20" s="176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82"/>
    </row>
    <row r="21" spans="1:24" ht="17.25" customHeight="1">
      <c r="A21" s="300" t="str">
        <f>A37</f>
        <v>Лесной орех</v>
      </c>
      <c r="B21" s="318">
        <v>0.33333333333333331</v>
      </c>
      <c r="C21" s="318">
        <v>0.58263888888888882</v>
      </c>
      <c r="D21" s="320">
        <f>(C21-B21+(C21&lt;B21))*24*60</f>
        <v>358.99999999999994</v>
      </c>
      <c r="E21" s="322">
        <v>2200</v>
      </c>
      <c r="F21" s="335">
        <f>IF(E21=0,0,(F37/J3*60))</f>
        <v>186</v>
      </c>
      <c r="G21" s="339">
        <f>IF($K21=0,0,(K21*100)/(D21*$J$3/60))</f>
        <v>51.810584958217284</v>
      </c>
      <c r="H21" s="335">
        <f>P19+P26</f>
        <v>184</v>
      </c>
      <c r="I21" s="339">
        <f>D21-F21-P27</f>
        <v>-11.000000000000057</v>
      </c>
      <c r="J21" s="320">
        <f>(D21-H21)/60*E21</f>
        <v>6416.6666666666642</v>
      </c>
      <c r="K21" s="341">
        <f>F37</f>
        <v>6200</v>
      </c>
      <c r="L21" s="100">
        <f>IF($K21=0,0,K21/J21)</f>
        <v>0.96623376623376656</v>
      </c>
      <c r="N21" s="176" t="s">
        <v>19</v>
      </c>
      <c r="O21" s="176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182"/>
      <c r="X21" s="182"/>
    </row>
    <row r="22" spans="1:24" ht="17.25" customHeight="1" thickBot="1">
      <c r="A22" s="317"/>
      <c r="B22" s="319"/>
      <c r="C22" s="319"/>
      <c r="D22" s="321"/>
      <c r="E22" s="323"/>
      <c r="F22" s="336"/>
      <c r="G22" s="340"/>
      <c r="H22" s="336"/>
      <c r="I22" s="340"/>
      <c r="J22" s="321"/>
      <c r="K22" s="342"/>
      <c r="L22" s="101">
        <f>K21-J21</f>
        <v>-216.66666666666424</v>
      </c>
      <c r="N22" s="176" t="s">
        <v>20</v>
      </c>
      <c r="O22" s="176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82"/>
      <c r="X22" s="182"/>
    </row>
    <row r="23" spans="1:24" ht="17.25" customHeight="1">
      <c r="A23" s="300">
        <f>A38</f>
        <v>0</v>
      </c>
      <c r="B23" s="318"/>
      <c r="C23" s="318"/>
      <c r="D23" s="320">
        <f>(C23-B23+(C23&lt;B23))*24*60</f>
        <v>0</v>
      </c>
      <c r="E23" s="322"/>
      <c r="F23" s="335">
        <f>IF(E23=0,0,(F38/J3*60))</f>
        <v>0</v>
      </c>
      <c r="G23" s="339">
        <f>IF($K23=0,0,(K23*100)/(D23*$J$3/60))</f>
        <v>0</v>
      </c>
      <c r="H23" s="335">
        <f>Q19+Q26</f>
        <v>0</v>
      </c>
      <c r="I23" s="339">
        <f>D23-F23-Q27</f>
        <v>0</v>
      </c>
      <c r="J23" s="320">
        <f>(D23-H23)/60*E23</f>
        <v>0</v>
      </c>
      <c r="K23" s="341">
        <f>F38</f>
        <v>0</v>
      </c>
      <c r="L23" s="102">
        <f>IF($K23=0,0,K23/J23)</f>
        <v>0</v>
      </c>
      <c r="N23" s="176" t="s">
        <v>27</v>
      </c>
      <c r="O23" s="176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82"/>
      <c r="X23" s="182"/>
    </row>
    <row r="24" spans="1:24" ht="16.899999999999999" customHeight="1" thickBot="1">
      <c r="A24" s="317"/>
      <c r="B24" s="319"/>
      <c r="C24" s="319"/>
      <c r="D24" s="321"/>
      <c r="E24" s="323"/>
      <c r="F24" s="336"/>
      <c r="G24" s="340"/>
      <c r="H24" s="336"/>
      <c r="I24" s="340"/>
      <c r="J24" s="321"/>
      <c r="K24" s="342"/>
      <c r="L24" s="101">
        <f>K23-J23</f>
        <v>0</v>
      </c>
      <c r="N24" s="174" t="s">
        <v>21</v>
      </c>
      <c r="O24" s="174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82"/>
      <c r="X24" s="182"/>
    </row>
    <row r="25" spans="1:24" ht="16.899999999999999" customHeight="1" collapsed="1">
      <c r="A25" s="300">
        <f>A39</f>
        <v>0</v>
      </c>
      <c r="B25" s="318"/>
      <c r="C25" s="318"/>
      <c r="D25" s="320">
        <f>(C25-B25+(C25&lt;B25))*24*60</f>
        <v>0</v>
      </c>
      <c r="E25" s="322"/>
      <c r="F25" s="335">
        <f>IF(E25=0,0,(F39/J3*60))</f>
        <v>0</v>
      </c>
      <c r="G25" s="339">
        <f>IF($K25=0,0,(K25*100)/(D25*$J$3/60))</f>
        <v>0</v>
      </c>
      <c r="H25" s="335">
        <f>R19+R26</f>
        <v>0</v>
      </c>
      <c r="I25" s="339">
        <f>D25-F25-R27</f>
        <v>0</v>
      </c>
      <c r="J25" s="320">
        <f>(D25-H25)/60*E25</f>
        <v>0</v>
      </c>
      <c r="K25" s="341">
        <f>F39</f>
        <v>0</v>
      </c>
      <c r="L25" s="100">
        <f>IF($K25=0,0,K25/J25)</f>
        <v>0</v>
      </c>
      <c r="N25" s="174" t="s">
        <v>39</v>
      </c>
      <c r="O25" s="174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82"/>
      <c r="X25" s="182"/>
    </row>
    <row r="26" spans="1:24" ht="16.899999999999999" customHeight="1" thickBot="1">
      <c r="A26" s="317"/>
      <c r="B26" s="319"/>
      <c r="C26" s="319"/>
      <c r="D26" s="321"/>
      <c r="E26" s="323"/>
      <c r="F26" s="336"/>
      <c r="G26" s="340"/>
      <c r="H26" s="336"/>
      <c r="I26" s="340"/>
      <c r="J26" s="321"/>
      <c r="K26" s="342"/>
      <c r="L26" s="101">
        <f>K25-J25</f>
        <v>0</v>
      </c>
      <c r="N26" s="343" t="s">
        <v>22</v>
      </c>
      <c r="O26" s="343"/>
      <c r="P26" s="18">
        <f>SUM(Z46:Z57)</f>
        <v>119.99999999999997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119.99999999999997</v>
      </c>
      <c r="W26" s="182"/>
      <c r="X26" s="182"/>
    </row>
    <row r="27" spans="1:24" ht="16.899999999999999" customHeight="1" collapsed="1">
      <c r="A27" s="301">
        <f>A40</f>
        <v>0</v>
      </c>
      <c r="B27" s="348"/>
      <c r="C27" s="348"/>
      <c r="D27" s="346">
        <f>(C27-B27+(C27&lt;B27))*24*60</f>
        <v>0</v>
      </c>
      <c r="E27" s="349"/>
      <c r="F27" s="344">
        <f>IF(E27=0,0,(F40/J3*60))</f>
        <v>0</v>
      </c>
      <c r="G27" s="339">
        <f>IF($K27=0,0,(K27*100)/(D27*$J$3/60))</f>
        <v>0</v>
      </c>
      <c r="H27" s="344">
        <f>S19+S26</f>
        <v>0</v>
      </c>
      <c r="I27" s="345">
        <f>D27-F27-S27</f>
        <v>0</v>
      </c>
      <c r="J27" s="346">
        <f>(D27-H27)/60*E27</f>
        <v>0</v>
      </c>
      <c r="K27" s="341">
        <f>F40</f>
        <v>0</v>
      </c>
      <c r="L27" s="100">
        <f>IF($K27=0,0,K27/J27)</f>
        <v>0</v>
      </c>
      <c r="N27" s="347" t="s">
        <v>15</v>
      </c>
      <c r="O27" s="347"/>
      <c r="P27" s="19">
        <f t="shared" ref="P27:U27" si="1">SUM(P18:P26)</f>
        <v>184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184</v>
      </c>
      <c r="W27" s="182"/>
      <c r="X27" s="182"/>
    </row>
    <row r="28" spans="1:24" ht="16.899999999999999" customHeight="1" thickBot="1">
      <c r="A28" s="317"/>
      <c r="B28" s="319"/>
      <c r="C28" s="319"/>
      <c r="D28" s="321"/>
      <c r="E28" s="323"/>
      <c r="F28" s="336"/>
      <c r="G28" s="340"/>
      <c r="H28" s="336"/>
      <c r="I28" s="340"/>
      <c r="J28" s="321"/>
      <c r="K28" s="342"/>
      <c r="L28" s="101">
        <f>K27-J27</f>
        <v>0</v>
      </c>
      <c r="N28" s="347"/>
      <c r="O28" s="347"/>
      <c r="P28" s="19"/>
      <c r="Q28" s="19"/>
      <c r="R28" s="19"/>
      <c r="S28" s="19"/>
      <c r="T28" s="19"/>
      <c r="U28" s="19"/>
      <c r="V28" s="19"/>
      <c r="W28" s="182"/>
      <c r="X28" s="182"/>
    </row>
    <row r="29" spans="1:24" ht="16.899999999999999" customHeight="1">
      <c r="A29" s="300">
        <f>A41</f>
        <v>0</v>
      </c>
      <c r="B29" s="318"/>
      <c r="C29" s="318"/>
      <c r="D29" s="320">
        <f>(C29-B29+(C29&lt;B29))*24*60</f>
        <v>0</v>
      </c>
      <c r="E29" s="322"/>
      <c r="F29" s="335">
        <f>IF(E29=0,0,(F41/J3*60))</f>
        <v>0</v>
      </c>
      <c r="G29" s="339">
        <f>IF($K29=0,0,(K29*100)/(D29*$J$3/60))</f>
        <v>0</v>
      </c>
      <c r="H29" s="335">
        <f>T19+T26</f>
        <v>0</v>
      </c>
      <c r="I29" s="339">
        <f>D29-F29-T27</f>
        <v>0</v>
      </c>
      <c r="J29" s="320">
        <f>(D29-H29)/60*E29</f>
        <v>0</v>
      </c>
      <c r="K29" s="341">
        <f>F41</f>
        <v>0</v>
      </c>
      <c r="L29" s="100">
        <f>IF($K29=0,0,K29/J29)</f>
        <v>0</v>
      </c>
      <c r="V29" s="182"/>
      <c r="W29" s="182"/>
      <c r="X29" s="182"/>
    </row>
    <row r="30" spans="1:24" ht="16.899999999999999" customHeight="1" thickBot="1">
      <c r="A30" s="317"/>
      <c r="B30" s="319"/>
      <c r="C30" s="319"/>
      <c r="D30" s="321"/>
      <c r="E30" s="323"/>
      <c r="F30" s="336"/>
      <c r="G30" s="340"/>
      <c r="H30" s="336"/>
      <c r="I30" s="340"/>
      <c r="J30" s="321"/>
      <c r="K30" s="342"/>
      <c r="L30" s="101">
        <f>K29-J29</f>
        <v>0</v>
      </c>
      <c r="V30" s="182"/>
      <c r="W30" s="182"/>
      <c r="X30" s="182"/>
    </row>
    <row r="31" spans="1:24" ht="16.899999999999999" customHeight="1">
      <c r="A31" s="300">
        <f>A42</f>
        <v>0</v>
      </c>
      <c r="B31" s="318"/>
      <c r="C31" s="318"/>
      <c r="D31" s="320">
        <f>(C31-B31+(C31&lt;B31))*24*60</f>
        <v>0</v>
      </c>
      <c r="E31" s="322"/>
      <c r="F31" s="335">
        <f>IF(E31=0,0,(F42/J3*60))</f>
        <v>0</v>
      </c>
      <c r="G31" s="339">
        <f>IF($K31=0,0,(K31*100)/(D31*$J$3/60))</f>
        <v>0</v>
      </c>
      <c r="H31" s="335">
        <f>U19+U26</f>
        <v>0</v>
      </c>
      <c r="I31" s="339">
        <f>D31-F31-U27</f>
        <v>0</v>
      </c>
      <c r="J31" s="320">
        <f>(D31-H31)/60*E31</f>
        <v>0</v>
      </c>
      <c r="K31" s="341">
        <f>F42</f>
        <v>0</v>
      </c>
      <c r="L31" s="100">
        <f>IF($K31=0,0,K31/J31)</f>
        <v>0</v>
      </c>
      <c r="V31" s="182"/>
      <c r="W31" s="182"/>
      <c r="X31" s="182"/>
    </row>
    <row r="32" spans="1:24" ht="16.899999999999999" customHeight="1" thickBot="1">
      <c r="A32" s="317"/>
      <c r="B32" s="319"/>
      <c r="C32" s="319"/>
      <c r="D32" s="321"/>
      <c r="E32" s="323"/>
      <c r="F32" s="336"/>
      <c r="G32" s="340"/>
      <c r="H32" s="336"/>
      <c r="I32" s="340"/>
      <c r="J32" s="321"/>
      <c r="K32" s="342"/>
      <c r="L32" s="103">
        <f>K31-J31</f>
        <v>0</v>
      </c>
      <c r="V32" s="182"/>
      <c r="W32" s="182"/>
      <c r="X32" s="182"/>
    </row>
    <row r="33" spans="1:28" s="104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175" t="s">
        <v>81</v>
      </c>
      <c r="K33" s="140" t="s">
        <v>82</v>
      </c>
      <c r="L33" s="354">
        <f>IF($K34=0,0,K34/J34)</f>
        <v>0.96623376623376656</v>
      </c>
      <c r="N33"/>
      <c r="O33"/>
      <c r="P33"/>
      <c r="Q33"/>
      <c r="R33"/>
      <c r="S33"/>
      <c r="T33"/>
      <c r="U33"/>
      <c r="V33" s="182"/>
      <c r="W33" s="105"/>
      <c r="X33" s="105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41">
        <f>J21+J23+J25+J27+J29+J31</f>
        <v>6416.6666666666642</v>
      </c>
      <c r="K34" s="140">
        <f>K21+K23+K25+K27+K29+K31</f>
        <v>6200</v>
      </c>
      <c r="L34" s="355"/>
      <c r="M34" s="182"/>
      <c r="V34" s="182"/>
      <c r="W34" s="182"/>
      <c r="X34" s="182"/>
    </row>
    <row r="35" spans="1:28" ht="17.25" customHeight="1">
      <c r="A35" s="363" t="s">
        <v>11</v>
      </c>
      <c r="B35" s="364"/>
      <c r="C35" s="364"/>
      <c r="D35" s="364"/>
      <c r="E35" s="337"/>
      <c r="F35" s="300" t="s">
        <v>78</v>
      </c>
      <c r="G35" s="300" t="s">
        <v>80</v>
      </c>
      <c r="H35" s="367"/>
      <c r="I35" s="20"/>
      <c r="J35" s="21"/>
      <c r="K35" s="22"/>
      <c r="L35" s="367" t="s">
        <v>56</v>
      </c>
      <c r="M35" s="356"/>
      <c r="V35" s="182"/>
      <c r="W35" s="106"/>
      <c r="X35" s="106"/>
    </row>
    <row r="36" spans="1:28" ht="17.25" customHeight="1" thickBot="1">
      <c r="A36" s="365"/>
      <c r="B36" s="366"/>
      <c r="C36" s="366"/>
      <c r="D36" s="366"/>
      <c r="E36" s="338"/>
      <c r="F36" s="302"/>
      <c r="G36" s="301"/>
      <c r="H36" s="368"/>
      <c r="I36" s="117"/>
      <c r="J36" s="118"/>
      <c r="K36" s="115"/>
      <c r="L36" s="368"/>
      <c r="M36" s="356"/>
      <c r="V36" s="182"/>
      <c r="W36" s="106"/>
      <c r="X36" s="106"/>
    </row>
    <row r="37" spans="1:28" ht="15.75" thickBot="1">
      <c r="A37" s="357" t="s">
        <v>266</v>
      </c>
      <c r="B37" s="358"/>
      <c r="C37" s="358"/>
      <c r="D37" s="358"/>
      <c r="E37" s="359"/>
      <c r="F37" s="62">
        <v>6200</v>
      </c>
      <c r="G37" s="119">
        <v>6150</v>
      </c>
      <c r="H37" s="120"/>
      <c r="I37" s="121"/>
      <c r="J37" s="122"/>
      <c r="K37" s="123">
        <f>G37</f>
        <v>6150</v>
      </c>
      <c r="L37" s="107"/>
      <c r="M37" s="108"/>
      <c r="V37" s="182"/>
      <c r="W37" s="182"/>
      <c r="X37" s="182"/>
    </row>
    <row r="38" spans="1:28" ht="13.5" customHeight="1" thickBot="1">
      <c r="A38" s="360"/>
      <c r="B38" s="361"/>
      <c r="C38" s="361"/>
      <c r="D38" s="361"/>
      <c r="E38" s="362"/>
      <c r="F38" s="62"/>
      <c r="G38" s="124"/>
      <c r="H38" s="109"/>
      <c r="I38" s="110"/>
      <c r="J38" s="111"/>
      <c r="K38" s="17">
        <f t="shared" ref="K38:K42" si="2">G38</f>
        <v>0</v>
      </c>
      <c r="L38" s="64"/>
      <c r="M38" s="108"/>
      <c r="V38" s="182"/>
      <c r="W38" s="182"/>
      <c r="X38" s="182"/>
    </row>
    <row r="39" spans="1:28" ht="13.5" customHeight="1" thickBot="1">
      <c r="A39" s="360"/>
      <c r="B39" s="361"/>
      <c r="C39" s="361"/>
      <c r="D39" s="361"/>
      <c r="E39" s="362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182"/>
      <c r="W39" s="182"/>
      <c r="X39" s="182"/>
    </row>
    <row r="40" spans="1:28" ht="13.5" customHeight="1" thickBot="1">
      <c r="A40" s="360"/>
      <c r="B40" s="361"/>
      <c r="C40" s="361"/>
      <c r="D40" s="361"/>
      <c r="E40" s="362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182"/>
      <c r="W40" s="182"/>
      <c r="X40" s="182"/>
    </row>
    <row r="41" spans="1:28" ht="13.5" customHeight="1" thickBot="1">
      <c r="A41" s="360"/>
      <c r="B41" s="361"/>
      <c r="C41" s="361"/>
      <c r="D41" s="361"/>
      <c r="E41" s="362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182"/>
      <c r="W41" s="182"/>
      <c r="X41" s="182"/>
    </row>
    <row r="42" spans="1:28" ht="13.5" customHeight="1" thickBot="1">
      <c r="A42" s="369"/>
      <c r="B42" s="370"/>
      <c r="C42" s="370"/>
      <c r="D42" s="370"/>
      <c r="E42" s="371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182"/>
      <c r="W42" s="182"/>
      <c r="X42" s="182"/>
    </row>
    <row r="43" spans="1:28" ht="13.5" thickBot="1">
      <c r="A43" s="372" t="s">
        <v>79</v>
      </c>
      <c r="B43" s="373"/>
      <c r="C43" s="373"/>
      <c r="D43" s="373"/>
      <c r="E43" s="373"/>
      <c r="F43" s="374"/>
      <c r="G43" s="373"/>
      <c r="H43" s="373"/>
      <c r="I43" s="373"/>
      <c r="J43" s="375"/>
      <c r="K43" s="116">
        <f>SUM(K37:K42)</f>
        <v>6150</v>
      </c>
      <c r="L43" s="116">
        <f>SUM(L38+L38)</f>
        <v>0</v>
      </c>
      <c r="M43" s="112"/>
      <c r="V43" s="182"/>
    </row>
    <row r="44" spans="1:28" ht="12.75" customHeight="1" thickBot="1"/>
    <row r="45" spans="1:28" ht="12.75" customHeight="1" thickBot="1">
      <c r="A45" s="376" t="s">
        <v>11</v>
      </c>
      <c r="B45" s="376" t="s">
        <v>59</v>
      </c>
      <c r="C45" s="378"/>
      <c r="D45" s="380" t="s">
        <v>58</v>
      </c>
      <c r="E45" s="378" t="s">
        <v>1</v>
      </c>
      <c r="F45" s="383" t="s">
        <v>6</v>
      </c>
      <c r="G45" s="384"/>
      <c r="H45" s="380" t="s">
        <v>5</v>
      </c>
      <c r="I45" s="388" t="s">
        <v>12</v>
      </c>
      <c r="J45" s="389"/>
      <c r="K45" s="380" t="s">
        <v>38</v>
      </c>
      <c r="L45" s="376" t="s">
        <v>0</v>
      </c>
      <c r="M45" s="383"/>
      <c r="N45" s="384"/>
      <c r="O45" s="380" t="s">
        <v>4</v>
      </c>
      <c r="P45" s="380" t="s">
        <v>2</v>
      </c>
      <c r="Q45" s="380" t="s">
        <v>3</v>
      </c>
      <c r="S45" s="390" t="s">
        <v>26</v>
      </c>
      <c r="T45" s="391"/>
      <c r="U45" s="391"/>
      <c r="V45" s="391"/>
      <c r="W45" s="391"/>
      <c r="X45" s="391"/>
      <c r="Y45" s="391"/>
      <c r="Z45" s="392"/>
    </row>
    <row r="46" spans="1:28" s="85" customFormat="1" ht="25.5" customHeight="1" thickBot="1">
      <c r="A46" s="377"/>
      <c r="B46" s="377"/>
      <c r="C46" s="379"/>
      <c r="D46" s="381"/>
      <c r="E46" s="382"/>
      <c r="F46" s="385"/>
      <c r="G46" s="386"/>
      <c r="H46" s="387"/>
      <c r="I46" s="27" t="s">
        <v>13</v>
      </c>
      <c r="J46" s="28" t="s">
        <v>14</v>
      </c>
      <c r="K46" s="381"/>
      <c r="L46" s="377"/>
      <c r="M46" s="399"/>
      <c r="N46" s="400"/>
      <c r="O46" s="381"/>
      <c r="P46" s="381"/>
      <c r="Q46" s="381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405" t="str">
        <f>A37</f>
        <v>Лесной орех</v>
      </c>
      <c r="B47" s="23">
        <f>B21</f>
        <v>0.33333333333333331</v>
      </c>
      <c r="C47" s="23">
        <f>B47+1/24</f>
        <v>0.375</v>
      </c>
      <c r="D47" s="1"/>
      <c r="E47" s="171"/>
      <c r="F47" s="408" t="s">
        <v>104</v>
      </c>
      <c r="G47" s="409"/>
      <c r="H47" s="2" t="s">
        <v>99</v>
      </c>
      <c r="I47" s="3">
        <v>0.33333333333333331</v>
      </c>
      <c r="J47" s="3">
        <v>0.36458333333333331</v>
      </c>
      <c r="K47" s="29">
        <f>(J47-I47+(J47&lt;I47))*24*60</f>
        <v>45</v>
      </c>
      <c r="L47" s="410"/>
      <c r="M47" s="411"/>
      <c r="N47" s="412"/>
      <c r="O47" s="35" t="str">
        <f t="shared" ref="O47:O110" si="3">IF(H47=$V$5,$F$7,"")</f>
        <v/>
      </c>
      <c r="P47" s="171"/>
      <c r="Q47" s="4"/>
      <c r="R47"/>
      <c r="S47" s="33">
        <f>IF($H47="ПЛАНОВЫЕ",$K47,0)</f>
        <v>45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406"/>
      <c r="B48" s="24">
        <f>C47</f>
        <v>0.375</v>
      </c>
      <c r="C48" s="24">
        <f>B48+1/24</f>
        <v>0.41666666666666669</v>
      </c>
      <c r="D48" s="5"/>
      <c r="E48" s="172"/>
      <c r="F48" s="393" t="s">
        <v>108</v>
      </c>
      <c r="G48" s="394"/>
      <c r="H48" s="6" t="s">
        <v>99</v>
      </c>
      <c r="I48" s="7">
        <v>0.36458333333333331</v>
      </c>
      <c r="J48" s="7">
        <v>0.37777777777777777</v>
      </c>
      <c r="K48" s="30">
        <f t="shared" ref="K48:K111" si="4">(J48-I48+(J48&lt;I48))*24*60</f>
        <v>19.000000000000014</v>
      </c>
      <c r="L48" s="395"/>
      <c r="M48" s="396"/>
      <c r="N48" s="397"/>
      <c r="O48" s="36" t="str">
        <f t="shared" si="3"/>
        <v/>
      </c>
      <c r="P48" s="172"/>
      <c r="Q48" s="8"/>
      <c r="R48"/>
      <c r="S48" s="33">
        <f t="shared" ref="S48:S111" si="5">IF($H48="ПЛАНОВЫЕ",$K48,0)</f>
        <v>19.000000000000014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406"/>
      <c r="B49" s="24">
        <f t="shared" ref="B49:B58" si="13">C48</f>
        <v>0.41666666666666669</v>
      </c>
      <c r="C49" s="24">
        <f t="shared" ref="C49:C58" si="14">B49+1/24</f>
        <v>0.45833333333333337</v>
      </c>
      <c r="D49" s="5"/>
      <c r="E49" s="172"/>
      <c r="F49" s="398" t="s">
        <v>267</v>
      </c>
      <c r="G49" s="398"/>
      <c r="H49" s="6" t="s">
        <v>257</v>
      </c>
      <c r="I49" s="7">
        <v>0.45833333333333331</v>
      </c>
      <c r="J49" s="7">
        <v>0.54166666666666663</v>
      </c>
      <c r="K49" s="30">
        <f t="shared" si="4"/>
        <v>119.99999999999997</v>
      </c>
      <c r="L49" s="395"/>
      <c r="M49" s="396"/>
      <c r="N49" s="397"/>
      <c r="O49" s="36" t="str">
        <f t="shared" si="3"/>
        <v/>
      </c>
      <c r="P49" s="172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119.99999999999997</v>
      </c>
      <c r="AB49" s="114"/>
    </row>
    <row r="50" spans="1:28" s="113" customFormat="1" ht="29.25" customHeight="1">
      <c r="A50" s="406"/>
      <c r="B50" s="24">
        <f t="shared" si="13"/>
        <v>0.45833333333333337</v>
      </c>
      <c r="C50" s="24">
        <f t="shared" si="14"/>
        <v>0.5</v>
      </c>
      <c r="D50" s="5"/>
      <c r="E50" s="172"/>
      <c r="F50" s="398"/>
      <c r="G50" s="398"/>
      <c r="H50" s="6"/>
      <c r="I50" s="7"/>
      <c r="J50" s="7"/>
      <c r="K50" s="30">
        <f t="shared" si="4"/>
        <v>0</v>
      </c>
      <c r="L50" s="395"/>
      <c r="M50" s="396"/>
      <c r="N50" s="397"/>
      <c r="O50" s="36" t="str">
        <f t="shared" si="3"/>
        <v>Никишова</v>
      </c>
      <c r="P50" s="172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406"/>
      <c r="B51" s="24">
        <f t="shared" si="13"/>
        <v>0.5</v>
      </c>
      <c r="C51" s="24">
        <f t="shared" si="14"/>
        <v>0.54166666666666663</v>
      </c>
      <c r="D51" s="5"/>
      <c r="E51" s="172"/>
      <c r="F51" s="398"/>
      <c r="G51" s="398"/>
      <c r="H51" s="6"/>
      <c r="I51" s="7"/>
      <c r="J51" s="7"/>
      <c r="K51" s="30">
        <f t="shared" si="4"/>
        <v>0</v>
      </c>
      <c r="L51" s="395"/>
      <c r="M51" s="396"/>
      <c r="N51" s="397"/>
      <c r="O51" s="36" t="str">
        <f t="shared" si="3"/>
        <v>Никишова</v>
      </c>
      <c r="P51" s="172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406"/>
      <c r="B52" s="24">
        <f t="shared" si="13"/>
        <v>0.54166666666666663</v>
      </c>
      <c r="C52" s="24">
        <f t="shared" si="14"/>
        <v>0.58333333333333326</v>
      </c>
      <c r="D52" s="5"/>
      <c r="E52" s="172"/>
      <c r="F52" s="398"/>
      <c r="G52" s="398"/>
      <c r="H52" s="6"/>
      <c r="I52" s="7"/>
      <c r="J52" s="7"/>
      <c r="K52" s="30">
        <f t="shared" si="4"/>
        <v>0</v>
      </c>
      <c r="L52" s="395"/>
      <c r="M52" s="396"/>
      <c r="N52" s="397"/>
      <c r="O52" s="36" t="str">
        <f t="shared" si="3"/>
        <v>Никишова</v>
      </c>
      <c r="P52" s="172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406"/>
      <c r="B53" s="24">
        <f t="shared" si="13"/>
        <v>0.58333333333333326</v>
      </c>
      <c r="C53" s="24">
        <f t="shared" si="14"/>
        <v>0.62499999999999989</v>
      </c>
      <c r="D53" s="5"/>
      <c r="E53" s="9"/>
      <c r="F53" s="398"/>
      <c r="G53" s="398"/>
      <c r="H53" s="6"/>
      <c r="I53" s="7"/>
      <c r="J53" s="7"/>
      <c r="K53" s="30">
        <f t="shared" si="4"/>
        <v>0</v>
      </c>
      <c r="L53" s="395"/>
      <c r="M53" s="396"/>
      <c r="N53" s="397"/>
      <c r="O53" s="36" t="str">
        <f t="shared" si="3"/>
        <v>Никишова</v>
      </c>
      <c r="P53" s="172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406"/>
      <c r="B54" s="24">
        <f t="shared" si="13"/>
        <v>0.62499999999999989</v>
      </c>
      <c r="C54" s="24">
        <f t="shared" si="14"/>
        <v>0.66666666666666652</v>
      </c>
      <c r="D54" s="5"/>
      <c r="E54" s="9"/>
      <c r="F54" s="393"/>
      <c r="G54" s="394"/>
      <c r="H54" s="6"/>
      <c r="I54" s="7"/>
      <c r="J54" s="7"/>
      <c r="K54" s="30">
        <f t="shared" si="4"/>
        <v>0</v>
      </c>
      <c r="L54" s="395"/>
      <c r="M54" s="396"/>
      <c r="N54" s="397"/>
      <c r="O54" s="36" t="str">
        <f t="shared" si="3"/>
        <v>Никишова</v>
      </c>
      <c r="P54" s="172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406"/>
      <c r="B55" s="24">
        <f t="shared" si="13"/>
        <v>0.66666666666666652</v>
      </c>
      <c r="C55" s="24">
        <f t="shared" si="14"/>
        <v>0.70833333333333315</v>
      </c>
      <c r="D55" s="5"/>
      <c r="E55" s="9"/>
      <c r="F55" s="393"/>
      <c r="G55" s="394"/>
      <c r="H55" s="6"/>
      <c r="I55" s="7"/>
      <c r="J55" s="7"/>
      <c r="K55" s="30">
        <f t="shared" si="4"/>
        <v>0</v>
      </c>
      <c r="L55" s="395"/>
      <c r="M55" s="396"/>
      <c r="N55" s="397"/>
      <c r="O55" s="36" t="str">
        <f t="shared" si="3"/>
        <v>Никишова</v>
      </c>
      <c r="P55" s="172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406"/>
      <c r="B56" s="24">
        <f t="shared" si="13"/>
        <v>0.70833333333333315</v>
      </c>
      <c r="C56" s="24">
        <f t="shared" si="14"/>
        <v>0.74999999999999978</v>
      </c>
      <c r="D56" s="5"/>
      <c r="E56" s="9"/>
      <c r="F56" s="398"/>
      <c r="G56" s="398"/>
      <c r="H56" s="6"/>
      <c r="I56" s="7"/>
      <c r="J56" s="7"/>
      <c r="K56" s="30">
        <f t="shared" si="4"/>
        <v>0</v>
      </c>
      <c r="L56" s="395"/>
      <c r="M56" s="396"/>
      <c r="N56" s="397"/>
      <c r="O56" s="36" t="str">
        <f t="shared" si="3"/>
        <v>Никишова</v>
      </c>
      <c r="P56" s="172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406"/>
      <c r="B57" s="24">
        <f t="shared" si="13"/>
        <v>0.74999999999999978</v>
      </c>
      <c r="C57" s="24">
        <f t="shared" si="14"/>
        <v>0.79166666666666641</v>
      </c>
      <c r="D57" s="10"/>
      <c r="E57" s="9"/>
      <c r="F57" s="398"/>
      <c r="G57" s="398"/>
      <c r="H57" s="6"/>
      <c r="I57" s="7"/>
      <c r="J57" s="7"/>
      <c r="K57" s="30">
        <f t="shared" si="4"/>
        <v>0</v>
      </c>
      <c r="L57" s="395"/>
      <c r="M57" s="396"/>
      <c r="N57" s="397"/>
      <c r="O57" s="36" t="str">
        <f t="shared" si="3"/>
        <v>Никишова</v>
      </c>
      <c r="P57" s="172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407"/>
      <c r="B58" s="25">
        <f t="shared" si="13"/>
        <v>0.79166666666666641</v>
      </c>
      <c r="C58" s="26">
        <f t="shared" si="14"/>
        <v>0.83333333333333304</v>
      </c>
      <c r="D58" s="11"/>
      <c r="E58" s="11"/>
      <c r="F58" s="401"/>
      <c r="G58" s="401"/>
      <c r="H58" s="6"/>
      <c r="I58" s="13"/>
      <c r="J58" s="13"/>
      <c r="K58" s="31">
        <f t="shared" si="4"/>
        <v>0</v>
      </c>
      <c r="L58" s="402"/>
      <c r="M58" s="403"/>
      <c r="N58" s="404"/>
      <c r="O58" s="172" t="str">
        <f t="shared" si="3"/>
        <v>Никишова</v>
      </c>
      <c r="P58" s="173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405">
        <f>A38</f>
        <v>0</v>
      </c>
      <c r="B59" s="23">
        <f>B23</f>
        <v>0</v>
      </c>
      <c r="C59" s="23">
        <f>B59+1/24</f>
        <v>4.1666666666666664E-2</v>
      </c>
      <c r="D59" s="1"/>
      <c r="E59" s="171"/>
      <c r="F59" s="408"/>
      <c r="G59" s="409"/>
      <c r="H59" s="2"/>
      <c r="I59" s="3"/>
      <c r="J59" s="3"/>
      <c r="K59" s="29">
        <f t="shared" si="4"/>
        <v>0</v>
      </c>
      <c r="L59" s="410"/>
      <c r="M59" s="411"/>
      <c r="N59" s="412"/>
      <c r="O59" s="35" t="str">
        <f t="shared" si="3"/>
        <v>Никишова</v>
      </c>
      <c r="P59" s="171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406"/>
      <c r="B60" s="24">
        <f>C59</f>
        <v>4.1666666666666664E-2</v>
      </c>
      <c r="C60" s="24">
        <f>B60+1/24</f>
        <v>8.3333333333333329E-2</v>
      </c>
      <c r="D60" s="5"/>
      <c r="E60" s="172"/>
      <c r="F60" s="393"/>
      <c r="G60" s="394"/>
      <c r="H60" s="6"/>
      <c r="I60" s="7"/>
      <c r="J60" s="7"/>
      <c r="K60" s="30">
        <f t="shared" si="4"/>
        <v>0</v>
      </c>
      <c r="L60" s="395"/>
      <c r="M60" s="396"/>
      <c r="N60" s="397"/>
      <c r="O60" s="36" t="str">
        <f t="shared" si="3"/>
        <v>Никишова</v>
      </c>
      <c r="P60" s="172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406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172"/>
      <c r="F61" s="398"/>
      <c r="G61" s="398"/>
      <c r="H61" s="6"/>
      <c r="I61" s="7"/>
      <c r="J61" s="7"/>
      <c r="K61" s="30">
        <f t="shared" si="4"/>
        <v>0</v>
      </c>
      <c r="L61" s="395"/>
      <c r="M61" s="396"/>
      <c r="N61" s="397"/>
      <c r="O61" s="36" t="str">
        <f t="shared" si="3"/>
        <v>Никишова</v>
      </c>
      <c r="P61" s="172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406"/>
      <c r="B62" s="24">
        <f t="shared" si="15"/>
        <v>0.125</v>
      </c>
      <c r="C62" s="24">
        <f t="shared" si="16"/>
        <v>0.16666666666666666</v>
      </c>
      <c r="D62" s="5"/>
      <c r="E62" s="172"/>
      <c r="F62" s="398"/>
      <c r="G62" s="398"/>
      <c r="H62" s="6"/>
      <c r="I62" s="7"/>
      <c r="J62" s="7"/>
      <c r="K62" s="30">
        <f t="shared" si="4"/>
        <v>0</v>
      </c>
      <c r="L62" s="395"/>
      <c r="M62" s="396"/>
      <c r="N62" s="397"/>
      <c r="O62" s="36" t="str">
        <f t="shared" si="3"/>
        <v>Никишова</v>
      </c>
      <c r="P62" s="172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406"/>
      <c r="B63" s="24">
        <f t="shared" si="15"/>
        <v>0.16666666666666666</v>
      </c>
      <c r="C63" s="24">
        <f t="shared" si="16"/>
        <v>0.20833333333333331</v>
      </c>
      <c r="D63" s="5"/>
      <c r="E63" s="172"/>
      <c r="F63" s="398"/>
      <c r="G63" s="398"/>
      <c r="H63" s="6"/>
      <c r="I63" s="7"/>
      <c r="J63" s="7"/>
      <c r="K63" s="30">
        <f t="shared" si="4"/>
        <v>0</v>
      </c>
      <c r="L63" s="395"/>
      <c r="M63" s="396"/>
      <c r="N63" s="397"/>
      <c r="O63" s="36" t="str">
        <f t="shared" si="3"/>
        <v>Никишова</v>
      </c>
      <c r="P63" s="172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406"/>
      <c r="B64" s="24">
        <f t="shared" si="15"/>
        <v>0.20833333333333331</v>
      </c>
      <c r="C64" s="24">
        <f t="shared" si="16"/>
        <v>0.24999999999999997</v>
      </c>
      <c r="D64" s="5"/>
      <c r="E64" s="172"/>
      <c r="F64" s="398"/>
      <c r="G64" s="398"/>
      <c r="H64" s="6"/>
      <c r="I64" s="7"/>
      <c r="J64" s="7"/>
      <c r="K64" s="30">
        <f t="shared" si="4"/>
        <v>0</v>
      </c>
      <c r="L64" s="395"/>
      <c r="M64" s="396"/>
      <c r="N64" s="397"/>
      <c r="O64" s="36" t="str">
        <f t="shared" si="3"/>
        <v>Никишова</v>
      </c>
      <c r="P64" s="172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406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398"/>
      <c r="G65" s="398"/>
      <c r="H65" s="6"/>
      <c r="I65" s="7"/>
      <c r="J65" s="7"/>
      <c r="K65" s="30">
        <f t="shared" si="4"/>
        <v>0</v>
      </c>
      <c r="L65" s="395"/>
      <c r="M65" s="396"/>
      <c r="N65" s="397"/>
      <c r="O65" s="36" t="str">
        <f t="shared" si="3"/>
        <v>Никишова</v>
      </c>
      <c r="P65" s="172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406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393"/>
      <c r="G66" s="394"/>
      <c r="H66" s="6"/>
      <c r="I66" s="7"/>
      <c r="J66" s="7"/>
      <c r="K66" s="30">
        <f t="shared" si="4"/>
        <v>0</v>
      </c>
      <c r="L66" s="395"/>
      <c r="M66" s="396"/>
      <c r="N66" s="397"/>
      <c r="O66" s="36" t="str">
        <f t="shared" si="3"/>
        <v>Никишова</v>
      </c>
      <c r="P66" s="172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406"/>
      <c r="B67" s="24">
        <f t="shared" si="15"/>
        <v>0.33333333333333331</v>
      </c>
      <c r="C67" s="24">
        <f t="shared" si="16"/>
        <v>0.375</v>
      </c>
      <c r="D67" s="5"/>
      <c r="E67" s="9"/>
      <c r="F67" s="393"/>
      <c r="G67" s="394"/>
      <c r="H67" s="6"/>
      <c r="I67" s="7"/>
      <c r="J67" s="7"/>
      <c r="K67" s="30">
        <f t="shared" si="4"/>
        <v>0</v>
      </c>
      <c r="L67" s="395"/>
      <c r="M67" s="396"/>
      <c r="N67" s="397"/>
      <c r="O67" s="36" t="str">
        <f t="shared" si="3"/>
        <v>Никишова</v>
      </c>
      <c r="P67" s="172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406"/>
      <c r="B68" s="24">
        <f t="shared" si="15"/>
        <v>0.375</v>
      </c>
      <c r="C68" s="24">
        <f t="shared" si="16"/>
        <v>0.41666666666666669</v>
      </c>
      <c r="D68" s="5"/>
      <c r="E68" s="9"/>
      <c r="F68" s="398"/>
      <c r="G68" s="398"/>
      <c r="H68" s="6"/>
      <c r="I68" s="7"/>
      <c r="J68" s="7"/>
      <c r="K68" s="30">
        <f t="shared" si="4"/>
        <v>0</v>
      </c>
      <c r="L68" s="395"/>
      <c r="M68" s="396"/>
      <c r="N68" s="397"/>
      <c r="O68" s="36" t="str">
        <f t="shared" si="3"/>
        <v>Никишова</v>
      </c>
      <c r="P68" s="172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407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401"/>
      <c r="G69" s="401"/>
      <c r="H69" s="12"/>
      <c r="I69" s="13"/>
      <c r="J69" s="13"/>
      <c r="K69" s="31">
        <f t="shared" si="4"/>
        <v>0</v>
      </c>
      <c r="L69" s="402"/>
      <c r="M69" s="403"/>
      <c r="N69" s="404"/>
      <c r="O69" s="172" t="str">
        <f t="shared" si="3"/>
        <v>Никишова</v>
      </c>
      <c r="P69" s="173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405">
        <f>A39</f>
        <v>0</v>
      </c>
      <c r="B70" s="23">
        <f>B25</f>
        <v>0</v>
      </c>
      <c r="C70" s="23">
        <f>B70+1/24</f>
        <v>4.1666666666666664E-2</v>
      </c>
      <c r="D70" s="1"/>
      <c r="E70" s="171"/>
      <c r="F70" s="408"/>
      <c r="G70" s="409"/>
      <c r="H70" s="2"/>
      <c r="I70" s="3"/>
      <c r="J70" s="3"/>
      <c r="K70" s="29">
        <f t="shared" si="4"/>
        <v>0</v>
      </c>
      <c r="L70" s="410"/>
      <c r="M70" s="411"/>
      <c r="N70" s="412"/>
      <c r="O70" s="35" t="str">
        <f t="shared" si="3"/>
        <v>Никишова</v>
      </c>
      <c r="P70" s="171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406"/>
      <c r="B71" s="24">
        <f>C70</f>
        <v>4.1666666666666664E-2</v>
      </c>
      <c r="C71" s="24">
        <f>B71+1/24</f>
        <v>8.3333333333333329E-2</v>
      </c>
      <c r="D71" s="5"/>
      <c r="E71" s="172"/>
      <c r="F71" s="393"/>
      <c r="G71" s="394"/>
      <c r="H71" s="6"/>
      <c r="I71" s="7"/>
      <c r="J71" s="7"/>
      <c r="K71" s="30">
        <f t="shared" si="4"/>
        <v>0</v>
      </c>
      <c r="L71" s="395"/>
      <c r="M71" s="396"/>
      <c r="N71" s="397"/>
      <c r="O71" s="36" t="str">
        <f t="shared" si="3"/>
        <v>Никишова</v>
      </c>
      <c r="P71" s="172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40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72"/>
      <c r="F72" s="398"/>
      <c r="G72" s="398"/>
      <c r="H72" s="6"/>
      <c r="I72" s="7"/>
      <c r="J72" s="7"/>
      <c r="K72" s="30">
        <f t="shared" si="4"/>
        <v>0</v>
      </c>
      <c r="L72" s="395"/>
      <c r="M72" s="396"/>
      <c r="N72" s="397"/>
      <c r="O72" s="36" t="str">
        <f t="shared" si="3"/>
        <v>Никишова</v>
      </c>
      <c r="P72" s="172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406"/>
      <c r="B73" s="24">
        <f t="shared" si="17"/>
        <v>0.125</v>
      </c>
      <c r="C73" s="24">
        <f t="shared" si="18"/>
        <v>0.16666666666666666</v>
      </c>
      <c r="D73" s="5"/>
      <c r="E73" s="172"/>
      <c r="F73" s="398"/>
      <c r="G73" s="398"/>
      <c r="H73" s="6"/>
      <c r="I73" s="7"/>
      <c r="J73" s="7"/>
      <c r="K73" s="30">
        <f t="shared" si="4"/>
        <v>0</v>
      </c>
      <c r="L73" s="395"/>
      <c r="M73" s="396"/>
      <c r="N73" s="397"/>
      <c r="O73" s="36" t="str">
        <f t="shared" si="3"/>
        <v>Никишова</v>
      </c>
      <c r="P73" s="172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406"/>
      <c r="B74" s="24">
        <f t="shared" si="17"/>
        <v>0.16666666666666666</v>
      </c>
      <c r="C74" s="24">
        <f t="shared" si="18"/>
        <v>0.20833333333333331</v>
      </c>
      <c r="D74" s="5"/>
      <c r="E74" s="172"/>
      <c r="F74" s="398"/>
      <c r="G74" s="398"/>
      <c r="H74" s="6"/>
      <c r="I74" s="7"/>
      <c r="J74" s="7"/>
      <c r="K74" s="30">
        <f t="shared" si="4"/>
        <v>0</v>
      </c>
      <c r="L74" s="395"/>
      <c r="M74" s="396"/>
      <c r="N74" s="397"/>
      <c r="O74" s="36" t="str">
        <f t="shared" si="3"/>
        <v>Никишова</v>
      </c>
      <c r="P74" s="172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406"/>
      <c r="B75" s="24">
        <f t="shared" si="17"/>
        <v>0.20833333333333331</v>
      </c>
      <c r="C75" s="24">
        <f t="shared" si="18"/>
        <v>0.24999999999999997</v>
      </c>
      <c r="D75" s="5"/>
      <c r="E75" s="172"/>
      <c r="F75" s="398"/>
      <c r="G75" s="398"/>
      <c r="H75" s="6"/>
      <c r="I75" s="7"/>
      <c r="J75" s="7"/>
      <c r="K75" s="30">
        <f t="shared" si="4"/>
        <v>0</v>
      </c>
      <c r="L75" s="395"/>
      <c r="M75" s="396"/>
      <c r="N75" s="397"/>
      <c r="O75" s="36" t="str">
        <f t="shared" si="3"/>
        <v>Никишова</v>
      </c>
      <c r="P75" s="172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406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398"/>
      <c r="G76" s="398"/>
      <c r="H76" s="6"/>
      <c r="I76" s="7"/>
      <c r="J76" s="7"/>
      <c r="K76" s="30">
        <f t="shared" si="4"/>
        <v>0</v>
      </c>
      <c r="L76" s="395"/>
      <c r="M76" s="396"/>
      <c r="N76" s="397"/>
      <c r="O76" s="36" t="str">
        <f t="shared" si="3"/>
        <v>Никишова</v>
      </c>
      <c r="P76" s="172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406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393"/>
      <c r="G77" s="394"/>
      <c r="H77" s="6"/>
      <c r="I77" s="7"/>
      <c r="J77" s="7"/>
      <c r="K77" s="30">
        <f t="shared" si="4"/>
        <v>0</v>
      </c>
      <c r="L77" s="395"/>
      <c r="M77" s="396"/>
      <c r="N77" s="397"/>
      <c r="O77" s="36" t="str">
        <f t="shared" si="3"/>
        <v>Никишова</v>
      </c>
      <c r="P77" s="172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406"/>
      <c r="B78" s="24">
        <f t="shared" si="17"/>
        <v>0.33333333333333331</v>
      </c>
      <c r="C78" s="24">
        <f t="shared" si="18"/>
        <v>0.375</v>
      </c>
      <c r="D78" s="5"/>
      <c r="E78" s="9"/>
      <c r="F78" s="393"/>
      <c r="G78" s="394"/>
      <c r="H78" s="6"/>
      <c r="I78" s="7"/>
      <c r="J78" s="7"/>
      <c r="K78" s="30">
        <f t="shared" si="4"/>
        <v>0</v>
      </c>
      <c r="L78" s="395"/>
      <c r="M78" s="396"/>
      <c r="N78" s="397"/>
      <c r="O78" s="36" t="str">
        <f t="shared" si="3"/>
        <v>Никишова</v>
      </c>
      <c r="P78" s="172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406"/>
      <c r="B79" s="24">
        <f t="shared" si="17"/>
        <v>0.375</v>
      </c>
      <c r="C79" s="24">
        <f t="shared" si="18"/>
        <v>0.41666666666666669</v>
      </c>
      <c r="D79" s="5"/>
      <c r="E79" s="9"/>
      <c r="F79" s="398"/>
      <c r="G79" s="398"/>
      <c r="H79" s="6"/>
      <c r="I79" s="7"/>
      <c r="J79" s="7"/>
      <c r="K79" s="30">
        <f t="shared" si="4"/>
        <v>0</v>
      </c>
      <c r="L79" s="395"/>
      <c r="M79" s="396"/>
      <c r="N79" s="397"/>
      <c r="O79" s="36" t="str">
        <f t="shared" si="3"/>
        <v>Никишова</v>
      </c>
      <c r="P79" s="172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407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401"/>
      <c r="G80" s="401"/>
      <c r="H80" s="12"/>
      <c r="I80" s="13"/>
      <c r="J80" s="13"/>
      <c r="K80" s="31">
        <f t="shared" si="4"/>
        <v>0</v>
      </c>
      <c r="L80" s="402"/>
      <c r="M80" s="403"/>
      <c r="N80" s="404"/>
      <c r="O80" s="172" t="str">
        <f t="shared" si="3"/>
        <v>Никишова</v>
      </c>
      <c r="P80" s="173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405">
        <f>A40</f>
        <v>0</v>
      </c>
      <c r="B81" s="23">
        <f>B27</f>
        <v>0</v>
      </c>
      <c r="C81" s="23">
        <f>B81+1/24</f>
        <v>4.1666666666666664E-2</v>
      </c>
      <c r="D81" s="1"/>
      <c r="E81" s="171"/>
      <c r="F81" s="408"/>
      <c r="G81" s="409"/>
      <c r="H81" s="2"/>
      <c r="I81" s="3"/>
      <c r="J81" s="3"/>
      <c r="K81" s="29">
        <f t="shared" si="4"/>
        <v>0</v>
      </c>
      <c r="L81" s="410"/>
      <c r="M81" s="411"/>
      <c r="N81" s="412"/>
      <c r="O81" s="35" t="str">
        <f t="shared" si="3"/>
        <v>Никишова</v>
      </c>
      <c r="P81" s="171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406"/>
      <c r="B82" s="24">
        <f>C81</f>
        <v>4.1666666666666664E-2</v>
      </c>
      <c r="C82" s="24">
        <f>B82+1/24</f>
        <v>8.3333333333333329E-2</v>
      </c>
      <c r="D82" s="5"/>
      <c r="E82" s="172"/>
      <c r="F82" s="393"/>
      <c r="G82" s="394"/>
      <c r="H82" s="6"/>
      <c r="I82" s="7"/>
      <c r="J82" s="7"/>
      <c r="K82" s="30">
        <f t="shared" si="4"/>
        <v>0</v>
      </c>
      <c r="L82" s="395"/>
      <c r="M82" s="396"/>
      <c r="N82" s="397"/>
      <c r="O82" s="36" t="str">
        <f t="shared" si="3"/>
        <v>Никишова</v>
      </c>
      <c r="P82" s="172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40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72"/>
      <c r="F83" s="398"/>
      <c r="G83" s="398"/>
      <c r="H83" s="6"/>
      <c r="I83" s="7"/>
      <c r="J83" s="7"/>
      <c r="K83" s="30">
        <f t="shared" si="4"/>
        <v>0</v>
      </c>
      <c r="L83" s="395"/>
      <c r="M83" s="396"/>
      <c r="N83" s="397"/>
      <c r="O83" s="36" t="str">
        <f t="shared" si="3"/>
        <v>Никишова</v>
      </c>
      <c r="P83" s="172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406"/>
      <c r="B84" s="24">
        <f t="shared" si="19"/>
        <v>0.125</v>
      </c>
      <c r="C84" s="24">
        <f t="shared" si="20"/>
        <v>0.16666666666666666</v>
      </c>
      <c r="D84" s="5"/>
      <c r="E84" s="172"/>
      <c r="F84" s="398"/>
      <c r="G84" s="398"/>
      <c r="H84" s="6"/>
      <c r="I84" s="7"/>
      <c r="J84" s="7"/>
      <c r="K84" s="30">
        <f t="shared" si="4"/>
        <v>0</v>
      </c>
      <c r="L84" s="395"/>
      <c r="M84" s="396"/>
      <c r="N84" s="397"/>
      <c r="O84" s="36" t="str">
        <f t="shared" si="3"/>
        <v>Никишова</v>
      </c>
      <c r="P84" s="172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406"/>
      <c r="B85" s="24">
        <f t="shared" si="19"/>
        <v>0.16666666666666666</v>
      </c>
      <c r="C85" s="24">
        <f t="shared" si="20"/>
        <v>0.20833333333333331</v>
      </c>
      <c r="D85" s="5"/>
      <c r="E85" s="172"/>
      <c r="F85" s="398"/>
      <c r="G85" s="398"/>
      <c r="H85" s="6"/>
      <c r="I85" s="7"/>
      <c r="J85" s="7"/>
      <c r="K85" s="30">
        <f t="shared" si="4"/>
        <v>0</v>
      </c>
      <c r="L85" s="395"/>
      <c r="M85" s="396"/>
      <c r="N85" s="397"/>
      <c r="O85" s="36" t="str">
        <f t="shared" si="3"/>
        <v>Никишова</v>
      </c>
      <c r="P85" s="172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406"/>
      <c r="B86" s="24">
        <f t="shared" si="19"/>
        <v>0.20833333333333331</v>
      </c>
      <c r="C86" s="24">
        <f t="shared" si="20"/>
        <v>0.24999999999999997</v>
      </c>
      <c r="D86" s="5"/>
      <c r="E86" s="172"/>
      <c r="F86" s="398"/>
      <c r="G86" s="398"/>
      <c r="H86" s="6"/>
      <c r="I86" s="7"/>
      <c r="J86" s="7"/>
      <c r="K86" s="30">
        <f t="shared" si="4"/>
        <v>0</v>
      </c>
      <c r="L86" s="395"/>
      <c r="M86" s="396"/>
      <c r="N86" s="397"/>
      <c r="O86" s="36" t="str">
        <f t="shared" si="3"/>
        <v>Никишова</v>
      </c>
      <c r="P86" s="172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40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398"/>
      <c r="G87" s="398"/>
      <c r="H87" s="6"/>
      <c r="I87" s="7"/>
      <c r="J87" s="7"/>
      <c r="K87" s="30">
        <f t="shared" si="4"/>
        <v>0</v>
      </c>
      <c r="L87" s="395"/>
      <c r="M87" s="396"/>
      <c r="N87" s="397"/>
      <c r="O87" s="36" t="str">
        <f t="shared" si="3"/>
        <v>Никишова</v>
      </c>
      <c r="P87" s="172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40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393"/>
      <c r="G88" s="394"/>
      <c r="H88" s="6"/>
      <c r="I88" s="7"/>
      <c r="J88" s="7"/>
      <c r="K88" s="30">
        <f t="shared" si="4"/>
        <v>0</v>
      </c>
      <c r="L88" s="395"/>
      <c r="M88" s="396"/>
      <c r="N88" s="397"/>
      <c r="O88" s="36" t="str">
        <f t="shared" si="3"/>
        <v>Никишова</v>
      </c>
      <c r="P88" s="172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406"/>
      <c r="B89" s="24">
        <f t="shared" si="19"/>
        <v>0.33333333333333331</v>
      </c>
      <c r="C89" s="24">
        <f t="shared" si="20"/>
        <v>0.375</v>
      </c>
      <c r="D89" s="5"/>
      <c r="E89" s="9"/>
      <c r="F89" s="393"/>
      <c r="G89" s="394"/>
      <c r="H89" s="6"/>
      <c r="I89" s="7"/>
      <c r="J89" s="7"/>
      <c r="K89" s="30">
        <f t="shared" si="4"/>
        <v>0</v>
      </c>
      <c r="L89" s="395"/>
      <c r="M89" s="396"/>
      <c r="N89" s="397"/>
      <c r="O89" s="36" t="str">
        <f t="shared" si="3"/>
        <v>Никишова</v>
      </c>
      <c r="P89" s="172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406"/>
      <c r="B90" s="24">
        <f t="shared" si="19"/>
        <v>0.375</v>
      </c>
      <c r="C90" s="24">
        <f t="shared" si="20"/>
        <v>0.41666666666666669</v>
      </c>
      <c r="D90" s="5"/>
      <c r="E90" s="9"/>
      <c r="F90" s="398"/>
      <c r="G90" s="398"/>
      <c r="H90" s="6"/>
      <c r="I90" s="7"/>
      <c r="J90" s="7"/>
      <c r="K90" s="30">
        <f t="shared" si="4"/>
        <v>0</v>
      </c>
      <c r="L90" s="395"/>
      <c r="M90" s="396"/>
      <c r="N90" s="397"/>
      <c r="O90" s="36" t="str">
        <f t="shared" si="3"/>
        <v>Никишова</v>
      </c>
      <c r="P90" s="172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40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401"/>
      <c r="G91" s="401"/>
      <c r="H91" s="12"/>
      <c r="I91" s="13"/>
      <c r="J91" s="13"/>
      <c r="K91" s="31">
        <f t="shared" si="4"/>
        <v>0</v>
      </c>
      <c r="L91" s="402"/>
      <c r="M91" s="403"/>
      <c r="N91" s="404"/>
      <c r="O91" s="172" t="str">
        <f t="shared" si="3"/>
        <v>Никишова</v>
      </c>
      <c r="P91" s="173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406">
        <f>A41</f>
        <v>0</v>
      </c>
      <c r="B92" s="23">
        <f>B29</f>
        <v>0</v>
      </c>
      <c r="C92" s="23">
        <f>B92+1/24</f>
        <v>4.1666666666666664E-2</v>
      </c>
      <c r="D92" s="1"/>
      <c r="E92" s="171"/>
      <c r="F92" s="408"/>
      <c r="G92" s="409"/>
      <c r="H92" s="2"/>
      <c r="I92" s="3"/>
      <c r="J92" s="3"/>
      <c r="K92" s="29">
        <f t="shared" si="4"/>
        <v>0</v>
      </c>
      <c r="L92" s="410"/>
      <c r="M92" s="411"/>
      <c r="N92" s="412"/>
      <c r="O92" s="35" t="str">
        <f t="shared" si="3"/>
        <v>Никишова</v>
      </c>
      <c r="P92" s="171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406"/>
      <c r="B93" s="24">
        <f>C92</f>
        <v>4.1666666666666664E-2</v>
      </c>
      <c r="C93" s="24">
        <f>B93+1/24</f>
        <v>8.3333333333333329E-2</v>
      </c>
      <c r="D93" s="5"/>
      <c r="E93" s="172"/>
      <c r="F93" s="393"/>
      <c r="G93" s="394"/>
      <c r="H93" s="6"/>
      <c r="I93" s="7"/>
      <c r="J93" s="7"/>
      <c r="K93" s="30">
        <f t="shared" si="4"/>
        <v>0</v>
      </c>
      <c r="L93" s="395"/>
      <c r="M93" s="396"/>
      <c r="N93" s="397"/>
      <c r="O93" s="36" t="str">
        <f t="shared" si="3"/>
        <v>Никишова</v>
      </c>
      <c r="P93" s="172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40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72"/>
      <c r="F94" s="398"/>
      <c r="G94" s="398"/>
      <c r="H94" s="6"/>
      <c r="I94" s="7"/>
      <c r="J94" s="7"/>
      <c r="K94" s="30">
        <f t="shared" si="4"/>
        <v>0</v>
      </c>
      <c r="L94" s="395"/>
      <c r="M94" s="396"/>
      <c r="N94" s="397"/>
      <c r="O94" s="36" t="str">
        <f t="shared" si="3"/>
        <v>Никишова</v>
      </c>
      <c r="P94" s="172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406"/>
      <c r="B95" s="24">
        <f t="shared" si="21"/>
        <v>0.125</v>
      </c>
      <c r="C95" s="24">
        <f t="shared" si="22"/>
        <v>0.16666666666666666</v>
      </c>
      <c r="D95" s="5"/>
      <c r="E95" s="172"/>
      <c r="F95" s="398"/>
      <c r="G95" s="398"/>
      <c r="H95" s="6"/>
      <c r="I95" s="7"/>
      <c r="J95" s="7"/>
      <c r="K95" s="30">
        <f t="shared" si="4"/>
        <v>0</v>
      </c>
      <c r="L95" s="395"/>
      <c r="M95" s="396"/>
      <c r="N95" s="397"/>
      <c r="O95" s="36" t="str">
        <f t="shared" si="3"/>
        <v>Никишова</v>
      </c>
      <c r="P95" s="172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406"/>
      <c r="B96" s="24">
        <f t="shared" si="21"/>
        <v>0.16666666666666666</v>
      </c>
      <c r="C96" s="24">
        <f t="shared" si="22"/>
        <v>0.20833333333333331</v>
      </c>
      <c r="D96" s="5"/>
      <c r="E96" s="172"/>
      <c r="F96" s="398"/>
      <c r="G96" s="398"/>
      <c r="H96" s="6"/>
      <c r="I96" s="7"/>
      <c r="J96" s="7"/>
      <c r="K96" s="30">
        <f t="shared" si="4"/>
        <v>0</v>
      </c>
      <c r="L96" s="395"/>
      <c r="M96" s="396"/>
      <c r="N96" s="397"/>
      <c r="O96" s="36" t="str">
        <f t="shared" si="3"/>
        <v>Никишова</v>
      </c>
      <c r="P96" s="172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406"/>
      <c r="B97" s="24">
        <f t="shared" si="21"/>
        <v>0.20833333333333331</v>
      </c>
      <c r="C97" s="24">
        <f t="shared" si="22"/>
        <v>0.24999999999999997</v>
      </c>
      <c r="D97" s="5"/>
      <c r="E97" s="172"/>
      <c r="F97" s="398"/>
      <c r="G97" s="398"/>
      <c r="H97" s="6"/>
      <c r="I97" s="7"/>
      <c r="J97" s="7"/>
      <c r="K97" s="30">
        <f t="shared" si="4"/>
        <v>0</v>
      </c>
      <c r="L97" s="395"/>
      <c r="M97" s="396"/>
      <c r="N97" s="397"/>
      <c r="O97" s="36" t="str">
        <f t="shared" si="3"/>
        <v>Никишова</v>
      </c>
      <c r="P97" s="172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40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398"/>
      <c r="G98" s="398"/>
      <c r="H98" s="6"/>
      <c r="I98" s="7"/>
      <c r="J98" s="7"/>
      <c r="K98" s="30">
        <f t="shared" si="4"/>
        <v>0</v>
      </c>
      <c r="L98" s="395"/>
      <c r="M98" s="396"/>
      <c r="N98" s="397"/>
      <c r="O98" s="36" t="str">
        <f t="shared" si="3"/>
        <v>Никишова</v>
      </c>
      <c r="P98" s="172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40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393"/>
      <c r="G99" s="394"/>
      <c r="H99" s="6"/>
      <c r="I99" s="7"/>
      <c r="J99" s="7"/>
      <c r="K99" s="30">
        <f t="shared" si="4"/>
        <v>0</v>
      </c>
      <c r="L99" s="395"/>
      <c r="M99" s="396"/>
      <c r="N99" s="397"/>
      <c r="O99" s="36" t="str">
        <f t="shared" si="3"/>
        <v>Никишова</v>
      </c>
      <c r="P99" s="172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406"/>
      <c r="B100" s="24">
        <f t="shared" si="21"/>
        <v>0.33333333333333331</v>
      </c>
      <c r="C100" s="24">
        <f t="shared" si="22"/>
        <v>0.375</v>
      </c>
      <c r="D100" s="5"/>
      <c r="E100" s="9"/>
      <c r="F100" s="393"/>
      <c r="G100" s="394"/>
      <c r="H100" s="6"/>
      <c r="I100" s="7"/>
      <c r="J100" s="7"/>
      <c r="K100" s="30">
        <f t="shared" si="4"/>
        <v>0</v>
      </c>
      <c r="L100" s="395"/>
      <c r="M100" s="396"/>
      <c r="N100" s="397"/>
      <c r="O100" s="36" t="str">
        <f t="shared" si="3"/>
        <v>Никишова</v>
      </c>
      <c r="P100" s="172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406"/>
      <c r="B101" s="24">
        <f t="shared" si="21"/>
        <v>0.375</v>
      </c>
      <c r="C101" s="24">
        <f t="shared" si="22"/>
        <v>0.41666666666666669</v>
      </c>
      <c r="D101" s="5"/>
      <c r="E101" s="9"/>
      <c r="F101" s="398"/>
      <c r="G101" s="398"/>
      <c r="H101" s="6"/>
      <c r="I101" s="7"/>
      <c r="J101" s="7"/>
      <c r="K101" s="30">
        <f t="shared" si="4"/>
        <v>0</v>
      </c>
      <c r="L101" s="395"/>
      <c r="M101" s="396"/>
      <c r="N101" s="397"/>
      <c r="O101" s="36" t="str">
        <f t="shared" si="3"/>
        <v>Никишова</v>
      </c>
      <c r="P101" s="172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40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401"/>
      <c r="G102" s="401"/>
      <c r="H102" s="12"/>
      <c r="I102" s="13"/>
      <c r="J102" s="13"/>
      <c r="K102" s="31">
        <f t="shared" si="4"/>
        <v>0</v>
      </c>
      <c r="L102" s="402"/>
      <c r="M102" s="403"/>
      <c r="N102" s="404"/>
      <c r="O102" s="172" t="str">
        <f t="shared" si="3"/>
        <v>Никишова</v>
      </c>
      <c r="P102" s="173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405">
        <f>A42</f>
        <v>0</v>
      </c>
      <c r="B103" s="23">
        <f>B31</f>
        <v>0</v>
      </c>
      <c r="C103" s="23">
        <f>B103+1/24</f>
        <v>4.1666666666666664E-2</v>
      </c>
      <c r="D103" s="1"/>
      <c r="E103" s="171"/>
      <c r="F103" s="408"/>
      <c r="G103" s="409"/>
      <c r="H103" s="2"/>
      <c r="I103" s="3"/>
      <c r="J103" s="3"/>
      <c r="K103" s="29">
        <f t="shared" si="4"/>
        <v>0</v>
      </c>
      <c r="L103" s="410"/>
      <c r="M103" s="411"/>
      <c r="N103" s="412"/>
      <c r="O103" s="35" t="str">
        <f t="shared" si="3"/>
        <v>Никишова</v>
      </c>
      <c r="P103" s="171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406"/>
      <c r="B104" s="24">
        <f>C103</f>
        <v>4.1666666666666664E-2</v>
      </c>
      <c r="C104" s="24">
        <f>B104+1/24</f>
        <v>8.3333333333333329E-2</v>
      </c>
      <c r="D104" s="5"/>
      <c r="E104" s="172"/>
      <c r="F104" s="393"/>
      <c r="G104" s="394"/>
      <c r="H104" s="6"/>
      <c r="I104" s="7"/>
      <c r="J104" s="7"/>
      <c r="K104" s="30">
        <f t="shared" si="4"/>
        <v>0</v>
      </c>
      <c r="L104" s="395"/>
      <c r="M104" s="396"/>
      <c r="N104" s="397"/>
      <c r="O104" s="36" t="str">
        <f t="shared" si="3"/>
        <v>Никишова</v>
      </c>
      <c r="P104" s="172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40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72"/>
      <c r="F105" s="398"/>
      <c r="G105" s="398"/>
      <c r="H105" s="6"/>
      <c r="I105" s="7"/>
      <c r="J105" s="7"/>
      <c r="K105" s="30">
        <f t="shared" si="4"/>
        <v>0</v>
      </c>
      <c r="L105" s="395"/>
      <c r="M105" s="396"/>
      <c r="N105" s="397"/>
      <c r="O105" s="36" t="str">
        <f t="shared" si="3"/>
        <v>Никишова</v>
      </c>
      <c r="P105" s="172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406"/>
      <c r="B106" s="24">
        <f t="shared" si="23"/>
        <v>0.125</v>
      </c>
      <c r="C106" s="24">
        <f t="shared" si="24"/>
        <v>0.16666666666666666</v>
      </c>
      <c r="D106" s="5"/>
      <c r="E106" s="172"/>
      <c r="F106" s="398"/>
      <c r="G106" s="398"/>
      <c r="H106" s="6"/>
      <c r="I106" s="7"/>
      <c r="J106" s="7"/>
      <c r="K106" s="30">
        <f t="shared" si="4"/>
        <v>0</v>
      </c>
      <c r="L106" s="395"/>
      <c r="M106" s="396"/>
      <c r="N106" s="397"/>
      <c r="O106" s="36" t="str">
        <f t="shared" si="3"/>
        <v>Никишова</v>
      </c>
      <c r="P106" s="172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406"/>
      <c r="B107" s="24">
        <f t="shared" si="23"/>
        <v>0.16666666666666666</v>
      </c>
      <c r="C107" s="24">
        <f t="shared" si="24"/>
        <v>0.20833333333333331</v>
      </c>
      <c r="D107" s="5"/>
      <c r="E107" s="172"/>
      <c r="F107" s="398"/>
      <c r="G107" s="398"/>
      <c r="H107" s="6"/>
      <c r="I107" s="7"/>
      <c r="J107" s="7"/>
      <c r="K107" s="30">
        <f t="shared" si="4"/>
        <v>0</v>
      </c>
      <c r="L107" s="395"/>
      <c r="M107" s="396"/>
      <c r="N107" s="397"/>
      <c r="O107" s="36" t="str">
        <f t="shared" si="3"/>
        <v>Никишова</v>
      </c>
      <c r="P107" s="172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406"/>
      <c r="B108" s="24">
        <f t="shared" si="23"/>
        <v>0.20833333333333331</v>
      </c>
      <c r="C108" s="24">
        <f t="shared" si="24"/>
        <v>0.24999999999999997</v>
      </c>
      <c r="D108" s="5"/>
      <c r="E108" s="172"/>
      <c r="F108" s="398"/>
      <c r="G108" s="398"/>
      <c r="H108" s="6"/>
      <c r="I108" s="7"/>
      <c r="J108" s="7"/>
      <c r="K108" s="30">
        <f t="shared" si="4"/>
        <v>0</v>
      </c>
      <c r="L108" s="395"/>
      <c r="M108" s="396"/>
      <c r="N108" s="397"/>
      <c r="O108" s="36" t="str">
        <f t="shared" si="3"/>
        <v>Никишова</v>
      </c>
      <c r="P108" s="172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40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398"/>
      <c r="G109" s="398"/>
      <c r="H109" s="6"/>
      <c r="I109" s="7"/>
      <c r="J109" s="7"/>
      <c r="K109" s="30">
        <f t="shared" si="4"/>
        <v>0</v>
      </c>
      <c r="L109" s="395"/>
      <c r="M109" s="396"/>
      <c r="N109" s="397"/>
      <c r="O109" s="36" t="str">
        <f t="shared" si="3"/>
        <v>Никишова</v>
      </c>
      <c r="P109" s="172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40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393"/>
      <c r="G110" s="394"/>
      <c r="H110" s="6"/>
      <c r="I110" s="7"/>
      <c r="J110" s="7"/>
      <c r="K110" s="30">
        <f t="shared" si="4"/>
        <v>0</v>
      </c>
      <c r="L110" s="395"/>
      <c r="M110" s="396"/>
      <c r="N110" s="397"/>
      <c r="O110" s="36" t="str">
        <f t="shared" si="3"/>
        <v>Никишова</v>
      </c>
      <c r="P110" s="172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406"/>
      <c r="B111" s="24">
        <f t="shared" si="23"/>
        <v>0.33333333333333331</v>
      </c>
      <c r="C111" s="24">
        <f t="shared" si="24"/>
        <v>0.375</v>
      </c>
      <c r="D111" s="5"/>
      <c r="E111" s="9"/>
      <c r="F111" s="393"/>
      <c r="G111" s="394"/>
      <c r="H111" s="6"/>
      <c r="I111" s="7"/>
      <c r="J111" s="7"/>
      <c r="K111" s="30">
        <f t="shared" si="4"/>
        <v>0</v>
      </c>
      <c r="L111" s="395"/>
      <c r="M111" s="396"/>
      <c r="N111" s="397"/>
      <c r="O111" s="36" t="str">
        <f t="shared" ref="O111:O113" si="25">IF(H111=$V$5,$F$7,"")</f>
        <v>Никишова</v>
      </c>
      <c r="P111" s="172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406"/>
      <c r="B112" s="24">
        <f t="shared" si="23"/>
        <v>0.375</v>
      </c>
      <c r="C112" s="24">
        <f t="shared" si="24"/>
        <v>0.41666666666666669</v>
      </c>
      <c r="D112" s="5"/>
      <c r="E112" s="9"/>
      <c r="F112" s="398"/>
      <c r="G112" s="398"/>
      <c r="H112" s="6"/>
      <c r="I112" s="7"/>
      <c r="J112" s="7"/>
      <c r="K112" s="30">
        <f t="shared" ref="K112:K113" si="26">(J112-I112+(J112&lt;I112))*24*60</f>
        <v>0</v>
      </c>
      <c r="L112" s="395"/>
      <c r="M112" s="396"/>
      <c r="N112" s="397"/>
      <c r="O112" s="36" t="str">
        <f t="shared" si="25"/>
        <v>Никишова</v>
      </c>
      <c r="P112" s="172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40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401"/>
      <c r="G113" s="401"/>
      <c r="H113" s="12"/>
      <c r="I113" s="13"/>
      <c r="J113" s="13"/>
      <c r="K113" s="31">
        <f t="shared" si="26"/>
        <v>0</v>
      </c>
      <c r="L113" s="402"/>
      <c r="M113" s="403"/>
      <c r="N113" s="404"/>
      <c r="O113" s="173" t="str">
        <f t="shared" si="25"/>
        <v>Никишова</v>
      </c>
      <c r="P113" s="173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5" thickBot="1">
      <c r="S114" s="34">
        <f t="shared" ref="S114:Z114" si="27">SUM(S47:S113)</f>
        <v>64.000000000000014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119.99999999999997</v>
      </c>
      <c r="AB114" s="114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185"/>
      <c r="S116" s="185"/>
      <c r="T116" s="185"/>
      <c r="U116" s="185"/>
    </row>
    <row r="117" spans="1:28" ht="15.75" thickBot="1">
      <c r="A117" s="258" t="s">
        <v>90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186"/>
      <c r="S117" s="186"/>
      <c r="T117" s="186"/>
      <c r="U117" s="186"/>
    </row>
    <row r="118" spans="1:28" ht="18.75" thickBot="1">
      <c r="A118" s="259" t="s">
        <v>62</v>
      </c>
      <c r="B118" s="260"/>
      <c r="C118" s="260"/>
      <c r="D118" s="260"/>
      <c r="E118" s="261"/>
      <c r="F118" s="413"/>
      <c r="G118" s="414"/>
      <c r="H118" s="415"/>
      <c r="I118" s="81" t="s">
        <v>47</v>
      </c>
      <c r="J118" s="82">
        <v>2000</v>
      </c>
      <c r="K118" s="83" t="s">
        <v>54</v>
      </c>
      <c r="L118" s="84">
        <v>720</v>
      </c>
    </row>
    <row r="119" spans="1:28" ht="20.25" customHeight="1" thickBot="1">
      <c r="A119" s="262" t="s">
        <v>8</v>
      </c>
      <c r="B119" s="263"/>
      <c r="C119" s="263"/>
      <c r="D119" s="263"/>
      <c r="E119" s="264"/>
      <c r="F119" s="265" t="s">
        <v>34</v>
      </c>
      <c r="G119" s="265"/>
      <c r="H119" s="266"/>
      <c r="I119" s="265" t="s">
        <v>9</v>
      </c>
      <c r="J119" s="267"/>
      <c r="K119" s="268" t="s">
        <v>16</v>
      </c>
      <c r="L119" s="266"/>
      <c r="M119" s="85"/>
      <c r="N119" s="269" t="s">
        <v>28</v>
      </c>
      <c r="O119" s="270"/>
      <c r="P119" s="270"/>
      <c r="Q119" s="270"/>
      <c r="R119" s="270"/>
      <c r="S119" s="270"/>
      <c r="T119" s="270"/>
      <c r="U119" s="271"/>
      <c r="X119" s="86"/>
    </row>
    <row r="120" spans="1:28" ht="15" thickBot="1">
      <c r="A120" s="289" t="s">
        <v>63</v>
      </c>
      <c r="B120" s="290"/>
      <c r="C120" s="290"/>
      <c r="D120" s="290"/>
      <c r="E120" s="290"/>
      <c r="F120" s="291"/>
      <c r="G120" s="292"/>
      <c r="H120" s="293"/>
      <c r="I120" s="294" t="s">
        <v>65</v>
      </c>
      <c r="J120" s="295"/>
      <c r="K120" s="291"/>
      <c r="L120" s="293"/>
      <c r="N120" s="296"/>
      <c r="O120" s="280" t="s">
        <v>29</v>
      </c>
      <c r="P120" s="281"/>
      <c r="Q120" s="281"/>
      <c r="R120" s="178"/>
      <c r="S120" s="178"/>
      <c r="T120" s="178"/>
      <c r="U120" s="87"/>
      <c r="X120" s="88"/>
    </row>
    <row r="121" spans="1:28" ht="14.25">
      <c r="A121" s="183" t="s">
        <v>7</v>
      </c>
      <c r="B121" s="184"/>
      <c r="C121" s="184"/>
      <c r="D121" s="184"/>
      <c r="E121" s="184"/>
      <c r="F121" s="275"/>
      <c r="G121" s="276"/>
      <c r="H121" s="277"/>
      <c r="I121" s="294" t="s">
        <v>45</v>
      </c>
      <c r="J121" s="295"/>
      <c r="K121" s="275"/>
      <c r="L121" s="277"/>
      <c r="N121" s="297"/>
      <c r="O121" s="298"/>
      <c r="P121" s="299"/>
      <c r="Q121" s="299"/>
      <c r="R121" s="179"/>
      <c r="S121" s="179"/>
      <c r="T121" s="179"/>
      <c r="U121" s="89"/>
      <c r="X121" s="88"/>
    </row>
    <row r="122" spans="1:28" ht="16.5" customHeight="1">
      <c r="A122" s="272" t="s">
        <v>46</v>
      </c>
      <c r="B122" s="273"/>
      <c r="C122" s="273"/>
      <c r="D122" s="273"/>
      <c r="E122" s="274"/>
      <c r="F122" s="275"/>
      <c r="G122" s="276"/>
      <c r="H122" s="277"/>
      <c r="I122" s="183" t="s">
        <v>44</v>
      </c>
      <c r="J122" s="71"/>
      <c r="K122" s="275"/>
      <c r="L122" s="277"/>
      <c r="N122" s="278"/>
      <c r="O122" s="280" t="s">
        <v>30</v>
      </c>
      <c r="P122" s="281"/>
      <c r="Q122" s="282"/>
      <c r="R122" s="180"/>
      <c r="S122" s="180"/>
      <c r="T122" s="180"/>
      <c r="U122" s="87"/>
      <c r="X122" s="88"/>
    </row>
    <row r="123" spans="1:28" ht="16.5" customHeight="1" thickBot="1">
      <c r="A123" s="272" t="s">
        <v>66</v>
      </c>
      <c r="B123" s="273"/>
      <c r="C123" s="273"/>
      <c r="D123" s="273"/>
      <c r="E123" s="274"/>
      <c r="F123" s="286"/>
      <c r="G123" s="287"/>
      <c r="H123" s="288"/>
      <c r="I123" s="183" t="s">
        <v>67</v>
      </c>
      <c r="J123" s="71"/>
      <c r="K123" s="286"/>
      <c r="L123" s="288"/>
      <c r="N123" s="279"/>
      <c r="O123" s="283"/>
      <c r="P123" s="284"/>
      <c r="Q123" s="285"/>
      <c r="R123" s="181"/>
      <c r="S123" s="181"/>
      <c r="T123" s="181"/>
      <c r="U123" s="91"/>
      <c r="X123" s="88"/>
    </row>
    <row r="124" spans="1:28" ht="15" thickBot="1">
      <c r="A124" s="303" t="s">
        <v>66</v>
      </c>
      <c r="B124" s="304"/>
      <c r="C124" s="304"/>
      <c r="D124" s="304"/>
      <c r="E124" s="305"/>
      <c r="F124" s="306"/>
      <c r="G124" s="307"/>
      <c r="H124" s="308"/>
      <c r="I124" s="92"/>
      <c r="J124" s="93"/>
      <c r="K124" s="306"/>
      <c r="L124" s="308"/>
      <c r="N124" s="309"/>
      <c r="O124" s="309"/>
      <c r="P124" s="310"/>
      <c r="Q124" s="310"/>
      <c r="R124" s="182"/>
      <c r="S124" s="182"/>
      <c r="T124" s="182"/>
      <c r="U124" s="182"/>
      <c r="X124" s="88"/>
    </row>
    <row r="125" spans="1:28" ht="15" hidden="1" thickBot="1">
      <c r="A125" s="94"/>
      <c r="B125" s="95"/>
      <c r="C125" s="95"/>
      <c r="D125" s="95"/>
      <c r="E125" s="95"/>
      <c r="F125" s="96"/>
      <c r="G125" s="96"/>
      <c r="H125" s="96"/>
      <c r="I125" s="95"/>
      <c r="J125" s="95"/>
      <c r="K125" s="96"/>
      <c r="L125" s="97"/>
      <c r="N125" s="177"/>
      <c r="O125" s="177"/>
      <c r="P125" s="182"/>
      <c r="Q125" s="182"/>
      <c r="R125" s="182"/>
      <c r="S125" s="182"/>
      <c r="T125" s="182"/>
      <c r="U125" s="182"/>
      <c r="X125" s="88"/>
    </row>
    <row r="126" spans="1:28" ht="15" hidden="1" thickBot="1">
      <c r="A126" s="94"/>
      <c r="B126" s="95"/>
      <c r="C126" s="95"/>
      <c r="D126" s="95"/>
      <c r="E126" s="95"/>
      <c r="F126" s="96"/>
      <c r="G126" s="96"/>
      <c r="H126" s="96"/>
      <c r="I126" s="95"/>
      <c r="J126" s="95"/>
      <c r="K126" s="96"/>
      <c r="L126" s="97"/>
      <c r="N126" s="177"/>
      <c r="O126" s="177"/>
      <c r="P126" s="182"/>
      <c r="Q126" s="182"/>
      <c r="R126" s="182"/>
      <c r="S126" s="182"/>
      <c r="T126" s="182"/>
      <c r="U126" s="182"/>
      <c r="X126" s="88"/>
    </row>
    <row r="127" spans="1:28" ht="15" hidden="1" thickBot="1">
      <c r="A127" s="94"/>
      <c r="B127" s="95"/>
      <c r="C127" s="95"/>
      <c r="D127" s="95"/>
      <c r="E127" s="95"/>
      <c r="F127" s="96"/>
      <c r="G127" s="96"/>
      <c r="H127" s="96"/>
      <c r="I127" s="95"/>
      <c r="J127" s="95"/>
      <c r="K127" s="96"/>
      <c r="L127" s="97"/>
      <c r="N127" s="177"/>
      <c r="O127" s="177"/>
      <c r="P127" s="182"/>
      <c r="Q127" s="182"/>
      <c r="R127" s="182"/>
      <c r="S127" s="182"/>
      <c r="T127" s="182"/>
      <c r="U127" s="182"/>
      <c r="X127" s="88"/>
    </row>
    <row r="128" spans="1:28" ht="15" hidden="1" thickBot="1">
      <c r="A128" s="94"/>
      <c r="B128" s="95"/>
      <c r="C128" s="95"/>
      <c r="D128" s="95"/>
      <c r="E128" s="95"/>
      <c r="F128" s="96"/>
      <c r="G128" s="96"/>
      <c r="H128" s="96"/>
      <c r="I128" s="95"/>
      <c r="J128" s="95"/>
      <c r="K128" s="96"/>
      <c r="L128" s="97"/>
      <c r="N128" s="177"/>
      <c r="O128" s="177"/>
      <c r="P128" s="182"/>
      <c r="Q128" s="182"/>
      <c r="R128" s="182"/>
      <c r="S128" s="182"/>
      <c r="T128" s="182"/>
      <c r="U128" s="182"/>
      <c r="X128" s="88"/>
    </row>
    <row r="129" spans="1:24" ht="18.75" customHeight="1" thickBot="1">
      <c r="A129" s="311" t="s">
        <v>33</v>
      </c>
      <c r="B129" s="312"/>
      <c r="C129" s="312"/>
      <c r="D129" s="312"/>
      <c r="E129" s="312"/>
      <c r="F129" s="312"/>
      <c r="G129" s="312"/>
      <c r="H129" s="312"/>
      <c r="I129" s="312"/>
      <c r="J129" s="312"/>
      <c r="K129" s="312"/>
      <c r="L129" s="313"/>
      <c r="N129" s="314" t="s">
        <v>37</v>
      </c>
      <c r="O129" s="315"/>
      <c r="P129" s="315"/>
      <c r="Q129" s="315"/>
      <c r="R129" s="315"/>
      <c r="S129" s="315"/>
      <c r="T129" s="315"/>
      <c r="U129" s="315"/>
      <c r="V129" s="316"/>
      <c r="X129" s="88"/>
    </row>
    <row r="130" spans="1:24" ht="8.25" customHeight="1">
      <c r="A130" s="300" t="s">
        <v>83</v>
      </c>
      <c r="B130" s="300" t="s">
        <v>51</v>
      </c>
      <c r="C130" s="300" t="s">
        <v>52</v>
      </c>
      <c r="D130" s="300" t="s">
        <v>24</v>
      </c>
      <c r="E130" s="300" t="s">
        <v>53</v>
      </c>
      <c r="F130" s="300" t="s">
        <v>55</v>
      </c>
      <c r="G130" s="300" t="s">
        <v>50</v>
      </c>
      <c r="H130" s="300" t="s">
        <v>64</v>
      </c>
      <c r="I130" s="300" t="s">
        <v>57</v>
      </c>
      <c r="J130" s="300" t="s">
        <v>49</v>
      </c>
      <c r="K130" s="300" t="s">
        <v>35</v>
      </c>
      <c r="L130" s="337" t="s">
        <v>48</v>
      </c>
      <c r="N130" s="324" t="s">
        <v>41</v>
      </c>
      <c r="O130" s="324"/>
      <c r="P130" s="325" t="s">
        <v>42</v>
      </c>
      <c r="Q130" s="326"/>
      <c r="R130" s="326"/>
      <c r="S130" s="326"/>
      <c r="T130" s="326"/>
      <c r="U130" s="327"/>
      <c r="V130" s="324" t="s">
        <v>43</v>
      </c>
      <c r="X130" s="88"/>
    </row>
    <row r="131" spans="1:24" ht="12.75" customHeight="1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38"/>
      <c r="N131" s="324"/>
      <c r="O131" s="324"/>
      <c r="P131" s="328"/>
      <c r="Q131" s="329"/>
      <c r="R131" s="329"/>
      <c r="S131" s="329"/>
      <c r="T131" s="329"/>
      <c r="U131" s="330"/>
      <c r="V131" s="324"/>
      <c r="X131" s="88"/>
    </row>
    <row r="132" spans="1:24" ht="12.75" customHeight="1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38"/>
      <c r="N132" s="324"/>
      <c r="O132" s="324"/>
      <c r="P132" s="328"/>
      <c r="Q132" s="329"/>
      <c r="R132" s="329"/>
      <c r="S132" s="329"/>
      <c r="T132" s="329"/>
      <c r="U132" s="330"/>
      <c r="V132" s="324"/>
      <c r="X132" s="88"/>
    </row>
    <row r="133" spans="1:24" ht="3.75" customHeight="1">
      <c r="A133" s="301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38"/>
      <c r="N133" s="324"/>
      <c r="O133" s="324"/>
      <c r="P133" s="331"/>
      <c r="Q133" s="332"/>
      <c r="R133" s="332"/>
      <c r="S133" s="332"/>
      <c r="T133" s="332"/>
      <c r="U133" s="333"/>
      <c r="V133" s="324"/>
      <c r="X133" s="88"/>
    </row>
    <row r="134" spans="1:24" ht="45.75" customHeight="1" thickBot="1">
      <c r="A134" s="301"/>
      <c r="B134" s="301"/>
      <c r="C134" s="301"/>
      <c r="D134" s="302"/>
      <c r="E134" s="302"/>
      <c r="F134" s="302"/>
      <c r="G134" s="302"/>
      <c r="H134" s="302"/>
      <c r="I134" s="302"/>
      <c r="J134" s="302"/>
      <c r="K134" s="302"/>
      <c r="L134" s="338"/>
      <c r="M134" s="98"/>
      <c r="N134" s="334" t="s">
        <v>17</v>
      </c>
      <c r="O134" s="334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88"/>
    </row>
    <row r="135" spans="1:24" ht="16.899999999999999" customHeight="1" thickBot="1">
      <c r="A135" s="317"/>
      <c r="B135" s="317"/>
      <c r="C135" s="317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176" t="s">
        <v>18</v>
      </c>
      <c r="O135" s="176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300">
        <f>A152</f>
        <v>0</v>
      </c>
      <c r="B136" s="318"/>
      <c r="C136" s="318"/>
      <c r="D136" s="320">
        <f>(C136-B136+(C136&lt;B136))*24*60</f>
        <v>0</v>
      </c>
      <c r="E136" s="322"/>
      <c r="F136" s="335">
        <f>IF(E136=0,0,(F152/J118*60))</f>
        <v>0</v>
      </c>
      <c r="G136" s="339">
        <f>IF($K136=0,0,(K136*100)/(D136*$J$3/60))</f>
        <v>0</v>
      </c>
      <c r="H136" s="335">
        <f>P134+P141</f>
        <v>0</v>
      </c>
      <c r="I136" s="339">
        <f>D136-F136-P142</f>
        <v>0</v>
      </c>
      <c r="J136" s="320">
        <f>(D136-H136)/60*E136</f>
        <v>0</v>
      </c>
      <c r="K136" s="341">
        <f>F152</f>
        <v>0</v>
      </c>
      <c r="L136" s="100">
        <f>IF($K136=0,0,K136/J136)</f>
        <v>0</v>
      </c>
      <c r="N136" s="176" t="s">
        <v>19</v>
      </c>
      <c r="O136" s="176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182"/>
    </row>
    <row r="137" spans="1:24" ht="17.25" customHeight="1" thickBot="1">
      <c r="A137" s="317"/>
      <c r="B137" s="319"/>
      <c r="C137" s="319"/>
      <c r="D137" s="321"/>
      <c r="E137" s="323"/>
      <c r="F137" s="336"/>
      <c r="G137" s="340"/>
      <c r="H137" s="336"/>
      <c r="I137" s="340"/>
      <c r="J137" s="321"/>
      <c r="K137" s="342"/>
      <c r="L137" s="101">
        <f>K136-J136</f>
        <v>0</v>
      </c>
      <c r="N137" s="176" t="s">
        <v>20</v>
      </c>
      <c r="O137" s="176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82"/>
    </row>
    <row r="138" spans="1:24" ht="17.25" customHeight="1">
      <c r="A138" s="300">
        <f>A153</f>
        <v>0</v>
      </c>
      <c r="B138" s="318"/>
      <c r="C138" s="318"/>
      <c r="D138" s="320">
        <f>(C138-B138+(C138&lt;B138))*24*60</f>
        <v>0</v>
      </c>
      <c r="E138" s="322"/>
      <c r="F138" s="335">
        <f>IF(E138=0,0,(F153/J118*60))</f>
        <v>0</v>
      </c>
      <c r="G138" s="339">
        <f>IF($K138=0,0,(K138*100)/(D138*$J$3/60))</f>
        <v>0</v>
      </c>
      <c r="H138" s="335">
        <f>Q134+Q141</f>
        <v>0</v>
      </c>
      <c r="I138" s="339">
        <f>D138-F138-Q142</f>
        <v>0</v>
      </c>
      <c r="J138" s="320">
        <f>(D138-H138)/60*E138</f>
        <v>0</v>
      </c>
      <c r="K138" s="341">
        <f>F153</f>
        <v>0</v>
      </c>
      <c r="L138" s="102">
        <f>IF($K138=0,0,K138/J138)</f>
        <v>0</v>
      </c>
      <c r="N138" s="176" t="s">
        <v>27</v>
      </c>
      <c r="O138" s="176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82"/>
    </row>
    <row r="139" spans="1:24" ht="16.899999999999999" customHeight="1" thickBot="1">
      <c r="A139" s="317"/>
      <c r="B139" s="319"/>
      <c r="C139" s="319"/>
      <c r="D139" s="321"/>
      <c r="E139" s="323"/>
      <c r="F139" s="336"/>
      <c r="G139" s="340"/>
      <c r="H139" s="336"/>
      <c r="I139" s="340"/>
      <c r="J139" s="321"/>
      <c r="K139" s="342"/>
      <c r="L139" s="101">
        <f>K138-J138</f>
        <v>0</v>
      </c>
      <c r="N139" s="174" t="s">
        <v>21</v>
      </c>
      <c r="O139" s="174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82"/>
    </row>
    <row r="140" spans="1:24" ht="16.899999999999999" customHeight="1" collapsed="1">
      <c r="A140" s="300">
        <f>A154</f>
        <v>0</v>
      </c>
      <c r="B140" s="318"/>
      <c r="C140" s="318"/>
      <c r="D140" s="320">
        <f>(C140-B140+(C140&lt;B140))*24*60</f>
        <v>0</v>
      </c>
      <c r="E140" s="322"/>
      <c r="F140" s="335">
        <f>IF(E140=0,0,(F154/J118*60))</f>
        <v>0</v>
      </c>
      <c r="G140" s="339">
        <f>IF($K140=0,0,(K140*100)/(D140*$J$3/60))</f>
        <v>0</v>
      </c>
      <c r="H140" s="335">
        <f>R134+R141</f>
        <v>0</v>
      </c>
      <c r="I140" s="339">
        <f>D140-F140-R142</f>
        <v>0</v>
      </c>
      <c r="J140" s="320">
        <f>(D140-H140)/60*E140</f>
        <v>0</v>
      </c>
      <c r="K140" s="341">
        <f>F154</f>
        <v>0</v>
      </c>
      <c r="L140" s="100">
        <f>IF($K140=0,0,K140/J140)</f>
        <v>0</v>
      </c>
      <c r="N140" s="174" t="s">
        <v>39</v>
      </c>
      <c r="O140" s="174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82"/>
      <c r="X140" s="182"/>
    </row>
    <row r="141" spans="1:24" ht="16.899999999999999" customHeight="1" thickBot="1">
      <c r="A141" s="317"/>
      <c r="B141" s="319"/>
      <c r="C141" s="319"/>
      <c r="D141" s="321"/>
      <c r="E141" s="323"/>
      <c r="F141" s="336"/>
      <c r="G141" s="340"/>
      <c r="H141" s="336"/>
      <c r="I141" s="340"/>
      <c r="J141" s="321"/>
      <c r="K141" s="342"/>
      <c r="L141" s="101">
        <f>K140-J140</f>
        <v>0</v>
      </c>
      <c r="N141" s="343" t="s">
        <v>22</v>
      </c>
      <c r="O141" s="343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82"/>
      <c r="X141" s="182"/>
    </row>
    <row r="142" spans="1:24" ht="16.899999999999999" customHeight="1" collapsed="1">
      <c r="A142" s="301">
        <f>A155</f>
        <v>0</v>
      </c>
      <c r="B142" s="348"/>
      <c r="C142" s="348"/>
      <c r="D142" s="346">
        <f>(C142-B142+(C142&lt;B142))*24*60</f>
        <v>0</v>
      </c>
      <c r="E142" s="349"/>
      <c r="F142" s="344">
        <f>IF(E142=0,0,(F155/J118*60))</f>
        <v>0</v>
      </c>
      <c r="G142" s="339">
        <f>IF($K142=0,0,(K142*100)/(D142*$J$3/60))</f>
        <v>0</v>
      </c>
      <c r="H142" s="344">
        <f>S134+S141</f>
        <v>0</v>
      </c>
      <c r="I142" s="345">
        <f>D142-F142-S142</f>
        <v>0</v>
      </c>
      <c r="J142" s="346">
        <f>(D142-H142)/60*E142</f>
        <v>0</v>
      </c>
      <c r="K142" s="341">
        <f>F155</f>
        <v>0</v>
      </c>
      <c r="L142" s="100">
        <f>IF($K142=0,0,K142/J142)</f>
        <v>0</v>
      </c>
      <c r="N142" s="347" t="s">
        <v>15</v>
      </c>
      <c r="O142" s="347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182"/>
      <c r="X142" s="182"/>
    </row>
    <row r="143" spans="1:24" ht="16.899999999999999" customHeight="1" thickBot="1">
      <c r="A143" s="317"/>
      <c r="B143" s="319"/>
      <c r="C143" s="319"/>
      <c r="D143" s="321"/>
      <c r="E143" s="323"/>
      <c r="F143" s="336"/>
      <c r="G143" s="340"/>
      <c r="H143" s="336"/>
      <c r="I143" s="340"/>
      <c r="J143" s="321"/>
      <c r="K143" s="342"/>
      <c r="L143" s="101">
        <f>K142-J142</f>
        <v>0</v>
      </c>
      <c r="N143" s="347"/>
      <c r="O143" s="347"/>
      <c r="P143" s="19"/>
      <c r="Q143" s="19"/>
      <c r="R143" s="19"/>
      <c r="S143" s="19"/>
      <c r="T143" s="19"/>
      <c r="U143" s="19"/>
      <c r="V143" s="19"/>
      <c r="W143" s="182"/>
      <c r="X143" s="182"/>
    </row>
    <row r="144" spans="1:24" ht="16.899999999999999" customHeight="1">
      <c r="A144" s="300">
        <f>A156</f>
        <v>0</v>
      </c>
      <c r="B144" s="318"/>
      <c r="C144" s="318"/>
      <c r="D144" s="320">
        <f>(C144-B144+(C144&lt;B144))*24*60</f>
        <v>0</v>
      </c>
      <c r="E144" s="322"/>
      <c r="F144" s="335">
        <f>IF(E144=0,0,(F156/J118*60))</f>
        <v>0</v>
      </c>
      <c r="G144" s="339">
        <f>IF($K144=0,0,(K144*100)/(D144*$J$3/60))</f>
        <v>0</v>
      </c>
      <c r="H144" s="335">
        <f>T134+T141</f>
        <v>0</v>
      </c>
      <c r="I144" s="339">
        <f>D144-F144-T142</f>
        <v>0</v>
      </c>
      <c r="J144" s="320">
        <f>(D144-H144)/60*E144</f>
        <v>0</v>
      </c>
      <c r="K144" s="341">
        <f>F156</f>
        <v>0</v>
      </c>
      <c r="L144" s="100">
        <f>IF($K144=0,0,K144/J144)</f>
        <v>0</v>
      </c>
      <c r="V144" s="182"/>
      <c r="W144" s="182"/>
      <c r="X144" s="182"/>
    </row>
    <row r="145" spans="1:26" ht="16.899999999999999" customHeight="1" thickBot="1">
      <c r="A145" s="317"/>
      <c r="B145" s="319"/>
      <c r="C145" s="319"/>
      <c r="D145" s="321"/>
      <c r="E145" s="323"/>
      <c r="F145" s="336"/>
      <c r="G145" s="340"/>
      <c r="H145" s="336"/>
      <c r="I145" s="340"/>
      <c r="J145" s="321"/>
      <c r="K145" s="342"/>
      <c r="L145" s="101">
        <f>K144-J144</f>
        <v>0</v>
      </c>
      <c r="V145" s="182"/>
      <c r="W145" s="182"/>
      <c r="X145" s="182"/>
    </row>
    <row r="146" spans="1:26" ht="16.899999999999999" customHeight="1">
      <c r="A146" s="300">
        <f>A157</f>
        <v>0</v>
      </c>
      <c r="B146" s="318"/>
      <c r="C146" s="318"/>
      <c r="D146" s="320">
        <f>(C146-B146+(C146&lt;B146))*24*60</f>
        <v>0</v>
      </c>
      <c r="E146" s="322"/>
      <c r="F146" s="335">
        <f>IF(E146=0,0,(F157/J118*60))</f>
        <v>0</v>
      </c>
      <c r="G146" s="339">
        <f>IF($K146=0,0,(K146*100)/(D146*$J$3/60))</f>
        <v>0</v>
      </c>
      <c r="H146" s="335">
        <f>U134+U141</f>
        <v>0</v>
      </c>
      <c r="I146" s="339">
        <f>D146-F146-U142</f>
        <v>0</v>
      </c>
      <c r="J146" s="320">
        <f>(D146-H146)/60*E146</f>
        <v>0</v>
      </c>
      <c r="K146" s="341">
        <f>F157</f>
        <v>0</v>
      </c>
      <c r="L146" s="100">
        <f>IF($K146=0,0,K146/J146)</f>
        <v>0</v>
      </c>
      <c r="V146" s="182"/>
      <c r="W146" s="182"/>
      <c r="X146" s="182"/>
    </row>
    <row r="147" spans="1:26" ht="16.899999999999999" customHeight="1" thickBot="1">
      <c r="A147" s="317"/>
      <c r="B147" s="319"/>
      <c r="C147" s="319"/>
      <c r="D147" s="321"/>
      <c r="E147" s="323"/>
      <c r="F147" s="336"/>
      <c r="G147" s="340"/>
      <c r="H147" s="336"/>
      <c r="I147" s="340"/>
      <c r="J147" s="321"/>
      <c r="K147" s="342"/>
      <c r="L147" s="103">
        <f>K146-J146</f>
        <v>0</v>
      </c>
      <c r="V147" s="182"/>
      <c r="W147" s="182"/>
      <c r="X147" s="182"/>
    </row>
    <row r="148" spans="1:26" s="104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175" t="s">
        <v>81</v>
      </c>
      <c r="K148" s="140" t="s">
        <v>82</v>
      </c>
      <c r="L148" s="354">
        <f>IF($K149=0,0,K149/J149)</f>
        <v>0</v>
      </c>
      <c r="N148"/>
      <c r="O148"/>
      <c r="P148"/>
      <c r="Q148"/>
      <c r="R148"/>
      <c r="S148"/>
      <c r="T148"/>
      <c r="U148"/>
      <c r="V148" s="182"/>
      <c r="W148" s="105"/>
      <c r="X148" s="105"/>
    </row>
    <row r="149" spans="1:26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41">
        <f>J136+J138+J140+J142+J144+J146</f>
        <v>0</v>
      </c>
      <c r="K149" s="140">
        <f>K136+K138+K140+K142+K144+K146</f>
        <v>0</v>
      </c>
      <c r="L149" s="355"/>
      <c r="M149" s="182"/>
      <c r="V149" s="182"/>
      <c r="W149" s="182"/>
      <c r="X149" s="182"/>
    </row>
    <row r="150" spans="1:26" ht="17.25" customHeight="1">
      <c r="A150" s="363" t="s">
        <v>11</v>
      </c>
      <c r="B150" s="364"/>
      <c r="C150" s="364"/>
      <c r="D150" s="364"/>
      <c r="E150" s="337"/>
      <c r="F150" s="300" t="s">
        <v>78</v>
      </c>
      <c r="G150" s="300" t="s">
        <v>80</v>
      </c>
      <c r="H150" s="367"/>
      <c r="I150" s="20"/>
      <c r="J150" s="21"/>
      <c r="K150" s="22"/>
      <c r="L150" s="367" t="s">
        <v>56</v>
      </c>
      <c r="M150" s="356"/>
      <c r="V150" s="182"/>
      <c r="W150" s="106"/>
      <c r="X150" s="106"/>
    </row>
    <row r="151" spans="1:26" ht="17.25" customHeight="1" thickBot="1">
      <c r="A151" s="365"/>
      <c r="B151" s="366"/>
      <c r="C151" s="366"/>
      <c r="D151" s="366"/>
      <c r="E151" s="338"/>
      <c r="F151" s="302"/>
      <c r="G151" s="301"/>
      <c r="H151" s="416"/>
      <c r="I151" s="117"/>
      <c r="J151" s="118"/>
      <c r="K151" s="115"/>
      <c r="L151" s="368"/>
      <c r="M151" s="356"/>
      <c r="V151" s="182"/>
      <c r="W151" s="106"/>
      <c r="X151" s="106"/>
    </row>
    <row r="152" spans="1:26" ht="15.75" thickBot="1">
      <c r="A152" s="357"/>
      <c r="B152" s="358"/>
      <c r="C152" s="358"/>
      <c r="D152" s="358"/>
      <c r="E152" s="359"/>
      <c r="F152" s="62"/>
      <c r="G152" s="63"/>
      <c r="H152" s="131"/>
      <c r="I152" s="121"/>
      <c r="J152" s="135"/>
      <c r="K152" s="123">
        <f>G152</f>
        <v>0</v>
      </c>
      <c r="L152" s="136"/>
      <c r="M152" s="133"/>
      <c r="V152" s="182"/>
      <c r="W152" s="182"/>
      <c r="X152" s="182"/>
    </row>
    <row r="153" spans="1:26" ht="13.5" customHeight="1" thickBot="1">
      <c r="A153" s="360"/>
      <c r="B153" s="361"/>
      <c r="C153" s="361"/>
      <c r="D153" s="361"/>
      <c r="E153" s="362"/>
      <c r="F153" s="62"/>
      <c r="G153" s="64"/>
      <c r="H153" s="132"/>
      <c r="I153" s="110"/>
      <c r="J153" s="134"/>
      <c r="K153" s="17">
        <f t="shared" ref="K153:K157" si="30">G153</f>
        <v>0</v>
      </c>
      <c r="L153" s="137"/>
      <c r="M153" s="133"/>
      <c r="V153" s="182"/>
      <c r="W153" s="182"/>
      <c r="X153" s="182"/>
    </row>
    <row r="154" spans="1:26" ht="13.5" customHeight="1" thickBot="1">
      <c r="A154" s="360"/>
      <c r="B154" s="361"/>
      <c r="C154" s="361"/>
      <c r="D154" s="361"/>
      <c r="E154" s="362"/>
      <c r="F154" s="62"/>
      <c r="G154" s="64"/>
      <c r="H154" s="132"/>
      <c r="I154" s="110"/>
      <c r="J154" s="134"/>
      <c r="K154" s="17">
        <f t="shared" si="30"/>
        <v>0</v>
      </c>
      <c r="L154" s="137"/>
      <c r="M154" s="133"/>
      <c r="V154" s="182"/>
      <c r="W154" s="182"/>
      <c r="X154" s="182"/>
    </row>
    <row r="155" spans="1:26" ht="13.5" customHeight="1" thickBot="1">
      <c r="A155" s="360"/>
      <c r="B155" s="361"/>
      <c r="C155" s="361"/>
      <c r="D155" s="361"/>
      <c r="E155" s="362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182"/>
      <c r="W155" s="182"/>
      <c r="X155" s="182"/>
    </row>
    <row r="156" spans="1:26" ht="13.5" customHeight="1" thickBot="1">
      <c r="A156" s="360"/>
      <c r="B156" s="361"/>
      <c r="C156" s="361"/>
      <c r="D156" s="361"/>
      <c r="E156" s="362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182"/>
      <c r="W156" s="182"/>
      <c r="X156" s="182"/>
    </row>
    <row r="157" spans="1:26" ht="13.5" customHeight="1" thickBot="1">
      <c r="A157" s="369"/>
      <c r="B157" s="370"/>
      <c r="C157" s="370"/>
      <c r="D157" s="370"/>
      <c r="E157" s="371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182"/>
      <c r="W157" s="182"/>
      <c r="X157" s="182"/>
    </row>
    <row r="158" spans="1:26" ht="13.5" thickBot="1">
      <c r="A158" s="372" t="s">
        <v>79</v>
      </c>
      <c r="B158" s="373"/>
      <c r="C158" s="373"/>
      <c r="D158" s="373"/>
      <c r="E158" s="373"/>
      <c r="F158" s="374"/>
      <c r="G158" s="374"/>
      <c r="H158" s="374"/>
      <c r="I158" s="373"/>
      <c r="J158" s="375"/>
      <c r="K158" s="116">
        <f>SUM(K152:K157)</f>
        <v>0</v>
      </c>
      <c r="L158" s="116">
        <f>SUM(L153+L153)</f>
        <v>0</v>
      </c>
      <c r="M158" s="112"/>
      <c r="V158" s="182"/>
    </row>
    <row r="159" spans="1:26" ht="12.75" customHeight="1" thickBot="1"/>
    <row r="160" spans="1:26" ht="12.75" customHeight="1" thickBot="1">
      <c r="A160" s="376" t="s">
        <v>11</v>
      </c>
      <c r="B160" s="376" t="s">
        <v>59</v>
      </c>
      <c r="C160" s="378"/>
      <c r="D160" s="380" t="s">
        <v>58</v>
      </c>
      <c r="E160" s="378" t="s">
        <v>1</v>
      </c>
      <c r="F160" s="383" t="s">
        <v>6</v>
      </c>
      <c r="G160" s="384"/>
      <c r="H160" s="380" t="s">
        <v>5</v>
      </c>
      <c r="I160" s="388" t="s">
        <v>12</v>
      </c>
      <c r="J160" s="389"/>
      <c r="K160" s="380" t="s">
        <v>38</v>
      </c>
      <c r="L160" s="376" t="s">
        <v>0</v>
      </c>
      <c r="M160" s="383"/>
      <c r="N160" s="384"/>
      <c r="O160" s="380" t="s">
        <v>4</v>
      </c>
      <c r="P160" s="380" t="s">
        <v>2</v>
      </c>
      <c r="Q160" s="380" t="s">
        <v>3</v>
      </c>
      <c r="S160" s="390" t="s">
        <v>26</v>
      </c>
      <c r="T160" s="391"/>
      <c r="U160" s="391"/>
      <c r="V160" s="391"/>
      <c r="W160" s="391"/>
      <c r="X160" s="391"/>
      <c r="Y160" s="391"/>
      <c r="Z160" s="392"/>
    </row>
    <row r="161" spans="1:28" s="85" customFormat="1" ht="25.5" customHeight="1" thickBot="1">
      <c r="A161" s="377"/>
      <c r="B161" s="377"/>
      <c r="C161" s="379"/>
      <c r="D161" s="381"/>
      <c r="E161" s="382"/>
      <c r="F161" s="385"/>
      <c r="G161" s="386"/>
      <c r="H161" s="387"/>
      <c r="I161" s="27" t="s">
        <v>13</v>
      </c>
      <c r="J161" s="28" t="s">
        <v>14</v>
      </c>
      <c r="K161" s="381"/>
      <c r="L161" s="377"/>
      <c r="M161" s="399"/>
      <c r="N161" s="400"/>
      <c r="O161" s="381"/>
      <c r="P161" s="381"/>
      <c r="Q161" s="381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405">
        <f>A152</f>
        <v>0</v>
      </c>
      <c r="B162" s="23">
        <f>B136</f>
        <v>0</v>
      </c>
      <c r="C162" s="23">
        <f>B162+1/24</f>
        <v>4.1666666666666664E-2</v>
      </c>
      <c r="D162" s="1"/>
      <c r="E162" s="171"/>
      <c r="F162" s="408"/>
      <c r="G162" s="409"/>
      <c r="H162" s="2"/>
      <c r="I162" s="3"/>
      <c r="J162" s="3"/>
      <c r="K162" s="29">
        <f>(J162-I162+(J162&lt;I162))*24*60</f>
        <v>0</v>
      </c>
      <c r="L162" s="410"/>
      <c r="M162" s="411"/>
      <c r="N162" s="412"/>
      <c r="O162" s="35">
        <f t="shared" ref="O162:O225" si="31">IF(H162=$V$5,$F$122,"")</f>
        <v>0</v>
      </c>
      <c r="P162" s="171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406"/>
      <c r="B163" s="24">
        <f>C162</f>
        <v>4.1666666666666664E-2</v>
      </c>
      <c r="C163" s="24">
        <f>B163+1/24</f>
        <v>8.3333333333333329E-2</v>
      </c>
      <c r="D163" s="5"/>
      <c r="E163" s="172"/>
      <c r="F163" s="398"/>
      <c r="G163" s="398"/>
      <c r="H163" s="6"/>
      <c r="I163" s="7"/>
      <c r="J163" s="7"/>
      <c r="K163" s="30">
        <f t="shared" ref="K163:K226" si="32">(J163-I163+(J163&lt;I163))*24*60</f>
        <v>0</v>
      </c>
      <c r="L163" s="395"/>
      <c r="M163" s="396"/>
      <c r="N163" s="397"/>
      <c r="O163" s="36">
        <f t="shared" si="31"/>
        <v>0</v>
      </c>
      <c r="P163" s="172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406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172"/>
      <c r="F164" s="398"/>
      <c r="G164" s="398"/>
      <c r="H164" s="6"/>
      <c r="I164" s="7"/>
      <c r="J164" s="7"/>
      <c r="K164" s="30">
        <f t="shared" si="32"/>
        <v>0</v>
      </c>
      <c r="L164" s="395"/>
      <c r="M164" s="396"/>
      <c r="N164" s="397"/>
      <c r="O164" s="36">
        <f t="shared" si="31"/>
        <v>0</v>
      </c>
      <c r="P164" s="172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406"/>
      <c r="B165" s="24">
        <f t="shared" si="41"/>
        <v>0.125</v>
      </c>
      <c r="C165" s="24">
        <f t="shared" si="42"/>
        <v>0.16666666666666666</v>
      </c>
      <c r="D165" s="5"/>
      <c r="E165" s="172"/>
      <c r="F165" s="398"/>
      <c r="G165" s="398"/>
      <c r="H165" s="6"/>
      <c r="I165" s="7"/>
      <c r="J165" s="7"/>
      <c r="K165" s="30">
        <f t="shared" si="32"/>
        <v>0</v>
      </c>
      <c r="L165" s="395"/>
      <c r="M165" s="396"/>
      <c r="N165" s="397"/>
      <c r="O165" s="36">
        <f t="shared" si="31"/>
        <v>0</v>
      </c>
      <c r="P165" s="172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406"/>
      <c r="B166" s="24">
        <f t="shared" si="41"/>
        <v>0.16666666666666666</v>
      </c>
      <c r="C166" s="24">
        <f t="shared" si="42"/>
        <v>0.20833333333333331</v>
      </c>
      <c r="D166" s="5"/>
      <c r="E166" s="172"/>
      <c r="F166" s="398"/>
      <c r="G166" s="398"/>
      <c r="H166" s="6"/>
      <c r="I166" s="7"/>
      <c r="J166" s="7"/>
      <c r="K166" s="30">
        <f t="shared" si="32"/>
        <v>0</v>
      </c>
      <c r="L166" s="395"/>
      <c r="M166" s="396"/>
      <c r="N166" s="397"/>
      <c r="O166" s="36">
        <f t="shared" si="31"/>
        <v>0</v>
      </c>
      <c r="P166" s="172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406"/>
      <c r="B167" s="24">
        <f t="shared" si="41"/>
        <v>0.20833333333333331</v>
      </c>
      <c r="C167" s="24">
        <f t="shared" si="42"/>
        <v>0.24999999999999997</v>
      </c>
      <c r="D167" s="5"/>
      <c r="E167" s="172"/>
      <c r="F167" s="398"/>
      <c r="G167" s="398"/>
      <c r="H167" s="6"/>
      <c r="I167" s="7"/>
      <c r="J167" s="7"/>
      <c r="K167" s="30">
        <f t="shared" si="32"/>
        <v>0</v>
      </c>
      <c r="L167" s="395"/>
      <c r="M167" s="396"/>
      <c r="N167" s="397"/>
      <c r="O167" s="36">
        <f t="shared" si="31"/>
        <v>0</v>
      </c>
      <c r="P167" s="172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406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398"/>
      <c r="G168" s="398"/>
      <c r="H168" s="6"/>
      <c r="I168" s="7"/>
      <c r="J168" s="7"/>
      <c r="K168" s="30">
        <f t="shared" si="32"/>
        <v>0</v>
      </c>
      <c r="L168" s="395"/>
      <c r="M168" s="396"/>
      <c r="N168" s="397"/>
      <c r="O168" s="36">
        <f t="shared" si="31"/>
        <v>0</v>
      </c>
      <c r="P168" s="172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406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393"/>
      <c r="G169" s="394"/>
      <c r="H169" s="6"/>
      <c r="I169" s="7"/>
      <c r="J169" s="7"/>
      <c r="K169" s="30">
        <f t="shared" si="32"/>
        <v>0</v>
      </c>
      <c r="L169" s="395"/>
      <c r="M169" s="396"/>
      <c r="N169" s="397"/>
      <c r="O169" s="36">
        <f t="shared" si="31"/>
        <v>0</v>
      </c>
      <c r="P169" s="172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406"/>
      <c r="B170" s="24">
        <f t="shared" si="41"/>
        <v>0.33333333333333331</v>
      </c>
      <c r="C170" s="24">
        <f t="shared" si="42"/>
        <v>0.375</v>
      </c>
      <c r="D170" s="5"/>
      <c r="E170" s="9"/>
      <c r="F170" s="393"/>
      <c r="G170" s="394"/>
      <c r="H170" s="6"/>
      <c r="I170" s="7"/>
      <c r="J170" s="7"/>
      <c r="K170" s="30">
        <f t="shared" si="32"/>
        <v>0</v>
      </c>
      <c r="L170" s="395"/>
      <c r="M170" s="396"/>
      <c r="N170" s="397"/>
      <c r="O170" s="36">
        <f t="shared" si="31"/>
        <v>0</v>
      </c>
      <c r="P170" s="172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406"/>
      <c r="B171" s="24">
        <f t="shared" si="41"/>
        <v>0.375</v>
      </c>
      <c r="C171" s="24">
        <f t="shared" si="42"/>
        <v>0.41666666666666669</v>
      </c>
      <c r="D171" s="5"/>
      <c r="E171" s="9"/>
      <c r="F171" s="398"/>
      <c r="G171" s="398"/>
      <c r="H171" s="6"/>
      <c r="I171" s="7"/>
      <c r="J171" s="7"/>
      <c r="K171" s="30">
        <f t="shared" si="32"/>
        <v>0</v>
      </c>
      <c r="L171" s="395"/>
      <c r="M171" s="396"/>
      <c r="N171" s="397"/>
      <c r="O171" s="36">
        <f t="shared" si="31"/>
        <v>0</v>
      </c>
      <c r="P171" s="172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406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398"/>
      <c r="G172" s="398"/>
      <c r="H172" s="6"/>
      <c r="I172" s="7"/>
      <c r="J172" s="7"/>
      <c r="K172" s="30">
        <f t="shared" si="32"/>
        <v>0</v>
      </c>
      <c r="L172" s="395"/>
      <c r="M172" s="396"/>
      <c r="N172" s="397"/>
      <c r="O172" s="36">
        <f t="shared" si="31"/>
        <v>0</v>
      </c>
      <c r="P172" s="172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407"/>
      <c r="B173" s="25">
        <f t="shared" si="41"/>
        <v>0.45833333333333337</v>
      </c>
      <c r="C173" s="26">
        <f t="shared" si="42"/>
        <v>0.5</v>
      </c>
      <c r="D173" s="11"/>
      <c r="E173" s="11"/>
      <c r="F173" s="401"/>
      <c r="G173" s="401"/>
      <c r="H173" s="6"/>
      <c r="I173" s="13"/>
      <c r="J173" s="13"/>
      <c r="K173" s="31">
        <f t="shared" si="32"/>
        <v>0</v>
      </c>
      <c r="L173" s="402"/>
      <c r="M173" s="403"/>
      <c r="N173" s="404"/>
      <c r="O173" s="39">
        <f t="shared" si="31"/>
        <v>0</v>
      </c>
      <c r="P173" s="173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405">
        <f>A153</f>
        <v>0</v>
      </c>
      <c r="B174" s="23">
        <f>B138</f>
        <v>0</v>
      </c>
      <c r="C174" s="23">
        <f>B174+1/24</f>
        <v>4.1666666666666664E-2</v>
      </c>
      <c r="D174" s="1"/>
      <c r="E174" s="171"/>
      <c r="F174" s="408"/>
      <c r="G174" s="409"/>
      <c r="H174" s="2"/>
      <c r="I174" s="3"/>
      <c r="J174" s="3"/>
      <c r="K174" s="29">
        <f t="shared" si="32"/>
        <v>0</v>
      </c>
      <c r="L174" s="410"/>
      <c r="M174" s="411"/>
      <c r="N174" s="412"/>
      <c r="O174" s="35">
        <f t="shared" si="31"/>
        <v>0</v>
      </c>
      <c r="P174" s="171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406"/>
      <c r="B175" s="24">
        <f>C174</f>
        <v>4.1666666666666664E-2</v>
      </c>
      <c r="C175" s="24">
        <f>B175+1/24</f>
        <v>8.3333333333333329E-2</v>
      </c>
      <c r="D175" s="5"/>
      <c r="E175" s="172"/>
      <c r="F175" s="398"/>
      <c r="G175" s="398"/>
      <c r="H175" s="6"/>
      <c r="I175" s="7"/>
      <c r="J175" s="7"/>
      <c r="K175" s="30">
        <f t="shared" si="32"/>
        <v>0</v>
      </c>
      <c r="L175" s="395"/>
      <c r="M175" s="396"/>
      <c r="N175" s="397"/>
      <c r="O175" s="36">
        <f t="shared" si="31"/>
        <v>0</v>
      </c>
      <c r="P175" s="172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406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172"/>
      <c r="F176" s="398"/>
      <c r="G176" s="398"/>
      <c r="H176" s="6"/>
      <c r="I176" s="7"/>
      <c r="J176" s="7"/>
      <c r="K176" s="30">
        <f t="shared" si="32"/>
        <v>0</v>
      </c>
      <c r="L176" s="395"/>
      <c r="M176" s="396"/>
      <c r="N176" s="397"/>
      <c r="O176" s="36">
        <f t="shared" si="31"/>
        <v>0</v>
      </c>
      <c r="P176" s="172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406"/>
      <c r="B177" s="24">
        <f t="shared" si="43"/>
        <v>0.125</v>
      </c>
      <c r="C177" s="24">
        <f t="shared" si="44"/>
        <v>0.16666666666666666</v>
      </c>
      <c r="D177" s="5"/>
      <c r="E177" s="172"/>
      <c r="F177" s="398"/>
      <c r="G177" s="398"/>
      <c r="H177" s="6"/>
      <c r="I177" s="7"/>
      <c r="J177" s="7"/>
      <c r="K177" s="30">
        <f t="shared" si="32"/>
        <v>0</v>
      </c>
      <c r="L177" s="395"/>
      <c r="M177" s="396"/>
      <c r="N177" s="397"/>
      <c r="O177" s="36">
        <f t="shared" si="31"/>
        <v>0</v>
      </c>
      <c r="P177" s="172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406"/>
      <c r="B178" s="24">
        <f t="shared" si="43"/>
        <v>0.16666666666666666</v>
      </c>
      <c r="C178" s="24">
        <f t="shared" si="44"/>
        <v>0.20833333333333331</v>
      </c>
      <c r="D178" s="5"/>
      <c r="E178" s="172"/>
      <c r="F178" s="398"/>
      <c r="G178" s="398"/>
      <c r="H178" s="6"/>
      <c r="I178" s="7"/>
      <c r="J178" s="7"/>
      <c r="K178" s="30">
        <f t="shared" si="32"/>
        <v>0</v>
      </c>
      <c r="L178" s="395"/>
      <c r="M178" s="396"/>
      <c r="N178" s="397"/>
      <c r="O178" s="36">
        <f t="shared" si="31"/>
        <v>0</v>
      </c>
      <c r="P178" s="172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406"/>
      <c r="B179" s="24">
        <f t="shared" si="43"/>
        <v>0.20833333333333331</v>
      </c>
      <c r="C179" s="24">
        <f t="shared" si="44"/>
        <v>0.24999999999999997</v>
      </c>
      <c r="D179" s="5"/>
      <c r="E179" s="172"/>
      <c r="F179" s="398"/>
      <c r="G179" s="398"/>
      <c r="H179" s="6"/>
      <c r="I179" s="7"/>
      <c r="J179" s="7"/>
      <c r="K179" s="30">
        <f t="shared" si="32"/>
        <v>0</v>
      </c>
      <c r="L179" s="395"/>
      <c r="M179" s="396"/>
      <c r="N179" s="397"/>
      <c r="O179" s="36">
        <f t="shared" si="31"/>
        <v>0</v>
      </c>
      <c r="P179" s="172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406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398"/>
      <c r="G180" s="398"/>
      <c r="H180" s="6"/>
      <c r="I180" s="7"/>
      <c r="J180" s="7"/>
      <c r="K180" s="30">
        <f t="shared" si="32"/>
        <v>0</v>
      </c>
      <c r="L180" s="395"/>
      <c r="M180" s="396"/>
      <c r="N180" s="397"/>
      <c r="O180" s="36">
        <f t="shared" si="31"/>
        <v>0</v>
      </c>
      <c r="P180" s="172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406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393"/>
      <c r="G181" s="394"/>
      <c r="H181" s="6"/>
      <c r="I181" s="7"/>
      <c r="J181" s="7"/>
      <c r="K181" s="30">
        <f t="shared" si="32"/>
        <v>0</v>
      </c>
      <c r="L181" s="395"/>
      <c r="M181" s="396"/>
      <c r="N181" s="397"/>
      <c r="O181" s="36">
        <f t="shared" si="31"/>
        <v>0</v>
      </c>
      <c r="P181" s="172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406"/>
      <c r="B182" s="24">
        <f t="shared" si="43"/>
        <v>0.33333333333333331</v>
      </c>
      <c r="C182" s="24">
        <f t="shared" si="44"/>
        <v>0.375</v>
      </c>
      <c r="D182" s="5"/>
      <c r="E182" s="9"/>
      <c r="F182" s="393"/>
      <c r="G182" s="394"/>
      <c r="H182" s="6"/>
      <c r="I182" s="7"/>
      <c r="J182" s="7"/>
      <c r="K182" s="30">
        <f t="shared" si="32"/>
        <v>0</v>
      </c>
      <c r="L182" s="395"/>
      <c r="M182" s="396"/>
      <c r="N182" s="397"/>
      <c r="O182" s="36">
        <f t="shared" si="31"/>
        <v>0</v>
      </c>
      <c r="P182" s="172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406"/>
      <c r="B183" s="24">
        <f t="shared" si="43"/>
        <v>0.375</v>
      </c>
      <c r="C183" s="24">
        <f t="shared" si="44"/>
        <v>0.41666666666666669</v>
      </c>
      <c r="D183" s="5"/>
      <c r="E183" s="9"/>
      <c r="F183" s="398"/>
      <c r="G183" s="398"/>
      <c r="H183" s="6"/>
      <c r="I183" s="7"/>
      <c r="J183" s="7"/>
      <c r="K183" s="30">
        <f t="shared" si="32"/>
        <v>0</v>
      </c>
      <c r="L183" s="395"/>
      <c r="M183" s="396"/>
      <c r="N183" s="397"/>
      <c r="O183" s="36">
        <f t="shared" si="31"/>
        <v>0</v>
      </c>
      <c r="P183" s="172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407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401"/>
      <c r="G184" s="401"/>
      <c r="H184" s="12"/>
      <c r="I184" s="13"/>
      <c r="J184" s="13"/>
      <c r="K184" s="31">
        <f t="shared" si="32"/>
        <v>0</v>
      </c>
      <c r="L184" s="402"/>
      <c r="M184" s="403"/>
      <c r="N184" s="404"/>
      <c r="O184" s="39">
        <f t="shared" si="31"/>
        <v>0</v>
      </c>
      <c r="P184" s="173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405">
        <f>A154</f>
        <v>0</v>
      </c>
      <c r="B185" s="23">
        <f>B140</f>
        <v>0</v>
      </c>
      <c r="C185" s="23">
        <f>B185+1/24</f>
        <v>4.1666666666666664E-2</v>
      </c>
      <c r="D185" s="1"/>
      <c r="E185" s="171"/>
      <c r="F185" s="408"/>
      <c r="G185" s="409"/>
      <c r="H185" s="2"/>
      <c r="I185" s="3"/>
      <c r="J185" s="3"/>
      <c r="K185" s="29">
        <f t="shared" si="32"/>
        <v>0</v>
      </c>
      <c r="L185" s="410"/>
      <c r="M185" s="411"/>
      <c r="N185" s="412"/>
      <c r="O185" s="35">
        <f t="shared" si="31"/>
        <v>0</v>
      </c>
      <c r="P185" s="171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406"/>
      <c r="B186" s="24">
        <f>C185</f>
        <v>4.1666666666666664E-2</v>
      </c>
      <c r="C186" s="24">
        <f>B186+1/24</f>
        <v>8.3333333333333329E-2</v>
      </c>
      <c r="D186" s="5"/>
      <c r="E186" s="172"/>
      <c r="F186" s="398"/>
      <c r="G186" s="398"/>
      <c r="H186" s="6"/>
      <c r="I186" s="7"/>
      <c r="J186" s="7"/>
      <c r="K186" s="30">
        <f t="shared" si="32"/>
        <v>0</v>
      </c>
      <c r="L186" s="395"/>
      <c r="M186" s="396"/>
      <c r="N186" s="397"/>
      <c r="O186" s="36">
        <f t="shared" si="31"/>
        <v>0</v>
      </c>
      <c r="P186" s="172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40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72"/>
      <c r="F187" s="398"/>
      <c r="G187" s="398"/>
      <c r="H187" s="6"/>
      <c r="I187" s="7"/>
      <c r="J187" s="7"/>
      <c r="K187" s="30">
        <f t="shared" si="32"/>
        <v>0</v>
      </c>
      <c r="L187" s="395"/>
      <c r="M187" s="396"/>
      <c r="N187" s="397"/>
      <c r="O187" s="36">
        <f t="shared" si="31"/>
        <v>0</v>
      </c>
      <c r="P187" s="172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406"/>
      <c r="B188" s="24">
        <f t="shared" si="45"/>
        <v>0.125</v>
      </c>
      <c r="C188" s="24">
        <f t="shared" si="46"/>
        <v>0.16666666666666666</v>
      </c>
      <c r="D188" s="5"/>
      <c r="E188" s="172"/>
      <c r="F188" s="398"/>
      <c r="G188" s="398"/>
      <c r="H188" s="6"/>
      <c r="I188" s="7"/>
      <c r="J188" s="7"/>
      <c r="K188" s="30">
        <f t="shared" si="32"/>
        <v>0</v>
      </c>
      <c r="L188" s="395"/>
      <c r="M188" s="396"/>
      <c r="N188" s="397"/>
      <c r="O188" s="36">
        <f t="shared" si="31"/>
        <v>0</v>
      </c>
      <c r="P188" s="172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406"/>
      <c r="B189" s="24">
        <f t="shared" si="45"/>
        <v>0.16666666666666666</v>
      </c>
      <c r="C189" s="24">
        <f t="shared" si="46"/>
        <v>0.20833333333333331</v>
      </c>
      <c r="D189" s="5"/>
      <c r="E189" s="172"/>
      <c r="F189" s="398"/>
      <c r="G189" s="398"/>
      <c r="H189" s="6"/>
      <c r="I189" s="7"/>
      <c r="J189" s="7"/>
      <c r="K189" s="30">
        <f t="shared" si="32"/>
        <v>0</v>
      </c>
      <c r="L189" s="395"/>
      <c r="M189" s="396"/>
      <c r="N189" s="397"/>
      <c r="O189" s="36">
        <f t="shared" si="31"/>
        <v>0</v>
      </c>
      <c r="P189" s="172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406"/>
      <c r="B190" s="24">
        <f t="shared" si="45"/>
        <v>0.20833333333333331</v>
      </c>
      <c r="C190" s="24">
        <f t="shared" si="46"/>
        <v>0.24999999999999997</v>
      </c>
      <c r="D190" s="5"/>
      <c r="E190" s="172"/>
      <c r="F190" s="398"/>
      <c r="G190" s="398"/>
      <c r="H190" s="6"/>
      <c r="I190" s="7"/>
      <c r="J190" s="7"/>
      <c r="K190" s="30">
        <f t="shared" si="32"/>
        <v>0</v>
      </c>
      <c r="L190" s="395"/>
      <c r="M190" s="396"/>
      <c r="N190" s="397"/>
      <c r="O190" s="36">
        <f t="shared" si="31"/>
        <v>0</v>
      </c>
      <c r="P190" s="172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406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398"/>
      <c r="G191" s="398"/>
      <c r="H191" s="6"/>
      <c r="I191" s="7"/>
      <c r="J191" s="7"/>
      <c r="K191" s="30">
        <f t="shared" si="32"/>
        <v>0</v>
      </c>
      <c r="L191" s="395"/>
      <c r="M191" s="396"/>
      <c r="N191" s="397"/>
      <c r="O191" s="36">
        <f t="shared" si="31"/>
        <v>0</v>
      </c>
      <c r="P191" s="172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406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393"/>
      <c r="G192" s="394"/>
      <c r="H192" s="6"/>
      <c r="I192" s="7"/>
      <c r="J192" s="7"/>
      <c r="K192" s="30">
        <f t="shared" si="32"/>
        <v>0</v>
      </c>
      <c r="L192" s="395"/>
      <c r="M192" s="396"/>
      <c r="N192" s="397"/>
      <c r="O192" s="36">
        <f t="shared" si="31"/>
        <v>0</v>
      </c>
      <c r="P192" s="172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406"/>
      <c r="B193" s="24">
        <f t="shared" si="45"/>
        <v>0.33333333333333331</v>
      </c>
      <c r="C193" s="24">
        <f t="shared" si="46"/>
        <v>0.375</v>
      </c>
      <c r="D193" s="5"/>
      <c r="E193" s="9"/>
      <c r="F193" s="393"/>
      <c r="G193" s="394"/>
      <c r="H193" s="6"/>
      <c r="I193" s="7"/>
      <c r="J193" s="7"/>
      <c r="K193" s="30">
        <f t="shared" si="32"/>
        <v>0</v>
      </c>
      <c r="L193" s="395"/>
      <c r="M193" s="396"/>
      <c r="N193" s="397"/>
      <c r="O193" s="36">
        <f t="shared" si="31"/>
        <v>0</v>
      </c>
      <c r="P193" s="172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406"/>
      <c r="B194" s="24">
        <f t="shared" si="45"/>
        <v>0.375</v>
      </c>
      <c r="C194" s="24">
        <f t="shared" si="46"/>
        <v>0.41666666666666669</v>
      </c>
      <c r="D194" s="5"/>
      <c r="E194" s="9"/>
      <c r="F194" s="398"/>
      <c r="G194" s="398"/>
      <c r="H194" s="6"/>
      <c r="I194" s="7"/>
      <c r="J194" s="7"/>
      <c r="K194" s="30">
        <f t="shared" si="32"/>
        <v>0</v>
      </c>
      <c r="L194" s="395"/>
      <c r="M194" s="396"/>
      <c r="N194" s="397"/>
      <c r="O194" s="36">
        <f t="shared" si="31"/>
        <v>0</v>
      </c>
      <c r="P194" s="172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407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401"/>
      <c r="G195" s="401"/>
      <c r="H195" s="12"/>
      <c r="I195" s="13"/>
      <c r="J195" s="13"/>
      <c r="K195" s="31">
        <f t="shared" si="32"/>
        <v>0</v>
      </c>
      <c r="L195" s="402"/>
      <c r="M195" s="403"/>
      <c r="N195" s="404"/>
      <c r="O195" s="39">
        <f t="shared" si="31"/>
        <v>0</v>
      </c>
      <c r="P195" s="173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405">
        <f>A155</f>
        <v>0</v>
      </c>
      <c r="B196" s="23">
        <f>B142</f>
        <v>0</v>
      </c>
      <c r="C196" s="23">
        <f>B196+1/24</f>
        <v>4.1666666666666664E-2</v>
      </c>
      <c r="D196" s="1"/>
      <c r="E196" s="171"/>
      <c r="F196" s="408"/>
      <c r="G196" s="409"/>
      <c r="H196" s="2"/>
      <c r="I196" s="3"/>
      <c r="J196" s="3"/>
      <c r="K196" s="29">
        <f t="shared" si="32"/>
        <v>0</v>
      </c>
      <c r="L196" s="410"/>
      <c r="M196" s="411"/>
      <c r="N196" s="412"/>
      <c r="O196" s="35">
        <f t="shared" si="31"/>
        <v>0</v>
      </c>
      <c r="P196" s="171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406"/>
      <c r="B197" s="24">
        <f>C196</f>
        <v>4.1666666666666664E-2</v>
      </c>
      <c r="C197" s="24">
        <f>B197+1/24</f>
        <v>8.3333333333333329E-2</v>
      </c>
      <c r="D197" s="5"/>
      <c r="E197" s="172"/>
      <c r="F197" s="398"/>
      <c r="G197" s="398"/>
      <c r="H197" s="6"/>
      <c r="I197" s="7"/>
      <c r="J197" s="7"/>
      <c r="K197" s="30">
        <f t="shared" si="32"/>
        <v>0</v>
      </c>
      <c r="L197" s="395"/>
      <c r="M197" s="396"/>
      <c r="N197" s="397"/>
      <c r="O197" s="36">
        <f t="shared" si="31"/>
        <v>0</v>
      </c>
      <c r="P197" s="172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40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72"/>
      <c r="F198" s="398"/>
      <c r="G198" s="398"/>
      <c r="H198" s="6"/>
      <c r="I198" s="7"/>
      <c r="J198" s="7"/>
      <c r="K198" s="30">
        <f t="shared" si="32"/>
        <v>0</v>
      </c>
      <c r="L198" s="395"/>
      <c r="M198" s="396"/>
      <c r="N198" s="397"/>
      <c r="O198" s="36">
        <f t="shared" si="31"/>
        <v>0</v>
      </c>
      <c r="P198" s="172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406"/>
      <c r="B199" s="24">
        <f t="shared" si="47"/>
        <v>0.125</v>
      </c>
      <c r="C199" s="24">
        <f t="shared" si="48"/>
        <v>0.16666666666666666</v>
      </c>
      <c r="D199" s="5"/>
      <c r="E199" s="172"/>
      <c r="F199" s="398"/>
      <c r="G199" s="398"/>
      <c r="H199" s="6"/>
      <c r="I199" s="7"/>
      <c r="J199" s="7"/>
      <c r="K199" s="30">
        <f t="shared" si="32"/>
        <v>0</v>
      </c>
      <c r="L199" s="395"/>
      <c r="M199" s="396"/>
      <c r="N199" s="397"/>
      <c r="O199" s="36">
        <f t="shared" si="31"/>
        <v>0</v>
      </c>
      <c r="P199" s="172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406"/>
      <c r="B200" s="24">
        <f t="shared" si="47"/>
        <v>0.16666666666666666</v>
      </c>
      <c r="C200" s="24">
        <f t="shared" si="48"/>
        <v>0.20833333333333331</v>
      </c>
      <c r="D200" s="5"/>
      <c r="E200" s="172"/>
      <c r="F200" s="398"/>
      <c r="G200" s="398"/>
      <c r="H200" s="6"/>
      <c r="I200" s="7"/>
      <c r="J200" s="7"/>
      <c r="K200" s="30">
        <f t="shared" si="32"/>
        <v>0</v>
      </c>
      <c r="L200" s="395"/>
      <c r="M200" s="396"/>
      <c r="N200" s="397"/>
      <c r="O200" s="36">
        <f t="shared" si="31"/>
        <v>0</v>
      </c>
      <c r="P200" s="172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406"/>
      <c r="B201" s="24">
        <f t="shared" si="47"/>
        <v>0.20833333333333331</v>
      </c>
      <c r="C201" s="24">
        <f t="shared" si="48"/>
        <v>0.24999999999999997</v>
      </c>
      <c r="D201" s="5"/>
      <c r="E201" s="172"/>
      <c r="F201" s="398"/>
      <c r="G201" s="398"/>
      <c r="H201" s="6"/>
      <c r="I201" s="7"/>
      <c r="J201" s="7"/>
      <c r="K201" s="30">
        <f t="shared" si="32"/>
        <v>0</v>
      </c>
      <c r="L201" s="395"/>
      <c r="M201" s="396"/>
      <c r="N201" s="397"/>
      <c r="O201" s="36">
        <f t="shared" si="31"/>
        <v>0</v>
      </c>
      <c r="P201" s="172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40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398"/>
      <c r="G202" s="398"/>
      <c r="H202" s="6"/>
      <c r="I202" s="7"/>
      <c r="J202" s="7"/>
      <c r="K202" s="30">
        <f t="shared" si="32"/>
        <v>0</v>
      </c>
      <c r="L202" s="395"/>
      <c r="M202" s="396"/>
      <c r="N202" s="397"/>
      <c r="O202" s="36">
        <f t="shared" si="31"/>
        <v>0</v>
      </c>
      <c r="P202" s="172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40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393"/>
      <c r="G203" s="394"/>
      <c r="H203" s="6"/>
      <c r="I203" s="7"/>
      <c r="J203" s="7"/>
      <c r="K203" s="30">
        <f t="shared" si="32"/>
        <v>0</v>
      </c>
      <c r="L203" s="395"/>
      <c r="M203" s="396"/>
      <c r="N203" s="397"/>
      <c r="O203" s="36">
        <f t="shared" si="31"/>
        <v>0</v>
      </c>
      <c r="P203" s="172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406"/>
      <c r="B204" s="24">
        <f t="shared" si="47"/>
        <v>0.33333333333333331</v>
      </c>
      <c r="C204" s="24">
        <f t="shared" si="48"/>
        <v>0.375</v>
      </c>
      <c r="D204" s="5"/>
      <c r="E204" s="9"/>
      <c r="F204" s="393"/>
      <c r="G204" s="394"/>
      <c r="H204" s="6"/>
      <c r="I204" s="7"/>
      <c r="J204" s="7"/>
      <c r="K204" s="30">
        <f t="shared" si="32"/>
        <v>0</v>
      </c>
      <c r="L204" s="395"/>
      <c r="M204" s="396"/>
      <c r="N204" s="397"/>
      <c r="O204" s="36">
        <f t="shared" si="31"/>
        <v>0</v>
      </c>
      <c r="P204" s="172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406"/>
      <c r="B205" s="24">
        <f t="shared" si="47"/>
        <v>0.375</v>
      </c>
      <c r="C205" s="24">
        <f t="shared" si="48"/>
        <v>0.41666666666666669</v>
      </c>
      <c r="D205" s="5"/>
      <c r="E205" s="9"/>
      <c r="F205" s="398"/>
      <c r="G205" s="398"/>
      <c r="H205" s="6"/>
      <c r="I205" s="7"/>
      <c r="J205" s="7"/>
      <c r="K205" s="30">
        <f t="shared" si="32"/>
        <v>0</v>
      </c>
      <c r="L205" s="395"/>
      <c r="M205" s="396"/>
      <c r="N205" s="397"/>
      <c r="O205" s="36">
        <f t="shared" si="31"/>
        <v>0</v>
      </c>
      <c r="P205" s="172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40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401"/>
      <c r="G206" s="401"/>
      <c r="H206" s="12"/>
      <c r="I206" s="13"/>
      <c r="J206" s="13"/>
      <c r="K206" s="31">
        <f t="shared" si="32"/>
        <v>0</v>
      </c>
      <c r="L206" s="402"/>
      <c r="M206" s="403"/>
      <c r="N206" s="404"/>
      <c r="O206" s="173">
        <f t="shared" si="31"/>
        <v>0</v>
      </c>
      <c r="P206" s="173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406">
        <f>A156</f>
        <v>0</v>
      </c>
      <c r="B207" s="23">
        <f>B144</f>
        <v>0</v>
      </c>
      <c r="C207" s="23">
        <f>B207+1/24</f>
        <v>4.1666666666666664E-2</v>
      </c>
      <c r="D207" s="1"/>
      <c r="E207" s="171"/>
      <c r="F207" s="408"/>
      <c r="G207" s="409"/>
      <c r="H207" s="2"/>
      <c r="I207" s="3"/>
      <c r="J207" s="3"/>
      <c r="K207" s="29">
        <f t="shared" si="32"/>
        <v>0</v>
      </c>
      <c r="L207" s="410"/>
      <c r="M207" s="411"/>
      <c r="N207" s="412"/>
      <c r="O207" s="35">
        <f t="shared" si="31"/>
        <v>0</v>
      </c>
      <c r="P207" s="171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406"/>
      <c r="B208" s="24">
        <f>C207</f>
        <v>4.1666666666666664E-2</v>
      </c>
      <c r="C208" s="24">
        <f>B208+1/24</f>
        <v>8.3333333333333329E-2</v>
      </c>
      <c r="D208" s="5"/>
      <c r="E208" s="172"/>
      <c r="F208" s="393"/>
      <c r="G208" s="394"/>
      <c r="H208" s="6"/>
      <c r="I208" s="7"/>
      <c r="J208" s="7"/>
      <c r="K208" s="30">
        <f t="shared" si="32"/>
        <v>0</v>
      </c>
      <c r="L208" s="395"/>
      <c r="M208" s="396"/>
      <c r="N208" s="397"/>
      <c r="O208" s="36">
        <f t="shared" si="31"/>
        <v>0</v>
      </c>
      <c r="P208" s="172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40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72"/>
      <c r="F209" s="398"/>
      <c r="G209" s="398"/>
      <c r="H209" s="6"/>
      <c r="I209" s="7"/>
      <c r="J209" s="7"/>
      <c r="K209" s="30">
        <f t="shared" si="32"/>
        <v>0</v>
      </c>
      <c r="L209" s="395"/>
      <c r="M209" s="396"/>
      <c r="N209" s="397"/>
      <c r="O209" s="36">
        <f t="shared" si="31"/>
        <v>0</v>
      </c>
      <c r="P209" s="172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406"/>
      <c r="B210" s="24">
        <f t="shared" si="49"/>
        <v>0.125</v>
      </c>
      <c r="C210" s="24">
        <f t="shared" si="50"/>
        <v>0.16666666666666666</v>
      </c>
      <c r="D210" s="5"/>
      <c r="E210" s="172"/>
      <c r="F210" s="398"/>
      <c r="G210" s="398"/>
      <c r="H210" s="6"/>
      <c r="I210" s="7"/>
      <c r="J210" s="7"/>
      <c r="K210" s="30">
        <f t="shared" si="32"/>
        <v>0</v>
      </c>
      <c r="L210" s="395"/>
      <c r="M210" s="396"/>
      <c r="N210" s="397"/>
      <c r="O210" s="36">
        <f t="shared" si="31"/>
        <v>0</v>
      </c>
      <c r="P210" s="172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406"/>
      <c r="B211" s="24">
        <f t="shared" si="49"/>
        <v>0.16666666666666666</v>
      </c>
      <c r="C211" s="24">
        <f t="shared" si="50"/>
        <v>0.20833333333333331</v>
      </c>
      <c r="D211" s="5"/>
      <c r="E211" s="172"/>
      <c r="F211" s="398"/>
      <c r="G211" s="398"/>
      <c r="H211" s="6"/>
      <c r="I211" s="7"/>
      <c r="J211" s="7"/>
      <c r="K211" s="30">
        <f t="shared" si="32"/>
        <v>0</v>
      </c>
      <c r="L211" s="395"/>
      <c r="M211" s="396"/>
      <c r="N211" s="397"/>
      <c r="O211" s="36">
        <f t="shared" si="31"/>
        <v>0</v>
      </c>
      <c r="P211" s="172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406"/>
      <c r="B212" s="24">
        <f t="shared" si="49"/>
        <v>0.20833333333333331</v>
      </c>
      <c r="C212" s="24">
        <f t="shared" si="50"/>
        <v>0.24999999999999997</v>
      </c>
      <c r="D212" s="5"/>
      <c r="E212" s="172"/>
      <c r="F212" s="398"/>
      <c r="G212" s="398"/>
      <c r="H212" s="6"/>
      <c r="I212" s="7"/>
      <c r="J212" s="7"/>
      <c r="K212" s="30">
        <f t="shared" si="32"/>
        <v>0</v>
      </c>
      <c r="L212" s="395"/>
      <c r="M212" s="396"/>
      <c r="N212" s="397"/>
      <c r="O212" s="36">
        <f t="shared" si="31"/>
        <v>0</v>
      </c>
      <c r="P212" s="172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40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398"/>
      <c r="G213" s="398"/>
      <c r="H213" s="6"/>
      <c r="I213" s="7"/>
      <c r="J213" s="7"/>
      <c r="K213" s="30">
        <f t="shared" si="32"/>
        <v>0</v>
      </c>
      <c r="L213" s="395"/>
      <c r="M213" s="396"/>
      <c r="N213" s="397"/>
      <c r="O213" s="36">
        <f t="shared" si="31"/>
        <v>0</v>
      </c>
      <c r="P213" s="172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40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393"/>
      <c r="G214" s="394"/>
      <c r="H214" s="6"/>
      <c r="I214" s="7"/>
      <c r="J214" s="7"/>
      <c r="K214" s="30">
        <f t="shared" si="32"/>
        <v>0</v>
      </c>
      <c r="L214" s="395"/>
      <c r="M214" s="396"/>
      <c r="N214" s="397"/>
      <c r="O214" s="36">
        <f t="shared" si="31"/>
        <v>0</v>
      </c>
      <c r="P214" s="172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406"/>
      <c r="B215" s="24">
        <f t="shared" si="49"/>
        <v>0.33333333333333331</v>
      </c>
      <c r="C215" s="24">
        <f t="shared" si="50"/>
        <v>0.375</v>
      </c>
      <c r="D215" s="5"/>
      <c r="E215" s="9"/>
      <c r="F215" s="393"/>
      <c r="G215" s="394"/>
      <c r="H215" s="6"/>
      <c r="I215" s="7"/>
      <c r="J215" s="7"/>
      <c r="K215" s="30">
        <f t="shared" si="32"/>
        <v>0</v>
      </c>
      <c r="L215" s="395"/>
      <c r="M215" s="396"/>
      <c r="N215" s="397"/>
      <c r="O215" s="36">
        <f t="shared" si="31"/>
        <v>0</v>
      </c>
      <c r="P215" s="172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406"/>
      <c r="B216" s="24">
        <f t="shared" si="49"/>
        <v>0.375</v>
      </c>
      <c r="C216" s="24">
        <f t="shared" si="50"/>
        <v>0.41666666666666669</v>
      </c>
      <c r="D216" s="5"/>
      <c r="E216" s="9"/>
      <c r="F216" s="398"/>
      <c r="G216" s="398"/>
      <c r="H216" s="6"/>
      <c r="I216" s="7"/>
      <c r="J216" s="7"/>
      <c r="K216" s="30">
        <f t="shared" si="32"/>
        <v>0</v>
      </c>
      <c r="L216" s="395"/>
      <c r="M216" s="396"/>
      <c r="N216" s="397"/>
      <c r="O216" s="36">
        <f t="shared" si="31"/>
        <v>0</v>
      </c>
      <c r="P216" s="172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40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401"/>
      <c r="G217" s="401"/>
      <c r="H217" s="12"/>
      <c r="I217" s="13"/>
      <c r="J217" s="13"/>
      <c r="K217" s="31">
        <f t="shared" si="32"/>
        <v>0</v>
      </c>
      <c r="L217" s="402"/>
      <c r="M217" s="403"/>
      <c r="N217" s="404"/>
      <c r="O217" s="173">
        <f t="shared" si="31"/>
        <v>0</v>
      </c>
      <c r="P217" s="173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405">
        <f>A157</f>
        <v>0</v>
      </c>
      <c r="B218" s="23">
        <f>B146</f>
        <v>0</v>
      </c>
      <c r="C218" s="23">
        <f>B218+1/24</f>
        <v>4.1666666666666664E-2</v>
      </c>
      <c r="D218" s="1"/>
      <c r="E218" s="171"/>
      <c r="F218" s="408"/>
      <c r="G218" s="409"/>
      <c r="H218" s="2"/>
      <c r="I218" s="3"/>
      <c r="J218" s="3"/>
      <c r="K218" s="29">
        <f t="shared" si="32"/>
        <v>0</v>
      </c>
      <c r="L218" s="410"/>
      <c r="M218" s="411"/>
      <c r="N218" s="412"/>
      <c r="O218" s="35">
        <f t="shared" si="31"/>
        <v>0</v>
      </c>
      <c r="P218" s="171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406"/>
      <c r="B219" s="24">
        <f>C218</f>
        <v>4.1666666666666664E-2</v>
      </c>
      <c r="C219" s="24">
        <f>B219+1/24</f>
        <v>8.3333333333333329E-2</v>
      </c>
      <c r="D219" s="5"/>
      <c r="E219" s="172"/>
      <c r="F219" s="393"/>
      <c r="G219" s="394"/>
      <c r="H219" s="6"/>
      <c r="I219" s="7"/>
      <c r="J219" s="7"/>
      <c r="K219" s="30">
        <f t="shared" si="32"/>
        <v>0</v>
      </c>
      <c r="L219" s="395"/>
      <c r="M219" s="396"/>
      <c r="N219" s="397"/>
      <c r="O219" s="36">
        <f t="shared" si="31"/>
        <v>0</v>
      </c>
      <c r="P219" s="172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40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72"/>
      <c r="F220" s="398"/>
      <c r="G220" s="398"/>
      <c r="H220" s="6"/>
      <c r="I220" s="7"/>
      <c r="J220" s="7"/>
      <c r="K220" s="30">
        <f t="shared" si="32"/>
        <v>0</v>
      </c>
      <c r="L220" s="395"/>
      <c r="M220" s="396"/>
      <c r="N220" s="397"/>
      <c r="O220" s="36">
        <f t="shared" si="31"/>
        <v>0</v>
      </c>
      <c r="P220" s="172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406"/>
      <c r="B221" s="24">
        <f t="shared" si="51"/>
        <v>0.125</v>
      </c>
      <c r="C221" s="24">
        <f t="shared" si="52"/>
        <v>0.16666666666666666</v>
      </c>
      <c r="D221" s="5"/>
      <c r="E221" s="172"/>
      <c r="F221" s="398"/>
      <c r="G221" s="398"/>
      <c r="H221" s="6"/>
      <c r="I221" s="7"/>
      <c r="J221" s="7"/>
      <c r="K221" s="30">
        <f t="shared" si="32"/>
        <v>0</v>
      </c>
      <c r="L221" s="395"/>
      <c r="M221" s="396"/>
      <c r="N221" s="397"/>
      <c r="O221" s="36">
        <f t="shared" si="31"/>
        <v>0</v>
      </c>
      <c r="P221" s="172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406"/>
      <c r="B222" s="24">
        <f t="shared" si="51"/>
        <v>0.16666666666666666</v>
      </c>
      <c r="C222" s="24">
        <f t="shared" si="52"/>
        <v>0.20833333333333331</v>
      </c>
      <c r="D222" s="5"/>
      <c r="E222" s="172"/>
      <c r="F222" s="398"/>
      <c r="G222" s="398"/>
      <c r="H222" s="6"/>
      <c r="I222" s="7"/>
      <c r="J222" s="7"/>
      <c r="K222" s="30">
        <f t="shared" si="32"/>
        <v>0</v>
      </c>
      <c r="L222" s="395"/>
      <c r="M222" s="396"/>
      <c r="N222" s="397"/>
      <c r="O222" s="36">
        <f t="shared" si="31"/>
        <v>0</v>
      </c>
      <c r="P222" s="172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406"/>
      <c r="B223" s="24">
        <f t="shared" si="51"/>
        <v>0.20833333333333331</v>
      </c>
      <c r="C223" s="24">
        <f t="shared" si="52"/>
        <v>0.24999999999999997</v>
      </c>
      <c r="D223" s="5"/>
      <c r="E223" s="172"/>
      <c r="F223" s="398"/>
      <c r="G223" s="398"/>
      <c r="H223" s="6"/>
      <c r="I223" s="7"/>
      <c r="J223" s="7"/>
      <c r="K223" s="30">
        <f t="shared" si="32"/>
        <v>0</v>
      </c>
      <c r="L223" s="395"/>
      <c r="M223" s="396"/>
      <c r="N223" s="397"/>
      <c r="O223" s="36">
        <f t="shared" si="31"/>
        <v>0</v>
      </c>
      <c r="P223" s="172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40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398"/>
      <c r="G224" s="398"/>
      <c r="H224" s="6"/>
      <c r="I224" s="7"/>
      <c r="J224" s="7"/>
      <c r="K224" s="30">
        <f t="shared" si="32"/>
        <v>0</v>
      </c>
      <c r="L224" s="395"/>
      <c r="M224" s="396"/>
      <c r="N224" s="397"/>
      <c r="O224" s="36">
        <f t="shared" si="31"/>
        <v>0</v>
      </c>
      <c r="P224" s="172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40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393"/>
      <c r="G225" s="394"/>
      <c r="H225" s="6"/>
      <c r="I225" s="7"/>
      <c r="J225" s="7"/>
      <c r="K225" s="30">
        <f t="shared" si="32"/>
        <v>0</v>
      </c>
      <c r="L225" s="395"/>
      <c r="M225" s="396"/>
      <c r="N225" s="397"/>
      <c r="O225" s="36">
        <f t="shared" si="31"/>
        <v>0</v>
      </c>
      <c r="P225" s="172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406"/>
      <c r="B226" s="24">
        <f t="shared" si="51"/>
        <v>0.33333333333333331</v>
      </c>
      <c r="C226" s="24">
        <f t="shared" si="52"/>
        <v>0.375</v>
      </c>
      <c r="D226" s="5"/>
      <c r="E226" s="9"/>
      <c r="F226" s="393"/>
      <c r="G226" s="394"/>
      <c r="H226" s="6"/>
      <c r="I226" s="7"/>
      <c r="J226" s="7"/>
      <c r="K226" s="30">
        <f t="shared" si="32"/>
        <v>0</v>
      </c>
      <c r="L226" s="395"/>
      <c r="M226" s="396"/>
      <c r="N226" s="397"/>
      <c r="O226" s="36">
        <f t="shared" ref="O226:O228" si="53">IF(H226=$V$5,$F$122,"")</f>
        <v>0</v>
      </c>
      <c r="P226" s="172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406"/>
      <c r="B227" s="24">
        <f t="shared" si="51"/>
        <v>0.375</v>
      </c>
      <c r="C227" s="24">
        <f t="shared" si="52"/>
        <v>0.41666666666666669</v>
      </c>
      <c r="D227" s="5"/>
      <c r="E227" s="9"/>
      <c r="F227" s="398"/>
      <c r="G227" s="398"/>
      <c r="H227" s="6"/>
      <c r="I227" s="7"/>
      <c r="J227" s="7"/>
      <c r="K227" s="30">
        <f t="shared" ref="K227:K228" si="54">(J227-I227+(J227&lt;I227))*24*60</f>
        <v>0</v>
      </c>
      <c r="L227" s="395"/>
      <c r="M227" s="396"/>
      <c r="N227" s="397"/>
      <c r="O227" s="36">
        <f t="shared" si="53"/>
        <v>0</v>
      </c>
      <c r="P227" s="172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40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401"/>
      <c r="G228" s="401"/>
      <c r="H228" s="12"/>
      <c r="I228" s="13"/>
      <c r="J228" s="13"/>
      <c r="K228" s="31">
        <f t="shared" si="54"/>
        <v>0</v>
      </c>
      <c r="L228" s="402"/>
      <c r="M228" s="403"/>
      <c r="N228" s="404"/>
      <c r="O228" s="173">
        <f t="shared" si="53"/>
        <v>0</v>
      </c>
      <c r="P228" s="173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5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571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</mergeCells>
  <conditionalFormatting sqref="A37:F42">
    <cfRule type="containsBlanks" dxfId="967" priority="107" stopIfTrue="1">
      <formula>LEN(TRIM(A37))=0</formula>
    </cfRule>
  </conditionalFormatting>
  <conditionalFormatting sqref="A152:F157">
    <cfRule type="containsBlanks" dxfId="966" priority="81" stopIfTrue="1">
      <formula>LEN(TRIM(A152))=0</formula>
    </cfRule>
  </conditionalFormatting>
  <conditionalFormatting sqref="B21:C32">
    <cfRule type="containsBlanks" dxfId="965" priority="113" stopIfTrue="1">
      <formula>LEN(TRIM(B21))=0</formula>
    </cfRule>
  </conditionalFormatting>
  <conditionalFormatting sqref="B136:C147">
    <cfRule type="containsBlanks" dxfId="964" priority="87" stopIfTrue="1">
      <formula>LEN(TRIM(B136))=0</formula>
    </cfRule>
  </conditionalFormatting>
  <conditionalFormatting sqref="D162:D166 D167:G168 D169:F170">
    <cfRule type="containsBlanks" dxfId="963" priority="80" stopIfTrue="1">
      <formula>LEN(TRIM(D162))=0</formula>
    </cfRule>
  </conditionalFormatting>
  <conditionalFormatting sqref="D181:F182 D183:G184">
    <cfRule type="containsBlanks" dxfId="962" priority="79" stopIfTrue="1">
      <formula>LEN(TRIM(D181))=0</formula>
    </cfRule>
  </conditionalFormatting>
  <conditionalFormatting sqref="D59:G65 D66:F67 D68:J69">
    <cfRule type="containsBlanks" dxfId="961" priority="105" stopIfTrue="1">
      <formula>LEN(TRIM(D59))=0</formula>
    </cfRule>
  </conditionalFormatting>
  <conditionalFormatting sqref="D70:G76 D77:F78 D79:J80">
    <cfRule type="containsBlanks" dxfId="960" priority="104" stopIfTrue="1">
      <formula>LEN(TRIM(D70))=0</formula>
    </cfRule>
  </conditionalFormatting>
  <conditionalFormatting sqref="D81:G87 D88:F89 D90:J91">
    <cfRule type="containsBlanks" dxfId="959" priority="103" stopIfTrue="1">
      <formula>LEN(TRIM(D81))=0</formula>
    </cfRule>
  </conditionalFormatting>
  <conditionalFormatting sqref="D92:G98 D99:F100 D101:J102">
    <cfRule type="containsBlanks" dxfId="958" priority="51" stopIfTrue="1">
      <formula>LEN(TRIM(D92))=0</formula>
    </cfRule>
  </conditionalFormatting>
  <conditionalFormatting sqref="D103:G109 D110:F111 D112:J113">
    <cfRule type="containsBlanks" dxfId="957" priority="45" stopIfTrue="1">
      <formula>LEN(TRIM(D103))=0</formula>
    </cfRule>
  </conditionalFormatting>
  <conditionalFormatting sqref="D171:G180">
    <cfRule type="containsBlanks" dxfId="956" priority="14" stopIfTrue="1">
      <formula>LEN(TRIM(D171))=0</formula>
    </cfRule>
  </conditionalFormatting>
  <conditionalFormatting sqref="D188:G191 D192:F193 D194:G195">
    <cfRule type="containsBlanks" dxfId="955" priority="78" stopIfTrue="1">
      <formula>LEN(TRIM(D188))=0</formula>
    </cfRule>
  </conditionalFormatting>
  <conditionalFormatting sqref="D200:G202 D203:F204 D205:J206">
    <cfRule type="containsBlanks" dxfId="954" priority="77" stopIfTrue="1">
      <formula>LEN(TRIM(D200))=0</formula>
    </cfRule>
  </conditionalFormatting>
  <conditionalFormatting sqref="D207:G213 D214:F215 D216:J217">
    <cfRule type="containsBlanks" dxfId="953" priority="39" stopIfTrue="1">
      <formula>LEN(TRIM(D207))=0</formula>
    </cfRule>
  </conditionalFormatting>
  <conditionalFormatting sqref="D218:G224 D225:F226 D227:J228">
    <cfRule type="containsBlanks" dxfId="952" priority="32" stopIfTrue="1">
      <formula>LEN(TRIM(D218))=0</formula>
    </cfRule>
  </conditionalFormatting>
  <conditionalFormatting sqref="D47:J53 D54:F55 H54:J55 D56:J58">
    <cfRule type="containsBlanks" dxfId="951" priority="106" stopIfTrue="1">
      <formula>LEN(TRIM(D47))=0</formula>
    </cfRule>
  </conditionalFormatting>
  <conditionalFormatting sqref="D185:J187">
    <cfRule type="containsBlanks" dxfId="950" priority="9" stopIfTrue="1">
      <formula>LEN(TRIM(D185))=0</formula>
    </cfRule>
  </conditionalFormatting>
  <conditionalFormatting sqref="D196:J199">
    <cfRule type="containsBlanks" dxfId="949" priority="3" stopIfTrue="1">
      <formula>LEN(TRIM(D196))=0</formula>
    </cfRule>
  </conditionalFormatting>
  <conditionalFormatting sqref="E21:E32">
    <cfRule type="containsBlanks" dxfId="948" priority="112" stopIfTrue="1">
      <formula>LEN(TRIM(E21))=0</formula>
    </cfRule>
  </conditionalFormatting>
  <conditionalFormatting sqref="E136:E147">
    <cfRule type="containsBlanks" dxfId="947" priority="86" stopIfTrue="1">
      <formula>LEN(TRIM(E136))=0</formula>
    </cfRule>
  </conditionalFormatting>
  <conditionalFormatting sqref="E165:G166">
    <cfRule type="containsBlanks" dxfId="946" priority="16" stopIfTrue="1">
      <formula>LEN(TRIM(E165))=0</formula>
    </cfRule>
  </conditionalFormatting>
  <conditionalFormatting sqref="E162:J164">
    <cfRule type="containsBlanks" dxfId="945" priority="22" stopIfTrue="1">
      <formula>LEN(TRIM(E162))=0</formula>
    </cfRule>
  </conditionalFormatting>
  <conditionalFormatting sqref="F5:H13">
    <cfRule type="containsBlanks" dxfId="944" priority="1" stopIfTrue="1">
      <formula>LEN(TRIM(F5))=0</formula>
    </cfRule>
  </conditionalFormatting>
  <conditionalFormatting sqref="F120:H128">
    <cfRule type="containsBlanks" dxfId="943" priority="63" stopIfTrue="1">
      <formula>LEN(TRIM(F120))=0</formula>
    </cfRule>
  </conditionalFormatting>
  <conditionalFormatting sqref="H59:J67">
    <cfRule type="containsBlanks" dxfId="942" priority="62" stopIfTrue="1">
      <formula>LEN(TRIM(H59))=0</formula>
    </cfRule>
  </conditionalFormatting>
  <conditionalFormatting sqref="H70:J78">
    <cfRule type="containsBlanks" dxfId="941" priority="61" stopIfTrue="1">
      <formula>LEN(TRIM(H70))=0</formula>
    </cfRule>
  </conditionalFormatting>
  <conditionalFormatting sqref="H81:J89">
    <cfRule type="containsBlanks" dxfId="940" priority="60" stopIfTrue="1">
      <formula>LEN(TRIM(H81))=0</formula>
    </cfRule>
  </conditionalFormatting>
  <conditionalFormatting sqref="H92:J100">
    <cfRule type="containsBlanks" dxfId="939" priority="46" stopIfTrue="1">
      <formula>LEN(TRIM(H92))=0</formula>
    </cfRule>
  </conditionalFormatting>
  <conditionalFormatting sqref="H103:J111">
    <cfRule type="containsBlanks" dxfId="938" priority="40" stopIfTrue="1">
      <formula>LEN(TRIM(H103))=0</formula>
    </cfRule>
  </conditionalFormatting>
  <conditionalFormatting sqref="H165:J184">
    <cfRule type="containsBlanks" dxfId="937" priority="15" stopIfTrue="1">
      <formula>LEN(TRIM(H165))=0</formula>
    </cfRule>
  </conditionalFormatting>
  <conditionalFormatting sqref="H188:J195">
    <cfRule type="containsBlanks" dxfId="936" priority="55" stopIfTrue="1">
      <formula>LEN(TRIM(H188))=0</formula>
    </cfRule>
  </conditionalFormatting>
  <conditionalFormatting sqref="H200:J204">
    <cfRule type="containsBlanks" dxfId="935" priority="54" stopIfTrue="1">
      <formula>LEN(TRIM(H200))=0</formula>
    </cfRule>
  </conditionalFormatting>
  <conditionalFormatting sqref="H207:J215">
    <cfRule type="containsBlanks" dxfId="934" priority="33" stopIfTrue="1">
      <formula>LEN(TRIM(H207))=0</formula>
    </cfRule>
  </conditionalFormatting>
  <conditionalFormatting sqref="H218:J226">
    <cfRule type="containsBlanks" dxfId="933" priority="26" stopIfTrue="1">
      <formula>LEN(TRIM(H218))=0</formula>
    </cfRule>
  </conditionalFormatting>
  <conditionalFormatting sqref="K5:L13">
    <cfRule type="containsBlanks" dxfId="932" priority="2" stopIfTrue="1">
      <formula>LEN(TRIM(K5))=0</formula>
    </cfRule>
  </conditionalFormatting>
  <conditionalFormatting sqref="K120:L128">
    <cfRule type="containsBlanks" dxfId="931" priority="89" stopIfTrue="1">
      <formula>LEN(TRIM(K120))=0</formula>
    </cfRule>
  </conditionalFormatting>
  <conditionalFormatting sqref="L47:L113">
    <cfRule type="containsBlanks" dxfId="930" priority="41" stopIfTrue="1">
      <formula>LEN(TRIM(L47))=0</formula>
    </cfRule>
  </conditionalFormatting>
  <conditionalFormatting sqref="L162:L228">
    <cfRule type="containsBlanks" dxfId="929" priority="13" stopIfTrue="1">
      <formula>LEN(TRIM(L162))=0</formula>
    </cfRule>
  </conditionalFormatting>
  <conditionalFormatting sqref="O47:Q113">
    <cfRule type="containsBlanks" dxfId="928" priority="42" stopIfTrue="1">
      <formula>LEN(TRIM(O47))=0</formula>
    </cfRule>
  </conditionalFormatting>
  <conditionalFormatting sqref="O162:Q228">
    <cfRule type="containsBlanks" dxfId="927" priority="27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6E5A2529-E558-4978-A9E4-0BE3F382DF8B}">
      <formula1>$V$3:$V$5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0"/>
  <dimension ref="A1:AB229"/>
  <sheetViews>
    <sheetView topLeftCell="A134" zoomScale="70" zoomScaleNormal="70" workbookViewId="0">
      <selection activeCell="F156" sqref="F156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185"/>
      <c r="S1" s="185"/>
      <c r="T1" s="185"/>
      <c r="U1" s="185"/>
    </row>
    <row r="2" spans="1:24" ht="15.75" thickBot="1">
      <c r="A2" s="258" t="s">
        <v>90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186"/>
      <c r="S2" s="186"/>
      <c r="T2" s="186"/>
      <c r="U2" s="186"/>
    </row>
    <row r="3" spans="1:24" ht="18.75" thickBot="1">
      <c r="A3" s="259" t="s">
        <v>60</v>
      </c>
      <c r="B3" s="260"/>
      <c r="C3" s="260"/>
      <c r="D3" s="260"/>
      <c r="E3" s="261"/>
      <c r="F3" s="37" t="s">
        <v>61</v>
      </c>
      <c r="G3" s="38">
        <f>SUM(J21:J32)+SUM(J136:J147)</f>
        <v>27256.666666666675</v>
      </c>
      <c r="H3" s="38">
        <f>SUM(K21:K32)+SUM(K136:K147)</f>
        <v>24959</v>
      </c>
      <c r="I3" s="81" t="s">
        <v>47</v>
      </c>
      <c r="J3" s="82">
        <v>2000</v>
      </c>
      <c r="K3" s="83" t="s">
        <v>54</v>
      </c>
      <c r="L3" s="84">
        <v>720</v>
      </c>
    </row>
    <row r="4" spans="1:24" ht="20.25" customHeight="1" thickBot="1">
      <c r="A4" s="262" t="s">
        <v>8</v>
      </c>
      <c r="B4" s="263"/>
      <c r="C4" s="263"/>
      <c r="D4" s="263"/>
      <c r="E4" s="264"/>
      <c r="F4" s="265" t="s">
        <v>34</v>
      </c>
      <c r="G4" s="265"/>
      <c r="H4" s="266"/>
      <c r="I4" s="265" t="s">
        <v>9</v>
      </c>
      <c r="J4" s="267"/>
      <c r="K4" s="268" t="s">
        <v>16</v>
      </c>
      <c r="L4" s="266"/>
      <c r="M4" s="85"/>
      <c r="N4" s="269" t="s">
        <v>28</v>
      </c>
      <c r="O4" s="270"/>
      <c r="P4" s="270"/>
      <c r="Q4" s="270"/>
      <c r="R4" s="270"/>
      <c r="S4" s="270"/>
      <c r="T4" s="270"/>
      <c r="U4" s="271"/>
      <c r="X4" s="86"/>
    </row>
    <row r="5" spans="1:24" ht="15" thickBot="1">
      <c r="A5" s="289" t="s">
        <v>63</v>
      </c>
      <c r="B5" s="290"/>
      <c r="C5" s="290"/>
      <c r="D5" s="290"/>
      <c r="E5" s="290"/>
      <c r="F5" s="291" t="s">
        <v>91</v>
      </c>
      <c r="G5" s="292"/>
      <c r="H5" s="293"/>
      <c r="I5" s="294" t="s">
        <v>65</v>
      </c>
      <c r="J5" s="295"/>
      <c r="K5" s="291" t="s">
        <v>268</v>
      </c>
      <c r="L5" s="293"/>
      <c r="N5" s="296"/>
      <c r="O5" s="280" t="s">
        <v>29</v>
      </c>
      <c r="P5" s="281"/>
      <c r="Q5" s="281"/>
      <c r="R5" s="178"/>
      <c r="S5" s="178"/>
      <c r="T5" s="178"/>
      <c r="U5" s="87"/>
      <c r="X5" s="88"/>
    </row>
    <row r="6" spans="1:24" ht="14.25">
      <c r="A6" s="183" t="s">
        <v>7</v>
      </c>
      <c r="B6" s="184"/>
      <c r="C6" s="184"/>
      <c r="D6" s="184"/>
      <c r="E6" s="184"/>
      <c r="F6" s="275" t="s">
        <v>235</v>
      </c>
      <c r="G6" s="276"/>
      <c r="H6" s="277"/>
      <c r="I6" s="294" t="s">
        <v>45</v>
      </c>
      <c r="J6" s="295"/>
      <c r="K6" s="275" t="s">
        <v>269</v>
      </c>
      <c r="L6" s="277"/>
      <c r="N6" s="297"/>
      <c r="O6" s="298"/>
      <c r="P6" s="299"/>
      <c r="Q6" s="299"/>
      <c r="R6" s="179"/>
      <c r="S6" s="179"/>
      <c r="T6" s="179"/>
      <c r="U6" s="89"/>
      <c r="X6" s="88"/>
    </row>
    <row r="7" spans="1:24" ht="16.5" customHeight="1">
      <c r="A7" s="272" t="s">
        <v>46</v>
      </c>
      <c r="B7" s="273"/>
      <c r="C7" s="273"/>
      <c r="D7" s="273"/>
      <c r="E7" s="274"/>
      <c r="F7" s="275"/>
      <c r="G7" s="276"/>
      <c r="H7" s="277"/>
      <c r="I7" s="183" t="s">
        <v>44</v>
      </c>
      <c r="J7" s="71"/>
      <c r="K7" s="275"/>
      <c r="L7" s="277"/>
      <c r="N7" s="278"/>
      <c r="O7" s="280" t="s">
        <v>30</v>
      </c>
      <c r="P7" s="281"/>
      <c r="Q7" s="282"/>
      <c r="R7" s="180"/>
      <c r="S7" s="180"/>
      <c r="T7" s="180"/>
      <c r="U7" s="87"/>
      <c r="X7" s="88"/>
    </row>
    <row r="8" spans="1:24" ht="16.5" customHeight="1" thickBot="1">
      <c r="A8" s="272" t="s">
        <v>66</v>
      </c>
      <c r="B8" s="273"/>
      <c r="C8" s="273"/>
      <c r="D8" s="273"/>
      <c r="E8" s="274"/>
      <c r="F8" s="286"/>
      <c r="G8" s="287"/>
      <c r="H8" s="288"/>
      <c r="I8" s="183" t="s">
        <v>67</v>
      </c>
      <c r="J8" s="71"/>
      <c r="K8" s="286"/>
      <c r="L8" s="288"/>
      <c r="N8" s="279"/>
      <c r="O8" s="283"/>
      <c r="P8" s="284"/>
      <c r="Q8" s="285"/>
      <c r="R8" s="181"/>
      <c r="S8" s="181"/>
      <c r="T8" s="181"/>
      <c r="U8" s="91"/>
      <c r="X8" s="88"/>
    </row>
    <row r="9" spans="1:24" ht="15" thickBot="1">
      <c r="A9" s="303" t="s">
        <v>66</v>
      </c>
      <c r="B9" s="304"/>
      <c r="C9" s="304"/>
      <c r="D9" s="304"/>
      <c r="E9" s="305"/>
      <c r="F9" s="306"/>
      <c r="G9" s="307"/>
      <c r="H9" s="308"/>
      <c r="I9" s="92"/>
      <c r="J9" s="93"/>
      <c r="K9" s="306"/>
      <c r="L9" s="308"/>
      <c r="N9" s="309"/>
      <c r="O9" s="309"/>
      <c r="P9" s="310"/>
      <c r="Q9" s="310"/>
      <c r="R9" s="182"/>
      <c r="S9" s="182"/>
      <c r="T9" s="182"/>
      <c r="U9" s="182"/>
      <c r="X9" s="88"/>
    </row>
    <row r="10" spans="1:24" ht="15" hidden="1" thickBot="1">
      <c r="A10" s="94"/>
      <c r="B10" s="95"/>
      <c r="C10" s="95"/>
      <c r="D10" s="95"/>
      <c r="E10" s="95"/>
      <c r="F10" s="96"/>
      <c r="G10" s="96"/>
      <c r="H10" s="96"/>
      <c r="I10" s="95"/>
      <c r="J10" s="95"/>
      <c r="K10" s="96"/>
      <c r="L10" s="97"/>
      <c r="N10" s="177"/>
      <c r="O10" s="177"/>
      <c r="P10" s="182"/>
      <c r="Q10" s="182"/>
      <c r="R10" s="182"/>
      <c r="S10" s="182"/>
      <c r="T10" s="182"/>
      <c r="U10" s="182"/>
      <c r="X10" s="88"/>
    </row>
    <row r="11" spans="1:24" ht="15" hidden="1" thickBot="1">
      <c r="A11" s="94"/>
      <c r="B11" s="95"/>
      <c r="C11" s="95"/>
      <c r="D11" s="95"/>
      <c r="E11" s="95"/>
      <c r="F11" s="96"/>
      <c r="G11" s="96"/>
      <c r="H11" s="96"/>
      <c r="I11" s="95"/>
      <c r="J11" s="95"/>
      <c r="K11" s="96"/>
      <c r="L11" s="97"/>
      <c r="N11" s="177"/>
      <c r="O11" s="177"/>
      <c r="P11" s="182"/>
      <c r="Q11" s="182"/>
      <c r="R11" s="182"/>
      <c r="S11" s="182"/>
      <c r="T11" s="182"/>
      <c r="U11" s="182"/>
      <c r="X11" s="88"/>
    </row>
    <row r="12" spans="1:24" ht="15" hidden="1" thickBot="1">
      <c r="A12" s="94"/>
      <c r="B12" s="95"/>
      <c r="C12" s="95"/>
      <c r="D12" s="95"/>
      <c r="E12" s="95"/>
      <c r="F12" s="96"/>
      <c r="G12" s="96"/>
      <c r="H12" s="96"/>
      <c r="I12" s="95"/>
      <c r="J12" s="95"/>
      <c r="K12" s="96"/>
      <c r="L12" s="97"/>
      <c r="N12" s="177"/>
      <c r="O12" s="177"/>
      <c r="P12" s="182"/>
      <c r="Q12" s="182"/>
      <c r="R12" s="182"/>
      <c r="S12" s="182"/>
      <c r="T12" s="182"/>
      <c r="U12" s="182"/>
      <c r="X12" s="88"/>
    </row>
    <row r="13" spans="1:24" ht="15" hidden="1" thickBot="1">
      <c r="A13" s="94"/>
      <c r="B13" s="95"/>
      <c r="C13" s="95"/>
      <c r="D13" s="95"/>
      <c r="E13" s="95"/>
      <c r="F13" s="96"/>
      <c r="G13" s="96"/>
      <c r="H13" s="96"/>
      <c r="I13" s="95"/>
      <c r="J13" s="95"/>
      <c r="K13" s="96"/>
      <c r="L13" s="97"/>
      <c r="N13" s="177"/>
      <c r="O13" s="177"/>
      <c r="P13" s="182"/>
      <c r="Q13" s="182"/>
      <c r="R13" s="182"/>
      <c r="S13" s="182"/>
      <c r="T13" s="182"/>
      <c r="U13" s="182"/>
      <c r="X13" s="88"/>
    </row>
    <row r="14" spans="1:24" ht="18.75" customHeight="1" thickBot="1">
      <c r="A14" s="311" t="s">
        <v>33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3"/>
      <c r="N14" s="314" t="s">
        <v>37</v>
      </c>
      <c r="O14" s="315"/>
      <c r="P14" s="315"/>
      <c r="Q14" s="315"/>
      <c r="R14" s="315"/>
      <c r="S14" s="315"/>
      <c r="T14" s="315"/>
      <c r="U14" s="315"/>
      <c r="V14" s="316"/>
      <c r="X14" s="88"/>
    </row>
    <row r="15" spans="1:24" ht="8.25" customHeight="1">
      <c r="A15" s="300" t="s">
        <v>83</v>
      </c>
      <c r="B15" s="300" t="s">
        <v>51</v>
      </c>
      <c r="C15" s="300" t="s">
        <v>52</v>
      </c>
      <c r="D15" s="300" t="s">
        <v>24</v>
      </c>
      <c r="E15" s="300" t="s">
        <v>53</v>
      </c>
      <c r="F15" s="300" t="s">
        <v>55</v>
      </c>
      <c r="G15" s="300" t="s">
        <v>50</v>
      </c>
      <c r="H15" s="300" t="s">
        <v>64</v>
      </c>
      <c r="I15" s="300" t="s">
        <v>57</v>
      </c>
      <c r="J15" s="300" t="s">
        <v>49</v>
      </c>
      <c r="K15" s="300" t="s">
        <v>35</v>
      </c>
      <c r="L15" s="337" t="s">
        <v>48</v>
      </c>
      <c r="N15" s="324" t="s">
        <v>41</v>
      </c>
      <c r="O15" s="324"/>
      <c r="P15" s="325" t="s">
        <v>42</v>
      </c>
      <c r="Q15" s="326"/>
      <c r="R15" s="326"/>
      <c r="S15" s="326"/>
      <c r="T15" s="326"/>
      <c r="U15" s="327"/>
      <c r="V15" s="324" t="s">
        <v>43</v>
      </c>
      <c r="X15" s="88"/>
    </row>
    <row r="16" spans="1:24" ht="12.75" customHeight="1">
      <c r="A16" s="301"/>
      <c r="B16" s="301"/>
      <c r="C16" s="301"/>
      <c r="D16" s="301"/>
      <c r="E16" s="301"/>
      <c r="F16" s="301"/>
      <c r="G16" s="301"/>
      <c r="H16" s="301"/>
      <c r="I16" s="301"/>
      <c r="J16" s="301"/>
      <c r="K16" s="301"/>
      <c r="L16" s="338"/>
      <c r="N16" s="324"/>
      <c r="O16" s="324"/>
      <c r="P16" s="328"/>
      <c r="Q16" s="329"/>
      <c r="R16" s="329"/>
      <c r="S16" s="329"/>
      <c r="T16" s="329"/>
      <c r="U16" s="330"/>
      <c r="V16" s="324"/>
      <c r="X16" s="88"/>
    </row>
    <row r="17" spans="1:24" ht="12.75" customHeight="1">
      <c r="A17" s="301"/>
      <c r="B17" s="301"/>
      <c r="C17" s="301"/>
      <c r="D17" s="301"/>
      <c r="E17" s="301"/>
      <c r="F17" s="301"/>
      <c r="G17" s="301"/>
      <c r="H17" s="301"/>
      <c r="I17" s="301"/>
      <c r="J17" s="301"/>
      <c r="K17" s="301"/>
      <c r="L17" s="338"/>
      <c r="N17" s="324"/>
      <c r="O17" s="324"/>
      <c r="P17" s="328"/>
      <c r="Q17" s="329"/>
      <c r="R17" s="329"/>
      <c r="S17" s="329"/>
      <c r="T17" s="329"/>
      <c r="U17" s="330"/>
      <c r="V17" s="324"/>
      <c r="X17" s="88"/>
    </row>
    <row r="18" spans="1:24" ht="3.75" customHeight="1">
      <c r="A18" s="301"/>
      <c r="B18" s="301"/>
      <c r="C18" s="301"/>
      <c r="D18" s="301"/>
      <c r="E18" s="301"/>
      <c r="F18" s="301"/>
      <c r="G18" s="301"/>
      <c r="H18" s="301"/>
      <c r="I18" s="301"/>
      <c r="J18" s="301"/>
      <c r="K18" s="301"/>
      <c r="L18" s="338"/>
      <c r="N18" s="324"/>
      <c r="O18" s="324"/>
      <c r="P18" s="331"/>
      <c r="Q18" s="332"/>
      <c r="R18" s="332"/>
      <c r="S18" s="332"/>
      <c r="T18" s="332"/>
      <c r="U18" s="333"/>
      <c r="V18" s="324"/>
      <c r="X18" s="88"/>
    </row>
    <row r="19" spans="1:24" ht="45.75" customHeight="1" thickBot="1">
      <c r="A19" s="301"/>
      <c r="B19" s="301"/>
      <c r="C19" s="301"/>
      <c r="D19" s="302"/>
      <c r="E19" s="302"/>
      <c r="F19" s="302"/>
      <c r="G19" s="302"/>
      <c r="H19" s="302"/>
      <c r="I19" s="302"/>
      <c r="J19" s="302"/>
      <c r="K19" s="302"/>
      <c r="L19" s="338"/>
      <c r="M19" s="98"/>
      <c r="N19" s="334" t="s">
        <v>17</v>
      </c>
      <c r="O19" s="334"/>
      <c r="P19" s="18">
        <f>SUM(S47:S58)</f>
        <v>37.000000000000028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37.000000000000028</v>
      </c>
      <c r="X19" s="182"/>
    </row>
    <row r="20" spans="1:24" ht="14.45" customHeight="1" thickBot="1">
      <c r="A20" s="317"/>
      <c r="B20" s="317"/>
      <c r="C20" s="317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176" t="s">
        <v>18</v>
      </c>
      <c r="O20" s="176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82"/>
    </row>
    <row r="21" spans="1:24" ht="17.25" customHeight="1">
      <c r="A21" s="300" t="str">
        <f>A37</f>
        <v>карамель</v>
      </c>
      <c r="B21" s="318">
        <v>0.60416666666666663</v>
      </c>
      <c r="C21" s="318">
        <v>0.83333333333333337</v>
      </c>
      <c r="D21" s="320">
        <f>(C21-B21+(C21&lt;B21))*24*60</f>
        <v>330.00000000000011</v>
      </c>
      <c r="E21" s="322">
        <v>2000</v>
      </c>
      <c r="F21" s="335">
        <f>IF(E21=0,0,(F37/J3*60))</f>
        <v>196.71</v>
      </c>
      <c r="G21" s="339">
        <f>IF($K21=0,0,(K21*100)/(D21*$J$3/60))</f>
        <v>59.609090909090888</v>
      </c>
      <c r="H21" s="335">
        <f>P19+P26</f>
        <v>37.000000000000028</v>
      </c>
      <c r="I21" s="339">
        <f>D21-F21-P27</f>
        <v>-13.710000000000008</v>
      </c>
      <c r="J21" s="320">
        <f>(D21-H21)/60*E21</f>
        <v>9766.6666666666715</v>
      </c>
      <c r="K21" s="341">
        <f>F37</f>
        <v>6557</v>
      </c>
      <c r="L21" s="100">
        <f>IF($K21=0,0,K21/J21)</f>
        <v>0.67136518771331022</v>
      </c>
      <c r="N21" s="176" t="s">
        <v>19</v>
      </c>
      <c r="O21" s="176"/>
      <c r="P21" s="18">
        <f>SUM(U46:U57)</f>
        <v>110.00000000000009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110.00000000000009</v>
      </c>
      <c r="W21" s="182"/>
      <c r="X21" s="182"/>
    </row>
    <row r="22" spans="1:24" ht="17.25" customHeight="1" thickBot="1">
      <c r="A22" s="317"/>
      <c r="B22" s="319"/>
      <c r="C22" s="319"/>
      <c r="D22" s="321"/>
      <c r="E22" s="323"/>
      <c r="F22" s="336"/>
      <c r="G22" s="340"/>
      <c r="H22" s="336"/>
      <c r="I22" s="340"/>
      <c r="J22" s="321"/>
      <c r="K22" s="342"/>
      <c r="L22" s="101">
        <f>K21-J21</f>
        <v>-3209.6666666666715</v>
      </c>
      <c r="N22" s="176" t="s">
        <v>20</v>
      </c>
      <c r="O22" s="176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82"/>
      <c r="X22" s="182"/>
    </row>
    <row r="23" spans="1:24" ht="17.25" customHeight="1">
      <c r="A23" s="300">
        <f>A38</f>
        <v>0</v>
      </c>
      <c r="B23" s="318"/>
      <c r="C23" s="318"/>
      <c r="D23" s="320">
        <f>(C23-B23+(C23&lt;B23))*24*60</f>
        <v>0</v>
      </c>
      <c r="E23" s="322"/>
      <c r="F23" s="335">
        <f>IF(E23=0,0,(F38/J3*60))</f>
        <v>0</v>
      </c>
      <c r="G23" s="339">
        <f>IF($K23=0,0,(K23*100)/(D23*$J$3/60))</f>
        <v>0</v>
      </c>
      <c r="H23" s="335">
        <f>Q19+Q26</f>
        <v>0</v>
      </c>
      <c r="I23" s="339">
        <f>D23-F23-Q27</f>
        <v>0</v>
      </c>
      <c r="J23" s="320">
        <f>(D23-H23)/60*E23</f>
        <v>0</v>
      </c>
      <c r="K23" s="341">
        <f>F38</f>
        <v>0</v>
      </c>
      <c r="L23" s="102">
        <f>IF($K23=0,0,K23/J23)</f>
        <v>0</v>
      </c>
      <c r="N23" s="176" t="s">
        <v>27</v>
      </c>
      <c r="O23" s="176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82"/>
      <c r="X23" s="182"/>
    </row>
    <row r="24" spans="1:24" ht="16.899999999999999" customHeight="1" thickBot="1">
      <c r="A24" s="317"/>
      <c r="B24" s="319"/>
      <c r="C24" s="319"/>
      <c r="D24" s="321"/>
      <c r="E24" s="323"/>
      <c r="F24" s="336"/>
      <c r="G24" s="340"/>
      <c r="H24" s="336"/>
      <c r="I24" s="340"/>
      <c r="J24" s="321"/>
      <c r="K24" s="342"/>
      <c r="L24" s="101">
        <f>K23-J23</f>
        <v>0</v>
      </c>
      <c r="N24" s="174" t="s">
        <v>21</v>
      </c>
      <c r="O24" s="174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82"/>
      <c r="X24" s="182"/>
    </row>
    <row r="25" spans="1:24" ht="16.899999999999999" customHeight="1" collapsed="1">
      <c r="A25" s="300">
        <f>A39</f>
        <v>0</v>
      </c>
      <c r="B25" s="318"/>
      <c r="C25" s="318"/>
      <c r="D25" s="320">
        <f>(C25-B25+(C25&lt;B25))*24*60</f>
        <v>0</v>
      </c>
      <c r="E25" s="322"/>
      <c r="F25" s="335">
        <f>IF(E25=0,0,(F39/J3*60))</f>
        <v>0</v>
      </c>
      <c r="G25" s="339">
        <f>IF($K25=0,0,(K25*100)/(D25*$J$3/60))</f>
        <v>0</v>
      </c>
      <c r="H25" s="335">
        <f>R19+R26</f>
        <v>0</v>
      </c>
      <c r="I25" s="339">
        <f>D25-F25-R27</f>
        <v>0</v>
      </c>
      <c r="J25" s="320">
        <f>(D25-H25)/60*E25</f>
        <v>0</v>
      </c>
      <c r="K25" s="341">
        <f>F39</f>
        <v>0</v>
      </c>
      <c r="L25" s="100">
        <f>IF($K25=0,0,K25/J25)</f>
        <v>0</v>
      </c>
      <c r="N25" s="174" t="s">
        <v>39</v>
      </c>
      <c r="O25" s="174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82"/>
      <c r="X25" s="182"/>
    </row>
    <row r="26" spans="1:24" ht="16.899999999999999" customHeight="1" thickBot="1">
      <c r="A26" s="317"/>
      <c r="B26" s="319"/>
      <c r="C26" s="319"/>
      <c r="D26" s="321"/>
      <c r="E26" s="323"/>
      <c r="F26" s="336"/>
      <c r="G26" s="340"/>
      <c r="H26" s="336"/>
      <c r="I26" s="340"/>
      <c r="J26" s="321"/>
      <c r="K26" s="342"/>
      <c r="L26" s="101">
        <f>K25-J25</f>
        <v>0</v>
      </c>
      <c r="N26" s="343" t="s">
        <v>22</v>
      </c>
      <c r="O26" s="343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82"/>
      <c r="X26" s="182"/>
    </row>
    <row r="27" spans="1:24" ht="16.899999999999999" customHeight="1" collapsed="1">
      <c r="A27" s="301">
        <f>A40</f>
        <v>0</v>
      </c>
      <c r="B27" s="348"/>
      <c r="C27" s="348"/>
      <c r="D27" s="346">
        <f>(C27-B27+(C27&lt;B27))*24*60</f>
        <v>0</v>
      </c>
      <c r="E27" s="349"/>
      <c r="F27" s="344">
        <f>IF(E27=0,0,(F40/J3*60))</f>
        <v>0</v>
      </c>
      <c r="G27" s="339">
        <f>IF($K27=0,0,(K27*100)/(D27*$J$3/60))</f>
        <v>0</v>
      </c>
      <c r="H27" s="344">
        <f>S19+S26</f>
        <v>0</v>
      </c>
      <c r="I27" s="345">
        <f>D27-F27-S27</f>
        <v>0</v>
      </c>
      <c r="J27" s="346">
        <f>(D27-H27)/60*E27</f>
        <v>0</v>
      </c>
      <c r="K27" s="341">
        <f>F40</f>
        <v>0</v>
      </c>
      <c r="L27" s="100">
        <f>IF($K27=0,0,K27/J27)</f>
        <v>0</v>
      </c>
      <c r="N27" s="347" t="s">
        <v>15</v>
      </c>
      <c r="O27" s="347"/>
      <c r="P27" s="19">
        <f t="shared" ref="P27:U27" si="1">SUM(P18:P26)</f>
        <v>147.00000000000011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147.00000000000011</v>
      </c>
      <c r="W27" s="182"/>
      <c r="X27" s="182"/>
    </row>
    <row r="28" spans="1:24" ht="16.899999999999999" customHeight="1" thickBot="1">
      <c r="A28" s="317"/>
      <c r="B28" s="319"/>
      <c r="C28" s="319"/>
      <c r="D28" s="321"/>
      <c r="E28" s="323"/>
      <c r="F28" s="336"/>
      <c r="G28" s="340"/>
      <c r="H28" s="336"/>
      <c r="I28" s="340"/>
      <c r="J28" s="321"/>
      <c r="K28" s="342"/>
      <c r="L28" s="101">
        <f>K27-J27</f>
        <v>0</v>
      </c>
      <c r="N28" s="347"/>
      <c r="O28" s="347"/>
      <c r="P28" s="19"/>
      <c r="Q28" s="19"/>
      <c r="R28" s="19"/>
      <c r="S28" s="19"/>
      <c r="T28" s="19"/>
      <c r="U28" s="19"/>
      <c r="V28" s="19"/>
      <c r="W28" s="182"/>
      <c r="X28" s="182"/>
    </row>
    <row r="29" spans="1:24" ht="16.899999999999999" customHeight="1">
      <c r="A29" s="300">
        <f>A41</f>
        <v>0</v>
      </c>
      <c r="B29" s="318"/>
      <c r="C29" s="318"/>
      <c r="D29" s="320">
        <f>(C29-B29+(C29&lt;B29))*24*60</f>
        <v>0</v>
      </c>
      <c r="E29" s="322"/>
      <c r="F29" s="335">
        <f>IF(E29=0,0,(F41/J3*60))</f>
        <v>0</v>
      </c>
      <c r="G29" s="339">
        <f>IF($K29=0,0,(K29*100)/(D29*$J$3/60))</f>
        <v>0</v>
      </c>
      <c r="H29" s="335">
        <f>T19+T26</f>
        <v>0</v>
      </c>
      <c r="I29" s="339">
        <f>D29-F29-T27</f>
        <v>0</v>
      </c>
      <c r="J29" s="320">
        <f>(D29-H29)/60*E29</f>
        <v>0</v>
      </c>
      <c r="K29" s="341">
        <f>F41</f>
        <v>0</v>
      </c>
      <c r="L29" s="100">
        <f>IF($K29=0,0,K29/J29)</f>
        <v>0</v>
      </c>
      <c r="V29" s="182"/>
      <c r="W29" s="182"/>
      <c r="X29" s="182"/>
    </row>
    <row r="30" spans="1:24" ht="16.899999999999999" customHeight="1" thickBot="1">
      <c r="A30" s="317"/>
      <c r="B30" s="319"/>
      <c r="C30" s="319"/>
      <c r="D30" s="321"/>
      <c r="E30" s="323"/>
      <c r="F30" s="336"/>
      <c r="G30" s="340"/>
      <c r="H30" s="336"/>
      <c r="I30" s="340"/>
      <c r="J30" s="321"/>
      <c r="K30" s="342"/>
      <c r="L30" s="101">
        <f>K29-J29</f>
        <v>0</v>
      </c>
      <c r="V30" s="182"/>
      <c r="W30" s="182"/>
      <c r="X30" s="182"/>
    </row>
    <row r="31" spans="1:24" ht="16.899999999999999" customHeight="1">
      <c r="A31" s="300">
        <f>A42</f>
        <v>0</v>
      </c>
      <c r="B31" s="318"/>
      <c r="C31" s="318"/>
      <c r="D31" s="320">
        <f>(C31-B31+(C31&lt;B31))*24*60</f>
        <v>0</v>
      </c>
      <c r="E31" s="322"/>
      <c r="F31" s="335">
        <f>IF(E31=0,0,(F42/J3*60))</f>
        <v>0</v>
      </c>
      <c r="G31" s="339">
        <f>IF($K31=0,0,(K31*100)/(D31*$J$3/60))</f>
        <v>0</v>
      </c>
      <c r="H31" s="335">
        <f>U19+U26</f>
        <v>0</v>
      </c>
      <c r="I31" s="339">
        <f>D31-F31-U27</f>
        <v>0</v>
      </c>
      <c r="J31" s="320">
        <f>(D31-H31)/60*E31</f>
        <v>0</v>
      </c>
      <c r="K31" s="341">
        <f>F42</f>
        <v>0</v>
      </c>
      <c r="L31" s="100">
        <f>IF($K31=0,0,K31/J31)</f>
        <v>0</v>
      </c>
      <c r="V31" s="182"/>
      <c r="W31" s="182"/>
      <c r="X31" s="182"/>
    </row>
    <row r="32" spans="1:24" ht="16.899999999999999" customHeight="1" thickBot="1">
      <c r="A32" s="317"/>
      <c r="B32" s="319"/>
      <c r="C32" s="319"/>
      <c r="D32" s="321"/>
      <c r="E32" s="323"/>
      <c r="F32" s="336"/>
      <c r="G32" s="340"/>
      <c r="H32" s="336"/>
      <c r="I32" s="340"/>
      <c r="J32" s="321"/>
      <c r="K32" s="342"/>
      <c r="L32" s="103">
        <f>K31-J31</f>
        <v>0</v>
      </c>
      <c r="V32" s="182"/>
      <c r="W32" s="182"/>
      <c r="X32" s="182"/>
    </row>
    <row r="33" spans="1:28" s="104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175" t="s">
        <v>81</v>
      </c>
      <c r="K33" s="140" t="s">
        <v>82</v>
      </c>
      <c r="L33" s="354">
        <f>IF($K34=0,0,K34/J34)</f>
        <v>0.67136518771331022</v>
      </c>
      <c r="N33"/>
      <c r="O33"/>
      <c r="P33"/>
      <c r="Q33"/>
      <c r="R33"/>
      <c r="S33"/>
      <c r="T33"/>
      <c r="U33"/>
      <c r="V33" s="182"/>
      <c r="W33" s="105"/>
      <c r="X33" s="105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41">
        <f>J21+J23+J25+J27+J29+J31</f>
        <v>9766.6666666666715</v>
      </c>
      <c r="K34" s="140">
        <f>K21+K23+K25+K27+K29+K31</f>
        <v>6557</v>
      </c>
      <c r="L34" s="355"/>
      <c r="M34" s="182"/>
      <c r="V34" s="182"/>
      <c r="W34" s="182"/>
      <c r="X34" s="182"/>
    </row>
    <row r="35" spans="1:28" ht="17.25" customHeight="1">
      <c r="A35" s="363" t="s">
        <v>11</v>
      </c>
      <c r="B35" s="364"/>
      <c r="C35" s="364"/>
      <c r="D35" s="364"/>
      <c r="E35" s="337"/>
      <c r="F35" s="300" t="s">
        <v>78</v>
      </c>
      <c r="G35" s="300" t="s">
        <v>80</v>
      </c>
      <c r="H35" s="367"/>
      <c r="I35" s="20"/>
      <c r="J35" s="21"/>
      <c r="K35" s="22"/>
      <c r="L35" s="367" t="s">
        <v>56</v>
      </c>
      <c r="M35" s="356"/>
      <c r="V35" s="182"/>
      <c r="W35" s="106"/>
      <c r="X35" s="106"/>
    </row>
    <row r="36" spans="1:28" ht="17.25" customHeight="1" thickBot="1">
      <c r="A36" s="365"/>
      <c r="B36" s="366"/>
      <c r="C36" s="366"/>
      <c r="D36" s="366"/>
      <c r="E36" s="338"/>
      <c r="F36" s="302"/>
      <c r="G36" s="301"/>
      <c r="H36" s="368"/>
      <c r="I36" s="117"/>
      <c r="J36" s="118"/>
      <c r="K36" s="115"/>
      <c r="L36" s="368"/>
      <c r="M36" s="356"/>
      <c r="V36" s="182"/>
      <c r="W36" s="106"/>
      <c r="X36" s="106"/>
    </row>
    <row r="37" spans="1:28" ht="15.75" thickBot="1">
      <c r="A37" s="357" t="s">
        <v>198</v>
      </c>
      <c r="B37" s="358"/>
      <c r="C37" s="358"/>
      <c r="D37" s="358"/>
      <c r="E37" s="359"/>
      <c r="F37" s="62">
        <v>6557</v>
      </c>
      <c r="G37" s="119">
        <v>3840</v>
      </c>
      <c r="H37" s="120"/>
      <c r="I37" s="121"/>
      <c r="J37" s="122"/>
      <c r="K37" s="123">
        <f>G37</f>
        <v>3840</v>
      </c>
      <c r="L37" s="107"/>
      <c r="M37" s="108"/>
      <c r="V37" s="182"/>
      <c r="W37" s="182"/>
      <c r="X37" s="182"/>
    </row>
    <row r="38" spans="1:28" ht="13.5" customHeight="1" thickBot="1">
      <c r="A38" s="360"/>
      <c r="B38" s="361"/>
      <c r="C38" s="361"/>
      <c r="D38" s="361"/>
      <c r="E38" s="362"/>
      <c r="F38" s="62"/>
      <c r="G38" s="124"/>
      <c r="H38" s="109"/>
      <c r="I38" s="110"/>
      <c r="J38" s="111"/>
      <c r="K38" s="17">
        <f t="shared" ref="K38:K42" si="2">G38</f>
        <v>0</v>
      </c>
      <c r="L38" s="64"/>
      <c r="M38" s="108"/>
      <c r="V38" s="182"/>
      <c r="W38" s="182"/>
      <c r="X38" s="182"/>
    </row>
    <row r="39" spans="1:28" ht="13.5" customHeight="1" thickBot="1">
      <c r="A39" s="360"/>
      <c r="B39" s="361"/>
      <c r="C39" s="361"/>
      <c r="D39" s="361"/>
      <c r="E39" s="362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182"/>
      <c r="W39" s="182"/>
      <c r="X39" s="182"/>
    </row>
    <row r="40" spans="1:28" ht="13.5" customHeight="1" thickBot="1">
      <c r="A40" s="360"/>
      <c r="B40" s="361"/>
      <c r="C40" s="361"/>
      <c r="D40" s="361"/>
      <c r="E40" s="362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182"/>
      <c r="W40" s="182"/>
      <c r="X40" s="182"/>
    </row>
    <row r="41" spans="1:28" ht="13.5" customHeight="1" thickBot="1">
      <c r="A41" s="360"/>
      <c r="B41" s="361"/>
      <c r="C41" s="361"/>
      <c r="D41" s="361"/>
      <c r="E41" s="362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182"/>
      <c r="W41" s="182"/>
      <c r="X41" s="182"/>
    </row>
    <row r="42" spans="1:28" ht="13.5" customHeight="1" thickBot="1">
      <c r="A42" s="369"/>
      <c r="B42" s="370"/>
      <c r="C42" s="370"/>
      <c r="D42" s="370"/>
      <c r="E42" s="371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182"/>
      <c r="W42" s="182"/>
      <c r="X42" s="182"/>
    </row>
    <row r="43" spans="1:28" ht="13.5" thickBot="1">
      <c r="A43" s="372" t="s">
        <v>79</v>
      </c>
      <c r="B43" s="373"/>
      <c r="C43" s="373"/>
      <c r="D43" s="373"/>
      <c r="E43" s="373"/>
      <c r="F43" s="374"/>
      <c r="G43" s="373"/>
      <c r="H43" s="373"/>
      <c r="I43" s="373"/>
      <c r="J43" s="375"/>
      <c r="K43" s="116">
        <f>SUM(K37:K42)</f>
        <v>3840</v>
      </c>
      <c r="L43" s="116">
        <f>SUM(L38+L38)</f>
        <v>0</v>
      </c>
      <c r="M43" s="112"/>
      <c r="V43" s="182"/>
    </row>
    <row r="44" spans="1:28" ht="12.75" customHeight="1" thickBot="1"/>
    <row r="45" spans="1:28" ht="12.75" customHeight="1" thickBot="1">
      <c r="A45" s="376" t="s">
        <v>11</v>
      </c>
      <c r="B45" s="376" t="s">
        <v>59</v>
      </c>
      <c r="C45" s="378"/>
      <c r="D45" s="380" t="s">
        <v>58</v>
      </c>
      <c r="E45" s="378" t="s">
        <v>1</v>
      </c>
      <c r="F45" s="383" t="s">
        <v>6</v>
      </c>
      <c r="G45" s="384"/>
      <c r="H45" s="380" t="s">
        <v>5</v>
      </c>
      <c r="I45" s="388" t="s">
        <v>12</v>
      </c>
      <c r="J45" s="389"/>
      <c r="K45" s="380" t="s">
        <v>38</v>
      </c>
      <c r="L45" s="376" t="s">
        <v>0</v>
      </c>
      <c r="M45" s="383"/>
      <c r="N45" s="384"/>
      <c r="O45" s="380" t="s">
        <v>4</v>
      </c>
      <c r="P45" s="380" t="s">
        <v>2</v>
      </c>
      <c r="Q45" s="380" t="s">
        <v>3</v>
      </c>
      <c r="S45" s="390" t="s">
        <v>26</v>
      </c>
      <c r="T45" s="391"/>
      <c r="U45" s="391"/>
      <c r="V45" s="391"/>
      <c r="W45" s="391"/>
      <c r="X45" s="391"/>
      <c r="Y45" s="391"/>
      <c r="Z45" s="392"/>
    </row>
    <row r="46" spans="1:28" s="85" customFormat="1" ht="25.5" customHeight="1" thickBot="1">
      <c r="A46" s="377"/>
      <c r="B46" s="377"/>
      <c r="C46" s="379"/>
      <c r="D46" s="381"/>
      <c r="E46" s="382"/>
      <c r="F46" s="385"/>
      <c r="G46" s="386"/>
      <c r="H46" s="387"/>
      <c r="I46" s="27" t="s">
        <v>13</v>
      </c>
      <c r="J46" s="28" t="s">
        <v>14</v>
      </c>
      <c r="K46" s="381"/>
      <c r="L46" s="377"/>
      <c r="M46" s="399"/>
      <c r="N46" s="400"/>
      <c r="O46" s="381"/>
      <c r="P46" s="381"/>
      <c r="Q46" s="381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405" t="str">
        <f>A37</f>
        <v>карамель</v>
      </c>
      <c r="B47" s="23">
        <f>B21</f>
        <v>0.60416666666666663</v>
      </c>
      <c r="C47" s="23">
        <f>B47+1/24</f>
        <v>0.64583333333333326</v>
      </c>
      <c r="D47" s="1"/>
      <c r="E47" s="171"/>
      <c r="F47" s="408" t="s">
        <v>98</v>
      </c>
      <c r="G47" s="409"/>
      <c r="H47" s="2" t="s">
        <v>99</v>
      </c>
      <c r="I47" s="3">
        <v>0.60416666666666663</v>
      </c>
      <c r="J47" s="3">
        <v>0.61111111111111105</v>
      </c>
      <c r="K47" s="29">
        <f>(J47-I47+(J47&lt;I47))*24*60</f>
        <v>9.9999999999999645</v>
      </c>
      <c r="L47" s="410"/>
      <c r="M47" s="411"/>
      <c r="N47" s="412"/>
      <c r="O47" s="35" t="str">
        <f t="shared" ref="O47:O110" si="3">IF(H47=$V$5,$F$7,"")</f>
        <v/>
      </c>
      <c r="P47" s="171"/>
      <c r="Q47" s="4"/>
      <c r="R47"/>
      <c r="S47" s="33">
        <f>IF($H47="ПЛАНОВЫЕ",$K47,0)</f>
        <v>9.9999999999999645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406"/>
      <c r="B48" s="24">
        <f>C47</f>
        <v>0.64583333333333326</v>
      </c>
      <c r="C48" s="24">
        <f>B48+1/24</f>
        <v>0.68749999999999989</v>
      </c>
      <c r="D48" s="5"/>
      <c r="E48" s="172"/>
      <c r="F48" s="393" t="s">
        <v>100</v>
      </c>
      <c r="G48" s="394"/>
      <c r="H48" s="6" t="s">
        <v>99</v>
      </c>
      <c r="I48" s="7">
        <v>0.61111111111111105</v>
      </c>
      <c r="J48" s="7">
        <v>0.61805555555555558</v>
      </c>
      <c r="K48" s="30">
        <f t="shared" ref="K48:K111" si="4">(J48-I48+(J48&lt;I48))*24*60</f>
        <v>10.000000000000124</v>
      </c>
      <c r="L48" s="395"/>
      <c r="M48" s="396"/>
      <c r="N48" s="397"/>
      <c r="O48" s="36" t="str">
        <f t="shared" si="3"/>
        <v/>
      </c>
      <c r="P48" s="172"/>
      <c r="Q48" s="8"/>
      <c r="R48"/>
      <c r="S48" s="33">
        <f t="shared" ref="S48:S111" si="5">IF($H48="ПЛАНОВЫЕ",$K48,0)</f>
        <v>10.000000000000124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406"/>
      <c r="B49" s="24">
        <f t="shared" ref="B49:B58" si="13">C48</f>
        <v>0.68749999999999989</v>
      </c>
      <c r="C49" s="24">
        <f t="shared" ref="C49:C58" si="14">B49+1/24</f>
        <v>0.72916666666666652</v>
      </c>
      <c r="D49" s="5"/>
      <c r="E49" s="172"/>
      <c r="F49" s="398" t="s">
        <v>116</v>
      </c>
      <c r="G49" s="398"/>
      <c r="H49" s="6" t="s">
        <v>99</v>
      </c>
      <c r="I49" s="7">
        <v>0.61805555555555558</v>
      </c>
      <c r="J49" s="7">
        <v>0.62986111111111109</v>
      </c>
      <c r="K49" s="30">
        <f t="shared" si="4"/>
        <v>16.99999999999994</v>
      </c>
      <c r="L49" s="395"/>
      <c r="M49" s="396"/>
      <c r="N49" s="397"/>
      <c r="O49" s="36" t="str">
        <f t="shared" si="3"/>
        <v/>
      </c>
      <c r="P49" s="172"/>
      <c r="Q49" s="8"/>
      <c r="R49"/>
      <c r="S49" s="33">
        <f t="shared" si="5"/>
        <v>16.99999999999994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406"/>
      <c r="B50" s="24">
        <f t="shared" si="13"/>
        <v>0.72916666666666652</v>
      </c>
      <c r="C50" s="24">
        <f t="shared" si="14"/>
        <v>0.77083333333333315</v>
      </c>
      <c r="D50" s="5"/>
      <c r="E50" s="172"/>
      <c r="F50" s="398" t="s">
        <v>270</v>
      </c>
      <c r="G50" s="398"/>
      <c r="H50" s="6" t="s">
        <v>102</v>
      </c>
      <c r="I50" s="7">
        <v>0.63194444444444442</v>
      </c>
      <c r="J50" s="7">
        <v>0.70833333333333337</v>
      </c>
      <c r="K50" s="30">
        <f t="shared" si="4"/>
        <v>110.00000000000009</v>
      </c>
      <c r="L50" s="395" t="s">
        <v>271</v>
      </c>
      <c r="M50" s="396"/>
      <c r="N50" s="397"/>
      <c r="O50" s="36" t="str">
        <f t="shared" si="3"/>
        <v/>
      </c>
      <c r="P50" s="172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110.00000000000009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406"/>
      <c r="B51" s="24">
        <f t="shared" si="13"/>
        <v>0.77083333333333315</v>
      </c>
      <c r="C51" s="24">
        <f t="shared" si="14"/>
        <v>0.81249999999999978</v>
      </c>
      <c r="D51" s="5"/>
      <c r="E51" s="172"/>
      <c r="F51" s="398"/>
      <c r="G51" s="398"/>
      <c r="H51" s="6"/>
      <c r="I51" s="7"/>
      <c r="J51" s="7"/>
      <c r="K51" s="30">
        <f t="shared" si="4"/>
        <v>0</v>
      </c>
      <c r="L51" s="395"/>
      <c r="M51" s="396"/>
      <c r="N51" s="397"/>
      <c r="O51" s="36">
        <f t="shared" si="3"/>
        <v>0</v>
      </c>
      <c r="P51" s="172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406"/>
      <c r="B52" s="24">
        <f t="shared" si="13"/>
        <v>0.81249999999999978</v>
      </c>
      <c r="C52" s="24">
        <f t="shared" si="14"/>
        <v>0.85416666666666641</v>
      </c>
      <c r="D52" s="5"/>
      <c r="E52" s="172"/>
      <c r="F52" s="398"/>
      <c r="G52" s="398"/>
      <c r="H52" s="6"/>
      <c r="I52" s="7"/>
      <c r="J52" s="7"/>
      <c r="K52" s="30">
        <f t="shared" si="4"/>
        <v>0</v>
      </c>
      <c r="L52" s="395"/>
      <c r="M52" s="396"/>
      <c r="N52" s="397"/>
      <c r="O52" s="36">
        <f t="shared" si="3"/>
        <v>0</v>
      </c>
      <c r="P52" s="172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406"/>
      <c r="B53" s="24">
        <f t="shared" si="13"/>
        <v>0.85416666666666641</v>
      </c>
      <c r="C53" s="24">
        <f t="shared" si="14"/>
        <v>0.89583333333333304</v>
      </c>
      <c r="D53" s="5"/>
      <c r="E53" s="9"/>
      <c r="F53" s="398"/>
      <c r="G53" s="398"/>
      <c r="H53" s="6"/>
      <c r="I53" s="7"/>
      <c r="J53" s="7"/>
      <c r="K53" s="30">
        <f t="shared" si="4"/>
        <v>0</v>
      </c>
      <c r="L53" s="395"/>
      <c r="M53" s="396"/>
      <c r="N53" s="397"/>
      <c r="O53" s="36">
        <f t="shared" si="3"/>
        <v>0</v>
      </c>
      <c r="P53" s="172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406"/>
      <c r="B54" s="24">
        <f t="shared" si="13"/>
        <v>0.89583333333333304</v>
      </c>
      <c r="C54" s="24">
        <f t="shared" si="14"/>
        <v>0.93749999999999967</v>
      </c>
      <c r="D54" s="5"/>
      <c r="E54" s="9"/>
      <c r="F54" s="393"/>
      <c r="G54" s="394"/>
      <c r="H54" s="6"/>
      <c r="I54" s="7"/>
      <c r="J54" s="7"/>
      <c r="K54" s="30">
        <f t="shared" si="4"/>
        <v>0</v>
      </c>
      <c r="L54" s="395"/>
      <c r="M54" s="396"/>
      <c r="N54" s="397"/>
      <c r="O54" s="36">
        <f t="shared" si="3"/>
        <v>0</v>
      </c>
      <c r="P54" s="172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406"/>
      <c r="B55" s="24">
        <f t="shared" si="13"/>
        <v>0.93749999999999967</v>
      </c>
      <c r="C55" s="24">
        <f t="shared" si="14"/>
        <v>0.9791666666666663</v>
      </c>
      <c r="D55" s="5"/>
      <c r="E55" s="9"/>
      <c r="F55" s="393"/>
      <c r="G55" s="394"/>
      <c r="H55" s="6"/>
      <c r="I55" s="7"/>
      <c r="J55" s="7"/>
      <c r="K55" s="30">
        <f t="shared" si="4"/>
        <v>0</v>
      </c>
      <c r="L55" s="395"/>
      <c r="M55" s="396"/>
      <c r="N55" s="397"/>
      <c r="O55" s="36">
        <f t="shared" si="3"/>
        <v>0</v>
      </c>
      <c r="P55" s="172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406"/>
      <c r="B56" s="24">
        <f t="shared" si="13"/>
        <v>0.9791666666666663</v>
      </c>
      <c r="C56" s="24">
        <f t="shared" si="14"/>
        <v>1.020833333333333</v>
      </c>
      <c r="D56" s="5"/>
      <c r="E56" s="9"/>
      <c r="F56" s="398"/>
      <c r="G56" s="398"/>
      <c r="H56" s="6"/>
      <c r="I56" s="7"/>
      <c r="J56" s="7"/>
      <c r="K56" s="30">
        <f t="shared" si="4"/>
        <v>0</v>
      </c>
      <c r="L56" s="395"/>
      <c r="M56" s="396"/>
      <c r="N56" s="397"/>
      <c r="O56" s="36">
        <f t="shared" si="3"/>
        <v>0</v>
      </c>
      <c r="P56" s="172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406"/>
      <c r="B57" s="24">
        <f t="shared" si="13"/>
        <v>1.020833333333333</v>
      </c>
      <c r="C57" s="24">
        <f t="shared" si="14"/>
        <v>1.0624999999999998</v>
      </c>
      <c r="D57" s="10"/>
      <c r="E57" s="9"/>
      <c r="F57" s="398"/>
      <c r="G57" s="398"/>
      <c r="H57" s="6"/>
      <c r="I57" s="7"/>
      <c r="J57" s="7"/>
      <c r="K57" s="30">
        <f t="shared" si="4"/>
        <v>0</v>
      </c>
      <c r="L57" s="395"/>
      <c r="M57" s="396"/>
      <c r="N57" s="397"/>
      <c r="O57" s="36">
        <f t="shared" si="3"/>
        <v>0</v>
      </c>
      <c r="P57" s="172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407"/>
      <c r="B58" s="25">
        <f t="shared" si="13"/>
        <v>1.0624999999999998</v>
      </c>
      <c r="C58" s="26">
        <f t="shared" si="14"/>
        <v>1.1041666666666665</v>
      </c>
      <c r="D58" s="11"/>
      <c r="E58" s="11"/>
      <c r="F58" s="401"/>
      <c r="G58" s="401"/>
      <c r="H58" s="6"/>
      <c r="I58" s="13"/>
      <c r="J58" s="13"/>
      <c r="K58" s="31">
        <f t="shared" si="4"/>
        <v>0</v>
      </c>
      <c r="L58" s="402"/>
      <c r="M58" s="403"/>
      <c r="N58" s="404"/>
      <c r="O58" s="172">
        <f t="shared" si="3"/>
        <v>0</v>
      </c>
      <c r="P58" s="173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405">
        <f>A38</f>
        <v>0</v>
      </c>
      <c r="B59" s="23">
        <f>B23</f>
        <v>0</v>
      </c>
      <c r="C59" s="23">
        <f>B59+1/24</f>
        <v>4.1666666666666664E-2</v>
      </c>
      <c r="D59" s="1"/>
      <c r="E59" s="171"/>
      <c r="F59" s="408"/>
      <c r="G59" s="409"/>
      <c r="H59" s="2"/>
      <c r="I59" s="3"/>
      <c r="J59" s="3"/>
      <c r="K59" s="29">
        <f t="shared" si="4"/>
        <v>0</v>
      </c>
      <c r="L59" s="410"/>
      <c r="M59" s="411"/>
      <c r="N59" s="412"/>
      <c r="O59" s="35">
        <f t="shared" si="3"/>
        <v>0</v>
      </c>
      <c r="P59" s="171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406"/>
      <c r="B60" s="24">
        <f>C59</f>
        <v>4.1666666666666664E-2</v>
      </c>
      <c r="C60" s="24">
        <f>B60+1/24</f>
        <v>8.3333333333333329E-2</v>
      </c>
      <c r="D60" s="5"/>
      <c r="E60" s="172"/>
      <c r="F60" s="393"/>
      <c r="G60" s="394"/>
      <c r="H60" s="6"/>
      <c r="I60" s="7"/>
      <c r="J60" s="7"/>
      <c r="K60" s="30">
        <f t="shared" si="4"/>
        <v>0</v>
      </c>
      <c r="L60" s="395"/>
      <c r="M60" s="396"/>
      <c r="N60" s="397"/>
      <c r="O60" s="36">
        <f t="shared" si="3"/>
        <v>0</v>
      </c>
      <c r="P60" s="172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406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172"/>
      <c r="F61" s="398"/>
      <c r="G61" s="398"/>
      <c r="H61" s="6"/>
      <c r="I61" s="7"/>
      <c r="J61" s="7"/>
      <c r="K61" s="30">
        <f t="shared" si="4"/>
        <v>0</v>
      </c>
      <c r="L61" s="395"/>
      <c r="M61" s="396"/>
      <c r="N61" s="397"/>
      <c r="O61" s="36">
        <f t="shared" si="3"/>
        <v>0</v>
      </c>
      <c r="P61" s="172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406"/>
      <c r="B62" s="24">
        <f t="shared" si="15"/>
        <v>0.125</v>
      </c>
      <c r="C62" s="24">
        <f t="shared" si="16"/>
        <v>0.16666666666666666</v>
      </c>
      <c r="D62" s="5"/>
      <c r="E62" s="172"/>
      <c r="F62" s="398"/>
      <c r="G62" s="398"/>
      <c r="H62" s="6"/>
      <c r="I62" s="7"/>
      <c r="J62" s="7"/>
      <c r="K62" s="30">
        <f t="shared" si="4"/>
        <v>0</v>
      </c>
      <c r="L62" s="395"/>
      <c r="M62" s="396"/>
      <c r="N62" s="397"/>
      <c r="O62" s="36">
        <f t="shared" si="3"/>
        <v>0</v>
      </c>
      <c r="P62" s="172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406"/>
      <c r="B63" s="24">
        <f t="shared" si="15"/>
        <v>0.16666666666666666</v>
      </c>
      <c r="C63" s="24">
        <f t="shared" si="16"/>
        <v>0.20833333333333331</v>
      </c>
      <c r="D63" s="5"/>
      <c r="E63" s="172"/>
      <c r="F63" s="398"/>
      <c r="G63" s="398"/>
      <c r="H63" s="6"/>
      <c r="I63" s="7"/>
      <c r="J63" s="7"/>
      <c r="K63" s="30">
        <f t="shared" si="4"/>
        <v>0</v>
      </c>
      <c r="L63" s="395"/>
      <c r="M63" s="396"/>
      <c r="N63" s="397"/>
      <c r="O63" s="36">
        <f t="shared" si="3"/>
        <v>0</v>
      </c>
      <c r="P63" s="172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406"/>
      <c r="B64" s="24">
        <f t="shared" si="15"/>
        <v>0.20833333333333331</v>
      </c>
      <c r="C64" s="24">
        <f t="shared" si="16"/>
        <v>0.24999999999999997</v>
      </c>
      <c r="D64" s="5"/>
      <c r="E64" s="172"/>
      <c r="F64" s="398"/>
      <c r="G64" s="398"/>
      <c r="H64" s="6"/>
      <c r="I64" s="7"/>
      <c r="J64" s="7"/>
      <c r="K64" s="30">
        <f t="shared" si="4"/>
        <v>0</v>
      </c>
      <c r="L64" s="395"/>
      <c r="M64" s="396"/>
      <c r="N64" s="397"/>
      <c r="O64" s="36">
        <f t="shared" si="3"/>
        <v>0</v>
      </c>
      <c r="P64" s="172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406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398"/>
      <c r="G65" s="398"/>
      <c r="H65" s="6"/>
      <c r="I65" s="7"/>
      <c r="J65" s="7"/>
      <c r="K65" s="30">
        <f t="shared" si="4"/>
        <v>0</v>
      </c>
      <c r="L65" s="395"/>
      <c r="M65" s="396"/>
      <c r="N65" s="397"/>
      <c r="O65" s="36">
        <f t="shared" si="3"/>
        <v>0</v>
      </c>
      <c r="P65" s="172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406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393"/>
      <c r="G66" s="394"/>
      <c r="H66" s="6"/>
      <c r="I66" s="7"/>
      <c r="J66" s="7"/>
      <c r="K66" s="30">
        <f t="shared" si="4"/>
        <v>0</v>
      </c>
      <c r="L66" s="395"/>
      <c r="M66" s="396"/>
      <c r="N66" s="397"/>
      <c r="O66" s="36">
        <f t="shared" si="3"/>
        <v>0</v>
      </c>
      <c r="P66" s="172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406"/>
      <c r="B67" s="24">
        <f t="shared" si="15"/>
        <v>0.33333333333333331</v>
      </c>
      <c r="C67" s="24">
        <f t="shared" si="16"/>
        <v>0.375</v>
      </c>
      <c r="D67" s="5"/>
      <c r="E67" s="9"/>
      <c r="F67" s="393"/>
      <c r="G67" s="394"/>
      <c r="H67" s="6"/>
      <c r="I67" s="7"/>
      <c r="J67" s="7"/>
      <c r="K67" s="30">
        <f t="shared" si="4"/>
        <v>0</v>
      </c>
      <c r="L67" s="395"/>
      <c r="M67" s="396"/>
      <c r="N67" s="397"/>
      <c r="O67" s="36">
        <f t="shared" si="3"/>
        <v>0</v>
      </c>
      <c r="P67" s="172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406"/>
      <c r="B68" s="24">
        <f t="shared" si="15"/>
        <v>0.375</v>
      </c>
      <c r="C68" s="24">
        <f t="shared" si="16"/>
        <v>0.41666666666666669</v>
      </c>
      <c r="D68" s="5"/>
      <c r="E68" s="9"/>
      <c r="F68" s="398"/>
      <c r="G68" s="398"/>
      <c r="H68" s="6"/>
      <c r="I68" s="7"/>
      <c r="J68" s="7"/>
      <c r="K68" s="30">
        <f t="shared" si="4"/>
        <v>0</v>
      </c>
      <c r="L68" s="395"/>
      <c r="M68" s="396"/>
      <c r="N68" s="397"/>
      <c r="O68" s="36">
        <f t="shared" si="3"/>
        <v>0</v>
      </c>
      <c r="P68" s="172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407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401"/>
      <c r="G69" s="401"/>
      <c r="H69" s="12"/>
      <c r="I69" s="13"/>
      <c r="J69" s="13"/>
      <c r="K69" s="31">
        <f t="shared" si="4"/>
        <v>0</v>
      </c>
      <c r="L69" s="402"/>
      <c r="M69" s="403"/>
      <c r="N69" s="404"/>
      <c r="O69" s="172">
        <f t="shared" si="3"/>
        <v>0</v>
      </c>
      <c r="P69" s="173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405">
        <f>A39</f>
        <v>0</v>
      </c>
      <c r="B70" s="23">
        <f>B25</f>
        <v>0</v>
      </c>
      <c r="C70" s="23">
        <f>B70+1/24</f>
        <v>4.1666666666666664E-2</v>
      </c>
      <c r="D70" s="1"/>
      <c r="E70" s="171"/>
      <c r="F70" s="408"/>
      <c r="G70" s="409"/>
      <c r="H70" s="2"/>
      <c r="I70" s="3"/>
      <c r="J70" s="3"/>
      <c r="K70" s="29">
        <f t="shared" si="4"/>
        <v>0</v>
      </c>
      <c r="L70" s="410"/>
      <c r="M70" s="411"/>
      <c r="N70" s="412"/>
      <c r="O70" s="35">
        <f t="shared" si="3"/>
        <v>0</v>
      </c>
      <c r="P70" s="171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406"/>
      <c r="B71" s="24">
        <f>C70</f>
        <v>4.1666666666666664E-2</v>
      </c>
      <c r="C71" s="24">
        <f>B71+1/24</f>
        <v>8.3333333333333329E-2</v>
      </c>
      <c r="D71" s="5"/>
      <c r="E71" s="172"/>
      <c r="F71" s="393"/>
      <c r="G71" s="394"/>
      <c r="H71" s="6"/>
      <c r="I71" s="7"/>
      <c r="J71" s="7"/>
      <c r="K71" s="30">
        <f t="shared" si="4"/>
        <v>0</v>
      </c>
      <c r="L71" s="395"/>
      <c r="M71" s="396"/>
      <c r="N71" s="397"/>
      <c r="O71" s="36">
        <f t="shared" si="3"/>
        <v>0</v>
      </c>
      <c r="P71" s="172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40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72"/>
      <c r="F72" s="398"/>
      <c r="G72" s="398"/>
      <c r="H72" s="6"/>
      <c r="I72" s="7"/>
      <c r="J72" s="7"/>
      <c r="K72" s="30">
        <f t="shared" si="4"/>
        <v>0</v>
      </c>
      <c r="L72" s="395"/>
      <c r="M72" s="396"/>
      <c r="N72" s="397"/>
      <c r="O72" s="36">
        <f t="shared" si="3"/>
        <v>0</v>
      </c>
      <c r="P72" s="172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406"/>
      <c r="B73" s="24">
        <f t="shared" si="17"/>
        <v>0.125</v>
      </c>
      <c r="C73" s="24">
        <f t="shared" si="18"/>
        <v>0.16666666666666666</v>
      </c>
      <c r="D73" s="5"/>
      <c r="E73" s="172"/>
      <c r="F73" s="398"/>
      <c r="G73" s="398"/>
      <c r="H73" s="6"/>
      <c r="I73" s="7"/>
      <c r="J73" s="7"/>
      <c r="K73" s="30">
        <f t="shared" si="4"/>
        <v>0</v>
      </c>
      <c r="L73" s="395"/>
      <c r="M73" s="396"/>
      <c r="N73" s="397"/>
      <c r="O73" s="36">
        <f t="shared" si="3"/>
        <v>0</v>
      </c>
      <c r="P73" s="172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406"/>
      <c r="B74" s="24">
        <f t="shared" si="17"/>
        <v>0.16666666666666666</v>
      </c>
      <c r="C74" s="24">
        <f t="shared" si="18"/>
        <v>0.20833333333333331</v>
      </c>
      <c r="D74" s="5"/>
      <c r="E74" s="172"/>
      <c r="F74" s="398"/>
      <c r="G74" s="398"/>
      <c r="H74" s="6"/>
      <c r="I74" s="7"/>
      <c r="J74" s="7"/>
      <c r="K74" s="30">
        <f t="shared" si="4"/>
        <v>0</v>
      </c>
      <c r="L74" s="395"/>
      <c r="M74" s="396"/>
      <c r="N74" s="397"/>
      <c r="O74" s="36">
        <f t="shared" si="3"/>
        <v>0</v>
      </c>
      <c r="P74" s="172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406"/>
      <c r="B75" s="24">
        <f t="shared" si="17"/>
        <v>0.20833333333333331</v>
      </c>
      <c r="C75" s="24">
        <f t="shared" si="18"/>
        <v>0.24999999999999997</v>
      </c>
      <c r="D75" s="5"/>
      <c r="E75" s="172"/>
      <c r="F75" s="398"/>
      <c r="G75" s="398"/>
      <c r="H75" s="6"/>
      <c r="I75" s="7"/>
      <c r="J75" s="7"/>
      <c r="K75" s="30">
        <f t="shared" si="4"/>
        <v>0</v>
      </c>
      <c r="L75" s="395"/>
      <c r="M75" s="396"/>
      <c r="N75" s="397"/>
      <c r="O75" s="36">
        <f t="shared" si="3"/>
        <v>0</v>
      </c>
      <c r="P75" s="172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406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398"/>
      <c r="G76" s="398"/>
      <c r="H76" s="6"/>
      <c r="I76" s="7"/>
      <c r="J76" s="7"/>
      <c r="K76" s="30">
        <f t="shared" si="4"/>
        <v>0</v>
      </c>
      <c r="L76" s="395"/>
      <c r="M76" s="396"/>
      <c r="N76" s="397"/>
      <c r="O76" s="36">
        <f t="shared" si="3"/>
        <v>0</v>
      </c>
      <c r="P76" s="172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406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393"/>
      <c r="G77" s="394"/>
      <c r="H77" s="6"/>
      <c r="I77" s="7"/>
      <c r="J77" s="7"/>
      <c r="K77" s="30">
        <f t="shared" si="4"/>
        <v>0</v>
      </c>
      <c r="L77" s="395"/>
      <c r="M77" s="396"/>
      <c r="N77" s="397"/>
      <c r="O77" s="36">
        <f t="shared" si="3"/>
        <v>0</v>
      </c>
      <c r="P77" s="172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406"/>
      <c r="B78" s="24">
        <f t="shared" si="17"/>
        <v>0.33333333333333331</v>
      </c>
      <c r="C78" s="24">
        <f t="shared" si="18"/>
        <v>0.375</v>
      </c>
      <c r="D78" s="5"/>
      <c r="E78" s="9"/>
      <c r="F78" s="393"/>
      <c r="G78" s="394"/>
      <c r="H78" s="6"/>
      <c r="I78" s="7"/>
      <c r="J78" s="7"/>
      <c r="K78" s="30">
        <f t="shared" si="4"/>
        <v>0</v>
      </c>
      <c r="L78" s="395"/>
      <c r="M78" s="396"/>
      <c r="N78" s="397"/>
      <c r="O78" s="36">
        <f t="shared" si="3"/>
        <v>0</v>
      </c>
      <c r="P78" s="172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406"/>
      <c r="B79" s="24">
        <f t="shared" si="17"/>
        <v>0.375</v>
      </c>
      <c r="C79" s="24">
        <f t="shared" si="18"/>
        <v>0.41666666666666669</v>
      </c>
      <c r="D79" s="5"/>
      <c r="E79" s="9"/>
      <c r="F79" s="398"/>
      <c r="G79" s="398"/>
      <c r="H79" s="6"/>
      <c r="I79" s="7"/>
      <c r="J79" s="7"/>
      <c r="K79" s="30">
        <f t="shared" si="4"/>
        <v>0</v>
      </c>
      <c r="L79" s="395"/>
      <c r="M79" s="396"/>
      <c r="N79" s="397"/>
      <c r="O79" s="36">
        <f t="shared" si="3"/>
        <v>0</v>
      </c>
      <c r="P79" s="172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407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401"/>
      <c r="G80" s="401"/>
      <c r="H80" s="12"/>
      <c r="I80" s="13"/>
      <c r="J80" s="13"/>
      <c r="K80" s="31">
        <f t="shared" si="4"/>
        <v>0</v>
      </c>
      <c r="L80" s="402"/>
      <c r="M80" s="403"/>
      <c r="N80" s="404"/>
      <c r="O80" s="172">
        <f t="shared" si="3"/>
        <v>0</v>
      </c>
      <c r="P80" s="173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405">
        <f>A40</f>
        <v>0</v>
      </c>
      <c r="B81" s="23">
        <f>B27</f>
        <v>0</v>
      </c>
      <c r="C81" s="23">
        <f>B81+1/24</f>
        <v>4.1666666666666664E-2</v>
      </c>
      <c r="D81" s="1"/>
      <c r="E81" s="171"/>
      <c r="F81" s="408"/>
      <c r="G81" s="409"/>
      <c r="H81" s="2"/>
      <c r="I81" s="3"/>
      <c r="J81" s="3"/>
      <c r="K81" s="29">
        <f t="shared" si="4"/>
        <v>0</v>
      </c>
      <c r="L81" s="410"/>
      <c r="M81" s="411"/>
      <c r="N81" s="412"/>
      <c r="O81" s="35">
        <f t="shared" si="3"/>
        <v>0</v>
      </c>
      <c r="P81" s="171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406"/>
      <c r="B82" s="24">
        <f>C81</f>
        <v>4.1666666666666664E-2</v>
      </c>
      <c r="C82" s="24">
        <f>B82+1/24</f>
        <v>8.3333333333333329E-2</v>
      </c>
      <c r="D82" s="5"/>
      <c r="E82" s="172"/>
      <c r="F82" s="393"/>
      <c r="G82" s="394"/>
      <c r="H82" s="6"/>
      <c r="I82" s="7"/>
      <c r="J82" s="7"/>
      <c r="K82" s="30">
        <f t="shared" si="4"/>
        <v>0</v>
      </c>
      <c r="L82" s="395"/>
      <c r="M82" s="396"/>
      <c r="N82" s="397"/>
      <c r="O82" s="36">
        <f t="shared" si="3"/>
        <v>0</v>
      </c>
      <c r="P82" s="172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40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72"/>
      <c r="F83" s="398"/>
      <c r="G83" s="398"/>
      <c r="H83" s="6"/>
      <c r="I83" s="7"/>
      <c r="J83" s="7"/>
      <c r="K83" s="30">
        <f t="shared" si="4"/>
        <v>0</v>
      </c>
      <c r="L83" s="395"/>
      <c r="M83" s="396"/>
      <c r="N83" s="397"/>
      <c r="O83" s="36">
        <f t="shared" si="3"/>
        <v>0</v>
      </c>
      <c r="P83" s="172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406"/>
      <c r="B84" s="24">
        <f t="shared" si="19"/>
        <v>0.125</v>
      </c>
      <c r="C84" s="24">
        <f t="shared" si="20"/>
        <v>0.16666666666666666</v>
      </c>
      <c r="D84" s="5"/>
      <c r="E84" s="172"/>
      <c r="F84" s="398"/>
      <c r="G84" s="398"/>
      <c r="H84" s="6"/>
      <c r="I84" s="7"/>
      <c r="J84" s="7"/>
      <c r="K84" s="30">
        <f t="shared" si="4"/>
        <v>0</v>
      </c>
      <c r="L84" s="395"/>
      <c r="M84" s="396"/>
      <c r="N84" s="397"/>
      <c r="O84" s="36">
        <f t="shared" si="3"/>
        <v>0</v>
      </c>
      <c r="P84" s="172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406"/>
      <c r="B85" s="24">
        <f t="shared" si="19"/>
        <v>0.16666666666666666</v>
      </c>
      <c r="C85" s="24">
        <f t="shared" si="20"/>
        <v>0.20833333333333331</v>
      </c>
      <c r="D85" s="5"/>
      <c r="E85" s="172"/>
      <c r="F85" s="398"/>
      <c r="G85" s="398"/>
      <c r="H85" s="6"/>
      <c r="I85" s="7"/>
      <c r="J85" s="7"/>
      <c r="K85" s="30">
        <f t="shared" si="4"/>
        <v>0</v>
      </c>
      <c r="L85" s="395"/>
      <c r="M85" s="396"/>
      <c r="N85" s="397"/>
      <c r="O85" s="36">
        <f t="shared" si="3"/>
        <v>0</v>
      </c>
      <c r="P85" s="172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406"/>
      <c r="B86" s="24">
        <f t="shared" si="19"/>
        <v>0.20833333333333331</v>
      </c>
      <c r="C86" s="24">
        <f t="shared" si="20"/>
        <v>0.24999999999999997</v>
      </c>
      <c r="D86" s="5"/>
      <c r="E86" s="172"/>
      <c r="F86" s="398"/>
      <c r="G86" s="398"/>
      <c r="H86" s="6"/>
      <c r="I86" s="7"/>
      <c r="J86" s="7"/>
      <c r="K86" s="30">
        <f t="shared" si="4"/>
        <v>0</v>
      </c>
      <c r="L86" s="395"/>
      <c r="M86" s="396"/>
      <c r="N86" s="397"/>
      <c r="O86" s="36">
        <f t="shared" si="3"/>
        <v>0</v>
      </c>
      <c r="P86" s="172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40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398"/>
      <c r="G87" s="398"/>
      <c r="H87" s="6"/>
      <c r="I87" s="7"/>
      <c r="J87" s="7"/>
      <c r="K87" s="30">
        <f t="shared" si="4"/>
        <v>0</v>
      </c>
      <c r="L87" s="395"/>
      <c r="M87" s="396"/>
      <c r="N87" s="397"/>
      <c r="O87" s="36">
        <f t="shared" si="3"/>
        <v>0</v>
      </c>
      <c r="P87" s="172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40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393"/>
      <c r="G88" s="394"/>
      <c r="H88" s="6"/>
      <c r="I88" s="7"/>
      <c r="J88" s="7"/>
      <c r="K88" s="30">
        <f t="shared" si="4"/>
        <v>0</v>
      </c>
      <c r="L88" s="395"/>
      <c r="M88" s="396"/>
      <c r="N88" s="397"/>
      <c r="O88" s="36">
        <f t="shared" si="3"/>
        <v>0</v>
      </c>
      <c r="P88" s="172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406"/>
      <c r="B89" s="24">
        <f t="shared" si="19"/>
        <v>0.33333333333333331</v>
      </c>
      <c r="C89" s="24">
        <f t="shared" si="20"/>
        <v>0.375</v>
      </c>
      <c r="D89" s="5"/>
      <c r="E89" s="9"/>
      <c r="F89" s="393"/>
      <c r="G89" s="394"/>
      <c r="H89" s="6"/>
      <c r="I89" s="7"/>
      <c r="J89" s="7"/>
      <c r="K89" s="30">
        <f t="shared" si="4"/>
        <v>0</v>
      </c>
      <c r="L89" s="395"/>
      <c r="M89" s="396"/>
      <c r="N89" s="397"/>
      <c r="O89" s="36">
        <f t="shared" si="3"/>
        <v>0</v>
      </c>
      <c r="P89" s="172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406"/>
      <c r="B90" s="24">
        <f t="shared" si="19"/>
        <v>0.375</v>
      </c>
      <c r="C90" s="24">
        <f t="shared" si="20"/>
        <v>0.41666666666666669</v>
      </c>
      <c r="D90" s="5"/>
      <c r="E90" s="9"/>
      <c r="F90" s="398"/>
      <c r="G90" s="398"/>
      <c r="H90" s="6"/>
      <c r="I90" s="7"/>
      <c r="J90" s="7"/>
      <c r="K90" s="30">
        <f t="shared" si="4"/>
        <v>0</v>
      </c>
      <c r="L90" s="395"/>
      <c r="M90" s="396"/>
      <c r="N90" s="397"/>
      <c r="O90" s="36">
        <f t="shared" si="3"/>
        <v>0</v>
      </c>
      <c r="P90" s="172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40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401"/>
      <c r="G91" s="401"/>
      <c r="H91" s="12"/>
      <c r="I91" s="13"/>
      <c r="J91" s="13"/>
      <c r="K91" s="31">
        <f t="shared" si="4"/>
        <v>0</v>
      </c>
      <c r="L91" s="402"/>
      <c r="M91" s="403"/>
      <c r="N91" s="404"/>
      <c r="O91" s="172">
        <f t="shared" si="3"/>
        <v>0</v>
      </c>
      <c r="P91" s="173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406">
        <f>A41</f>
        <v>0</v>
      </c>
      <c r="B92" s="23">
        <f>B29</f>
        <v>0</v>
      </c>
      <c r="C92" s="23">
        <f>B92+1/24</f>
        <v>4.1666666666666664E-2</v>
      </c>
      <c r="D92" s="1"/>
      <c r="E92" s="171"/>
      <c r="F92" s="408"/>
      <c r="G92" s="409"/>
      <c r="H92" s="2"/>
      <c r="I92" s="3"/>
      <c r="J92" s="3"/>
      <c r="K92" s="29">
        <f t="shared" si="4"/>
        <v>0</v>
      </c>
      <c r="L92" s="410"/>
      <c r="M92" s="411"/>
      <c r="N92" s="412"/>
      <c r="O92" s="35">
        <f t="shared" si="3"/>
        <v>0</v>
      </c>
      <c r="P92" s="171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406"/>
      <c r="B93" s="24">
        <f>C92</f>
        <v>4.1666666666666664E-2</v>
      </c>
      <c r="C93" s="24">
        <f>B93+1/24</f>
        <v>8.3333333333333329E-2</v>
      </c>
      <c r="D93" s="5"/>
      <c r="E93" s="172"/>
      <c r="F93" s="393"/>
      <c r="G93" s="394"/>
      <c r="H93" s="6"/>
      <c r="I93" s="7"/>
      <c r="J93" s="7"/>
      <c r="K93" s="30">
        <f t="shared" si="4"/>
        <v>0</v>
      </c>
      <c r="L93" s="395"/>
      <c r="M93" s="396"/>
      <c r="N93" s="397"/>
      <c r="O93" s="36">
        <f t="shared" si="3"/>
        <v>0</v>
      </c>
      <c r="P93" s="172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40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72"/>
      <c r="F94" s="398"/>
      <c r="G94" s="398"/>
      <c r="H94" s="6"/>
      <c r="I94" s="7"/>
      <c r="J94" s="7"/>
      <c r="K94" s="30">
        <f t="shared" si="4"/>
        <v>0</v>
      </c>
      <c r="L94" s="395"/>
      <c r="M94" s="396"/>
      <c r="N94" s="397"/>
      <c r="O94" s="36">
        <f t="shared" si="3"/>
        <v>0</v>
      </c>
      <c r="P94" s="172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406"/>
      <c r="B95" s="24">
        <f t="shared" si="21"/>
        <v>0.125</v>
      </c>
      <c r="C95" s="24">
        <f t="shared" si="22"/>
        <v>0.16666666666666666</v>
      </c>
      <c r="D95" s="5"/>
      <c r="E95" s="172"/>
      <c r="F95" s="398"/>
      <c r="G95" s="398"/>
      <c r="H95" s="6"/>
      <c r="I95" s="7"/>
      <c r="J95" s="7"/>
      <c r="K95" s="30">
        <f t="shared" si="4"/>
        <v>0</v>
      </c>
      <c r="L95" s="395"/>
      <c r="M95" s="396"/>
      <c r="N95" s="397"/>
      <c r="O95" s="36">
        <f t="shared" si="3"/>
        <v>0</v>
      </c>
      <c r="P95" s="172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406"/>
      <c r="B96" s="24">
        <f t="shared" si="21"/>
        <v>0.16666666666666666</v>
      </c>
      <c r="C96" s="24">
        <f t="shared" si="22"/>
        <v>0.20833333333333331</v>
      </c>
      <c r="D96" s="5"/>
      <c r="E96" s="172"/>
      <c r="F96" s="398"/>
      <c r="G96" s="398"/>
      <c r="H96" s="6"/>
      <c r="I96" s="7"/>
      <c r="J96" s="7"/>
      <c r="K96" s="30">
        <f t="shared" si="4"/>
        <v>0</v>
      </c>
      <c r="L96" s="395"/>
      <c r="M96" s="396"/>
      <c r="N96" s="397"/>
      <c r="O96" s="36">
        <f t="shared" si="3"/>
        <v>0</v>
      </c>
      <c r="P96" s="172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406"/>
      <c r="B97" s="24">
        <f t="shared" si="21"/>
        <v>0.20833333333333331</v>
      </c>
      <c r="C97" s="24">
        <f t="shared" si="22"/>
        <v>0.24999999999999997</v>
      </c>
      <c r="D97" s="5"/>
      <c r="E97" s="172"/>
      <c r="F97" s="398"/>
      <c r="G97" s="398"/>
      <c r="H97" s="6"/>
      <c r="I97" s="7"/>
      <c r="J97" s="7"/>
      <c r="K97" s="30">
        <f t="shared" si="4"/>
        <v>0</v>
      </c>
      <c r="L97" s="395"/>
      <c r="M97" s="396"/>
      <c r="N97" s="397"/>
      <c r="O97" s="36">
        <f t="shared" si="3"/>
        <v>0</v>
      </c>
      <c r="P97" s="172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40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398"/>
      <c r="G98" s="398"/>
      <c r="H98" s="6"/>
      <c r="I98" s="7"/>
      <c r="J98" s="7"/>
      <c r="K98" s="30">
        <f t="shared" si="4"/>
        <v>0</v>
      </c>
      <c r="L98" s="395"/>
      <c r="M98" s="396"/>
      <c r="N98" s="397"/>
      <c r="O98" s="36">
        <f t="shared" si="3"/>
        <v>0</v>
      </c>
      <c r="P98" s="172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40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393"/>
      <c r="G99" s="394"/>
      <c r="H99" s="6"/>
      <c r="I99" s="7"/>
      <c r="J99" s="7"/>
      <c r="K99" s="30">
        <f t="shared" si="4"/>
        <v>0</v>
      </c>
      <c r="L99" s="395"/>
      <c r="M99" s="396"/>
      <c r="N99" s="397"/>
      <c r="O99" s="36">
        <f t="shared" si="3"/>
        <v>0</v>
      </c>
      <c r="P99" s="172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406"/>
      <c r="B100" s="24">
        <f t="shared" si="21"/>
        <v>0.33333333333333331</v>
      </c>
      <c r="C100" s="24">
        <f t="shared" si="22"/>
        <v>0.375</v>
      </c>
      <c r="D100" s="5"/>
      <c r="E100" s="9"/>
      <c r="F100" s="393"/>
      <c r="G100" s="394"/>
      <c r="H100" s="6"/>
      <c r="I100" s="7"/>
      <c r="J100" s="7"/>
      <c r="K100" s="30">
        <f t="shared" si="4"/>
        <v>0</v>
      </c>
      <c r="L100" s="395"/>
      <c r="M100" s="396"/>
      <c r="N100" s="397"/>
      <c r="O100" s="36">
        <f t="shared" si="3"/>
        <v>0</v>
      </c>
      <c r="P100" s="172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406"/>
      <c r="B101" s="24">
        <f t="shared" si="21"/>
        <v>0.375</v>
      </c>
      <c r="C101" s="24">
        <f t="shared" si="22"/>
        <v>0.41666666666666669</v>
      </c>
      <c r="D101" s="5"/>
      <c r="E101" s="9"/>
      <c r="F101" s="398"/>
      <c r="G101" s="398"/>
      <c r="H101" s="6"/>
      <c r="I101" s="7"/>
      <c r="J101" s="7"/>
      <c r="K101" s="30">
        <f t="shared" si="4"/>
        <v>0</v>
      </c>
      <c r="L101" s="395"/>
      <c r="M101" s="396"/>
      <c r="N101" s="397"/>
      <c r="O101" s="36">
        <f t="shared" si="3"/>
        <v>0</v>
      </c>
      <c r="P101" s="172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40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401"/>
      <c r="G102" s="401"/>
      <c r="H102" s="12"/>
      <c r="I102" s="13"/>
      <c r="J102" s="13"/>
      <c r="K102" s="31">
        <f t="shared" si="4"/>
        <v>0</v>
      </c>
      <c r="L102" s="402"/>
      <c r="M102" s="403"/>
      <c r="N102" s="404"/>
      <c r="O102" s="172">
        <f t="shared" si="3"/>
        <v>0</v>
      </c>
      <c r="P102" s="173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405">
        <f>A42</f>
        <v>0</v>
      </c>
      <c r="B103" s="23">
        <f>B31</f>
        <v>0</v>
      </c>
      <c r="C103" s="23">
        <f>B103+1/24</f>
        <v>4.1666666666666664E-2</v>
      </c>
      <c r="D103" s="1"/>
      <c r="E103" s="171"/>
      <c r="F103" s="408"/>
      <c r="G103" s="409"/>
      <c r="H103" s="2"/>
      <c r="I103" s="3"/>
      <c r="J103" s="3"/>
      <c r="K103" s="29">
        <f t="shared" si="4"/>
        <v>0</v>
      </c>
      <c r="L103" s="410"/>
      <c r="M103" s="411"/>
      <c r="N103" s="412"/>
      <c r="O103" s="35">
        <f t="shared" si="3"/>
        <v>0</v>
      </c>
      <c r="P103" s="171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406"/>
      <c r="B104" s="24">
        <f>C103</f>
        <v>4.1666666666666664E-2</v>
      </c>
      <c r="C104" s="24">
        <f>B104+1/24</f>
        <v>8.3333333333333329E-2</v>
      </c>
      <c r="D104" s="5"/>
      <c r="E104" s="172"/>
      <c r="F104" s="393"/>
      <c r="G104" s="394"/>
      <c r="H104" s="6"/>
      <c r="I104" s="7"/>
      <c r="J104" s="7"/>
      <c r="K104" s="30">
        <f t="shared" si="4"/>
        <v>0</v>
      </c>
      <c r="L104" s="395"/>
      <c r="M104" s="396"/>
      <c r="N104" s="397"/>
      <c r="O104" s="36">
        <f t="shared" si="3"/>
        <v>0</v>
      </c>
      <c r="P104" s="172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40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72"/>
      <c r="F105" s="398"/>
      <c r="G105" s="398"/>
      <c r="H105" s="6"/>
      <c r="I105" s="7"/>
      <c r="J105" s="7"/>
      <c r="K105" s="30">
        <f t="shared" si="4"/>
        <v>0</v>
      </c>
      <c r="L105" s="395"/>
      <c r="M105" s="396"/>
      <c r="N105" s="397"/>
      <c r="O105" s="36">
        <f t="shared" si="3"/>
        <v>0</v>
      </c>
      <c r="P105" s="172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406"/>
      <c r="B106" s="24">
        <f t="shared" si="23"/>
        <v>0.125</v>
      </c>
      <c r="C106" s="24">
        <f t="shared" si="24"/>
        <v>0.16666666666666666</v>
      </c>
      <c r="D106" s="5"/>
      <c r="E106" s="172"/>
      <c r="F106" s="398"/>
      <c r="G106" s="398"/>
      <c r="H106" s="6"/>
      <c r="I106" s="7"/>
      <c r="J106" s="7"/>
      <c r="K106" s="30">
        <f t="shared" si="4"/>
        <v>0</v>
      </c>
      <c r="L106" s="395"/>
      <c r="M106" s="396"/>
      <c r="N106" s="397"/>
      <c r="O106" s="36">
        <f t="shared" si="3"/>
        <v>0</v>
      </c>
      <c r="P106" s="172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406"/>
      <c r="B107" s="24">
        <f t="shared" si="23"/>
        <v>0.16666666666666666</v>
      </c>
      <c r="C107" s="24">
        <f t="shared" si="24"/>
        <v>0.20833333333333331</v>
      </c>
      <c r="D107" s="5"/>
      <c r="E107" s="172"/>
      <c r="F107" s="398"/>
      <c r="G107" s="398"/>
      <c r="H107" s="6"/>
      <c r="I107" s="7"/>
      <c r="J107" s="7"/>
      <c r="K107" s="30">
        <f t="shared" si="4"/>
        <v>0</v>
      </c>
      <c r="L107" s="395"/>
      <c r="M107" s="396"/>
      <c r="N107" s="397"/>
      <c r="O107" s="36">
        <f t="shared" si="3"/>
        <v>0</v>
      </c>
      <c r="P107" s="172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406"/>
      <c r="B108" s="24">
        <f t="shared" si="23"/>
        <v>0.20833333333333331</v>
      </c>
      <c r="C108" s="24">
        <f t="shared" si="24"/>
        <v>0.24999999999999997</v>
      </c>
      <c r="D108" s="5"/>
      <c r="E108" s="172"/>
      <c r="F108" s="398"/>
      <c r="G108" s="398"/>
      <c r="H108" s="6"/>
      <c r="I108" s="7"/>
      <c r="J108" s="7"/>
      <c r="K108" s="30">
        <f t="shared" si="4"/>
        <v>0</v>
      </c>
      <c r="L108" s="395"/>
      <c r="M108" s="396"/>
      <c r="N108" s="397"/>
      <c r="O108" s="36">
        <f t="shared" si="3"/>
        <v>0</v>
      </c>
      <c r="P108" s="172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40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398"/>
      <c r="G109" s="398"/>
      <c r="H109" s="6"/>
      <c r="I109" s="7"/>
      <c r="J109" s="7"/>
      <c r="K109" s="30">
        <f t="shared" si="4"/>
        <v>0</v>
      </c>
      <c r="L109" s="395"/>
      <c r="M109" s="396"/>
      <c r="N109" s="397"/>
      <c r="O109" s="36">
        <f t="shared" si="3"/>
        <v>0</v>
      </c>
      <c r="P109" s="172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40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393"/>
      <c r="G110" s="394"/>
      <c r="H110" s="6"/>
      <c r="I110" s="7"/>
      <c r="J110" s="7"/>
      <c r="K110" s="30">
        <f t="shared" si="4"/>
        <v>0</v>
      </c>
      <c r="L110" s="395"/>
      <c r="M110" s="396"/>
      <c r="N110" s="397"/>
      <c r="O110" s="36">
        <f t="shared" si="3"/>
        <v>0</v>
      </c>
      <c r="P110" s="172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406"/>
      <c r="B111" s="24">
        <f t="shared" si="23"/>
        <v>0.33333333333333331</v>
      </c>
      <c r="C111" s="24">
        <f t="shared" si="24"/>
        <v>0.375</v>
      </c>
      <c r="D111" s="5"/>
      <c r="E111" s="9"/>
      <c r="F111" s="393"/>
      <c r="G111" s="394"/>
      <c r="H111" s="6"/>
      <c r="I111" s="7"/>
      <c r="J111" s="7"/>
      <c r="K111" s="30">
        <f t="shared" si="4"/>
        <v>0</v>
      </c>
      <c r="L111" s="395"/>
      <c r="M111" s="396"/>
      <c r="N111" s="397"/>
      <c r="O111" s="36">
        <f t="shared" ref="O111:O113" si="25">IF(H111=$V$5,$F$7,"")</f>
        <v>0</v>
      </c>
      <c r="P111" s="172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406"/>
      <c r="B112" s="24">
        <f t="shared" si="23"/>
        <v>0.375</v>
      </c>
      <c r="C112" s="24">
        <f t="shared" si="24"/>
        <v>0.41666666666666669</v>
      </c>
      <c r="D112" s="5"/>
      <c r="E112" s="9"/>
      <c r="F112" s="398"/>
      <c r="G112" s="398"/>
      <c r="H112" s="6"/>
      <c r="I112" s="7"/>
      <c r="J112" s="7"/>
      <c r="K112" s="30">
        <f t="shared" ref="K112:K113" si="26">(J112-I112+(J112&lt;I112))*24*60</f>
        <v>0</v>
      </c>
      <c r="L112" s="395"/>
      <c r="M112" s="396"/>
      <c r="N112" s="397"/>
      <c r="O112" s="36">
        <f t="shared" si="25"/>
        <v>0</v>
      </c>
      <c r="P112" s="172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40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401"/>
      <c r="G113" s="401"/>
      <c r="H113" s="12"/>
      <c r="I113" s="13"/>
      <c r="J113" s="13"/>
      <c r="K113" s="31">
        <f t="shared" si="26"/>
        <v>0</v>
      </c>
      <c r="L113" s="402"/>
      <c r="M113" s="403"/>
      <c r="N113" s="404"/>
      <c r="O113" s="173">
        <f t="shared" si="25"/>
        <v>0</v>
      </c>
      <c r="P113" s="173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5" thickBot="1">
      <c r="S114" s="34">
        <f t="shared" ref="S114:Z114" si="27">SUM(S47:S113)</f>
        <v>37.000000000000028</v>
      </c>
      <c r="T114" s="34">
        <f t="shared" si="27"/>
        <v>0</v>
      </c>
      <c r="U114" s="34">
        <f t="shared" si="27"/>
        <v>110.00000000000009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185"/>
      <c r="S116" s="185"/>
      <c r="T116" s="185"/>
      <c r="U116" s="185"/>
    </row>
    <row r="117" spans="1:28" ht="15.75" thickBot="1">
      <c r="A117" s="258" t="s">
        <v>90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186"/>
      <c r="S117" s="186"/>
      <c r="T117" s="186"/>
      <c r="U117" s="186"/>
    </row>
    <row r="118" spans="1:28" ht="18.75" thickBot="1">
      <c r="A118" s="259" t="s">
        <v>62</v>
      </c>
      <c r="B118" s="260"/>
      <c r="C118" s="260"/>
      <c r="D118" s="260"/>
      <c r="E118" s="261"/>
      <c r="F118" s="413"/>
      <c r="G118" s="414"/>
      <c r="H118" s="415"/>
      <c r="I118" s="81" t="s">
        <v>47</v>
      </c>
      <c r="J118" s="82">
        <v>2000</v>
      </c>
      <c r="K118" s="83" t="s">
        <v>54</v>
      </c>
      <c r="L118" s="84">
        <v>720</v>
      </c>
    </row>
    <row r="119" spans="1:28" ht="20.25" customHeight="1" thickBot="1">
      <c r="A119" s="262" t="s">
        <v>8</v>
      </c>
      <c r="B119" s="263"/>
      <c r="C119" s="263"/>
      <c r="D119" s="263"/>
      <c r="E119" s="264"/>
      <c r="F119" s="265" t="s">
        <v>34</v>
      </c>
      <c r="G119" s="265"/>
      <c r="H119" s="266"/>
      <c r="I119" s="265" t="s">
        <v>9</v>
      </c>
      <c r="J119" s="267"/>
      <c r="K119" s="268" t="s">
        <v>16</v>
      </c>
      <c r="L119" s="266"/>
      <c r="M119" s="85"/>
      <c r="N119" s="269" t="s">
        <v>28</v>
      </c>
      <c r="O119" s="270"/>
      <c r="P119" s="270"/>
      <c r="Q119" s="270"/>
      <c r="R119" s="270"/>
      <c r="S119" s="270"/>
      <c r="T119" s="270"/>
      <c r="U119" s="271"/>
      <c r="X119" s="86"/>
    </row>
    <row r="120" spans="1:28" ht="15" thickBot="1">
      <c r="A120" s="289" t="s">
        <v>63</v>
      </c>
      <c r="B120" s="290"/>
      <c r="C120" s="290"/>
      <c r="D120" s="290"/>
      <c r="E120" s="290"/>
      <c r="F120" s="291" t="s">
        <v>121</v>
      </c>
      <c r="G120" s="292"/>
      <c r="H120" s="293"/>
      <c r="I120" s="294" t="s">
        <v>65</v>
      </c>
      <c r="J120" s="295"/>
      <c r="K120" s="291" t="s">
        <v>124</v>
      </c>
      <c r="L120" s="293"/>
      <c r="N120" s="296"/>
      <c r="O120" s="280" t="s">
        <v>29</v>
      </c>
      <c r="P120" s="281"/>
      <c r="Q120" s="281"/>
      <c r="R120" s="178"/>
      <c r="S120" s="178"/>
      <c r="T120" s="178"/>
      <c r="U120" s="87"/>
      <c r="X120" s="88"/>
    </row>
    <row r="121" spans="1:28" ht="14.25">
      <c r="A121" s="183" t="s">
        <v>7</v>
      </c>
      <c r="B121" s="184"/>
      <c r="C121" s="184"/>
      <c r="D121" s="184"/>
      <c r="E121" s="184"/>
      <c r="F121" s="275" t="s">
        <v>170</v>
      </c>
      <c r="G121" s="276"/>
      <c r="H121" s="277"/>
      <c r="I121" s="294" t="s">
        <v>45</v>
      </c>
      <c r="J121" s="295"/>
      <c r="K121" s="275" t="s">
        <v>272</v>
      </c>
      <c r="L121" s="277"/>
      <c r="N121" s="297"/>
      <c r="O121" s="298"/>
      <c r="P121" s="299"/>
      <c r="Q121" s="299"/>
      <c r="R121" s="179"/>
      <c r="S121" s="179"/>
      <c r="T121" s="179"/>
      <c r="U121" s="89"/>
      <c r="X121" s="88"/>
    </row>
    <row r="122" spans="1:28" ht="16.5" customHeight="1">
      <c r="A122" s="272" t="s">
        <v>46</v>
      </c>
      <c r="B122" s="273"/>
      <c r="C122" s="273"/>
      <c r="D122" s="273"/>
      <c r="E122" s="274"/>
      <c r="F122" s="275"/>
      <c r="G122" s="276"/>
      <c r="H122" s="277"/>
      <c r="I122" s="183" t="s">
        <v>44</v>
      </c>
      <c r="J122" s="71"/>
      <c r="K122" s="275" t="s">
        <v>126</v>
      </c>
      <c r="L122" s="277"/>
      <c r="N122" s="278"/>
      <c r="O122" s="280" t="s">
        <v>30</v>
      </c>
      <c r="P122" s="281"/>
      <c r="Q122" s="282"/>
      <c r="R122" s="180"/>
      <c r="S122" s="180"/>
      <c r="T122" s="180"/>
      <c r="U122" s="87"/>
      <c r="X122" s="88"/>
    </row>
    <row r="123" spans="1:28" ht="16.5" customHeight="1" thickBot="1">
      <c r="A123" s="272" t="s">
        <v>66</v>
      </c>
      <c r="B123" s="273"/>
      <c r="C123" s="273"/>
      <c r="D123" s="273"/>
      <c r="E123" s="274"/>
      <c r="F123" s="286" t="s">
        <v>147</v>
      </c>
      <c r="G123" s="287"/>
      <c r="H123" s="288"/>
      <c r="I123" s="183" t="s">
        <v>67</v>
      </c>
      <c r="J123" s="71"/>
      <c r="K123" s="286" t="s">
        <v>121</v>
      </c>
      <c r="L123" s="288"/>
      <c r="N123" s="279"/>
      <c r="O123" s="283"/>
      <c r="P123" s="284"/>
      <c r="Q123" s="285"/>
      <c r="R123" s="181"/>
      <c r="S123" s="181"/>
      <c r="T123" s="181"/>
      <c r="U123" s="91"/>
      <c r="X123" s="88"/>
    </row>
    <row r="124" spans="1:28" ht="15" thickBot="1">
      <c r="A124" s="303" t="s">
        <v>66</v>
      </c>
      <c r="B124" s="304"/>
      <c r="C124" s="304"/>
      <c r="D124" s="304"/>
      <c r="E124" s="305"/>
      <c r="F124" s="306"/>
      <c r="G124" s="307"/>
      <c r="H124" s="308"/>
      <c r="I124" s="92"/>
      <c r="J124" s="93"/>
      <c r="K124" s="306"/>
      <c r="L124" s="308"/>
      <c r="N124" s="309"/>
      <c r="O124" s="309"/>
      <c r="P124" s="310"/>
      <c r="Q124" s="310"/>
      <c r="R124" s="182"/>
      <c r="S124" s="182"/>
      <c r="T124" s="182"/>
      <c r="U124" s="182"/>
      <c r="X124" s="88"/>
    </row>
    <row r="125" spans="1:28" ht="15" hidden="1" thickBot="1">
      <c r="A125" s="94"/>
      <c r="B125" s="95"/>
      <c r="C125" s="95"/>
      <c r="D125" s="95"/>
      <c r="E125" s="95"/>
      <c r="F125" s="96"/>
      <c r="G125" s="96"/>
      <c r="H125" s="96"/>
      <c r="I125" s="95"/>
      <c r="J125" s="95"/>
      <c r="K125" s="96"/>
      <c r="L125" s="97"/>
      <c r="N125" s="177"/>
      <c r="O125" s="177"/>
      <c r="P125" s="182"/>
      <c r="Q125" s="182"/>
      <c r="R125" s="182"/>
      <c r="S125" s="182"/>
      <c r="T125" s="182"/>
      <c r="U125" s="182"/>
      <c r="X125" s="88"/>
    </row>
    <row r="126" spans="1:28" ht="15" hidden="1" thickBot="1">
      <c r="A126" s="94"/>
      <c r="B126" s="95"/>
      <c r="C126" s="95"/>
      <c r="D126" s="95"/>
      <c r="E126" s="95"/>
      <c r="F126" s="96"/>
      <c r="G126" s="96"/>
      <c r="H126" s="96"/>
      <c r="I126" s="95"/>
      <c r="J126" s="95"/>
      <c r="K126" s="96"/>
      <c r="L126" s="97"/>
      <c r="N126" s="177"/>
      <c r="O126" s="177"/>
      <c r="P126" s="182"/>
      <c r="Q126" s="182"/>
      <c r="R126" s="182"/>
      <c r="S126" s="182"/>
      <c r="T126" s="182"/>
      <c r="U126" s="182"/>
      <c r="X126" s="88"/>
    </row>
    <row r="127" spans="1:28" ht="15" hidden="1" thickBot="1">
      <c r="A127" s="94"/>
      <c r="B127" s="95"/>
      <c r="C127" s="95"/>
      <c r="D127" s="95"/>
      <c r="E127" s="95"/>
      <c r="F127" s="96"/>
      <c r="G127" s="96"/>
      <c r="H127" s="96"/>
      <c r="I127" s="95"/>
      <c r="J127" s="95"/>
      <c r="K127" s="96"/>
      <c r="L127" s="97"/>
      <c r="N127" s="177"/>
      <c r="O127" s="177"/>
      <c r="P127" s="182"/>
      <c r="Q127" s="182"/>
      <c r="R127" s="182"/>
      <c r="S127" s="182"/>
      <c r="T127" s="182"/>
      <c r="U127" s="182"/>
      <c r="X127" s="88"/>
    </row>
    <row r="128" spans="1:28" ht="15" hidden="1" thickBot="1">
      <c r="A128" s="94"/>
      <c r="B128" s="95"/>
      <c r="C128" s="95"/>
      <c r="D128" s="95"/>
      <c r="E128" s="95"/>
      <c r="F128" s="96"/>
      <c r="G128" s="96"/>
      <c r="H128" s="96"/>
      <c r="I128" s="95"/>
      <c r="J128" s="95"/>
      <c r="K128" s="96"/>
      <c r="L128" s="97"/>
      <c r="N128" s="177"/>
      <c r="O128" s="177"/>
      <c r="P128" s="182"/>
      <c r="Q128" s="182"/>
      <c r="R128" s="182"/>
      <c r="S128" s="182"/>
      <c r="T128" s="182"/>
      <c r="U128" s="182"/>
      <c r="X128" s="88"/>
    </row>
    <row r="129" spans="1:24" ht="18.75" customHeight="1" thickBot="1">
      <c r="A129" s="311" t="s">
        <v>33</v>
      </c>
      <c r="B129" s="312"/>
      <c r="C129" s="312"/>
      <c r="D129" s="312"/>
      <c r="E129" s="312"/>
      <c r="F129" s="312"/>
      <c r="G129" s="312"/>
      <c r="H129" s="312"/>
      <c r="I129" s="312"/>
      <c r="J129" s="312"/>
      <c r="K129" s="312"/>
      <c r="L129" s="313"/>
      <c r="N129" s="314" t="s">
        <v>37</v>
      </c>
      <c r="O129" s="315"/>
      <c r="P129" s="315"/>
      <c r="Q129" s="315"/>
      <c r="R129" s="315"/>
      <c r="S129" s="315"/>
      <c r="T129" s="315"/>
      <c r="U129" s="315"/>
      <c r="V129" s="316"/>
      <c r="X129" s="88"/>
    </row>
    <row r="130" spans="1:24" ht="8.25" customHeight="1">
      <c r="A130" s="300" t="s">
        <v>83</v>
      </c>
      <c r="B130" s="300" t="s">
        <v>51</v>
      </c>
      <c r="C130" s="300" t="s">
        <v>52</v>
      </c>
      <c r="D130" s="300" t="s">
        <v>24</v>
      </c>
      <c r="E130" s="300" t="s">
        <v>53</v>
      </c>
      <c r="F130" s="300" t="s">
        <v>55</v>
      </c>
      <c r="G130" s="300" t="s">
        <v>50</v>
      </c>
      <c r="H130" s="300" t="s">
        <v>64</v>
      </c>
      <c r="I130" s="300" t="s">
        <v>57</v>
      </c>
      <c r="J130" s="300" t="s">
        <v>49</v>
      </c>
      <c r="K130" s="300" t="s">
        <v>35</v>
      </c>
      <c r="L130" s="337" t="s">
        <v>48</v>
      </c>
      <c r="N130" s="324" t="s">
        <v>41</v>
      </c>
      <c r="O130" s="324"/>
      <c r="P130" s="325" t="s">
        <v>42</v>
      </c>
      <c r="Q130" s="326"/>
      <c r="R130" s="326"/>
      <c r="S130" s="326"/>
      <c r="T130" s="326"/>
      <c r="U130" s="327"/>
      <c r="V130" s="324" t="s">
        <v>43</v>
      </c>
      <c r="X130" s="88"/>
    </row>
    <row r="131" spans="1:24" ht="12.75" customHeight="1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38"/>
      <c r="N131" s="324"/>
      <c r="O131" s="324"/>
      <c r="P131" s="328"/>
      <c r="Q131" s="329"/>
      <c r="R131" s="329"/>
      <c r="S131" s="329"/>
      <c r="T131" s="329"/>
      <c r="U131" s="330"/>
      <c r="V131" s="324"/>
      <c r="X131" s="88"/>
    </row>
    <row r="132" spans="1:24" ht="12.75" customHeight="1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38"/>
      <c r="N132" s="324"/>
      <c r="O132" s="324"/>
      <c r="P132" s="328"/>
      <c r="Q132" s="329"/>
      <c r="R132" s="329"/>
      <c r="S132" s="329"/>
      <c r="T132" s="329"/>
      <c r="U132" s="330"/>
      <c r="V132" s="324"/>
      <c r="X132" s="88"/>
    </row>
    <row r="133" spans="1:24" ht="3.75" customHeight="1">
      <c r="A133" s="301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38"/>
      <c r="N133" s="324"/>
      <c r="O133" s="324"/>
      <c r="P133" s="331"/>
      <c r="Q133" s="332"/>
      <c r="R133" s="332"/>
      <c r="S133" s="332"/>
      <c r="T133" s="332"/>
      <c r="U133" s="333"/>
      <c r="V133" s="324"/>
      <c r="X133" s="88"/>
    </row>
    <row r="134" spans="1:24" ht="45.75" customHeight="1" thickBot="1">
      <c r="A134" s="301"/>
      <c r="B134" s="301"/>
      <c r="C134" s="301"/>
      <c r="D134" s="302"/>
      <c r="E134" s="302"/>
      <c r="F134" s="302"/>
      <c r="G134" s="302"/>
      <c r="H134" s="302"/>
      <c r="I134" s="302"/>
      <c r="J134" s="302"/>
      <c r="K134" s="302"/>
      <c r="L134" s="338"/>
      <c r="M134" s="98"/>
      <c r="N134" s="334" t="s">
        <v>17</v>
      </c>
      <c r="O134" s="334"/>
      <c r="P134" s="18">
        <f>SUM(S162:S173)</f>
        <v>67.999999999999758</v>
      </c>
      <c r="Q134" s="18">
        <f>SUM(S174:S184)</f>
        <v>134.99999999999997</v>
      </c>
      <c r="R134" s="18">
        <f>SUM(S185:S195)</f>
        <v>9.9999999999999645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212.99999999999969</v>
      </c>
      <c r="X134" s="88"/>
    </row>
    <row r="135" spans="1:24" ht="16.899999999999999" customHeight="1" thickBot="1">
      <c r="A135" s="317"/>
      <c r="B135" s="317"/>
      <c r="C135" s="317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176" t="s">
        <v>18</v>
      </c>
      <c r="O135" s="176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300" t="str">
        <f>A152</f>
        <v>сироп карамель 1,0 Баринофф</v>
      </c>
      <c r="B136" s="318">
        <v>0.83333333333333337</v>
      </c>
      <c r="C136" s="318">
        <v>0.97222222222222221</v>
      </c>
      <c r="D136" s="320">
        <f>(C136-B136+(C136&lt;B136))*24*60</f>
        <v>199.99999999999994</v>
      </c>
      <c r="E136" s="322">
        <v>2200</v>
      </c>
      <c r="F136" s="335">
        <f>IF(E136=0,0,(F152/J118*60))</f>
        <v>125.54999999999998</v>
      </c>
      <c r="G136" s="339">
        <f>IF($K136=0,0,(K136*100)/(D136*$J$3/60))</f>
        <v>62.775000000000013</v>
      </c>
      <c r="H136" s="335">
        <f>P134+P141</f>
        <v>67.999999999999758</v>
      </c>
      <c r="I136" s="339">
        <f>D136-F136-P142</f>
        <v>-4.5499999999997556</v>
      </c>
      <c r="J136" s="320">
        <f>(D136-H136)/60*E136</f>
        <v>4840.0000000000064</v>
      </c>
      <c r="K136" s="341">
        <f>F152</f>
        <v>4185</v>
      </c>
      <c r="L136" s="100">
        <f>IF($K136=0,0,K136/J136)</f>
        <v>0.86466942148760217</v>
      </c>
      <c r="N136" s="176" t="s">
        <v>19</v>
      </c>
      <c r="O136" s="176"/>
      <c r="P136" s="18">
        <f>SUM(U161:U172)</f>
        <v>10.999999999999961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10.999999999999961</v>
      </c>
      <c r="W136" s="182"/>
    </row>
    <row r="137" spans="1:24" ht="17.25" customHeight="1" thickBot="1">
      <c r="A137" s="317"/>
      <c r="B137" s="319"/>
      <c r="C137" s="319"/>
      <c r="D137" s="321"/>
      <c r="E137" s="323"/>
      <c r="F137" s="336"/>
      <c r="G137" s="340"/>
      <c r="H137" s="336"/>
      <c r="I137" s="340"/>
      <c r="J137" s="321"/>
      <c r="K137" s="342"/>
      <c r="L137" s="101">
        <f>K136-J136</f>
        <v>-655.00000000000637</v>
      </c>
      <c r="N137" s="176" t="s">
        <v>20</v>
      </c>
      <c r="O137" s="176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82"/>
    </row>
    <row r="138" spans="1:24" ht="17.25" customHeight="1">
      <c r="A138" s="300" t="str">
        <f>A153</f>
        <v xml:space="preserve">сироп соленый карамель 1,0 Баринофф </v>
      </c>
      <c r="B138" s="318">
        <v>0.97222222222222221</v>
      </c>
      <c r="C138" s="318">
        <v>0.2638888888888889</v>
      </c>
      <c r="D138" s="320">
        <f>(C138-B138+(C138&lt;B138))*24*60</f>
        <v>420.00000000000011</v>
      </c>
      <c r="E138" s="322">
        <v>2200</v>
      </c>
      <c r="F138" s="335">
        <f>IF(E138=0,0,(F153/J118*60))</f>
        <v>333.93</v>
      </c>
      <c r="G138" s="339">
        <f>IF($K138=0,0,(K138*100)/(D138*$J$3/60))</f>
        <v>79.507142857142838</v>
      </c>
      <c r="H138" s="335">
        <f>Q134+Q141</f>
        <v>165.00000000000017</v>
      </c>
      <c r="I138" s="339">
        <f>D138-F138-Q142</f>
        <v>-88.930000000000177</v>
      </c>
      <c r="J138" s="320">
        <f>(D138-H138)/60*E138</f>
        <v>9349.9999999999982</v>
      </c>
      <c r="K138" s="341">
        <f>F153</f>
        <v>11131</v>
      </c>
      <c r="L138" s="102">
        <f>IF($K138=0,0,K138/J138)</f>
        <v>1.1904812834224601</v>
      </c>
      <c r="N138" s="176" t="s">
        <v>27</v>
      </c>
      <c r="O138" s="176"/>
      <c r="P138" s="18">
        <f>SUM(W161:W172)</f>
        <v>0</v>
      </c>
      <c r="Q138" s="18">
        <f>SUM(W173:W183)</f>
        <v>10.000000000000124</v>
      </c>
      <c r="R138" s="18">
        <f>SUM(W184:W194)</f>
        <v>10.000000000000044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20.000000000000171</v>
      </c>
      <c r="W138" s="182"/>
    </row>
    <row r="139" spans="1:24" ht="16.899999999999999" customHeight="1" thickBot="1">
      <c r="A139" s="317"/>
      <c r="B139" s="319"/>
      <c r="C139" s="319"/>
      <c r="D139" s="321"/>
      <c r="E139" s="323"/>
      <c r="F139" s="336"/>
      <c r="G139" s="340"/>
      <c r="H139" s="336"/>
      <c r="I139" s="340"/>
      <c r="J139" s="321"/>
      <c r="K139" s="342"/>
      <c r="L139" s="101">
        <f>K138-J138</f>
        <v>1781.0000000000018</v>
      </c>
      <c r="N139" s="174" t="s">
        <v>21</v>
      </c>
      <c r="O139" s="174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82"/>
    </row>
    <row r="140" spans="1:24" ht="16.899999999999999" customHeight="1" collapsed="1">
      <c r="A140" s="300" t="str">
        <f>A154</f>
        <v>сироп клубника Риоба 1,0</v>
      </c>
      <c r="B140" s="318">
        <v>0.2638888888888889</v>
      </c>
      <c r="C140" s="318">
        <v>0.33333333333333331</v>
      </c>
      <c r="D140" s="320">
        <f>(C140-B140+(C140&lt;B140))*24*60</f>
        <v>99.999999999999972</v>
      </c>
      <c r="E140" s="322">
        <v>2200</v>
      </c>
      <c r="F140" s="335">
        <f>IF(E140=0,0,(F154/J118*60))</f>
        <v>92.58</v>
      </c>
      <c r="G140" s="339">
        <f>IF($K140=0,0,(K140*100)/(D140*$J$3/60))</f>
        <v>92.580000000000027</v>
      </c>
      <c r="H140" s="335">
        <f>R134+R141</f>
        <v>9.9999999999999645</v>
      </c>
      <c r="I140" s="339">
        <f>D140-F140-R142</f>
        <v>-12.580000000000034</v>
      </c>
      <c r="J140" s="320">
        <f>(D140-H140)/60*E140</f>
        <v>3300</v>
      </c>
      <c r="K140" s="341">
        <f>F154</f>
        <v>3086</v>
      </c>
      <c r="L140" s="100">
        <f>IF($K140=0,0,K140/J140)</f>
        <v>0.93515151515151518</v>
      </c>
      <c r="N140" s="174" t="s">
        <v>39</v>
      </c>
      <c r="O140" s="174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82"/>
      <c r="X140" s="182"/>
    </row>
    <row r="141" spans="1:24" ht="16.899999999999999" customHeight="1" thickBot="1">
      <c r="A141" s="317"/>
      <c r="B141" s="319"/>
      <c r="C141" s="319"/>
      <c r="D141" s="321"/>
      <c r="E141" s="323"/>
      <c r="F141" s="336"/>
      <c r="G141" s="340"/>
      <c r="H141" s="336"/>
      <c r="I141" s="340"/>
      <c r="J141" s="321"/>
      <c r="K141" s="342"/>
      <c r="L141" s="101">
        <f>K140-J140</f>
        <v>-214</v>
      </c>
      <c r="N141" s="343" t="s">
        <v>22</v>
      </c>
      <c r="O141" s="343"/>
      <c r="P141" s="18">
        <f>SUM(Z161:Z172)</f>
        <v>0</v>
      </c>
      <c r="Q141" s="18">
        <f>SUM(Z173:Z183)</f>
        <v>30.000000000000213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30.000000000000213</v>
      </c>
      <c r="W141" s="182"/>
      <c r="X141" s="182"/>
    </row>
    <row r="142" spans="1:24" ht="16.899999999999999" customHeight="1" collapsed="1">
      <c r="A142" s="301">
        <f>A155</f>
        <v>0</v>
      </c>
      <c r="B142" s="348"/>
      <c r="C142" s="348"/>
      <c r="D142" s="346">
        <f>(C142-B142+(C142&lt;B142))*24*60</f>
        <v>0</v>
      </c>
      <c r="E142" s="349"/>
      <c r="F142" s="344">
        <f>IF(E142=0,0,(F155/J118*60))</f>
        <v>0</v>
      </c>
      <c r="G142" s="339">
        <f>IF($K142=0,0,(K142*100)/(D142*$J$3/60))</f>
        <v>0</v>
      </c>
      <c r="H142" s="344">
        <f>S134+S141</f>
        <v>0</v>
      </c>
      <c r="I142" s="345">
        <f>D142-F142-S142</f>
        <v>0</v>
      </c>
      <c r="J142" s="346">
        <f>(D142-H142)/60*E142</f>
        <v>0</v>
      </c>
      <c r="K142" s="341">
        <f>F155</f>
        <v>0</v>
      </c>
      <c r="L142" s="100">
        <f>IF($K142=0,0,K142/J142)</f>
        <v>0</v>
      </c>
      <c r="N142" s="347" t="s">
        <v>15</v>
      </c>
      <c r="O142" s="347"/>
      <c r="P142" s="19">
        <f t="shared" ref="P142:U142" si="29">SUM(P133:P141)</f>
        <v>78.999999999999716</v>
      </c>
      <c r="Q142" s="19">
        <f t="shared" si="29"/>
        <v>175.00000000000028</v>
      </c>
      <c r="R142" s="19">
        <f t="shared" si="29"/>
        <v>20.000000000000007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274</v>
      </c>
      <c r="W142" s="182"/>
      <c r="X142" s="182"/>
    </row>
    <row r="143" spans="1:24" ht="16.899999999999999" customHeight="1" thickBot="1">
      <c r="A143" s="317"/>
      <c r="B143" s="319"/>
      <c r="C143" s="319"/>
      <c r="D143" s="321"/>
      <c r="E143" s="323"/>
      <c r="F143" s="336"/>
      <c r="G143" s="340"/>
      <c r="H143" s="336"/>
      <c r="I143" s="340"/>
      <c r="J143" s="321"/>
      <c r="K143" s="342"/>
      <c r="L143" s="101">
        <f>K142-J142</f>
        <v>0</v>
      </c>
      <c r="N143" s="347"/>
      <c r="O143" s="347"/>
      <c r="P143" s="19"/>
      <c r="Q143" s="19"/>
      <c r="R143" s="19"/>
      <c r="S143" s="19"/>
      <c r="T143" s="19"/>
      <c r="U143" s="19"/>
      <c r="V143" s="19"/>
      <c r="W143" s="182"/>
      <c r="X143" s="182"/>
    </row>
    <row r="144" spans="1:24" ht="16.899999999999999" customHeight="1">
      <c r="A144" s="300">
        <f>A156</f>
        <v>0</v>
      </c>
      <c r="B144" s="318"/>
      <c r="C144" s="318"/>
      <c r="D144" s="320">
        <f>(C144-B144+(C144&lt;B144))*24*60</f>
        <v>0</v>
      </c>
      <c r="E144" s="322"/>
      <c r="F144" s="335">
        <f>IF(E144=0,0,(F156/J118*60))</f>
        <v>0</v>
      </c>
      <c r="G144" s="339">
        <f>IF($K144=0,0,(K144*100)/(D144*$J$3/60))</f>
        <v>0</v>
      </c>
      <c r="H144" s="335">
        <f>T134+T141</f>
        <v>0</v>
      </c>
      <c r="I144" s="339">
        <f>D144-F144-T142</f>
        <v>0</v>
      </c>
      <c r="J144" s="320">
        <f>(D144-H144)/60*E144</f>
        <v>0</v>
      </c>
      <c r="K144" s="341">
        <f>F156</f>
        <v>0</v>
      </c>
      <c r="L144" s="100">
        <f>IF($K144=0,0,K144/J144)</f>
        <v>0</v>
      </c>
      <c r="V144" s="182"/>
      <c r="W144" s="182"/>
      <c r="X144" s="182"/>
    </row>
    <row r="145" spans="1:26" ht="16.899999999999999" customHeight="1" thickBot="1">
      <c r="A145" s="317"/>
      <c r="B145" s="319"/>
      <c r="C145" s="319"/>
      <c r="D145" s="321"/>
      <c r="E145" s="323"/>
      <c r="F145" s="336"/>
      <c r="G145" s="340"/>
      <c r="H145" s="336"/>
      <c r="I145" s="340"/>
      <c r="J145" s="321"/>
      <c r="K145" s="342"/>
      <c r="L145" s="101">
        <f>K144-J144</f>
        <v>0</v>
      </c>
      <c r="V145" s="182"/>
      <c r="W145" s="182"/>
      <c r="X145" s="182"/>
    </row>
    <row r="146" spans="1:26" ht="16.899999999999999" customHeight="1">
      <c r="A146" s="300">
        <f>A157</f>
        <v>0</v>
      </c>
      <c r="B146" s="318"/>
      <c r="C146" s="318"/>
      <c r="D146" s="320">
        <f>(C146-B146+(C146&lt;B146))*24*60</f>
        <v>0</v>
      </c>
      <c r="E146" s="322"/>
      <c r="F146" s="335">
        <f>IF(E146=0,0,(F157/J118*60))</f>
        <v>0</v>
      </c>
      <c r="G146" s="339">
        <f>IF($K146=0,0,(K146*100)/(D146*$J$3/60))</f>
        <v>0</v>
      </c>
      <c r="H146" s="335">
        <f>U134+U141</f>
        <v>0</v>
      </c>
      <c r="I146" s="339">
        <f>D146-F146-U142</f>
        <v>0</v>
      </c>
      <c r="J146" s="320">
        <f>(D146-H146)/60*E146</f>
        <v>0</v>
      </c>
      <c r="K146" s="341">
        <f>F157</f>
        <v>0</v>
      </c>
      <c r="L146" s="100">
        <f>IF($K146=0,0,K146/J146)</f>
        <v>0</v>
      </c>
      <c r="V146" s="182"/>
      <c r="W146" s="182"/>
      <c r="X146" s="182"/>
    </row>
    <row r="147" spans="1:26" ht="16.899999999999999" customHeight="1" thickBot="1">
      <c r="A147" s="317"/>
      <c r="B147" s="319"/>
      <c r="C147" s="319"/>
      <c r="D147" s="321"/>
      <c r="E147" s="323"/>
      <c r="F147" s="336"/>
      <c r="G147" s="340"/>
      <c r="H147" s="336"/>
      <c r="I147" s="340"/>
      <c r="J147" s="321"/>
      <c r="K147" s="342"/>
      <c r="L147" s="103">
        <f>K146-J146</f>
        <v>0</v>
      </c>
      <c r="V147" s="182"/>
      <c r="W147" s="182"/>
      <c r="X147" s="182"/>
    </row>
    <row r="148" spans="1:26" s="104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175" t="s">
        <v>81</v>
      </c>
      <c r="K148" s="140" t="s">
        <v>82</v>
      </c>
      <c r="L148" s="354">
        <f>IF($K149=0,0,K149/J149)</f>
        <v>1.0521440823327615</v>
      </c>
      <c r="N148"/>
      <c r="O148"/>
      <c r="P148"/>
      <c r="Q148"/>
      <c r="R148"/>
      <c r="S148"/>
      <c r="T148"/>
      <c r="U148"/>
      <c r="V148" s="182"/>
      <c r="W148" s="105"/>
      <c r="X148" s="105"/>
    </row>
    <row r="149" spans="1:26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41">
        <f>J136+J138+J140+J142+J144+J146</f>
        <v>17490.000000000004</v>
      </c>
      <c r="K149" s="140">
        <f>K136+K138+K140+K142+K144+K146</f>
        <v>18402</v>
      </c>
      <c r="L149" s="355"/>
      <c r="M149" s="182"/>
      <c r="V149" s="182"/>
      <c r="W149" s="182"/>
      <c r="X149" s="182"/>
    </row>
    <row r="150" spans="1:26" ht="17.25" customHeight="1">
      <c r="A150" s="363" t="s">
        <v>11</v>
      </c>
      <c r="B150" s="364"/>
      <c r="C150" s="364"/>
      <c r="D150" s="364"/>
      <c r="E150" s="337"/>
      <c r="F150" s="300" t="s">
        <v>78</v>
      </c>
      <c r="G150" s="300" t="s">
        <v>80</v>
      </c>
      <c r="H150" s="367"/>
      <c r="I150" s="20"/>
      <c r="J150" s="21"/>
      <c r="K150" s="22"/>
      <c r="L150" s="367" t="s">
        <v>56</v>
      </c>
      <c r="M150" s="356"/>
      <c r="V150" s="182"/>
      <c r="W150" s="106"/>
      <c r="X150" s="106"/>
    </row>
    <row r="151" spans="1:26" ht="17.25" customHeight="1" thickBot="1">
      <c r="A151" s="365"/>
      <c r="B151" s="366"/>
      <c r="C151" s="366"/>
      <c r="D151" s="366"/>
      <c r="E151" s="338"/>
      <c r="F151" s="302"/>
      <c r="G151" s="301"/>
      <c r="H151" s="416"/>
      <c r="I151" s="117"/>
      <c r="J151" s="118"/>
      <c r="K151" s="115"/>
      <c r="L151" s="368"/>
      <c r="M151" s="356"/>
      <c r="V151" s="182"/>
      <c r="W151" s="106"/>
      <c r="X151" s="106"/>
    </row>
    <row r="152" spans="1:26" ht="15.75" thickBot="1">
      <c r="A152" s="357" t="s">
        <v>278</v>
      </c>
      <c r="B152" s="358"/>
      <c r="C152" s="358"/>
      <c r="D152" s="358"/>
      <c r="E152" s="359"/>
      <c r="F152" s="62">
        <v>4185</v>
      </c>
      <c r="G152" s="63">
        <v>6828</v>
      </c>
      <c r="H152" s="131"/>
      <c r="I152" s="121"/>
      <c r="J152" s="135"/>
      <c r="K152" s="123">
        <f>G152</f>
        <v>6828</v>
      </c>
      <c r="L152" s="136"/>
      <c r="M152" s="133"/>
      <c r="V152" s="182"/>
      <c r="W152" s="182"/>
      <c r="X152" s="182"/>
    </row>
    <row r="153" spans="1:26" ht="13.5" customHeight="1" thickBot="1">
      <c r="A153" s="360" t="s">
        <v>277</v>
      </c>
      <c r="B153" s="361"/>
      <c r="C153" s="361"/>
      <c r="D153" s="361"/>
      <c r="E153" s="362"/>
      <c r="F153" s="62">
        <v>11131</v>
      </c>
      <c r="G153" s="64">
        <v>10944</v>
      </c>
      <c r="H153" s="132"/>
      <c r="I153" s="110"/>
      <c r="J153" s="134"/>
      <c r="K153" s="17">
        <f t="shared" ref="K153:K157" si="30">G153</f>
        <v>10944</v>
      </c>
      <c r="L153" s="137"/>
      <c r="M153" s="133"/>
      <c r="V153" s="182"/>
      <c r="W153" s="182"/>
      <c r="X153" s="182"/>
    </row>
    <row r="154" spans="1:26" ht="13.5" customHeight="1" thickBot="1">
      <c r="A154" s="360" t="s">
        <v>276</v>
      </c>
      <c r="B154" s="361"/>
      <c r="C154" s="361"/>
      <c r="D154" s="361"/>
      <c r="E154" s="362"/>
      <c r="F154" s="62">
        <v>3086</v>
      </c>
      <c r="G154" s="64"/>
      <c r="H154" s="132"/>
      <c r="I154" s="110"/>
      <c r="J154" s="134"/>
      <c r="K154" s="17">
        <f t="shared" si="30"/>
        <v>0</v>
      </c>
      <c r="L154" s="137"/>
      <c r="M154" s="133"/>
      <c r="V154" s="182"/>
      <c r="W154" s="182"/>
      <c r="X154" s="182"/>
    </row>
    <row r="155" spans="1:26" ht="13.5" customHeight="1" thickBot="1">
      <c r="A155" s="360"/>
      <c r="B155" s="361"/>
      <c r="C155" s="361"/>
      <c r="D155" s="361"/>
      <c r="E155" s="362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182"/>
      <c r="W155" s="182"/>
      <c r="X155" s="182"/>
    </row>
    <row r="156" spans="1:26" ht="13.5" customHeight="1" thickBot="1">
      <c r="A156" s="360"/>
      <c r="B156" s="361"/>
      <c r="C156" s="361"/>
      <c r="D156" s="361"/>
      <c r="E156" s="362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182"/>
      <c r="W156" s="182"/>
      <c r="X156" s="182"/>
    </row>
    <row r="157" spans="1:26" ht="13.5" customHeight="1" thickBot="1">
      <c r="A157" s="369"/>
      <c r="B157" s="370"/>
      <c r="C157" s="370"/>
      <c r="D157" s="370"/>
      <c r="E157" s="371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182"/>
      <c r="W157" s="182"/>
      <c r="X157" s="182"/>
    </row>
    <row r="158" spans="1:26" ht="13.5" thickBot="1">
      <c r="A158" s="372" t="s">
        <v>79</v>
      </c>
      <c r="B158" s="373"/>
      <c r="C158" s="373"/>
      <c r="D158" s="373"/>
      <c r="E158" s="373"/>
      <c r="F158" s="374"/>
      <c r="G158" s="374"/>
      <c r="H158" s="374"/>
      <c r="I158" s="373"/>
      <c r="J158" s="375"/>
      <c r="K158" s="116">
        <f>SUM(K152:K157)</f>
        <v>17772</v>
      </c>
      <c r="L158" s="116">
        <f>SUM(L153+L153)</f>
        <v>0</v>
      </c>
      <c r="M158" s="112"/>
      <c r="V158" s="182"/>
    </row>
    <row r="159" spans="1:26" ht="12.75" customHeight="1" thickBot="1"/>
    <row r="160" spans="1:26" ht="12.75" customHeight="1" thickBot="1">
      <c r="A160" s="376" t="s">
        <v>11</v>
      </c>
      <c r="B160" s="376" t="s">
        <v>59</v>
      </c>
      <c r="C160" s="378"/>
      <c r="D160" s="380" t="s">
        <v>58</v>
      </c>
      <c r="E160" s="378" t="s">
        <v>1</v>
      </c>
      <c r="F160" s="383" t="s">
        <v>6</v>
      </c>
      <c r="G160" s="384"/>
      <c r="H160" s="380" t="s">
        <v>5</v>
      </c>
      <c r="I160" s="388" t="s">
        <v>12</v>
      </c>
      <c r="J160" s="389"/>
      <c r="K160" s="380" t="s">
        <v>38</v>
      </c>
      <c r="L160" s="376" t="s">
        <v>0</v>
      </c>
      <c r="M160" s="383"/>
      <c r="N160" s="384"/>
      <c r="O160" s="380" t="s">
        <v>4</v>
      </c>
      <c r="P160" s="380" t="s">
        <v>2</v>
      </c>
      <c r="Q160" s="380" t="s">
        <v>3</v>
      </c>
      <c r="S160" s="390" t="s">
        <v>26</v>
      </c>
      <c r="T160" s="391"/>
      <c r="U160" s="391"/>
      <c r="V160" s="391"/>
      <c r="W160" s="391"/>
      <c r="X160" s="391"/>
      <c r="Y160" s="391"/>
      <c r="Z160" s="392"/>
    </row>
    <row r="161" spans="1:28" s="85" customFormat="1" ht="25.5" customHeight="1" thickBot="1">
      <c r="A161" s="377"/>
      <c r="B161" s="377"/>
      <c r="C161" s="379"/>
      <c r="D161" s="381"/>
      <c r="E161" s="382"/>
      <c r="F161" s="385"/>
      <c r="G161" s="386"/>
      <c r="H161" s="387"/>
      <c r="I161" s="27" t="s">
        <v>13</v>
      </c>
      <c r="J161" s="28" t="s">
        <v>14</v>
      </c>
      <c r="K161" s="381"/>
      <c r="L161" s="377"/>
      <c r="M161" s="399"/>
      <c r="N161" s="400"/>
      <c r="O161" s="381"/>
      <c r="P161" s="381"/>
      <c r="Q161" s="381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405" t="str">
        <f>A152</f>
        <v>сироп карамель 1,0 Баринофф</v>
      </c>
      <c r="B162" s="23">
        <f>B136</f>
        <v>0.83333333333333337</v>
      </c>
      <c r="C162" s="23">
        <f>B162+1/24</f>
        <v>0.875</v>
      </c>
      <c r="D162" s="1"/>
      <c r="E162" s="171"/>
      <c r="F162" s="408" t="s">
        <v>136</v>
      </c>
      <c r="G162" s="409"/>
      <c r="H162" s="2" t="s">
        <v>102</v>
      </c>
      <c r="I162" s="3">
        <v>0.90694444444444444</v>
      </c>
      <c r="J162" s="3">
        <v>0.9145833333333333</v>
      </c>
      <c r="K162" s="29">
        <f>(J162-I162+(J162&lt;I162))*24*60</f>
        <v>10.999999999999961</v>
      </c>
      <c r="L162" s="410" t="s">
        <v>273</v>
      </c>
      <c r="M162" s="411"/>
      <c r="N162" s="412"/>
      <c r="O162" s="35" t="str">
        <f t="shared" ref="O162:O225" si="31">IF(H162=$V$5,$F$122,"")</f>
        <v/>
      </c>
      <c r="P162" s="171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10.999999999999961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406"/>
      <c r="B163" s="24">
        <f>C162</f>
        <v>0.875</v>
      </c>
      <c r="C163" s="24">
        <f>B163+1/24</f>
        <v>0.91666666666666663</v>
      </c>
      <c r="D163" s="5"/>
      <c r="E163" s="172"/>
      <c r="F163" s="398" t="s">
        <v>167</v>
      </c>
      <c r="G163" s="398"/>
      <c r="H163" s="6" t="s">
        <v>99</v>
      </c>
      <c r="I163" s="7">
        <v>0.92361111111111116</v>
      </c>
      <c r="J163" s="7">
        <v>0.93055555555555547</v>
      </c>
      <c r="K163" s="30">
        <f t="shared" ref="K163:K226" si="32">(J163-I163+(J163&lt;I163))*24*60</f>
        <v>9.9999999999998046</v>
      </c>
      <c r="L163" s="395"/>
      <c r="M163" s="396"/>
      <c r="N163" s="397"/>
      <c r="O163" s="36" t="str">
        <f t="shared" si="31"/>
        <v/>
      </c>
      <c r="P163" s="172"/>
      <c r="Q163" s="8"/>
      <c r="R163"/>
      <c r="S163" s="33">
        <f t="shared" ref="S163:S226" si="33">IF($H163="ПЛАНОВЫЕ",$K163,0)</f>
        <v>9.9999999999998046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406"/>
      <c r="B164" s="24">
        <f t="shared" ref="B164:B173" si="41">C163</f>
        <v>0.91666666666666663</v>
      </c>
      <c r="C164" s="24">
        <f t="shared" ref="C164:C173" si="42">B164+1/24</f>
        <v>0.95833333333333326</v>
      </c>
      <c r="D164" s="5"/>
      <c r="E164" s="172"/>
      <c r="F164" s="398" t="s">
        <v>132</v>
      </c>
      <c r="G164" s="398"/>
      <c r="H164" s="6" t="s">
        <v>99</v>
      </c>
      <c r="I164" s="7">
        <v>0.93194444444444446</v>
      </c>
      <c r="J164" s="7">
        <v>0.94444444444444453</v>
      </c>
      <c r="K164" s="30">
        <f t="shared" si="32"/>
        <v>18.000000000000096</v>
      </c>
      <c r="L164" s="395"/>
      <c r="M164" s="396"/>
      <c r="N164" s="397"/>
      <c r="O164" s="36" t="str">
        <f t="shared" si="31"/>
        <v/>
      </c>
      <c r="P164" s="172"/>
      <c r="Q164" s="8"/>
      <c r="R164"/>
      <c r="S164" s="33">
        <f t="shared" si="33"/>
        <v>18.000000000000096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406"/>
      <c r="B165" s="24">
        <f t="shared" si="41"/>
        <v>0.95833333333333326</v>
      </c>
      <c r="C165" s="24">
        <f t="shared" si="42"/>
        <v>0.99999999999999989</v>
      </c>
      <c r="D165" s="5"/>
      <c r="E165" s="172"/>
      <c r="F165" s="398" t="s">
        <v>104</v>
      </c>
      <c r="G165" s="398"/>
      <c r="H165" s="6" t="s">
        <v>99</v>
      </c>
      <c r="I165" s="7">
        <v>0.94444444444444453</v>
      </c>
      <c r="J165" s="7">
        <v>0.97222222222222221</v>
      </c>
      <c r="K165" s="30">
        <f t="shared" si="32"/>
        <v>39.999999999999858</v>
      </c>
      <c r="L165" s="395"/>
      <c r="M165" s="396"/>
      <c r="N165" s="397"/>
      <c r="O165" s="36" t="str">
        <f t="shared" si="31"/>
        <v/>
      </c>
      <c r="P165" s="172"/>
      <c r="Q165" s="8"/>
      <c r="R165"/>
      <c r="S165" s="33">
        <f t="shared" si="33"/>
        <v>39.999999999999858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406"/>
      <c r="B166" s="24">
        <f t="shared" si="41"/>
        <v>0.99999999999999989</v>
      </c>
      <c r="C166" s="24">
        <f t="shared" si="42"/>
        <v>1.0416666666666665</v>
      </c>
      <c r="D166" s="5"/>
      <c r="E166" s="172"/>
      <c r="F166" s="398"/>
      <c r="G166" s="398"/>
      <c r="H166" s="6"/>
      <c r="I166" s="7"/>
      <c r="J166" s="7"/>
      <c r="K166" s="30">
        <f t="shared" si="32"/>
        <v>0</v>
      </c>
      <c r="L166" s="395"/>
      <c r="M166" s="396"/>
      <c r="N166" s="397"/>
      <c r="O166" s="36">
        <f t="shared" si="31"/>
        <v>0</v>
      </c>
      <c r="P166" s="172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406"/>
      <c r="B167" s="24">
        <f t="shared" si="41"/>
        <v>1.0416666666666665</v>
      </c>
      <c r="C167" s="24">
        <f t="shared" si="42"/>
        <v>1.0833333333333333</v>
      </c>
      <c r="D167" s="5"/>
      <c r="E167" s="172"/>
      <c r="F167" s="398"/>
      <c r="G167" s="398"/>
      <c r="H167" s="6"/>
      <c r="I167" s="7"/>
      <c r="J167" s="7"/>
      <c r="K167" s="30">
        <f t="shared" si="32"/>
        <v>0</v>
      </c>
      <c r="L167" s="395"/>
      <c r="M167" s="396"/>
      <c r="N167" s="397"/>
      <c r="O167" s="36">
        <f t="shared" si="31"/>
        <v>0</v>
      </c>
      <c r="P167" s="172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406"/>
      <c r="B168" s="24">
        <f t="shared" si="41"/>
        <v>1.0833333333333333</v>
      </c>
      <c r="C168" s="24">
        <f t="shared" si="42"/>
        <v>1.125</v>
      </c>
      <c r="D168" s="5"/>
      <c r="E168" s="9"/>
      <c r="F168" s="398"/>
      <c r="G168" s="398"/>
      <c r="H168" s="6"/>
      <c r="I168" s="7"/>
      <c r="J168" s="7"/>
      <c r="K168" s="30">
        <f t="shared" si="32"/>
        <v>0</v>
      </c>
      <c r="L168" s="395"/>
      <c r="M168" s="396"/>
      <c r="N168" s="397"/>
      <c r="O168" s="36">
        <f t="shared" si="31"/>
        <v>0</v>
      </c>
      <c r="P168" s="172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406"/>
      <c r="B169" s="24">
        <f t="shared" si="41"/>
        <v>1.125</v>
      </c>
      <c r="C169" s="24">
        <f t="shared" si="42"/>
        <v>1.1666666666666667</v>
      </c>
      <c r="D169" s="5"/>
      <c r="E169" s="9"/>
      <c r="F169" s="393"/>
      <c r="G169" s="394"/>
      <c r="H169" s="6"/>
      <c r="I169" s="7"/>
      <c r="J169" s="7"/>
      <c r="K169" s="30">
        <f t="shared" si="32"/>
        <v>0</v>
      </c>
      <c r="L169" s="395"/>
      <c r="M169" s="396"/>
      <c r="N169" s="397"/>
      <c r="O169" s="36">
        <f t="shared" si="31"/>
        <v>0</v>
      </c>
      <c r="P169" s="172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406"/>
      <c r="B170" s="24">
        <f t="shared" si="41"/>
        <v>1.1666666666666667</v>
      </c>
      <c r="C170" s="24">
        <f t="shared" si="42"/>
        <v>1.2083333333333335</v>
      </c>
      <c r="D170" s="5"/>
      <c r="E170" s="9"/>
      <c r="F170" s="393"/>
      <c r="G170" s="394"/>
      <c r="H170" s="6"/>
      <c r="I170" s="7"/>
      <c r="J170" s="7"/>
      <c r="K170" s="30">
        <f t="shared" si="32"/>
        <v>0</v>
      </c>
      <c r="L170" s="395"/>
      <c r="M170" s="396"/>
      <c r="N170" s="397"/>
      <c r="O170" s="36">
        <f t="shared" si="31"/>
        <v>0</v>
      </c>
      <c r="P170" s="172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406"/>
      <c r="B171" s="24">
        <f t="shared" si="41"/>
        <v>1.2083333333333335</v>
      </c>
      <c r="C171" s="24">
        <f t="shared" si="42"/>
        <v>1.2500000000000002</v>
      </c>
      <c r="D171" s="5"/>
      <c r="E171" s="9"/>
      <c r="F171" s="398"/>
      <c r="G171" s="398"/>
      <c r="H171" s="6"/>
      <c r="I171" s="7"/>
      <c r="J171" s="7"/>
      <c r="K171" s="30">
        <f t="shared" si="32"/>
        <v>0</v>
      </c>
      <c r="L171" s="395"/>
      <c r="M171" s="396"/>
      <c r="N171" s="397"/>
      <c r="O171" s="36">
        <f t="shared" si="31"/>
        <v>0</v>
      </c>
      <c r="P171" s="172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406"/>
      <c r="B172" s="24">
        <f t="shared" si="41"/>
        <v>1.2500000000000002</v>
      </c>
      <c r="C172" s="24">
        <f t="shared" si="42"/>
        <v>1.291666666666667</v>
      </c>
      <c r="D172" s="10"/>
      <c r="E172" s="9"/>
      <c r="F172" s="398"/>
      <c r="G172" s="398"/>
      <c r="H172" s="6"/>
      <c r="I172" s="7"/>
      <c r="J172" s="7"/>
      <c r="K172" s="30">
        <f t="shared" si="32"/>
        <v>0</v>
      </c>
      <c r="L172" s="395"/>
      <c r="M172" s="396"/>
      <c r="N172" s="397"/>
      <c r="O172" s="36">
        <f t="shared" si="31"/>
        <v>0</v>
      </c>
      <c r="P172" s="172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407"/>
      <c r="B173" s="25">
        <f t="shared" si="41"/>
        <v>1.291666666666667</v>
      </c>
      <c r="C173" s="26">
        <f t="shared" si="42"/>
        <v>1.3333333333333337</v>
      </c>
      <c r="D173" s="11"/>
      <c r="E173" s="11"/>
      <c r="F173" s="401"/>
      <c r="G173" s="401"/>
      <c r="H173" s="6"/>
      <c r="I173" s="13"/>
      <c r="J173" s="13"/>
      <c r="K173" s="31">
        <f t="shared" si="32"/>
        <v>0</v>
      </c>
      <c r="L173" s="402"/>
      <c r="M173" s="403"/>
      <c r="N173" s="404"/>
      <c r="O173" s="39">
        <f t="shared" si="31"/>
        <v>0</v>
      </c>
      <c r="P173" s="173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405" t="str">
        <f>A153</f>
        <v xml:space="preserve">сироп соленый карамель 1,0 Баринофф </v>
      </c>
      <c r="B174" s="23">
        <f>B138</f>
        <v>0.97222222222222221</v>
      </c>
      <c r="C174" s="23">
        <f>B174+1/24</f>
        <v>1.0138888888888888</v>
      </c>
      <c r="D174" s="1"/>
      <c r="E174" s="171"/>
      <c r="F174" s="408" t="s">
        <v>134</v>
      </c>
      <c r="G174" s="409"/>
      <c r="H174" s="2" t="s">
        <v>99</v>
      </c>
      <c r="I174" s="3">
        <v>0.97222222222222221</v>
      </c>
      <c r="J174" s="3">
        <v>0.97916666666666663</v>
      </c>
      <c r="K174" s="29">
        <f t="shared" si="32"/>
        <v>9.9999999999999645</v>
      </c>
      <c r="L174" s="410"/>
      <c r="M174" s="411"/>
      <c r="N174" s="412"/>
      <c r="O174" s="35" t="str">
        <f t="shared" si="31"/>
        <v/>
      </c>
      <c r="P174" s="171"/>
      <c r="Q174" s="4"/>
      <c r="R174"/>
      <c r="S174" s="33">
        <f t="shared" si="33"/>
        <v>9.9999999999999645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406"/>
      <c r="B175" s="24">
        <f>C174</f>
        <v>1.0138888888888888</v>
      </c>
      <c r="C175" s="24">
        <f>B175+1/24</f>
        <v>1.0555555555555556</v>
      </c>
      <c r="D175" s="5"/>
      <c r="E175" s="172"/>
      <c r="F175" s="398" t="s">
        <v>116</v>
      </c>
      <c r="G175" s="398"/>
      <c r="H175" s="6" t="s">
        <v>135</v>
      </c>
      <c r="I175" s="7">
        <v>0.97916666666666663</v>
      </c>
      <c r="J175" s="7">
        <v>0.98611111111111116</v>
      </c>
      <c r="K175" s="30">
        <f t="shared" si="32"/>
        <v>10.000000000000124</v>
      </c>
      <c r="L175" s="395"/>
      <c r="M175" s="396"/>
      <c r="N175" s="397"/>
      <c r="O175" s="36" t="str">
        <f t="shared" si="31"/>
        <v/>
      </c>
      <c r="P175" s="172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10.000000000000124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406"/>
      <c r="B176" s="24">
        <f t="shared" ref="B176:B184" si="43">C175</f>
        <v>1.0555555555555556</v>
      </c>
      <c r="C176" s="24">
        <f t="shared" ref="C176:C184" si="44">B176+1/24</f>
        <v>1.0972222222222223</v>
      </c>
      <c r="D176" s="5"/>
      <c r="E176" s="172"/>
      <c r="F176" s="398" t="s">
        <v>275</v>
      </c>
      <c r="G176" s="398"/>
      <c r="H176" s="6" t="s">
        <v>257</v>
      </c>
      <c r="I176" s="7">
        <v>0.99583333333333324</v>
      </c>
      <c r="J176" s="7">
        <v>1.6666666666666666E-2</v>
      </c>
      <c r="K176" s="30">
        <f t="shared" si="32"/>
        <v>30.000000000000213</v>
      </c>
      <c r="L176" s="395" t="s">
        <v>274</v>
      </c>
      <c r="M176" s="396"/>
      <c r="N176" s="397"/>
      <c r="O176" s="36" t="str">
        <f t="shared" si="31"/>
        <v/>
      </c>
      <c r="P176" s="172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30.000000000000213</v>
      </c>
      <c r="AB176" s="114"/>
    </row>
    <row r="177" spans="1:28" s="113" customFormat="1" ht="29.25" customHeight="1">
      <c r="A177" s="406"/>
      <c r="B177" s="24">
        <f t="shared" si="43"/>
        <v>1.0972222222222223</v>
      </c>
      <c r="C177" s="24">
        <f t="shared" si="44"/>
        <v>1.1388888888888891</v>
      </c>
      <c r="D177" s="5"/>
      <c r="E177" s="172"/>
      <c r="F177" s="398" t="s">
        <v>132</v>
      </c>
      <c r="G177" s="398"/>
      <c r="H177" s="6" t="s">
        <v>99</v>
      </c>
      <c r="I177" s="7">
        <v>0.17708333333333334</v>
      </c>
      <c r="J177" s="7">
        <v>0.1875</v>
      </c>
      <c r="K177" s="30">
        <f t="shared" si="32"/>
        <v>14.999999999999986</v>
      </c>
      <c r="L177" s="395"/>
      <c r="M177" s="396"/>
      <c r="N177" s="397"/>
      <c r="O177" s="36" t="str">
        <f t="shared" si="31"/>
        <v/>
      </c>
      <c r="P177" s="172"/>
      <c r="Q177" s="8"/>
      <c r="R177"/>
      <c r="S177" s="33">
        <f t="shared" si="33"/>
        <v>14.999999999999986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406"/>
      <c r="B178" s="24">
        <f t="shared" si="43"/>
        <v>1.1388888888888891</v>
      </c>
      <c r="C178" s="24">
        <f t="shared" si="44"/>
        <v>1.1805555555555558</v>
      </c>
      <c r="D178" s="5"/>
      <c r="E178" s="172"/>
      <c r="F178" s="398" t="s">
        <v>133</v>
      </c>
      <c r="G178" s="398"/>
      <c r="H178" s="6" t="s">
        <v>99</v>
      </c>
      <c r="I178" s="7">
        <v>0.1875</v>
      </c>
      <c r="J178" s="7">
        <v>0.2638888888888889</v>
      </c>
      <c r="K178" s="30">
        <f t="shared" si="32"/>
        <v>110.00000000000001</v>
      </c>
      <c r="L178" s="395"/>
      <c r="M178" s="396"/>
      <c r="N178" s="397"/>
      <c r="O178" s="36" t="str">
        <f t="shared" si="31"/>
        <v/>
      </c>
      <c r="P178" s="172"/>
      <c r="Q178" s="8"/>
      <c r="R178"/>
      <c r="S178" s="33">
        <f t="shared" si="33"/>
        <v>110.00000000000001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406"/>
      <c r="B179" s="24">
        <f t="shared" si="43"/>
        <v>1.1805555555555558</v>
      </c>
      <c r="C179" s="24">
        <f t="shared" si="44"/>
        <v>1.2222222222222225</v>
      </c>
      <c r="D179" s="5"/>
      <c r="E179" s="172"/>
      <c r="F179" s="398"/>
      <c r="G179" s="398"/>
      <c r="H179" s="6"/>
      <c r="I179" s="7"/>
      <c r="J179" s="7"/>
      <c r="K179" s="30">
        <f t="shared" si="32"/>
        <v>0</v>
      </c>
      <c r="L179" s="395"/>
      <c r="M179" s="396"/>
      <c r="N179" s="397"/>
      <c r="O179" s="36">
        <f t="shared" si="31"/>
        <v>0</v>
      </c>
      <c r="P179" s="172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406"/>
      <c r="B180" s="24">
        <f t="shared" si="43"/>
        <v>1.2222222222222225</v>
      </c>
      <c r="C180" s="24">
        <f t="shared" si="44"/>
        <v>1.2638888888888893</v>
      </c>
      <c r="D180" s="5"/>
      <c r="E180" s="9"/>
      <c r="F180" s="398"/>
      <c r="G180" s="398"/>
      <c r="H180" s="6"/>
      <c r="I180" s="7"/>
      <c r="J180" s="7"/>
      <c r="K180" s="30">
        <f t="shared" si="32"/>
        <v>0</v>
      </c>
      <c r="L180" s="395"/>
      <c r="M180" s="396"/>
      <c r="N180" s="397"/>
      <c r="O180" s="36">
        <f t="shared" si="31"/>
        <v>0</v>
      </c>
      <c r="P180" s="172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406"/>
      <c r="B181" s="24">
        <f t="shared" si="43"/>
        <v>1.2638888888888893</v>
      </c>
      <c r="C181" s="24">
        <f t="shared" si="44"/>
        <v>1.305555555555556</v>
      </c>
      <c r="D181" s="5"/>
      <c r="E181" s="9"/>
      <c r="F181" s="393"/>
      <c r="G181" s="394"/>
      <c r="H181" s="6"/>
      <c r="I181" s="7"/>
      <c r="J181" s="7"/>
      <c r="K181" s="30">
        <f t="shared" si="32"/>
        <v>0</v>
      </c>
      <c r="L181" s="395"/>
      <c r="M181" s="396"/>
      <c r="N181" s="397"/>
      <c r="O181" s="36">
        <f t="shared" si="31"/>
        <v>0</v>
      </c>
      <c r="P181" s="172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406"/>
      <c r="B182" s="24">
        <f t="shared" si="43"/>
        <v>1.305555555555556</v>
      </c>
      <c r="C182" s="24">
        <f t="shared" si="44"/>
        <v>1.3472222222222228</v>
      </c>
      <c r="D182" s="5"/>
      <c r="E182" s="9"/>
      <c r="F182" s="393"/>
      <c r="G182" s="394"/>
      <c r="H182" s="6"/>
      <c r="I182" s="7"/>
      <c r="J182" s="7"/>
      <c r="K182" s="30">
        <f t="shared" si="32"/>
        <v>0</v>
      </c>
      <c r="L182" s="395"/>
      <c r="M182" s="396"/>
      <c r="N182" s="397"/>
      <c r="O182" s="36">
        <f t="shared" si="31"/>
        <v>0</v>
      </c>
      <c r="P182" s="172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406"/>
      <c r="B183" s="24">
        <f t="shared" si="43"/>
        <v>1.3472222222222228</v>
      </c>
      <c r="C183" s="24">
        <f t="shared" si="44"/>
        <v>1.3888888888888895</v>
      </c>
      <c r="D183" s="5"/>
      <c r="E183" s="9"/>
      <c r="F183" s="398"/>
      <c r="G183" s="398"/>
      <c r="H183" s="6"/>
      <c r="I183" s="7"/>
      <c r="J183" s="7"/>
      <c r="K183" s="30">
        <f t="shared" si="32"/>
        <v>0</v>
      </c>
      <c r="L183" s="395"/>
      <c r="M183" s="396"/>
      <c r="N183" s="397"/>
      <c r="O183" s="36">
        <f t="shared" si="31"/>
        <v>0</v>
      </c>
      <c r="P183" s="172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407"/>
      <c r="B184" s="25">
        <f t="shared" si="43"/>
        <v>1.3888888888888895</v>
      </c>
      <c r="C184" s="25">
        <f t="shared" si="44"/>
        <v>1.4305555555555562</v>
      </c>
      <c r="D184" s="15"/>
      <c r="E184" s="11"/>
      <c r="F184" s="401"/>
      <c r="G184" s="401"/>
      <c r="H184" s="12"/>
      <c r="I184" s="13"/>
      <c r="J184" s="13"/>
      <c r="K184" s="31">
        <f t="shared" si="32"/>
        <v>0</v>
      </c>
      <c r="L184" s="402"/>
      <c r="M184" s="403"/>
      <c r="N184" s="404"/>
      <c r="O184" s="39">
        <f t="shared" si="31"/>
        <v>0</v>
      </c>
      <c r="P184" s="173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405" t="str">
        <f>A154</f>
        <v>сироп клубника Риоба 1,0</v>
      </c>
      <c r="B185" s="23">
        <f>B140</f>
        <v>0.2638888888888889</v>
      </c>
      <c r="C185" s="23">
        <f>B185+1/24</f>
        <v>0.30555555555555558</v>
      </c>
      <c r="D185" s="1"/>
      <c r="E185" s="171"/>
      <c r="F185" s="408" t="s">
        <v>134</v>
      </c>
      <c r="G185" s="409"/>
      <c r="H185" s="2" t="s">
        <v>99</v>
      </c>
      <c r="I185" s="3">
        <v>0.2638888888888889</v>
      </c>
      <c r="J185" s="3">
        <v>0.27083333333333331</v>
      </c>
      <c r="K185" s="29">
        <f t="shared" si="32"/>
        <v>9.9999999999999645</v>
      </c>
      <c r="L185" s="410"/>
      <c r="M185" s="411"/>
      <c r="N185" s="412"/>
      <c r="O185" s="35" t="str">
        <f t="shared" si="31"/>
        <v/>
      </c>
      <c r="P185" s="171"/>
      <c r="Q185" s="4"/>
      <c r="R185"/>
      <c r="S185" s="33">
        <f t="shared" si="33"/>
        <v>9.9999999999999645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406"/>
      <c r="B186" s="24">
        <f>C185</f>
        <v>0.30555555555555558</v>
      </c>
      <c r="C186" s="24">
        <f>B186+1/24</f>
        <v>0.34722222222222227</v>
      </c>
      <c r="D186" s="5"/>
      <c r="E186" s="172"/>
      <c r="F186" s="398" t="s">
        <v>116</v>
      </c>
      <c r="G186" s="398"/>
      <c r="H186" s="6" t="s">
        <v>135</v>
      </c>
      <c r="I186" s="7">
        <v>0.27083333333333331</v>
      </c>
      <c r="J186" s="7">
        <v>0.27777777777777779</v>
      </c>
      <c r="K186" s="30">
        <f t="shared" si="32"/>
        <v>10.000000000000044</v>
      </c>
      <c r="L186" s="395"/>
      <c r="M186" s="396"/>
      <c r="N186" s="397"/>
      <c r="O186" s="36" t="str">
        <f t="shared" si="31"/>
        <v/>
      </c>
      <c r="P186" s="172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10.000000000000044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406"/>
      <c r="B187" s="24">
        <f t="shared" ref="B187:B195" si="45">C186</f>
        <v>0.34722222222222227</v>
      </c>
      <c r="C187" s="24">
        <f t="shared" ref="C187:C195" si="46">B187+1/24</f>
        <v>0.38888888888888895</v>
      </c>
      <c r="D187" s="5"/>
      <c r="E187" s="172"/>
      <c r="F187" s="398"/>
      <c r="G187" s="398"/>
      <c r="H187" s="6"/>
      <c r="I187" s="7"/>
      <c r="J187" s="7"/>
      <c r="K187" s="30">
        <f t="shared" si="32"/>
        <v>0</v>
      </c>
      <c r="L187" s="395"/>
      <c r="M187" s="396"/>
      <c r="N187" s="397"/>
      <c r="O187" s="36">
        <f t="shared" si="31"/>
        <v>0</v>
      </c>
      <c r="P187" s="172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406"/>
      <c r="B188" s="24">
        <f t="shared" si="45"/>
        <v>0.38888888888888895</v>
      </c>
      <c r="C188" s="24">
        <f t="shared" si="46"/>
        <v>0.43055555555555564</v>
      </c>
      <c r="D188" s="5"/>
      <c r="E188" s="172"/>
      <c r="F188" s="398"/>
      <c r="G188" s="398"/>
      <c r="H188" s="6"/>
      <c r="I188" s="7"/>
      <c r="J188" s="7"/>
      <c r="K188" s="30">
        <f t="shared" si="32"/>
        <v>0</v>
      </c>
      <c r="L188" s="395"/>
      <c r="M188" s="396"/>
      <c r="N188" s="397"/>
      <c r="O188" s="36">
        <f t="shared" si="31"/>
        <v>0</v>
      </c>
      <c r="P188" s="172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406"/>
      <c r="B189" s="24">
        <f t="shared" si="45"/>
        <v>0.43055555555555564</v>
      </c>
      <c r="C189" s="24">
        <f t="shared" si="46"/>
        <v>0.47222222222222232</v>
      </c>
      <c r="D189" s="5"/>
      <c r="E189" s="172"/>
      <c r="F189" s="398"/>
      <c r="G189" s="398"/>
      <c r="H189" s="6"/>
      <c r="I189" s="7"/>
      <c r="J189" s="7"/>
      <c r="K189" s="30">
        <f t="shared" si="32"/>
        <v>0</v>
      </c>
      <c r="L189" s="395"/>
      <c r="M189" s="396"/>
      <c r="N189" s="397"/>
      <c r="O189" s="36">
        <f t="shared" si="31"/>
        <v>0</v>
      </c>
      <c r="P189" s="172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406"/>
      <c r="B190" s="24">
        <f t="shared" si="45"/>
        <v>0.47222222222222232</v>
      </c>
      <c r="C190" s="24">
        <f t="shared" si="46"/>
        <v>0.51388888888888895</v>
      </c>
      <c r="D190" s="5"/>
      <c r="E190" s="172"/>
      <c r="F190" s="398"/>
      <c r="G190" s="398"/>
      <c r="H190" s="6"/>
      <c r="I190" s="7"/>
      <c r="J190" s="7"/>
      <c r="K190" s="30">
        <f t="shared" si="32"/>
        <v>0</v>
      </c>
      <c r="L190" s="395"/>
      <c r="M190" s="396"/>
      <c r="N190" s="397"/>
      <c r="O190" s="36">
        <f t="shared" si="31"/>
        <v>0</v>
      </c>
      <c r="P190" s="172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406"/>
      <c r="B191" s="24">
        <f t="shared" si="45"/>
        <v>0.51388888888888895</v>
      </c>
      <c r="C191" s="24">
        <f t="shared" si="46"/>
        <v>0.55555555555555558</v>
      </c>
      <c r="D191" s="5"/>
      <c r="E191" s="9"/>
      <c r="F191" s="398"/>
      <c r="G191" s="398"/>
      <c r="H191" s="6"/>
      <c r="I191" s="7"/>
      <c r="J191" s="7"/>
      <c r="K191" s="30">
        <f t="shared" si="32"/>
        <v>0</v>
      </c>
      <c r="L191" s="395"/>
      <c r="M191" s="396"/>
      <c r="N191" s="397"/>
      <c r="O191" s="36">
        <f t="shared" si="31"/>
        <v>0</v>
      </c>
      <c r="P191" s="172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406"/>
      <c r="B192" s="24">
        <f t="shared" si="45"/>
        <v>0.55555555555555558</v>
      </c>
      <c r="C192" s="24">
        <f t="shared" si="46"/>
        <v>0.59722222222222221</v>
      </c>
      <c r="D192" s="5"/>
      <c r="E192" s="9"/>
      <c r="F192" s="393"/>
      <c r="G192" s="394"/>
      <c r="H192" s="6"/>
      <c r="I192" s="7"/>
      <c r="J192" s="7"/>
      <c r="K192" s="30">
        <f t="shared" si="32"/>
        <v>0</v>
      </c>
      <c r="L192" s="395"/>
      <c r="M192" s="396"/>
      <c r="N192" s="397"/>
      <c r="O192" s="36">
        <f t="shared" si="31"/>
        <v>0</v>
      </c>
      <c r="P192" s="172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406"/>
      <c r="B193" s="24">
        <f t="shared" si="45"/>
        <v>0.59722222222222221</v>
      </c>
      <c r="C193" s="24">
        <f t="shared" si="46"/>
        <v>0.63888888888888884</v>
      </c>
      <c r="D193" s="5"/>
      <c r="E193" s="9"/>
      <c r="F193" s="393"/>
      <c r="G193" s="394"/>
      <c r="H193" s="6"/>
      <c r="I193" s="7"/>
      <c r="J193" s="7"/>
      <c r="K193" s="30">
        <f t="shared" si="32"/>
        <v>0</v>
      </c>
      <c r="L193" s="395"/>
      <c r="M193" s="396"/>
      <c r="N193" s="397"/>
      <c r="O193" s="36">
        <f t="shared" si="31"/>
        <v>0</v>
      </c>
      <c r="P193" s="172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406"/>
      <c r="B194" s="24">
        <f t="shared" si="45"/>
        <v>0.63888888888888884</v>
      </c>
      <c r="C194" s="24">
        <f t="shared" si="46"/>
        <v>0.68055555555555547</v>
      </c>
      <c r="D194" s="5"/>
      <c r="E194" s="9"/>
      <c r="F194" s="398"/>
      <c r="G194" s="398"/>
      <c r="H194" s="6"/>
      <c r="I194" s="7"/>
      <c r="J194" s="7"/>
      <c r="K194" s="30">
        <f t="shared" si="32"/>
        <v>0</v>
      </c>
      <c r="L194" s="395"/>
      <c r="M194" s="396"/>
      <c r="N194" s="397"/>
      <c r="O194" s="36">
        <f t="shared" si="31"/>
        <v>0</v>
      </c>
      <c r="P194" s="172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407"/>
      <c r="B195" s="25">
        <f t="shared" si="45"/>
        <v>0.68055555555555547</v>
      </c>
      <c r="C195" s="25">
        <f t="shared" si="46"/>
        <v>0.7222222222222221</v>
      </c>
      <c r="D195" s="15"/>
      <c r="E195" s="11"/>
      <c r="F195" s="401"/>
      <c r="G195" s="401"/>
      <c r="H195" s="12"/>
      <c r="I195" s="13"/>
      <c r="J195" s="13"/>
      <c r="K195" s="31">
        <f t="shared" si="32"/>
        <v>0</v>
      </c>
      <c r="L195" s="402"/>
      <c r="M195" s="403"/>
      <c r="N195" s="404"/>
      <c r="O195" s="39">
        <f t="shared" si="31"/>
        <v>0</v>
      </c>
      <c r="P195" s="173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405">
        <f>A155</f>
        <v>0</v>
      </c>
      <c r="B196" s="23">
        <f>B142</f>
        <v>0</v>
      </c>
      <c r="C196" s="23">
        <f>B196+1/24</f>
        <v>4.1666666666666664E-2</v>
      </c>
      <c r="D196" s="1"/>
      <c r="E196" s="171"/>
      <c r="F196" s="408"/>
      <c r="G196" s="409"/>
      <c r="H196" s="2"/>
      <c r="I196" s="3"/>
      <c r="J196" s="3"/>
      <c r="K196" s="29">
        <f t="shared" si="32"/>
        <v>0</v>
      </c>
      <c r="L196" s="410"/>
      <c r="M196" s="411"/>
      <c r="N196" s="412"/>
      <c r="O196" s="35">
        <f t="shared" si="31"/>
        <v>0</v>
      </c>
      <c r="P196" s="171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406"/>
      <c r="B197" s="24">
        <f>C196</f>
        <v>4.1666666666666664E-2</v>
      </c>
      <c r="C197" s="24">
        <f>B197+1/24</f>
        <v>8.3333333333333329E-2</v>
      </c>
      <c r="D197" s="5"/>
      <c r="E197" s="172"/>
      <c r="F197" s="398"/>
      <c r="G197" s="398"/>
      <c r="H197" s="6"/>
      <c r="I197" s="7"/>
      <c r="J197" s="7"/>
      <c r="K197" s="30">
        <f t="shared" si="32"/>
        <v>0</v>
      </c>
      <c r="L197" s="395"/>
      <c r="M197" s="396"/>
      <c r="N197" s="397"/>
      <c r="O197" s="36">
        <f t="shared" si="31"/>
        <v>0</v>
      </c>
      <c r="P197" s="172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40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72"/>
      <c r="F198" s="398"/>
      <c r="G198" s="398"/>
      <c r="H198" s="6"/>
      <c r="I198" s="7"/>
      <c r="J198" s="7"/>
      <c r="K198" s="30">
        <f t="shared" si="32"/>
        <v>0</v>
      </c>
      <c r="L198" s="395"/>
      <c r="M198" s="396"/>
      <c r="N198" s="397"/>
      <c r="O198" s="36">
        <f t="shared" si="31"/>
        <v>0</v>
      </c>
      <c r="P198" s="172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406"/>
      <c r="B199" s="24">
        <f t="shared" si="47"/>
        <v>0.125</v>
      </c>
      <c r="C199" s="24">
        <f t="shared" si="48"/>
        <v>0.16666666666666666</v>
      </c>
      <c r="D199" s="5"/>
      <c r="E199" s="172"/>
      <c r="F199" s="398"/>
      <c r="G199" s="398"/>
      <c r="H199" s="6"/>
      <c r="I199" s="7"/>
      <c r="J199" s="7"/>
      <c r="K199" s="30">
        <f t="shared" si="32"/>
        <v>0</v>
      </c>
      <c r="L199" s="395"/>
      <c r="M199" s="396"/>
      <c r="N199" s="397"/>
      <c r="O199" s="36">
        <f t="shared" si="31"/>
        <v>0</v>
      </c>
      <c r="P199" s="172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406"/>
      <c r="B200" s="24">
        <f t="shared" si="47"/>
        <v>0.16666666666666666</v>
      </c>
      <c r="C200" s="24">
        <f t="shared" si="48"/>
        <v>0.20833333333333331</v>
      </c>
      <c r="D200" s="5"/>
      <c r="E200" s="172"/>
      <c r="F200" s="398"/>
      <c r="G200" s="398"/>
      <c r="H200" s="6"/>
      <c r="I200" s="7"/>
      <c r="J200" s="7"/>
      <c r="K200" s="30">
        <f t="shared" si="32"/>
        <v>0</v>
      </c>
      <c r="L200" s="395"/>
      <c r="M200" s="396"/>
      <c r="N200" s="397"/>
      <c r="O200" s="36">
        <f t="shared" si="31"/>
        <v>0</v>
      </c>
      <c r="P200" s="172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406"/>
      <c r="B201" s="24">
        <f t="shared" si="47"/>
        <v>0.20833333333333331</v>
      </c>
      <c r="C201" s="24">
        <f t="shared" si="48"/>
        <v>0.24999999999999997</v>
      </c>
      <c r="D201" s="5"/>
      <c r="E201" s="172"/>
      <c r="F201" s="398"/>
      <c r="G201" s="398"/>
      <c r="H201" s="6"/>
      <c r="I201" s="7"/>
      <c r="J201" s="7"/>
      <c r="K201" s="30">
        <f t="shared" si="32"/>
        <v>0</v>
      </c>
      <c r="L201" s="395"/>
      <c r="M201" s="396"/>
      <c r="N201" s="397"/>
      <c r="O201" s="36">
        <f t="shared" si="31"/>
        <v>0</v>
      </c>
      <c r="P201" s="172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40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398"/>
      <c r="G202" s="398"/>
      <c r="H202" s="6"/>
      <c r="I202" s="7"/>
      <c r="J202" s="7"/>
      <c r="K202" s="30">
        <f t="shared" si="32"/>
        <v>0</v>
      </c>
      <c r="L202" s="395"/>
      <c r="M202" s="396"/>
      <c r="N202" s="397"/>
      <c r="O202" s="36">
        <f t="shared" si="31"/>
        <v>0</v>
      </c>
      <c r="P202" s="172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40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393"/>
      <c r="G203" s="394"/>
      <c r="H203" s="6"/>
      <c r="I203" s="7"/>
      <c r="J203" s="7"/>
      <c r="K203" s="30">
        <f t="shared" si="32"/>
        <v>0</v>
      </c>
      <c r="L203" s="395"/>
      <c r="M203" s="396"/>
      <c r="N203" s="397"/>
      <c r="O203" s="36">
        <f t="shared" si="31"/>
        <v>0</v>
      </c>
      <c r="P203" s="172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406"/>
      <c r="B204" s="24">
        <f t="shared" si="47"/>
        <v>0.33333333333333331</v>
      </c>
      <c r="C204" s="24">
        <f t="shared" si="48"/>
        <v>0.375</v>
      </c>
      <c r="D204" s="5"/>
      <c r="E204" s="9"/>
      <c r="F204" s="393"/>
      <c r="G204" s="394"/>
      <c r="H204" s="6"/>
      <c r="I204" s="7"/>
      <c r="J204" s="7"/>
      <c r="K204" s="30">
        <f t="shared" si="32"/>
        <v>0</v>
      </c>
      <c r="L204" s="395"/>
      <c r="M204" s="396"/>
      <c r="N204" s="397"/>
      <c r="O204" s="36">
        <f t="shared" si="31"/>
        <v>0</v>
      </c>
      <c r="P204" s="172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406"/>
      <c r="B205" s="24">
        <f t="shared" si="47"/>
        <v>0.375</v>
      </c>
      <c r="C205" s="24">
        <f t="shared" si="48"/>
        <v>0.41666666666666669</v>
      </c>
      <c r="D205" s="5"/>
      <c r="E205" s="9"/>
      <c r="F205" s="398"/>
      <c r="G205" s="398"/>
      <c r="H205" s="6"/>
      <c r="I205" s="7"/>
      <c r="J205" s="7"/>
      <c r="K205" s="30">
        <f t="shared" si="32"/>
        <v>0</v>
      </c>
      <c r="L205" s="395"/>
      <c r="M205" s="396"/>
      <c r="N205" s="397"/>
      <c r="O205" s="36">
        <f t="shared" si="31"/>
        <v>0</v>
      </c>
      <c r="P205" s="172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40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401"/>
      <c r="G206" s="401"/>
      <c r="H206" s="12"/>
      <c r="I206" s="13"/>
      <c r="J206" s="13"/>
      <c r="K206" s="31">
        <f t="shared" si="32"/>
        <v>0</v>
      </c>
      <c r="L206" s="402"/>
      <c r="M206" s="403"/>
      <c r="N206" s="404"/>
      <c r="O206" s="173">
        <f t="shared" si="31"/>
        <v>0</v>
      </c>
      <c r="P206" s="173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406">
        <f>A156</f>
        <v>0</v>
      </c>
      <c r="B207" s="23">
        <f>B144</f>
        <v>0</v>
      </c>
      <c r="C207" s="23">
        <f>B207+1/24</f>
        <v>4.1666666666666664E-2</v>
      </c>
      <c r="D207" s="1"/>
      <c r="E207" s="171"/>
      <c r="F207" s="408"/>
      <c r="G207" s="409"/>
      <c r="H207" s="2"/>
      <c r="I207" s="3"/>
      <c r="J207" s="3"/>
      <c r="K207" s="29">
        <f t="shared" si="32"/>
        <v>0</v>
      </c>
      <c r="L207" s="410"/>
      <c r="M207" s="411"/>
      <c r="N207" s="412"/>
      <c r="O207" s="35">
        <f t="shared" si="31"/>
        <v>0</v>
      </c>
      <c r="P207" s="171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406"/>
      <c r="B208" s="24">
        <f>C207</f>
        <v>4.1666666666666664E-2</v>
      </c>
      <c r="C208" s="24">
        <f>B208+1/24</f>
        <v>8.3333333333333329E-2</v>
      </c>
      <c r="D208" s="5"/>
      <c r="E208" s="172"/>
      <c r="F208" s="393"/>
      <c r="G208" s="394"/>
      <c r="H208" s="6"/>
      <c r="I208" s="7"/>
      <c r="J208" s="7"/>
      <c r="K208" s="30">
        <f t="shared" si="32"/>
        <v>0</v>
      </c>
      <c r="L208" s="395"/>
      <c r="M208" s="396"/>
      <c r="N208" s="397"/>
      <c r="O208" s="36">
        <f t="shared" si="31"/>
        <v>0</v>
      </c>
      <c r="P208" s="172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40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72"/>
      <c r="F209" s="398"/>
      <c r="G209" s="398"/>
      <c r="H209" s="6"/>
      <c r="I209" s="7"/>
      <c r="J209" s="7"/>
      <c r="K209" s="30">
        <f t="shared" si="32"/>
        <v>0</v>
      </c>
      <c r="L209" s="395"/>
      <c r="M209" s="396"/>
      <c r="N209" s="397"/>
      <c r="O209" s="36">
        <f t="shared" si="31"/>
        <v>0</v>
      </c>
      <c r="P209" s="172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406"/>
      <c r="B210" s="24">
        <f t="shared" si="49"/>
        <v>0.125</v>
      </c>
      <c r="C210" s="24">
        <f t="shared" si="50"/>
        <v>0.16666666666666666</v>
      </c>
      <c r="D210" s="5"/>
      <c r="E210" s="172"/>
      <c r="F210" s="398"/>
      <c r="G210" s="398"/>
      <c r="H210" s="6"/>
      <c r="I210" s="7"/>
      <c r="J210" s="7"/>
      <c r="K210" s="30">
        <f t="shared" si="32"/>
        <v>0</v>
      </c>
      <c r="L210" s="395"/>
      <c r="M210" s="396"/>
      <c r="N210" s="397"/>
      <c r="O210" s="36">
        <f t="shared" si="31"/>
        <v>0</v>
      </c>
      <c r="P210" s="172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406"/>
      <c r="B211" s="24">
        <f t="shared" si="49"/>
        <v>0.16666666666666666</v>
      </c>
      <c r="C211" s="24">
        <f t="shared" si="50"/>
        <v>0.20833333333333331</v>
      </c>
      <c r="D211" s="5"/>
      <c r="E211" s="172"/>
      <c r="F211" s="398"/>
      <c r="G211" s="398"/>
      <c r="H211" s="6"/>
      <c r="I211" s="7"/>
      <c r="J211" s="7"/>
      <c r="K211" s="30">
        <f t="shared" si="32"/>
        <v>0</v>
      </c>
      <c r="L211" s="395"/>
      <c r="M211" s="396"/>
      <c r="N211" s="397"/>
      <c r="O211" s="36">
        <f t="shared" si="31"/>
        <v>0</v>
      </c>
      <c r="P211" s="172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406"/>
      <c r="B212" s="24">
        <f t="shared" si="49"/>
        <v>0.20833333333333331</v>
      </c>
      <c r="C212" s="24">
        <f t="shared" si="50"/>
        <v>0.24999999999999997</v>
      </c>
      <c r="D212" s="5"/>
      <c r="E212" s="172"/>
      <c r="F212" s="398"/>
      <c r="G212" s="398"/>
      <c r="H212" s="6"/>
      <c r="I212" s="7"/>
      <c r="J212" s="7"/>
      <c r="K212" s="30">
        <f t="shared" si="32"/>
        <v>0</v>
      </c>
      <c r="L212" s="395"/>
      <c r="M212" s="396"/>
      <c r="N212" s="397"/>
      <c r="O212" s="36">
        <f t="shared" si="31"/>
        <v>0</v>
      </c>
      <c r="P212" s="172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40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398"/>
      <c r="G213" s="398"/>
      <c r="H213" s="6"/>
      <c r="I213" s="7"/>
      <c r="J213" s="7"/>
      <c r="K213" s="30">
        <f t="shared" si="32"/>
        <v>0</v>
      </c>
      <c r="L213" s="395"/>
      <c r="M213" s="396"/>
      <c r="N213" s="397"/>
      <c r="O213" s="36">
        <f t="shared" si="31"/>
        <v>0</v>
      </c>
      <c r="P213" s="172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40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393"/>
      <c r="G214" s="394"/>
      <c r="H214" s="6"/>
      <c r="I214" s="7"/>
      <c r="J214" s="7"/>
      <c r="K214" s="30">
        <f t="shared" si="32"/>
        <v>0</v>
      </c>
      <c r="L214" s="395"/>
      <c r="M214" s="396"/>
      <c r="N214" s="397"/>
      <c r="O214" s="36">
        <f t="shared" si="31"/>
        <v>0</v>
      </c>
      <c r="P214" s="172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406"/>
      <c r="B215" s="24">
        <f t="shared" si="49"/>
        <v>0.33333333333333331</v>
      </c>
      <c r="C215" s="24">
        <f t="shared" si="50"/>
        <v>0.375</v>
      </c>
      <c r="D215" s="5"/>
      <c r="E215" s="9"/>
      <c r="F215" s="393"/>
      <c r="G215" s="394"/>
      <c r="H215" s="6"/>
      <c r="I215" s="7"/>
      <c r="J215" s="7"/>
      <c r="K215" s="30">
        <f t="shared" si="32"/>
        <v>0</v>
      </c>
      <c r="L215" s="395"/>
      <c r="M215" s="396"/>
      <c r="N215" s="397"/>
      <c r="O215" s="36">
        <f t="shared" si="31"/>
        <v>0</v>
      </c>
      <c r="P215" s="172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406"/>
      <c r="B216" s="24">
        <f t="shared" si="49"/>
        <v>0.375</v>
      </c>
      <c r="C216" s="24">
        <f t="shared" si="50"/>
        <v>0.41666666666666669</v>
      </c>
      <c r="D216" s="5"/>
      <c r="E216" s="9"/>
      <c r="F216" s="398"/>
      <c r="G216" s="398"/>
      <c r="H216" s="6"/>
      <c r="I216" s="7"/>
      <c r="J216" s="7"/>
      <c r="K216" s="30">
        <f t="shared" si="32"/>
        <v>0</v>
      </c>
      <c r="L216" s="395"/>
      <c r="M216" s="396"/>
      <c r="N216" s="397"/>
      <c r="O216" s="36">
        <f t="shared" si="31"/>
        <v>0</v>
      </c>
      <c r="P216" s="172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40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401"/>
      <c r="G217" s="401"/>
      <c r="H217" s="12"/>
      <c r="I217" s="13"/>
      <c r="J217" s="13"/>
      <c r="K217" s="31">
        <f t="shared" si="32"/>
        <v>0</v>
      </c>
      <c r="L217" s="402"/>
      <c r="M217" s="403"/>
      <c r="N217" s="404"/>
      <c r="O217" s="173">
        <f t="shared" si="31"/>
        <v>0</v>
      </c>
      <c r="P217" s="173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405">
        <f>A157</f>
        <v>0</v>
      </c>
      <c r="B218" s="23">
        <f>B146</f>
        <v>0</v>
      </c>
      <c r="C218" s="23">
        <f>B218+1/24</f>
        <v>4.1666666666666664E-2</v>
      </c>
      <c r="D218" s="1"/>
      <c r="E218" s="171"/>
      <c r="F218" s="408"/>
      <c r="G218" s="409"/>
      <c r="H218" s="2"/>
      <c r="I218" s="3"/>
      <c r="J218" s="3"/>
      <c r="K218" s="29">
        <f t="shared" si="32"/>
        <v>0</v>
      </c>
      <c r="L218" s="410"/>
      <c r="M218" s="411"/>
      <c r="N218" s="412"/>
      <c r="O218" s="35">
        <f t="shared" si="31"/>
        <v>0</v>
      </c>
      <c r="P218" s="171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406"/>
      <c r="B219" s="24">
        <f>C218</f>
        <v>4.1666666666666664E-2</v>
      </c>
      <c r="C219" s="24">
        <f>B219+1/24</f>
        <v>8.3333333333333329E-2</v>
      </c>
      <c r="D219" s="5"/>
      <c r="E219" s="172"/>
      <c r="F219" s="393"/>
      <c r="G219" s="394"/>
      <c r="H219" s="6"/>
      <c r="I219" s="7"/>
      <c r="J219" s="7"/>
      <c r="K219" s="30">
        <f t="shared" si="32"/>
        <v>0</v>
      </c>
      <c r="L219" s="395"/>
      <c r="M219" s="396"/>
      <c r="N219" s="397"/>
      <c r="O219" s="36">
        <f t="shared" si="31"/>
        <v>0</v>
      </c>
      <c r="P219" s="172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40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72"/>
      <c r="F220" s="398"/>
      <c r="G220" s="398"/>
      <c r="H220" s="6"/>
      <c r="I220" s="7"/>
      <c r="J220" s="7"/>
      <c r="K220" s="30">
        <f t="shared" si="32"/>
        <v>0</v>
      </c>
      <c r="L220" s="395"/>
      <c r="M220" s="396"/>
      <c r="N220" s="397"/>
      <c r="O220" s="36">
        <f t="shared" si="31"/>
        <v>0</v>
      </c>
      <c r="P220" s="172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406"/>
      <c r="B221" s="24">
        <f t="shared" si="51"/>
        <v>0.125</v>
      </c>
      <c r="C221" s="24">
        <f t="shared" si="52"/>
        <v>0.16666666666666666</v>
      </c>
      <c r="D221" s="5"/>
      <c r="E221" s="172"/>
      <c r="F221" s="398"/>
      <c r="G221" s="398"/>
      <c r="H221" s="6"/>
      <c r="I221" s="7"/>
      <c r="J221" s="7"/>
      <c r="K221" s="30">
        <f t="shared" si="32"/>
        <v>0</v>
      </c>
      <c r="L221" s="395"/>
      <c r="M221" s="396"/>
      <c r="N221" s="397"/>
      <c r="O221" s="36">
        <f t="shared" si="31"/>
        <v>0</v>
      </c>
      <c r="P221" s="172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406"/>
      <c r="B222" s="24">
        <f t="shared" si="51"/>
        <v>0.16666666666666666</v>
      </c>
      <c r="C222" s="24">
        <f t="shared" si="52"/>
        <v>0.20833333333333331</v>
      </c>
      <c r="D222" s="5"/>
      <c r="E222" s="172"/>
      <c r="F222" s="398"/>
      <c r="G222" s="398"/>
      <c r="H222" s="6"/>
      <c r="I222" s="7"/>
      <c r="J222" s="7"/>
      <c r="K222" s="30">
        <f t="shared" si="32"/>
        <v>0</v>
      </c>
      <c r="L222" s="395"/>
      <c r="M222" s="396"/>
      <c r="N222" s="397"/>
      <c r="O222" s="36">
        <f t="shared" si="31"/>
        <v>0</v>
      </c>
      <c r="P222" s="172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406"/>
      <c r="B223" s="24">
        <f t="shared" si="51"/>
        <v>0.20833333333333331</v>
      </c>
      <c r="C223" s="24">
        <f t="shared" si="52"/>
        <v>0.24999999999999997</v>
      </c>
      <c r="D223" s="5"/>
      <c r="E223" s="172"/>
      <c r="F223" s="398"/>
      <c r="G223" s="398"/>
      <c r="H223" s="6"/>
      <c r="I223" s="7"/>
      <c r="J223" s="7"/>
      <c r="K223" s="30">
        <f t="shared" si="32"/>
        <v>0</v>
      </c>
      <c r="L223" s="395"/>
      <c r="M223" s="396"/>
      <c r="N223" s="397"/>
      <c r="O223" s="36">
        <f t="shared" si="31"/>
        <v>0</v>
      </c>
      <c r="P223" s="172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40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398"/>
      <c r="G224" s="398"/>
      <c r="H224" s="6"/>
      <c r="I224" s="7"/>
      <c r="J224" s="7"/>
      <c r="K224" s="30">
        <f t="shared" si="32"/>
        <v>0</v>
      </c>
      <c r="L224" s="395"/>
      <c r="M224" s="396"/>
      <c r="N224" s="397"/>
      <c r="O224" s="36">
        <f t="shared" si="31"/>
        <v>0</v>
      </c>
      <c r="P224" s="172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40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393"/>
      <c r="G225" s="394"/>
      <c r="H225" s="6"/>
      <c r="I225" s="7"/>
      <c r="J225" s="7"/>
      <c r="K225" s="30">
        <f t="shared" si="32"/>
        <v>0</v>
      </c>
      <c r="L225" s="395"/>
      <c r="M225" s="396"/>
      <c r="N225" s="397"/>
      <c r="O225" s="36">
        <f t="shared" si="31"/>
        <v>0</v>
      </c>
      <c r="P225" s="172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406"/>
      <c r="B226" s="24">
        <f t="shared" si="51"/>
        <v>0.33333333333333331</v>
      </c>
      <c r="C226" s="24">
        <f t="shared" si="52"/>
        <v>0.375</v>
      </c>
      <c r="D226" s="5"/>
      <c r="E226" s="9"/>
      <c r="F226" s="393"/>
      <c r="G226" s="394"/>
      <c r="H226" s="6"/>
      <c r="I226" s="7"/>
      <c r="J226" s="7"/>
      <c r="K226" s="30">
        <f t="shared" si="32"/>
        <v>0</v>
      </c>
      <c r="L226" s="395"/>
      <c r="M226" s="396"/>
      <c r="N226" s="397"/>
      <c r="O226" s="36">
        <f t="shared" ref="O226:O228" si="53">IF(H226=$V$5,$F$122,"")</f>
        <v>0</v>
      </c>
      <c r="P226" s="172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406"/>
      <c r="B227" s="24">
        <f t="shared" si="51"/>
        <v>0.375</v>
      </c>
      <c r="C227" s="24">
        <f t="shared" si="52"/>
        <v>0.41666666666666669</v>
      </c>
      <c r="D227" s="5"/>
      <c r="E227" s="9"/>
      <c r="F227" s="398"/>
      <c r="G227" s="398"/>
      <c r="H227" s="6"/>
      <c r="I227" s="7"/>
      <c r="J227" s="7"/>
      <c r="K227" s="30">
        <f t="shared" ref="K227:K228" si="54">(J227-I227+(J227&lt;I227))*24*60</f>
        <v>0</v>
      </c>
      <c r="L227" s="395"/>
      <c r="M227" s="396"/>
      <c r="N227" s="397"/>
      <c r="O227" s="36">
        <f t="shared" si="53"/>
        <v>0</v>
      </c>
      <c r="P227" s="172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40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401"/>
      <c r="G228" s="401"/>
      <c r="H228" s="12"/>
      <c r="I228" s="13"/>
      <c r="J228" s="13"/>
      <c r="K228" s="31">
        <f t="shared" si="54"/>
        <v>0</v>
      </c>
      <c r="L228" s="402"/>
      <c r="M228" s="403"/>
      <c r="N228" s="404"/>
      <c r="O228" s="173">
        <f t="shared" si="53"/>
        <v>0</v>
      </c>
      <c r="P228" s="173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5" thickBot="1">
      <c r="S229" s="34">
        <f t="shared" ref="S229:Z229" si="55">SUM(S162:S228)</f>
        <v>212.99999999999969</v>
      </c>
      <c r="T229" s="34">
        <f t="shared" si="55"/>
        <v>0</v>
      </c>
      <c r="U229" s="34">
        <f t="shared" si="55"/>
        <v>10.999999999999961</v>
      </c>
      <c r="V229" s="34">
        <f t="shared" si="55"/>
        <v>0</v>
      </c>
      <c r="W229" s="34">
        <f t="shared" si="55"/>
        <v>20.000000000000171</v>
      </c>
      <c r="X229" s="34">
        <f t="shared" si="55"/>
        <v>0</v>
      </c>
      <c r="Y229" s="34">
        <f t="shared" si="55"/>
        <v>0</v>
      </c>
      <c r="Z229" s="34">
        <f t="shared" si="55"/>
        <v>30.000000000000213</v>
      </c>
      <c r="AB229" s="114"/>
    </row>
  </sheetData>
  <mergeCells count="571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</mergeCells>
  <conditionalFormatting sqref="A37:F42">
    <cfRule type="containsBlanks" dxfId="926" priority="105" stopIfTrue="1">
      <formula>LEN(TRIM(A37))=0</formula>
    </cfRule>
  </conditionalFormatting>
  <conditionalFormatting sqref="A152:F157">
    <cfRule type="containsBlanks" dxfId="925" priority="79" stopIfTrue="1">
      <formula>LEN(TRIM(A152))=0</formula>
    </cfRule>
  </conditionalFormatting>
  <conditionalFormatting sqref="B21:C32">
    <cfRule type="containsBlanks" dxfId="924" priority="111" stopIfTrue="1">
      <formula>LEN(TRIM(B21))=0</formula>
    </cfRule>
  </conditionalFormatting>
  <conditionalFormatting sqref="B136:C147">
    <cfRule type="containsBlanks" dxfId="923" priority="85" stopIfTrue="1">
      <formula>LEN(TRIM(B136))=0</formula>
    </cfRule>
  </conditionalFormatting>
  <conditionalFormatting sqref="D162:D166 D167:G168 D169:F170">
    <cfRule type="containsBlanks" dxfId="922" priority="78" stopIfTrue="1">
      <formula>LEN(TRIM(D162))=0</formula>
    </cfRule>
  </conditionalFormatting>
  <conditionalFormatting sqref="D181:F182 D183:G184">
    <cfRule type="containsBlanks" dxfId="921" priority="77" stopIfTrue="1">
      <formula>LEN(TRIM(D181))=0</formula>
    </cfRule>
  </conditionalFormatting>
  <conditionalFormatting sqref="D59:G65 D66:F67 D68:J69">
    <cfRule type="containsBlanks" dxfId="920" priority="103" stopIfTrue="1">
      <formula>LEN(TRIM(D59))=0</formula>
    </cfRule>
  </conditionalFormatting>
  <conditionalFormatting sqref="D70:G76 D77:F78 D79:J80">
    <cfRule type="containsBlanks" dxfId="919" priority="102" stopIfTrue="1">
      <formula>LEN(TRIM(D70))=0</formula>
    </cfRule>
  </conditionalFormatting>
  <conditionalFormatting sqref="D81:G87 D88:F89 D90:J91">
    <cfRule type="containsBlanks" dxfId="918" priority="101" stopIfTrue="1">
      <formula>LEN(TRIM(D81))=0</formula>
    </cfRule>
  </conditionalFormatting>
  <conditionalFormatting sqref="D92:G98 D99:F100 D101:J102">
    <cfRule type="containsBlanks" dxfId="917" priority="49" stopIfTrue="1">
      <formula>LEN(TRIM(D92))=0</formula>
    </cfRule>
  </conditionalFormatting>
  <conditionalFormatting sqref="D103:G109 D110:F111 D112:J113">
    <cfRule type="containsBlanks" dxfId="916" priority="43" stopIfTrue="1">
      <formula>LEN(TRIM(D103))=0</formula>
    </cfRule>
  </conditionalFormatting>
  <conditionalFormatting sqref="D171:G180">
    <cfRule type="containsBlanks" dxfId="915" priority="12" stopIfTrue="1">
      <formula>LEN(TRIM(D171))=0</formula>
    </cfRule>
  </conditionalFormatting>
  <conditionalFormatting sqref="D188:G191 D192:F193 D194:G195">
    <cfRule type="containsBlanks" dxfId="914" priority="76" stopIfTrue="1">
      <formula>LEN(TRIM(D188))=0</formula>
    </cfRule>
  </conditionalFormatting>
  <conditionalFormatting sqref="D200:G202 D203:F204 D205:J206">
    <cfRule type="containsBlanks" dxfId="913" priority="75" stopIfTrue="1">
      <formula>LEN(TRIM(D200))=0</formula>
    </cfRule>
  </conditionalFormatting>
  <conditionalFormatting sqref="D207:G213 D214:F215 D216:J217">
    <cfRule type="containsBlanks" dxfId="912" priority="37" stopIfTrue="1">
      <formula>LEN(TRIM(D207))=0</formula>
    </cfRule>
  </conditionalFormatting>
  <conditionalFormatting sqref="D218:G224 D225:F226 D227:J228">
    <cfRule type="containsBlanks" dxfId="911" priority="30" stopIfTrue="1">
      <formula>LEN(TRIM(D218))=0</formula>
    </cfRule>
  </conditionalFormatting>
  <conditionalFormatting sqref="D47:J53 D54:F55 H54:J55 D56:J58">
    <cfRule type="containsBlanks" dxfId="910" priority="104" stopIfTrue="1">
      <formula>LEN(TRIM(D47))=0</formula>
    </cfRule>
  </conditionalFormatting>
  <conditionalFormatting sqref="D185:J187">
    <cfRule type="containsBlanks" dxfId="909" priority="7" stopIfTrue="1">
      <formula>LEN(TRIM(D185))=0</formula>
    </cfRule>
  </conditionalFormatting>
  <conditionalFormatting sqref="D196:J199">
    <cfRule type="containsBlanks" dxfId="908" priority="1" stopIfTrue="1">
      <formula>LEN(TRIM(D196))=0</formula>
    </cfRule>
  </conditionalFormatting>
  <conditionalFormatting sqref="E21:E32">
    <cfRule type="containsBlanks" dxfId="907" priority="110" stopIfTrue="1">
      <formula>LEN(TRIM(E21))=0</formula>
    </cfRule>
  </conditionalFormatting>
  <conditionalFormatting sqref="E136:E147">
    <cfRule type="containsBlanks" dxfId="906" priority="84" stopIfTrue="1">
      <formula>LEN(TRIM(E136))=0</formula>
    </cfRule>
  </conditionalFormatting>
  <conditionalFormatting sqref="E165:G166">
    <cfRule type="containsBlanks" dxfId="905" priority="14" stopIfTrue="1">
      <formula>LEN(TRIM(E165))=0</formula>
    </cfRule>
  </conditionalFormatting>
  <conditionalFormatting sqref="E162:J164">
    <cfRule type="containsBlanks" dxfId="904" priority="20" stopIfTrue="1">
      <formula>LEN(TRIM(E162))=0</formula>
    </cfRule>
  </conditionalFormatting>
  <conditionalFormatting sqref="F5:H13">
    <cfRule type="containsBlanks" dxfId="903" priority="50" stopIfTrue="1">
      <formula>LEN(TRIM(F5))=0</formula>
    </cfRule>
  </conditionalFormatting>
  <conditionalFormatting sqref="F120:H128">
    <cfRule type="containsBlanks" dxfId="902" priority="61" stopIfTrue="1">
      <formula>LEN(TRIM(F120))=0</formula>
    </cfRule>
  </conditionalFormatting>
  <conditionalFormatting sqref="H59:J67">
    <cfRule type="containsBlanks" dxfId="901" priority="60" stopIfTrue="1">
      <formula>LEN(TRIM(H59))=0</formula>
    </cfRule>
  </conditionalFormatting>
  <conditionalFormatting sqref="H70:J78">
    <cfRule type="containsBlanks" dxfId="900" priority="59" stopIfTrue="1">
      <formula>LEN(TRIM(H70))=0</formula>
    </cfRule>
  </conditionalFormatting>
  <conditionalFormatting sqref="H81:J89">
    <cfRule type="containsBlanks" dxfId="899" priority="58" stopIfTrue="1">
      <formula>LEN(TRIM(H81))=0</formula>
    </cfRule>
  </conditionalFormatting>
  <conditionalFormatting sqref="H92:J100">
    <cfRule type="containsBlanks" dxfId="898" priority="44" stopIfTrue="1">
      <formula>LEN(TRIM(H92))=0</formula>
    </cfRule>
  </conditionalFormatting>
  <conditionalFormatting sqref="H103:J111">
    <cfRule type="containsBlanks" dxfId="897" priority="38" stopIfTrue="1">
      <formula>LEN(TRIM(H103))=0</formula>
    </cfRule>
  </conditionalFormatting>
  <conditionalFormatting sqref="H165:J184">
    <cfRule type="containsBlanks" dxfId="896" priority="13" stopIfTrue="1">
      <formula>LEN(TRIM(H165))=0</formula>
    </cfRule>
  </conditionalFormatting>
  <conditionalFormatting sqref="H188:J195">
    <cfRule type="containsBlanks" dxfId="895" priority="53" stopIfTrue="1">
      <formula>LEN(TRIM(H188))=0</formula>
    </cfRule>
  </conditionalFormatting>
  <conditionalFormatting sqref="H200:J204">
    <cfRule type="containsBlanks" dxfId="894" priority="52" stopIfTrue="1">
      <formula>LEN(TRIM(H200))=0</formula>
    </cfRule>
  </conditionalFormatting>
  <conditionalFormatting sqref="H207:J215">
    <cfRule type="containsBlanks" dxfId="893" priority="31" stopIfTrue="1">
      <formula>LEN(TRIM(H207))=0</formula>
    </cfRule>
  </conditionalFormatting>
  <conditionalFormatting sqref="H218:J226">
    <cfRule type="containsBlanks" dxfId="892" priority="24" stopIfTrue="1">
      <formula>LEN(TRIM(H218))=0</formula>
    </cfRule>
  </conditionalFormatting>
  <conditionalFormatting sqref="K5:L13">
    <cfRule type="containsBlanks" dxfId="891" priority="51" stopIfTrue="1">
      <formula>LEN(TRIM(K5))=0</formula>
    </cfRule>
  </conditionalFormatting>
  <conditionalFormatting sqref="K120:L128">
    <cfRule type="containsBlanks" dxfId="890" priority="87" stopIfTrue="1">
      <formula>LEN(TRIM(K120))=0</formula>
    </cfRule>
  </conditionalFormatting>
  <conditionalFormatting sqref="L47:L113">
    <cfRule type="containsBlanks" dxfId="889" priority="39" stopIfTrue="1">
      <formula>LEN(TRIM(L47))=0</formula>
    </cfRule>
  </conditionalFormatting>
  <conditionalFormatting sqref="L162:L228">
    <cfRule type="containsBlanks" dxfId="888" priority="11" stopIfTrue="1">
      <formula>LEN(TRIM(L162))=0</formula>
    </cfRule>
  </conditionalFormatting>
  <conditionalFormatting sqref="O47:Q113">
    <cfRule type="containsBlanks" dxfId="887" priority="40" stopIfTrue="1">
      <formula>LEN(TRIM(O47))=0</formula>
    </cfRule>
  </conditionalFormatting>
  <conditionalFormatting sqref="O162:Q228">
    <cfRule type="containsBlanks" dxfId="886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143D9191-9B06-46DE-AD10-12DA2B897574}">
      <formula1>$V$3:$V$5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11"/>
  <dimension ref="A1:AB229"/>
  <sheetViews>
    <sheetView topLeftCell="A16" zoomScale="70" zoomScaleNormal="70" workbookViewId="0">
      <selection activeCell="G38" sqref="G38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185"/>
      <c r="S1" s="185"/>
      <c r="T1" s="185"/>
      <c r="U1" s="185"/>
    </row>
    <row r="2" spans="1:24" ht="15.75" thickBot="1">
      <c r="A2" s="258" t="s">
        <v>90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186"/>
      <c r="S2" s="186"/>
      <c r="T2" s="186"/>
      <c r="U2" s="186"/>
    </row>
    <row r="3" spans="1:24" ht="18.75" thickBot="1">
      <c r="A3" s="259" t="s">
        <v>60</v>
      </c>
      <c r="B3" s="260"/>
      <c r="C3" s="260"/>
      <c r="D3" s="260"/>
      <c r="E3" s="261"/>
      <c r="F3" s="37" t="s">
        <v>61</v>
      </c>
      <c r="G3" s="38">
        <f>SUM(J21:J32)+SUM(J136:J147)</f>
        <v>40516.666666666657</v>
      </c>
      <c r="H3" s="38">
        <f>SUM(K21:K32)+SUM(K136:K147)</f>
        <v>18596</v>
      </c>
      <c r="I3" s="81" t="s">
        <v>47</v>
      </c>
      <c r="J3" s="82">
        <v>2000</v>
      </c>
      <c r="K3" s="83" t="s">
        <v>54</v>
      </c>
      <c r="L3" s="84">
        <v>720</v>
      </c>
    </row>
    <row r="4" spans="1:24" ht="20.25" customHeight="1" thickBot="1">
      <c r="A4" s="262" t="s">
        <v>8</v>
      </c>
      <c r="B4" s="263"/>
      <c r="C4" s="263"/>
      <c r="D4" s="263"/>
      <c r="E4" s="264"/>
      <c r="F4" s="265" t="s">
        <v>34</v>
      </c>
      <c r="G4" s="265"/>
      <c r="H4" s="266"/>
      <c r="I4" s="265" t="s">
        <v>9</v>
      </c>
      <c r="J4" s="267"/>
      <c r="K4" s="268" t="s">
        <v>16</v>
      </c>
      <c r="L4" s="266"/>
      <c r="M4" s="85"/>
      <c r="N4" s="269" t="s">
        <v>28</v>
      </c>
      <c r="O4" s="270"/>
      <c r="P4" s="270"/>
      <c r="Q4" s="270"/>
      <c r="R4" s="270"/>
      <c r="S4" s="270"/>
      <c r="T4" s="270"/>
      <c r="U4" s="271"/>
      <c r="X4" s="86"/>
    </row>
    <row r="5" spans="1:24" ht="15" thickBot="1">
      <c r="A5" s="289" t="s">
        <v>63</v>
      </c>
      <c r="B5" s="290"/>
      <c r="C5" s="290"/>
      <c r="D5" s="290"/>
      <c r="E5" s="290"/>
      <c r="F5" s="291" t="s">
        <v>91</v>
      </c>
      <c r="G5" s="292"/>
      <c r="H5" s="293"/>
      <c r="I5" s="294" t="s">
        <v>65</v>
      </c>
      <c r="J5" s="295"/>
      <c r="K5" s="291" t="s">
        <v>279</v>
      </c>
      <c r="L5" s="293"/>
      <c r="N5" s="296"/>
      <c r="O5" s="280" t="s">
        <v>29</v>
      </c>
      <c r="P5" s="281"/>
      <c r="Q5" s="281"/>
      <c r="R5" s="178"/>
      <c r="S5" s="178"/>
      <c r="T5" s="178"/>
      <c r="U5" s="87"/>
      <c r="X5" s="88"/>
    </row>
    <row r="6" spans="1:24" ht="14.25">
      <c r="A6" s="183" t="s">
        <v>7</v>
      </c>
      <c r="B6" s="184"/>
      <c r="C6" s="184"/>
      <c r="D6" s="184"/>
      <c r="E6" s="184"/>
      <c r="F6" s="275" t="s">
        <v>235</v>
      </c>
      <c r="G6" s="276"/>
      <c r="H6" s="277"/>
      <c r="I6" s="294" t="s">
        <v>45</v>
      </c>
      <c r="J6" s="295"/>
      <c r="K6" s="275" t="s">
        <v>236</v>
      </c>
      <c r="L6" s="277"/>
      <c r="N6" s="297"/>
      <c r="O6" s="298"/>
      <c r="P6" s="299"/>
      <c r="Q6" s="299"/>
      <c r="R6" s="179"/>
      <c r="S6" s="179"/>
      <c r="T6" s="179"/>
      <c r="U6" s="89"/>
      <c r="X6" s="88"/>
    </row>
    <row r="7" spans="1:24" ht="16.5" customHeight="1">
      <c r="A7" s="272" t="s">
        <v>46</v>
      </c>
      <c r="B7" s="273"/>
      <c r="C7" s="273"/>
      <c r="D7" s="273"/>
      <c r="E7" s="274"/>
      <c r="F7" s="275"/>
      <c r="G7" s="276"/>
      <c r="H7" s="277"/>
      <c r="I7" s="183" t="s">
        <v>44</v>
      </c>
      <c r="J7" s="71"/>
      <c r="K7" s="275"/>
      <c r="L7" s="277"/>
      <c r="N7" s="278"/>
      <c r="O7" s="280" t="s">
        <v>30</v>
      </c>
      <c r="P7" s="281"/>
      <c r="Q7" s="282"/>
      <c r="R7" s="180"/>
      <c r="S7" s="180"/>
      <c r="T7" s="180"/>
      <c r="U7" s="87"/>
      <c r="X7" s="88"/>
    </row>
    <row r="8" spans="1:24" ht="16.5" customHeight="1" thickBot="1">
      <c r="A8" s="272" t="s">
        <v>66</v>
      </c>
      <c r="B8" s="273"/>
      <c r="C8" s="273"/>
      <c r="D8" s="273"/>
      <c r="E8" s="274"/>
      <c r="F8" s="286" t="s">
        <v>95</v>
      </c>
      <c r="G8" s="287"/>
      <c r="H8" s="288"/>
      <c r="I8" s="183" t="s">
        <v>67</v>
      </c>
      <c r="J8" s="71"/>
      <c r="K8" s="286"/>
      <c r="L8" s="288"/>
      <c r="N8" s="279"/>
      <c r="O8" s="283"/>
      <c r="P8" s="284"/>
      <c r="Q8" s="285"/>
      <c r="R8" s="181"/>
      <c r="S8" s="181"/>
      <c r="T8" s="181"/>
      <c r="U8" s="91"/>
      <c r="X8" s="88"/>
    </row>
    <row r="9" spans="1:24" ht="15" thickBot="1">
      <c r="A9" s="303" t="s">
        <v>66</v>
      </c>
      <c r="B9" s="304"/>
      <c r="C9" s="304"/>
      <c r="D9" s="304"/>
      <c r="E9" s="305"/>
      <c r="F9" s="306"/>
      <c r="G9" s="307"/>
      <c r="H9" s="308"/>
      <c r="I9" s="92"/>
      <c r="J9" s="93"/>
      <c r="K9" s="306"/>
      <c r="L9" s="308"/>
      <c r="N9" s="309"/>
      <c r="O9" s="309"/>
      <c r="P9" s="310"/>
      <c r="Q9" s="310"/>
      <c r="R9" s="182"/>
      <c r="S9" s="182"/>
      <c r="T9" s="182"/>
      <c r="U9" s="182"/>
      <c r="X9" s="88"/>
    </row>
    <row r="10" spans="1:24" ht="15" hidden="1" thickBot="1">
      <c r="A10" s="94"/>
      <c r="B10" s="95"/>
      <c r="C10" s="95"/>
      <c r="D10" s="95"/>
      <c r="E10" s="95"/>
      <c r="F10" s="96"/>
      <c r="G10" s="96"/>
      <c r="H10" s="96"/>
      <c r="I10" s="95"/>
      <c r="J10" s="95"/>
      <c r="K10" s="96"/>
      <c r="L10" s="97"/>
      <c r="N10" s="177"/>
      <c r="O10" s="177"/>
      <c r="P10" s="182"/>
      <c r="Q10" s="182"/>
      <c r="R10" s="182"/>
      <c r="S10" s="182"/>
      <c r="T10" s="182"/>
      <c r="U10" s="182"/>
      <c r="X10" s="88"/>
    </row>
    <row r="11" spans="1:24" ht="15" hidden="1" thickBot="1">
      <c r="A11" s="94"/>
      <c r="B11" s="95"/>
      <c r="C11" s="95"/>
      <c r="D11" s="95"/>
      <c r="E11" s="95"/>
      <c r="F11" s="96"/>
      <c r="G11" s="96"/>
      <c r="H11" s="96"/>
      <c r="I11" s="95"/>
      <c r="J11" s="95"/>
      <c r="K11" s="96"/>
      <c r="L11" s="97"/>
      <c r="N11" s="177"/>
      <c r="O11" s="177"/>
      <c r="P11" s="182"/>
      <c r="Q11" s="182"/>
      <c r="R11" s="182"/>
      <c r="S11" s="182"/>
      <c r="T11" s="182"/>
      <c r="U11" s="182"/>
      <c r="X11" s="88"/>
    </row>
    <row r="12" spans="1:24" ht="15" hidden="1" thickBot="1">
      <c r="A12" s="94"/>
      <c r="B12" s="95"/>
      <c r="C12" s="95"/>
      <c r="D12" s="95"/>
      <c r="E12" s="95"/>
      <c r="F12" s="96"/>
      <c r="G12" s="96"/>
      <c r="H12" s="96"/>
      <c r="I12" s="95"/>
      <c r="J12" s="95"/>
      <c r="K12" s="96"/>
      <c r="L12" s="97"/>
      <c r="N12" s="177"/>
      <c r="O12" s="177"/>
      <c r="P12" s="182"/>
      <c r="Q12" s="182"/>
      <c r="R12" s="182"/>
      <c r="S12" s="182"/>
      <c r="T12" s="182"/>
      <c r="U12" s="182"/>
      <c r="X12" s="88"/>
    </row>
    <row r="13" spans="1:24" ht="15" hidden="1" thickBot="1">
      <c r="A13" s="94"/>
      <c r="B13" s="95"/>
      <c r="C13" s="95"/>
      <c r="D13" s="95"/>
      <c r="E13" s="95"/>
      <c r="F13" s="96"/>
      <c r="G13" s="96"/>
      <c r="H13" s="96"/>
      <c r="I13" s="95"/>
      <c r="J13" s="95"/>
      <c r="K13" s="96"/>
      <c r="L13" s="97"/>
      <c r="N13" s="177"/>
      <c r="O13" s="177"/>
      <c r="P13" s="182"/>
      <c r="Q13" s="182"/>
      <c r="R13" s="182"/>
      <c r="S13" s="182"/>
      <c r="T13" s="182"/>
      <c r="U13" s="182"/>
      <c r="X13" s="88"/>
    </row>
    <row r="14" spans="1:24" ht="18.75" customHeight="1" thickBot="1">
      <c r="A14" s="311" t="s">
        <v>33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3"/>
      <c r="N14" s="314" t="s">
        <v>37</v>
      </c>
      <c r="O14" s="315"/>
      <c r="P14" s="315"/>
      <c r="Q14" s="315"/>
      <c r="R14" s="315"/>
      <c r="S14" s="315"/>
      <c r="T14" s="315"/>
      <c r="U14" s="315"/>
      <c r="V14" s="316"/>
      <c r="X14" s="88"/>
    </row>
    <row r="15" spans="1:24" ht="8.25" customHeight="1">
      <c r="A15" s="300" t="s">
        <v>83</v>
      </c>
      <c r="B15" s="300" t="s">
        <v>51</v>
      </c>
      <c r="C15" s="300" t="s">
        <v>52</v>
      </c>
      <c r="D15" s="300" t="s">
        <v>24</v>
      </c>
      <c r="E15" s="300" t="s">
        <v>53</v>
      </c>
      <c r="F15" s="300" t="s">
        <v>55</v>
      </c>
      <c r="G15" s="300" t="s">
        <v>50</v>
      </c>
      <c r="H15" s="300" t="s">
        <v>64</v>
      </c>
      <c r="I15" s="300" t="s">
        <v>57</v>
      </c>
      <c r="J15" s="300" t="s">
        <v>49</v>
      </c>
      <c r="K15" s="300" t="s">
        <v>35</v>
      </c>
      <c r="L15" s="337" t="s">
        <v>48</v>
      </c>
      <c r="N15" s="324" t="s">
        <v>41</v>
      </c>
      <c r="O15" s="324"/>
      <c r="P15" s="325" t="s">
        <v>42</v>
      </c>
      <c r="Q15" s="326"/>
      <c r="R15" s="326"/>
      <c r="S15" s="326"/>
      <c r="T15" s="326"/>
      <c r="U15" s="327"/>
      <c r="V15" s="324" t="s">
        <v>43</v>
      </c>
      <c r="X15" s="88"/>
    </row>
    <row r="16" spans="1:24" ht="12.75" customHeight="1">
      <c r="A16" s="301"/>
      <c r="B16" s="301"/>
      <c r="C16" s="301"/>
      <c r="D16" s="301"/>
      <c r="E16" s="301"/>
      <c r="F16" s="301"/>
      <c r="G16" s="301"/>
      <c r="H16" s="301"/>
      <c r="I16" s="301"/>
      <c r="J16" s="301"/>
      <c r="K16" s="301"/>
      <c r="L16" s="338"/>
      <c r="N16" s="324"/>
      <c r="O16" s="324"/>
      <c r="P16" s="328"/>
      <c r="Q16" s="329"/>
      <c r="R16" s="329"/>
      <c r="S16" s="329"/>
      <c r="T16" s="329"/>
      <c r="U16" s="330"/>
      <c r="V16" s="324"/>
      <c r="X16" s="88"/>
    </row>
    <row r="17" spans="1:24" ht="12.75" customHeight="1">
      <c r="A17" s="301"/>
      <c r="B17" s="301"/>
      <c r="C17" s="301"/>
      <c r="D17" s="301"/>
      <c r="E17" s="301"/>
      <c r="F17" s="301"/>
      <c r="G17" s="301"/>
      <c r="H17" s="301"/>
      <c r="I17" s="301"/>
      <c r="J17" s="301"/>
      <c r="K17" s="301"/>
      <c r="L17" s="338"/>
      <c r="N17" s="324"/>
      <c r="O17" s="324"/>
      <c r="P17" s="328"/>
      <c r="Q17" s="329"/>
      <c r="R17" s="329"/>
      <c r="S17" s="329"/>
      <c r="T17" s="329"/>
      <c r="U17" s="330"/>
      <c r="V17" s="324"/>
      <c r="X17" s="88"/>
    </row>
    <row r="18" spans="1:24" ht="3.75" customHeight="1">
      <c r="A18" s="301"/>
      <c r="B18" s="301"/>
      <c r="C18" s="301"/>
      <c r="D18" s="301"/>
      <c r="E18" s="301"/>
      <c r="F18" s="301"/>
      <c r="G18" s="301"/>
      <c r="H18" s="301"/>
      <c r="I18" s="301"/>
      <c r="J18" s="301"/>
      <c r="K18" s="301"/>
      <c r="L18" s="338"/>
      <c r="N18" s="324"/>
      <c r="O18" s="324"/>
      <c r="P18" s="331"/>
      <c r="Q18" s="332"/>
      <c r="R18" s="332"/>
      <c r="S18" s="332"/>
      <c r="T18" s="332"/>
      <c r="U18" s="333"/>
      <c r="V18" s="324"/>
      <c r="X18" s="88"/>
    </row>
    <row r="19" spans="1:24" ht="45.75" customHeight="1" thickBot="1">
      <c r="A19" s="301"/>
      <c r="B19" s="301"/>
      <c r="C19" s="301"/>
      <c r="D19" s="302"/>
      <c r="E19" s="302"/>
      <c r="F19" s="302"/>
      <c r="G19" s="302"/>
      <c r="H19" s="302"/>
      <c r="I19" s="302"/>
      <c r="J19" s="302"/>
      <c r="K19" s="302"/>
      <c r="L19" s="338"/>
      <c r="M19" s="98"/>
      <c r="N19" s="334" t="s">
        <v>17</v>
      </c>
      <c r="O19" s="334"/>
      <c r="P19" s="18">
        <f>SUM(S47:S58)</f>
        <v>20.000000000000089</v>
      </c>
      <c r="Q19" s="18">
        <f>SUM(S59:S69)</f>
        <v>80.000000000000128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100.00000000000021</v>
      </c>
      <c r="X19" s="182"/>
    </row>
    <row r="20" spans="1:24" ht="14.45" customHeight="1" thickBot="1">
      <c r="A20" s="317"/>
      <c r="B20" s="317"/>
      <c r="C20" s="317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176" t="s">
        <v>18</v>
      </c>
      <c r="O20" s="176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82"/>
    </row>
    <row r="21" spans="1:24" ht="17.25" customHeight="1">
      <c r="A21" s="300" t="str">
        <f>A37</f>
        <v>клубника</v>
      </c>
      <c r="B21" s="318">
        <v>0.33333333333333331</v>
      </c>
      <c r="C21" s="318">
        <v>0.45833333333333331</v>
      </c>
      <c r="D21" s="320">
        <f>(C21-B21+(C21&lt;B21))*24*60</f>
        <v>180</v>
      </c>
      <c r="E21" s="322">
        <v>2200</v>
      </c>
      <c r="F21" s="335">
        <f>IF(E21=0,0,(F37/J3*60))</f>
        <v>189.27</v>
      </c>
      <c r="G21" s="339">
        <f>IF($K21=0,0,(K21*100)/(D21*$J$3/60))</f>
        <v>105.15</v>
      </c>
      <c r="H21" s="335">
        <f>P19+P26</f>
        <v>20.000000000000089</v>
      </c>
      <c r="I21" s="339">
        <f>D21-F21-P27</f>
        <v>-29.270000000000099</v>
      </c>
      <c r="J21" s="320">
        <f>(D21-H21)/60*E21</f>
        <v>5866.6666666666633</v>
      </c>
      <c r="K21" s="341">
        <f>F37</f>
        <v>6309</v>
      </c>
      <c r="L21" s="100">
        <f>IF($K21=0,0,K21/J21)</f>
        <v>1.075397727272728</v>
      </c>
      <c r="N21" s="176" t="s">
        <v>19</v>
      </c>
      <c r="O21" s="176"/>
      <c r="P21" s="18">
        <f>SUM(U46:U57)</f>
        <v>0</v>
      </c>
      <c r="Q21" s="18">
        <f>SUM(U58:U68)</f>
        <v>219.99999999999986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219.99999999999986</v>
      </c>
      <c r="W21" s="182"/>
      <c r="X21" s="182"/>
    </row>
    <row r="22" spans="1:24" ht="17.25" customHeight="1" thickBot="1">
      <c r="A22" s="317"/>
      <c r="B22" s="319"/>
      <c r="C22" s="319"/>
      <c r="D22" s="321"/>
      <c r="E22" s="323"/>
      <c r="F22" s="336"/>
      <c r="G22" s="340"/>
      <c r="H22" s="336"/>
      <c r="I22" s="340"/>
      <c r="J22" s="321"/>
      <c r="K22" s="342"/>
      <c r="L22" s="101">
        <f>K21-J21</f>
        <v>442.33333333333667</v>
      </c>
      <c r="N22" s="176" t="s">
        <v>20</v>
      </c>
      <c r="O22" s="176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82"/>
      <c r="X22" s="182"/>
    </row>
    <row r="23" spans="1:24" ht="17.25" customHeight="1">
      <c r="A23" s="300" t="str">
        <f>A38</f>
        <v>малина</v>
      </c>
      <c r="B23" s="318">
        <v>0.45833333333333331</v>
      </c>
      <c r="C23" s="318">
        <v>0.83333333333333337</v>
      </c>
      <c r="D23" s="320">
        <f>(C23-B23+(C23&lt;B23))*24*60</f>
        <v>540.00000000000011</v>
      </c>
      <c r="E23" s="322">
        <v>2200</v>
      </c>
      <c r="F23" s="335">
        <f>IF(E23=0,0,(F38/J3*60))</f>
        <v>231.48000000000002</v>
      </c>
      <c r="G23" s="339">
        <f>IF($K23=0,0,(K23*100)/(D23*$J$3/60))</f>
        <v>42.86666666666666</v>
      </c>
      <c r="H23" s="335">
        <f>Q19+Q26</f>
        <v>80.000000000000128</v>
      </c>
      <c r="I23" s="339">
        <f>D23-F23-Q27</f>
        <v>8.5200000000000955</v>
      </c>
      <c r="J23" s="320">
        <f>(D23-H23)/60*E23</f>
        <v>16866.666666666668</v>
      </c>
      <c r="K23" s="341">
        <f>F38</f>
        <v>7716</v>
      </c>
      <c r="L23" s="102">
        <f>IF($K23=0,0,K23/J23)</f>
        <v>0.45747035573122524</v>
      </c>
      <c r="N23" s="176" t="s">
        <v>27</v>
      </c>
      <c r="O23" s="176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82"/>
      <c r="X23" s="182"/>
    </row>
    <row r="24" spans="1:24" ht="16.899999999999999" customHeight="1" thickBot="1">
      <c r="A24" s="317"/>
      <c r="B24" s="319"/>
      <c r="C24" s="319"/>
      <c r="D24" s="321"/>
      <c r="E24" s="323"/>
      <c r="F24" s="336"/>
      <c r="G24" s="340"/>
      <c r="H24" s="336"/>
      <c r="I24" s="340"/>
      <c r="J24" s="321"/>
      <c r="K24" s="342"/>
      <c r="L24" s="101">
        <f>K23-J23</f>
        <v>-9150.6666666666679</v>
      </c>
      <c r="N24" s="174" t="s">
        <v>21</v>
      </c>
      <c r="O24" s="174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82"/>
      <c r="X24" s="182"/>
    </row>
    <row r="25" spans="1:24" ht="16.899999999999999" customHeight="1" collapsed="1">
      <c r="A25" s="300">
        <f>A39</f>
        <v>0</v>
      </c>
      <c r="B25" s="318"/>
      <c r="C25" s="318"/>
      <c r="D25" s="320">
        <f>(C25-B25+(C25&lt;B25))*24*60</f>
        <v>0</v>
      </c>
      <c r="E25" s="322"/>
      <c r="F25" s="335">
        <f>IF(E25=0,0,(F39/J3*60))</f>
        <v>0</v>
      </c>
      <c r="G25" s="339">
        <f>IF($K25=0,0,(K25*100)/(D25*$J$3/60))</f>
        <v>0</v>
      </c>
      <c r="H25" s="335">
        <f>R19+R26</f>
        <v>0</v>
      </c>
      <c r="I25" s="339">
        <f>D25-F25-R27</f>
        <v>0</v>
      </c>
      <c r="J25" s="320">
        <f>(D25-H25)/60*E25</f>
        <v>0</v>
      </c>
      <c r="K25" s="341">
        <f>F39</f>
        <v>0</v>
      </c>
      <c r="L25" s="100">
        <f>IF($K25=0,0,K25/J25)</f>
        <v>0</v>
      </c>
      <c r="N25" s="174" t="s">
        <v>39</v>
      </c>
      <c r="O25" s="174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82"/>
      <c r="X25" s="182"/>
    </row>
    <row r="26" spans="1:24" ht="16.899999999999999" customHeight="1" thickBot="1">
      <c r="A26" s="317"/>
      <c r="B26" s="319"/>
      <c r="C26" s="319"/>
      <c r="D26" s="321"/>
      <c r="E26" s="323"/>
      <c r="F26" s="336"/>
      <c r="G26" s="340"/>
      <c r="H26" s="336"/>
      <c r="I26" s="340"/>
      <c r="J26" s="321"/>
      <c r="K26" s="342"/>
      <c r="L26" s="101">
        <f>K25-J25</f>
        <v>0</v>
      </c>
      <c r="N26" s="343" t="s">
        <v>22</v>
      </c>
      <c r="O26" s="343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82"/>
      <c r="X26" s="182"/>
    </row>
    <row r="27" spans="1:24" ht="16.899999999999999" customHeight="1" collapsed="1">
      <c r="A27" s="301">
        <f>A40</f>
        <v>0</v>
      </c>
      <c r="B27" s="348"/>
      <c r="C27" s="348"/>
      <c r="D27" s="346">
        <f>(C27-B27+(C27&lt;B27))*24*60</f>
        <v>0</v>
      </c>
      <c r="E27" s="349"/>
      <c r="F27" s="344">
        <f>IF(E27=0,0,(F40/J3*60))</f>
        <v>0</v>
      </c>
      <c r="G27" s="339">
        <f>IF($K27=0,0,(K27*100)/(D27*$J$3/60))</f>
        <v>0</v>
      </c>
      <c r="H27" s="344">
        <f>S19+S26</f>
        <v>0</v>
      </c>
      <c r="I27" s="345">
        <f>D27-F27-S27</f>
        <v>0</v>
      </c>
      <c r="J27" s="346">
        <f>(D27-H27)/60*E27</f>
        <v>0</v>
      </c>
      <c r="K27" s="341">
        <f>F40</f>
        <v>0</v>
      </c>
      <c r="L27" s="100">
        <f>IF($K27=0,0,K27/J27)</f>
        <v>0</v>
      </c>
      <c r="N27" s="347" t="s">
        <v>15</v>
      </c>
      <c r="O27" s="347"/>
      <c r="P27" s="19">
        <f t="shared" ref="P27:U27" si="1">SUM(P18:P26)</f>
        <v>20.000000000000089</v>
      </c>
      <c r="Q27" s="19">
        <f t="shared" si="1"/>
        <v>300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320.00000000000011</v>
      </c>
      <c r="W27" s="182"/>
      <c r="X27" s="182"/>
    </row>
    <row r="28" spans="1:24" ht="16.899999999999999" customHeight="1" thickBot="1">
      <c r="A28" s="317"/>
      <c r="B28" s="319"/>
      <c r="C28" s="319"/>
      <c r="D28" s="321"/>
      <c r="E28" s="323"/>
      <c r="F28" s="336"/>
      <c r="G28" s="340"/>
      <c r="H28" s="336"/>
      <c r="I28" s="340"/>
      <c r="J28" s="321"/>
      <c r="K28" s="342"/>
      <c r="L28" s="101">
        <f>K27-J27</f>
        <v>0</v>
      </c>
      <c r="N28" s="347"/>
      <c r="O28" s="347"/>
      <c r="P28" s="19"/>
      <c r="Q28" s="19"/>
      <c r="R28" s="19"/>
      <c r="S28" s="19"/>
      <c r="T28" s="19"/>
      <c r="U28" s="19"/>
      <c r="V28" s="19"/>
      <c r="W28" s="182"/>
      <c r="X28" s="182"/>
    </row>
    <row r="29" spans="1:24" ht="16.899999999999999" customHeight="1">
      <c r="A29" s="300">
        <f>A41</f>
        <v>0</v>
      </c>
      <c r="B29" s="318"/>
      <c r="C29" s="318"/>
      <c r="D29" s="320">
        <f>(C29-B29+(C29&lt;B29))*24*60</f>
        <v>0</v>
      </c>
      <c r="E29" s="322"/>
      <c r="F29" s="335">
        <f>IF(E29=0,0,(F41/J3*60))</f>
        <v>0</v>
      </c>
      <c r="G29" s="339">
        <f>IF($K29=0,0,(K29*100)/(D29*$J$3/60))</f>
        <v>0</v>
      </c>
      <c r="H29" s="335">
        <f>T19+T26</f>
        <v>0</v>
      </c>
      <c r="I29" s="339">
        <f>D29-F29-T27</f>
        <v>0</v>
      </c>
      <c r="J29" s="320">
        <f>(D29-H29)/60*E29</f>
        <v>0</v>
      </c>
      <c r="K29" s="341">
        <f>F41</f>
        <v>0</v>
      </c>
      <c r="L29" s="100">
        <f>IF($K29=0,0,K29/J29)</f>
        <v>0</v>
      </c>
      <c r="V29" s="182"/>
      <c r="W29" s="182"/>
      <c r="X29" s="182"/>
    </row>
    <row r="30" spans="1:24" ht="16.899999999999999" customHeight="1" thickBot="1">
      <c r="A30" s="317"/>
      <c r="B30" s="319"/>
      <c r="C30" s="319"/>
      <c r="D30" s="321"/>
      <c r="E30" s="323"/>
      <c r="F30" s="336"/>
      <c r="G30" s="340"/>
      <c r="H30" s="336"/>
      <c r="I30" s="340"/>
      <c r="J30" s="321"/>
      <c r="K30" s="342"/>
      <c r="L30" s="101">
        <f>K29-J29</f>
        <v>0</v>
      </c>
      <c r="V30" s="182"/>
      <c r="W30" s="182"/>
      <c r="X30" s="182"/>
    </row>
    <row r="31" spans="1:24" ht="16.899999999999999" customHeight="1">
      <c r="A31" s="300">
        <f>A42</f>
        <v>0</v>
      </c>
      <c r="B31" s="318"/>
      <c r="C31" s="318"/>
      <c r="D31" s="320">
        <f>(C31-B31+(C31&lt;B31))*24*60</f>
        <v>0</v>
      </c>
      <c r="E31" s="322"/>
      <c r="F31" s="335">
        <f>IF(E31=0,0,(F42/J3*60))</f>
        <v>0</v>
      </c>
      <c r="G31" s="339">
        <f>IF($K31=0,0,(K31*100)/(D31*$J$3/60))</f>
        <v>0</v>
      </c>
      <c r="H31" s="335">
        <f>U19+U26</f>
        <v>0</v>
      </c>
      <c r="I31" s="339">
        <f>D31-F31-U27</f>
        <v>0</v>
      </c>
      <c r="J31" s="320">
        <f>(D31-H31)/60*E31</f>
        <v>0</v>
      </c>
      <c r="K31" s="341">
        <f>F42</f>
        <v>0</v>
      </c>
      <c r="L31" s="100">
        <f>IF($K31=0,0,K31/J31)</f>
        <v>0</v>
      </c>
      <c r="V31" s="182"/>
      <c r="W31" s="182"/>
      <c r="X31" s="182"/>
    </row>
    <row r="32" spans="1:24" ht="16.899999999999999" customHeight="1" thickBot="1">
      <c r="A32" s="317"/>
      <c r="B32" s="319"/>
      <c r="C32" s="319"/>
      <c r="D32" s="321"/>
      <c r="E32" s="323"/>
      <c r="F32" s="336"/>
      <c r="G32" s="340"/>
      <c r="H32" s="336"/>
      <c r="I32" s="340"/>
      <c r="J32" s="321"/>
      <c r="K32" s="342"/>
      <c r="L32" s="103">
        <f>K31-J31</f>
        <v>0</v>
      </c>
      <c r="V32" s="182"/>
      <c r="W32" s="182"/>
      <c r="X32" s="182"/>
    </row>
    <row r="33" spans="1:28" s="104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175" t="s">
        <v>81</v>
      </c>
      <c r="K33" s="140" t="s">
        <v>82</v>
      </c>
      <c r="L33" s="354">
        <f>IF($K34=0,0,K34/J34)</f>
        <v>0.61693548387096775</v>
      </c>
      <c r="N33"/>
      <c r="O33"/>
      <c r="P33"/>
      <c r="Q33"/>
      <c r="R33"/>
      <c r="S33"/>
      <c r="T33"/>
      <c r="U33"/>
      <c r="V33" s="182"/>
      <c r="W33" s="105"/>
      <c r="X33" s="105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41">
        <f>J21+J23+J25+J27+J29+J31</f>
        <v>22733.333333333332</v>
      </c>
      <c r="K34" s="140">
        <f>K21+K23+K25+K27+K29+K31</f>
        <v>14025</v>
      </c>
      <c r="L34" s="355"/>
      <c r="M34" s="182"/>
      <c r="V34" s="182"/>
      <c r="W34" s="182"/>
      <c r="X34" s="182"/>
    </row>
    <row r="35" spans="1:28" ht="17.25" customHeight="1">
      <c r="A35" s="363" t="s">
        <v>11</v>
      </c>
      <c r="B35" s="364"/>
      <c r="C35" s="364"/>
      <c r="D35" s="364"/>
      <c r="E35" s="337"/>
      <c r="F35" s="300" t="s">
        <v>78</v>
      </c>
      <c r="G35" s="300" t="s">
        <v>80</v>
      </c>
      <c r="H35" s="367"/>
      <c r="I35" s="20"/>
      <c r="J35" s="21"/>
      <c r="K35" s="22"/>
      <c r="L35" s="367" t="s">
        <v>56</v>
      </c>
      <c r="M35" s="356"/>
      <c r="V35" s="182"/>
      <c r="W35" s="106"/>
      <c r="X35" s="106"/>
    </row>
    <row r="36" spans="1:28" ht="17.25" customHeight="1" thickBot="1">
      <c r="A36" s="365"/>
      <c r="B36" s="366"/>
      <c r="C36" s="366"/>
      <c r="D36" s="366"/>
      <c r="E36" s="338"/>
      <c r="F36" s="302"/>
      <c r="G36" s="301"/>
      <c r="H36" s="368"/>
      <c r="I36" s="117"/>
      <c r="J36" s="118"/>
      <c r="K36" s="115"/>
      <c r="L36" s="368"/>
      <c r="M36" s="356"/>
      <c r="V36" s="182"/>
      <c r="W36" s="106"/>
      <c r="X36" s="106"/>
    </row>
    <row r="37" spans="1:28" ht="15.75" thickBot="1">
      <c r="A37" s="357" t="s">
        <v>280</v>
      </c>
      <c r="B37" s="358"/>
      <c r="C37" s="358"/>
      <c r="D37" s="358"/>
      <c r="E37" s="359"/>
      <c r="F37" s="62">
        <v>6309</v>
      </c>
      <c r="G37" s="119">
        <v>8364</v>
      </c>
      <c r="H37" s="120"/>
      <c r="I37" s="121"/>
      <c r="J37" s="122"/>
      <c r="K37" s="123">
        <f>G37</f>
        <v>8364</v>
      </c>
      <c r="L37" s="107"/>
      <c r="M37" s="108"/>
      <c r="V37" s="182"/>
      <c r="W37" s="182"/>
      <c r="X37" s="182"/>
    </row>
    <row r="38" spans="1:28" ht="13.5" customHeight="1" thickBot="1">
      <c r="A38" s="360" t="s">
        <v>281</v>
      </c>
      <c r="B38" s="361"/>
      <c r="C38" s="361"/>
      <c r="D38" s="361"/>
      <c r="E38" s="362"/>
      <c r="F38" s="62">
        <v>7716</v>
      </c>
      <c r="G38" s="124">
        <v>6144</v>
      </c>
      <c r="H38" s="109"/>
      <c r="I38" s="110"/>
      <c r="J38" s="111"/>
      <c r="K38" s="17">
        <f t="shared" ref="K38:K42" si="2">G38</f>
        <v>6144</v>
      </c>
      <c r="L38" s="64"/>
      <c r="M38" s="108"/>
      <c r="V38" s="182"/>
      <c r="W38" s="182"/>
      <c r="X38" s="182"/>
    </row>
    <row r="39" spans="1:28" ht="13.5" customHeight="1" thickBot="1">
      <c r="A39" s="360"/>
      <c r="B39" s="361"/>
      <c r="C39" s="361"/>
      <c r="D39" s="361"/>
      <c r="E39" s="362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182"/>
      <c r="W39" s="182"/>
      <c r="X39" s="182"/>
    </row>
    <row r="40" spans="1:28" ht="13.5" customHeight="1" thickBot="1">
      <c r="A40" s="360"/>
      <c r="B40" s="361"/>
      <c r="C40" s="361"/>
      <c r="D40" s="361"/>
      <c r="E40" s="362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182"/>
      <c r="W40" s="182"/>
      <c r="X40" s="182"/>
    </row>
    <row r="41" spans="1:28" ht="13.5" customHeight="1" thickBot="1">
      <c r="A41" s="360"/>
      <c r="B41" s="361"/>
      <c r="C41" s="361"/>
      <c r="D41" s="361"/>
      <c r="E41" s="362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182"/>
      <c r="W41" s="182"/>
      <c r="X41" s="182"/>
    </row>
    <row r="42" spans="1:28" ht="13.5" customHeight="1" thickBot="1">
      <c r="A42" s="369"/>
      <c r="B42" s="370"/>
      <c r="C42" s="370"/>
      <c r="D42" s="370"/>
      <c r="E42" s="371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182"/>
      <c r="W42" s="182"/>
      <c r="X42" s="182"/>
    </row>
    <row r="43" spans="1:28" ht="13.5" thickBot="1">
      <c r="A43" s="372" t="s">
        <v>79</v>
      </c>
      <c r="B43" s="373"/>
      <c r="C43" s="373"/>
      <c r="D43" s="373"/>
      <c r="E43" s="373"/>
      <c r="F43" s="374"/>
      <c r="G43" s="373"/>
      <c r="H43" s="373"/>
      <c r="I43" s="373"/>
      <c r="J43" s="375"/>
      <c r="K43" s="116">
        <f>SUM(K37:K42)</f>
        <v>14508</v>
      </c>
      <c r="L43" s="116">
        <f>SUM(L38+L38)</f>
        <v>0</v>
      </c>
      <c r="M43" s="112"/>
      <c r="V43" s="182"/>
    </row>
    <row r="44" spans="1:28" ht="12.75" customHeight="1" thickBot="1"/>
    <row r="45" spans="1:28" ht="12.75" customHeight="1" thickBot="1">
      <c r="A45" s="376" t="s">
        <v>11</v>
      </c>
      <c r="B45" s="376" t="s">
        <v>59</v>
      </c>
      <c r="C45" s="378"/>
      <c r="D45" s="380" t="s">
        <v>58</v>
      </c>
      <c r="E45" s="378" t="s">
        <v>1</v>
      </c>
      <c r="F45" s="383" t="s">
        <v>6</v>
      </c>
      <c r="G45" s="384"/>
      <c r="H45" s="380" t="s">
        <v>5</v>
      </c>
      <c r="I45" s="388" t="s">
        <v>12</v>
      </c>
      <c r="J45" s="389"/>
      <c r="K45" s="380" t="s">
        <v>38</v>
      </c>
      <c r="L45" s="376" t="s">
        <v>0</v>
      </c>
      <c r="M45" s="383"/>
      <c r="N45" s="384"/>
      <c r="O45" s="380" t="s">
        <v>4</v>
      </c>
      <c r="P45" s="380" t="s">
        <v>2</v>
      </c>
      <c r="Q45" s="380" t="s">
        <v>3</v>
      </c>
      <c r="S45" s="390" t="s">
        <v>26</v>
      </c>
      <c r="T45" s="391"/>
      <c r="U45" s="391"/>
      <c r="V45" s="391"/>
      <c r="W45" s="391"/>
      <c r="X45" s="391"/>
      <c r="Y45" s="391"/>
      <c r="Z45" s="392"/>
    </row>
    <row r="46" spans="1:28" s="85" customFormat="1" ht="25.5" customHeight="1" thickBot="1">
      <c r="A46" s="377"/>
      <c r="B46" s="377"/>
      <c r="C46" s="379"/>
      <c r="D46" s="381"/>
      <c r="E46" s="382"/>
      <c r="F46" s="385"/>
      <c r="G46" s="386"/>
      <c r="H46" s="387"/>
      <c r="I46" s="27" t="s">
        <v>13</v>
      </c>
      <c r="J46" s="28" t="s">
        <v>14</v>
      </c>
      <c r="K46" s="381"/>
      <c r="L46" s="377"/>
      <c r="M46" s="399"/>
      <c r="N46" s="400"/>
      <c r="O46" s="381"/>
      <c r="P46" s="381"/>
      <c r="Q46" s="381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405" t="str">
        <f>A37</f>
        <v>клубника</v>
      </c>
      <c r="B47" s="23">
        <f>B21</f>
        <v>0.33333333333333331</v>
      </c>
      <c r="C47" s="23">
        <f>B47+1/24</f>
        <v>0.375</v>
      </c>
      <c r="D47" s="1"/>
      <c r="E47" s="171"/>
      <c r="F47" s="408" t="s">
        <v>142</v>
      </c>
      <c r="G47" s="409"/>
      <c r="H47" s="2" t="s">
        <v>99</v>
      </c>
      <c r="I47" s="3">
        <v>0.33333333333333331</v>
      </c>
      <c r="J47" s="3">
        <v>0.34027777777777773</v>
      </c>
      <c r="K47" s="29">
        <f>(J47-I47+(J47&lt;I47))*24*60</f>
        <v>9.9999999999999645</v>
      </c>
      <c r="L47" s="410"/>
      <c r="M47" s="411"/>
      <c r="N47" s="412"/>
      <c r="O47" s="35" t="str">
        <f t="shared" ref="O47:O110" si="3">IF(H47=$V$5,$F$7,"")</f>
        <v/>
      </c>
      <c r="P47" s="171"/>
      <c r="Q47" s="4"/>
      <c r="R47"/>
      <c r="S47" s="33">
        <f>IF($H47="ПЛАНОВЫЕ",$K47,0)</f>
        <v>9.9999999999999645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406"/>
      <c r="B48" s="24">
        <f>C47</f>
        <v>0.375</v>
      </c>
      <c r="C48" s="24">
        <f>B48+1/24</f>
        <v>0.41666666666666669</v>
      </c>
      <c r="D48" s="5"/>
      <c r="E48" s="172"/>
      <c r="F48" s="393" t="s">
        <v>100</v>
      </c>
      <c r="G48" s="394"/>
      <c r="H48" s="6" t="s">
        <v>99</v>
      </c>
      <c r="I48" s="7">
        <v>0.34027777777777773</v>
      </c>
      <c r="J48" s="7">
        <v>0.34722222222222227</v>
      </c>
      <c r="K48" s="30">
        <f t="shared" ref="K48:K111" si="4">(J48-I48+(J48&lt;I48))*24*60</f>
        <v>10.000000000000124</v>
      </c>
      <c r="L48" s="395"/>
      <c r="M48" s="396"/>
      <c r="N48" s="397"/>
      <c r="O48" s="36" t="str">
        <f t="shared" si="3"/>
        <v/>
      </c>
      <c r="P48" s="172"/>
      <c r="Q48" s="8"/>
      <c r="R48"/>
      <c r="S48" s="33">
        <f t="shared" ref="S48:S111" si="5">IF($H48="ПЛАНОВЫЕ",$K48,0)</f>
        <v>10.000000000000124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406"/>
      <c r="B49" s="24">
        <f t="shared" ref="B49:B58" si="13">C48</f>
        <v>0.41666666666666669</v>
      </c>
      <c r="C49" s="24">
        <f t="shared" ref="C49:C58" si="14">B49+1/24</f>
        <v>0.45833333333333337</v>
      </c>
      <c r="D49" s="5"/>
      <c r="E49" s="172"/>
      <c r="F49" s="398"/>
      <c r="G49" s="398"/>
      <c r="H49" s="6"/>
      <c r="I49" s="7"/>
      <c r="J49" s="7"/>
      <c r="K49" s="30">
        <f t="shared" si="4"/>
        <v>0</v>
      </c>
      <c r="L49" s="395"/>
      <c r="M49" s="396"/>
      <c r="N49" s="397"/>
      <c r="O49" s="36">
        <f t="shared" si="3"/>
        <v>0</v>
      </c>
      <c r="P49" s="172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406"/>
      <c r="B50" s="24">
        <f t="shared" si="13"/>
        <v>0.45833333333333337</v>
      </c>
      <c r="C50" s="24">
        <f t="shared" si="14"/>
        <v>0.5</v>
      </c>
      <c r="D50" s="5"/>
      <c r="E50" s="172"/>
      <c r="F50" s="398"/>
      <c r="G50" s="398"/>
      <c r="H50" s="6"/>
      <c r="I50" s="7"/>
      <c r="J50" s="7"/>
      <c r="K50" s="30">
        <f t="shared" si="4"/>
        <v>0</v>
      </c>
      <c r="L50" s="395"/>
      <c r="M50" s="396"/>
      <c r="N50" s="397"/>
      <c r="O50" s="36">
        <f t="shared" si="3"/>
        <v>0</v>
      </c>
      <c r="P50" s="172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406"/>
      <c r="B51" s="24">
        <f t="shared" si="13"/>
        <v>0.5</v>
      </c>
      <c r="C51" s="24">
        <f t="shared" si="14"/>
        <v>0.54166666666666663</v>
      </c>
      <c r="D51" s="5"/>
      <c r="E51" s="172"/>
      <c r="F51" s="398"/>
      <c r="G51" s="398"/>
      <c r="H51" s="6"/>
      <c r="I51" s="7"/>
      <c r="J51" s="7"/>
      <c r="K51" s="30">
        <f t="shared" si="4"/>
        <v>0</v>
      </c>
      <c r="L51" s="395"/>
      <c r="M51" s="396"/>
      <c r="N51" s="397"/>
      <c r="O51" s="36">
        <f t="shared" si="3"/>
        <v>0</v>
      </c>
      <c r="P51" s="172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406"/>
      <c r="B52" s="24">
        <f t="shared" si="13"/>
        <v>0.54166666666666663</v>
      </c>
      <c r="C52" s="24">
        <f t="shared" si="14"/>
        <v>0.58333333333333326</v>
      </c>
      <c r="D52" s="5"/>
      <c r="E52" s="172"/>
      <c r="F52" s="398"/>
      <c r="G52" s="398"/>
      <c r="H52" s="6"/>
      <c r="I52" s="7"/>
      <c r="J52" s="7"/>
      <c r="K52" s="30">
        <f t="shared" si="4"/>
        <v>0</v>
      </c>
      <c r="L52" s="395"/>
      <c r="M52" s="396"/>
      <c r="N52" s="397"/>
      <c r="O52" s="36">
        <f t="shared" si="3"/>
        <v>0</v>
      </c>
      <c r="P52" s="172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406"/>
      <c r="B53" s="24">
        <f t="shared" si="13"/>
        <v>0.58333333333333326</v>
      </c>
      <c r="C53" s="24">
        <f t="shared" si="14"/>
        <v>0.62499999999999989</v>
      </c>
      <c r="D53" s="5"/>
      <c r="E53" s="9"/>
      <c r="F53" s="398"/>
      <c r="G53" s="398"/>
      <c r="H53" s="6"/>
      <c r="I53" s="7"/>
      <c r="J53" s="7"/>
      <c r="K53" s="30">
        <f t="shared" si="4"/>
        <v>0</v>
      </c>
      <c r="L53" s="395"/>
      <c r="M53" s="396"/>
      <c r="N53" s="397"/>
      <c r="O53" s="36">
        <f t="shared" si="3"/>
        <v>0</v>
      </c>
      <c r="P53" s="172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406"/>
      <c r="B54" s="24">
        <f t="shared" si="13"/>
        <v>0.62499999999999989</v>
      </c>
      <c r="C54" s="24">
        <f t="shared" si="14"/>
        <v>0.66666666666666652</v>
      </c>
      <c r="D54" s="5"/>
      <c r="E54" s="9"/>
      <c r="F54" s="393"/>
      <c r="G54" s="394"/>
      <c r="H54" s="6"/>
      <c r="I54" s="7"/>
      <c r="J54" s="7"/>
      <c r="K54" s="30">
        <f t="shared" si="4"/>
        <v>0</v>
      </c>
      <c r="L54" s="395"/>
      <c r="M54" s="396"/>
      <c r="N54" s="397"/>
      <c r="O54" s="36">
        <f t="shared" si="3"/>
        <v>0</v>
      </c>
      <c r="P54" s="172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406"/>
      <c r="B55" s="24">
        <f t="shared" si="13"/>
        <v>0.66666666666666652</v>
      </c>
      <c r="C55" s="24">
        <f t="shared" si="14"/>
        <v>0.70833333333333315</v>
      </c>
      <c r="D55" s="5"/>
      <c r="E55" s="9"/>
      <c r="F55" s="393"/>
      <c r="G55" s="394"/>
      <c r="H55" s="6"/>
      <c r="I55" s="7"/>
      <c r="J55" s="7"/>
      <c r="K55" s="30">
        <f t="shared" si="4"/>
        <v>0</v>
      </c>
      <c r="L55" s="395"/>
      <c r="M55" s="396"/>
      <c r="N55" s="397"/>
      <c r="O55" s="36">
        <f t="shared" si="3"/>
        <v>0</v>
      </c>
      <c r="P55" s="172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406"/>
      <c r="B56" s="24">
        <f t="shared" si="13"/>
        <v>0.70833333333333315</v>
      </c>
      <c r="C56" s="24">
        <f t="shared" si="14"/>
        <v>0.74999999999999978</v>
      </c>
      <c r="D56" s="5"/>
      <c r="E56" s="9"/>
      <c r="F56" s="398"/>
      <c r="G56" s="398"/>
      <c r="H56" s="6"/>
      <c r="I56" s="7"/>
      <c r="J56" s="7"/>
      <c r="K56" s="30">
        <f t="shared" si="4"/>
        <v>0</v>
      </c>
      <c r="L56" s="395"/>
      <c r="M56" s="396"/>
      <c r="N56" s="397"/>
      <c r="O56" s="36">
        <f t="shared" si="3"/>
        <v>0</v>
      </c>
      <c r="P56" s="172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406"/>
      <c r="B57" s="24">
        <f t="shared" si="13"/>
        <v>0.74999999999999978</v>
      </c>
      <c r="C57" s="24">
        <f t="shared" si="14"/>
        <v>0.79166666666666641</v>
      </c>
      <c r="D57" s="10"/>
      <c r="E57" s="9"/>
      <c r="F57" s="398"/>
      <c r="G57" s="398"/>
      <c r="H57" s="6"/>
      <c r="I57" s="7"/>
      <c r="J57" s="7"/>
      <c r="K57" s="30">
        <f t="shared" si="4"/>
        <v>0</v>
      </c>
      <c r="L57" s="395"/>
      <c r="M57" s="396"/>
      <c r="N57" s="397"/>
      <c r="O57" s="36">
        <f t="shared" si="3"/>
        <v>0</v>
      </c>
      <c r="P57" s="172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407"/>
      <c r="B58" s="25">
        <f t="shared" si="13"/>
        <v>0.79166666666666641</v>
      </c>
      <c r="C58" s="26">
        <f t="shared" si="14"/>
        <v>0.83333333333333304</v>
      </c>
      <c r="D58" s="11"/>
      <c r="E58" s="11"/>
      <c r="F58" s="401"/>
      <c r="G58" s="401"/>
      <c r="H58" s="6"/>
      <c r="I58" s="13"/>
      <c r="J58" s="13"/>
      <c r="K58" s="31">
        <f t="shared" si="4"/>
        <v>0</v>
      </c>
      <c r="L58" s="402"/>
      <c r="M58" s="403"/>
      <c r="N58" s="404"/>
      <c r="O58" s="172">
        <f t="shared" si="3"/>
        <v>0</v>
      </c>
      <c r="P58" s="173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405" t="str">
        <f>A38</f>
        <v>малина</v>
      </c>
      <c r="B59" s="23">
        <f>B23</f>
        <v>0.45833333333333331</v>
      </c>
      <c r="C59" s="23">
        <f>B59+1/24</f>
        <v>0.5</v>
      </c>
      <c r="D59" s="1"/>
      <c r="E59" s="171"/>
      <c r="F59" s="408" t="s">
        <v>142</v>
      </c>
      <c r="G59" s="409"/>
      <c r="H59" s="2" t="s">
        <v>99</v>
      </c>
      <c r="I59" s="3">
        <v>0.45833333333333331</v>
      </c>
      <c r="J59" s="3">
        <v>0.46527777777777773</v>
      </c>
      <c r="K59" s="29">
        <f t="shared" si="4"/>
        <v>9.9999999999999645</v>
      </c>
      <c r="L59" s="410"/>
      <c r="M59" s="411"/>
      <c r="N59" s="412"/>
      <c r="O59" s="35" t="str">
        <f t="shared" si="3"/>
        <v/>
      </c>
      <c r="P59" s="171"/>
      <c r="Q59" s="4"/>
      <c r="R59"/>
      <c r="S59" s="33">
        <f t="shared" si="5"/>
        <v>9.9999999999999645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406"/>
      <c r="B60" s="24">
        <f>C59</f>
        <v>0.5</v>
      </c>
      <c r="C60" s="24">
        <f>B60+1/24</f>
        <v>0.54166666666666663</v>
      </c>
      <c r="D60" s="5"/>
      <c r="E60" s="172"/>
      <c r="F60" s="393" t="s">
        <v>100</v>
      </c>
      <c r="G60" s="394"/>
      <c r="H60" s="6" t="s">
        <v>99</v>
      </c>
      <c r="I60" s="7">
        <v>0.46527777777777773</v>
      </c>
      <c r="J60" s="7">
        <v>0.47222222222222227</v>
      </c>
      <c r="K60" s="30">
        <f t="shared" si="4"/>
        <v>10.000000000000124</v>
      </c>
      <c r="L60" s="395"/>
      <c r="M60" s="396"/>
      <c r="N60" s="397"/>
      <c r="O60" s="36" t="str">
        <f t="shared" si="3"/>
        <v/>
      </c>
      <c r="P60" s="172"/>
      <c r="Q60" s="8"/>
      <c r="R60"/>
      <c r="S60" s="33">
        <f t="shared" si="5"/>
        <v>10.000000000000124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406"/>
      <c r="B61" s="24">
        <f t="shared" ref="B61:B69" si="15">C60</f>
        <v>0.54166666666666663</v>
      </c>
      <c r="C61" s="24">
        <f t="shared" ref="C61:C69" si="16">B61+1/24</f>
        <v>0.58333333333333326</v>
      </c>
      <c r="D61" s="5"/>
      <c r="E61" s="172"/>
      <c r="F61" s="398" t="s">
        <v>104</v>
      </c>
      <c r="G61" s="398"/>
      <c r="H61" s="6" t="s">
        <v>99</v>
      </c>
      <c r="I61" s="7">
        <v>0.47222222222222227</v>
      </c>
      <c r="J61" s="7">
        <v>0.5</v>
      </c>
      <c r="K61" s="30">
        <f t="shared" si="4"/>
        <v>39.999999999999936</v>
      </c>
      <c r="L61" s="395"/>
      <c r="M61" s="396"/>
      <c r="N61" s="397"/>
      <c r="O61" s="36" t="str">
        <f t="shared" si="3"/>
        <v/>
      </c>
      <c r="P61" s="172"/>
      <c r="Q61" s="8"/>
      <c r="R61"/>
      <c r="S61" s="33">
        <f t="shared" si="5"/>
        <v>39.999999999999936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406"/>
      <c r="B62" s="24">
        <f t="shared" si="15"/>
        <v>0.58333333333333326</v>
      </c>
      <c r="C62" s="24">
        <f t="shared" si="16"/>
        <v>0.62499999999999989</v>
      </c>
      <c r="D62" s="5"/>
      <c r="E62" s="172"/>
      <c r="F62" s="398" t="s">
        <v>270</v>
      </c>
      <c r="G62" s="398"/>
      <c r="H62" s="6" t="s">
        <v>102</v>
      </c>
      <c r="I62" s="7">
        <v>0.5</v>
      </c>
      <c r="J62" s="7">
        <v>0.625</v>
      </c>
      <c r="K62" s="30">
        <f t="shared" si="4"/>
        <v>180</v>
      </c>
      <c r="L62" s="395" t="s">
        <v>282</v>
      </c>
      <c r="M62" s="396"/>
      <c r="N62" s="397"/>
      <c r="O62" s="36" t="str">
        <f t="shared" si="3"/>
        <v/>
      </c>
      <c r="P62" s="172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180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406"/>
      <c r="B63" s="24">
        <f t="shared" si="15"/>
        <v>0.62499999999999989</v>
      </c>
      <c r="C63" s="24">
        <f t="shared" si="16"/>
        <v>0.66666666666666652</v>
      </c>
      <c r="D63" s="5"/>
      <c r="E63" s="172"/>
      <c r="F63" s="398" t="s">
        <v>283</v>
      </c>
      <c r="G63" s="398"/>
      <c r="H63" s="6" t="s">
        <v>99</v>
      </c>
      <c r="I63" s="7">
        <v>0.625</v>
      </c>
      <c r="J63" s="7">
        <v>0.63194444444444442</v>
      </c>
      <c r="K63" s="30">
        <f t="shared" si="4"/>
        <v>9.9999999999999645</v>
      </c>
      <c r="L63" s="395"/>
      <c r="M63" s="396"/>
      <c r="N63" s="397"/>
      <c r="O63" s="36" t="str">
        <f t="shared" si="3"/>
        <v/>
      </c>
      <c r="P63" s="172"/>
      <c r="Q63" s="8"/>
      <c r="R63"/>
      <c r="S63" s="33">
        <f t="shared" si="5"/>
        <v>9.9999999999999645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406"/>
      <c r="B64" s="24">
        <f t="shared" si="15"/>
        <v>0.66666666666666652</v>
      </c>
      <c r="C64" s="24">
        <f t="shared" si="16"/>
        <v>0.70833333333333315</v>
      </c>
      <c r="D64" s="5"/>
      <c r="E64" s="172"/>
      <c r="F64" s="398" t="s">
        <v>116</v>
      </c>
      <c r="G64" s="398"/>
      <c r="H64" s="6" t="s">
        <v>99</v>
      </c>
      <c r="I64" s="7">
        <v>0.63194444444444442</v>
      </c>
      <c r="J64" s="7">
        <v>0.63888888888888895</v>
      </c>
      <c r="K64" s="30">
        <f t="shared" si="4"/>
        <v>10.000000000000124</v>
      </c>
      <c r="L64" s="395"/>
      <c r="M64" s="396"/>
      <c r="N64" s="397"/>
      <c r="O64" s="36" t="str">
        <f t="shared" si="3"/>
        <v/>
      </c>
      <c r="P64" s="172"/>
      <c r="Q64" s="8"/>
      <c r="R64"/>
      <c r="S64" s="33">
        <f t="shared" si="5"/>
        <v>10.000000000000124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406"/>
      <c r="B65" s="24">
        <f t="shared" si="15"/>
        <v>0.70833333333333315</v>
      </c>
      <c r="C65" s="24">
        <f t="shared" si="16"/>
        <v>0.74999999999999978</v>
      </c>
      <c r="D65" s="5"/>
      <c r="E65" s="9"/>
      <c r="F65" s="398" t="s">
        <v>114</v>
      </c>
      <c r="G65" s="398"/>
      <c r="H65" s="6" t="s">
        <v>102</v>
      </c>
      <c r="I65" s="7">
        <v>0.63888888888888895</v>
      </c>
      <c r="J65" s="7">
        <v>0.66666666666666663</v>
      </c>
      <c r="K65" s="30">
        <f t="shared" si="4"/>
        <v>39.999999999999858</v>
      </c>
      <c r="L65" s="395"/>
      <c r="M65" s="396"/>
      <c r="N65" s="397"/>
      <c r="O65" s="36" t="str">
        <f t="shared" si="3"/>
        <v/>
      </c>
      <c r="P65" s="172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39.999999999999858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406"/>
      <c r="B66" s="24">
        <f t="shared" si="15"/>
        <v>0.74999999999999978</v>
      </c>
      <c r="C66" s="24">
        <f t="shared" si="16"/>
        <v>0.79166666666666641</v>
      </c>
      <c r="D66" s="5"/>
      <c r="E66" s="9"/>
      <c r="F66" s="393"/>
      <c r="G66" s="394"/>
      <c r="H66" s="6"/>
      <c r="I66" s="7"/>
      <c r="J66" s="7"/>
      <c r="K66" s="30">
        <f t="shared" si="4"/>
        <v>0</v>
      </c>
      <c r="L66" s="395"/>
      <c r="M66" s="396"/>
      <c r="N66" s="397"/>
      <c r="O66" s="36">
        <f t="shared" si="3"/>
        <v>0</v>
      </c>
      <c r="P66" s="172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406"/>
      <c r="B67" s="24">
        <f t="shared" si="15"/>
        <v>0.79166666666666641</v>
      </c>
      <c r="C67" s="24">
        <f t="shared" si="16"/>
        <v>0.83333333333333304</v>
      </c>
      <c r="D67" s="5"/>
      <c r="E67" s="9"/>
      <c r="F67" s="393"/>
      <c r="G67" s="394"/>
      <c r="H67" s="6"/>
      <c r="I67" s="7"/>
      <c r="J67" s="7"/>
      <c r="K67" s="30">
        <f t="shared" si="4"/>
        <v>0</v>
      </c>
      <c r="L67" s="395"/>
      <c r="M67" s="396"/>
      <c r="N67" s="397"/>
      <c r="O67" s="36">
        <f t="shared" si="3"/>
        <v>0</v>
      </c>
      <c r="P67" s="172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406"/>
      <c r="B68" s="24">
        <f t="shared" si="15"/>
        <v>0.83333333333333304</v>
      </c>
      <c r="C68" s="24">
        <f t="shared" si="16"/>
        <v>0.87499999999999967</v>
      </c>
      <c r="D68" s="5"/>
      <c r="E68" s="9"/>
      <c r="F68" s="398"/>
      <c r="G68" s="398"/>
      <c r="H68" s="6"/>
      <c r="I68" s="7"/>
      <c r="J68" s="7"/>
      <c r="K68" s="30">
        <f t="shared" si="4"/>
        <v>0</v>
      </c>
      <c r="L68" s="395"/>
      <c r="M68" s="396"/>
      <c r="N68" s="397"/>
      <c r="O68" s="36">
        <f t="shared" si="3"/>
        <v>0</v>
      </c>
      <c r="P68" s="172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407"/>
      <c r="B69" s="25">
        <f t="shared" si="15"/>
        <v>0.87499999999999967</v>
      </c>
      <c r="C69" s="25">
        <f t="shared" si="16"/>
        <v>0.9166666666666663</v>
      </c>
      <c r="D69" s="15"/>
      <c r="E69" s="11"/>
      <c r="F69" s="401"/>
      <c r="G69" s="401"/>
      <c r="H69" s="12"/>
      <c r="I69" s="13"/>
      <c r="J69" s="13"/>
      <c r="K69" s="31">
        <f t="shared" si="4"/>
        <v>0</v>
      </c>
      <c r="L69" s="402"/>
      <c r="M69" s="403"/>
      <c r="N69" s="404"/>
      <c r="O69" s="172">
        <f t="shared" si="3"/>
        <v>0</v>
      </c>
      <c r="P69" s="173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405">
        <f>A39</f>
        <v>0</v>
      </c>
      <c r="B70" s="23">
        <f>B25</f>
        <v>0</v>
      </c>
      <c r="C70" s="23">
        <f>B70+1/24</f>
        <v>4.1666666666666664E-2</v>
      </c>
      <c r="D70" s="1"/>
      <c r="E70" s="171"/>
      <c r="F70" s="408"/>
      <c r="G70" s="409"/>
      <c r="H70" s="2"/>
      <c r="I70" s="3"/>
      <c r="J70" s="3"/>
      <c r="K70" s="29">
        <f t="shared" si="4"/>
        <v>0</v>
      </c>
      <c r="L70" s="410"/>
      <c r="M70" s="411"/>
      <c r="N70" s="412"/>
      <c r="O70" s="35">
        <f t="shared" si="3"/>
        <v>0</v>
      </c>
      <c r="P70" s="171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406"/>
      <c r="B71" s="24">
        <f>C70</f>
        <v>4.1666666666666664E-2</v>
      </c>
      <c r="C71" s="24">
        <f>B71+1/24</f>
        <v>8.3333333333333329E-2</v>
      </c>
      <c r="D71" s="5"/>
      <c r="E71" s="172"/>
      <c r="F71" s="393"/>
      <c r="G71" s="394"/>
      <c r="H71" s="6"/>
      <c r="I71" s="7"/>
      <c r="J71" s="7"/>
      <c r="K71" s="30">
        <f t="shared" si="4"/>
        <v>0</v>
      </c>
      <c r="L71" s="395"/>
      <c r="M71" s="396"/>
      <c r="N71" s="397"/>
      <c r="O71" s="36">
        <f t="shared" si="3"/>
        <v>0</v>
      </c>
      <c r="P71" s="172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40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72"/>
      <c r="F72" s="398"/>
      <c r="G72" s="398"/>
      <c r="H72" s="6"/>
      <c r="I72" s="7"/>
      <c r="J72" s="7"/>
      <c r="K72" s="30">
        <f t="shared" si="4"/>
        <v>0</v>
      </c>
      <c r="L72" s="395"/>
      <c r="M72" s="396"/>
      <c r="N72" s="397"/>
      <c r="O72" s="36">
        <f t="shared" si="3"/>
        <v>0</v>
      </c>
      <c r="P72" s="172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406"/>
      <c r="B73" s="24">
        <f t="shared" si="17"/>
        <v>0.125</v>
      </c>
      <c r="C73" s="24">
        <f t="shared" si="18"/>
        <v>0.16666666666666666</v>
      </c>
      <c r="D73" s="5"/>
      <c r="E73" s="172"/>
      <c r="F73" s="398"/>
      <c r="G73" s="398"/>
      <c r="H73" s="6"/>
      <c r="I73" s="7"/>
      <c r="J73" s="7"/>
      <c r="K73" s="30">
        <f t="shared" si="4"/>
        <v>0</v>
      </c>
      <c r="L73" s="395"/>
      <c r="M73" s="396"/>
      <c r="N73" s="397"/>
      <c r="O73" s="36">
        <f t="shared" si="3"/>
        <v>0</v>
      </c>
      <c r="P73" s="172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406"/>
      <c r="B74" s="24">
        <f t="shared" si="17"/>
        <v>0.16666666666666666</v>
      </c>
      <c r="C74" s="24">
        <f t="shared" si="18"/>
        <v>0.20833333333333331</v>
      </c>
      <c r="D74" s="5"/>
      <c r="E74" s="172"/>
      <c r="F74" s="398"/>
      <c r="G74" s="398"/>
      <c r="H74" s="6"/>
      <c r="I74" s="7"/>
      <c r="J74" s="7"/>
      <c r="K74" s="30">
        <f t="shared" si="4"/>
        <v>0</v>
      </c>
      <c r="L74" s="395"/>
      <c r="M74" s="396"/>
      <c r="N74" s="397"/>
      <c r="O74" s="36">
        <f t="shared" si="3"/>
        <v>0</v>
      </c>
      <c r="P74" s="172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406"/>
      <c r="B75" s="24">
        <f t="shared" si="17"/>
        <v>0.20833333333333331</v>
      </c>
      <c r="C75" s="24">
        <f t="shared" si="18"/>
        <v>0.24999999999999997</v>
      </c>
      <c r="D75" s="5"/>
      <c r="E75" s="172"/>
      <c r="F75" s="398"/>
      <c r="G75" s="398"/>
      <c r="H75" s="6"/>
      <c r="I75" s="7"/>
      <c r="J75" s="7"/>
      <c r="K75" s="30">
        <f t="shared" si="4"/>
        <v>0</v>
      </c>
      <c r="L75" s="395"/>
      <c r="M75" s="396"/>
      <c r="N75" s="397"/>
      <c r="O75" s="36">
        <f t="shared" si="3"/>
        <v>0</v>
      </c>
      <c r="P75" s="172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406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398"/>
      <c r="G76" s="398"/>
      <c r="H76" s="6"/>
      <c r="I76" s="7"/>
      <c r="J76" s="7"/>
      <c r="K76" s="30">
        <f t="shared" si="4"/>
        <v>0</v>
      </c>
      <c r="L76" s="395"/>
      <c r="M76" s="396"/>
      <c r="N76" s="397"/>
      <c r="O76" s="36">
        <f t="shared" si="3"/>
        <v>0</v>
      </c>
      <c r="P76" s="172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406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393"/>
      <c r="G77" s="394"/>
      <c r="H77" s="6"/>
      <c r="I77" s="7"/>
      <c r="J77" s="7"/>
      <c r="K77" s="30">
        <f t="shared" si="4"/>
        <v>0</v>
      </c>
      <c r="L77" s="395"/>
      <c r="M77" s="396"/>
      <c r="N77" s="397"/>
      <c r="O77" s="36">
        <f t="shared" si="3"/>
        <v>0</v>
      </c>
      <c r="P77" s="172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406"/>
      <c r="B78" s="24">
        <f t="shared" si="17"/>
        <v>0.33333333333333331</v>
      </c>
      <c r="C78" s="24">
        <f t="shared" si="18"/>
        <v>0.375</v>
      </c>
      <c r="D78" s="5"/>
      <c r="E78" s="9"/>
      <c r="F78" s="393"/>
      <c r="G78" s="394"/>
      <c r="H78" s="6"/>
      <c r="I78" s="7"/>
      <c r="J78" s="7"/>
      <c r="K78" s="30">
        <f t="shared" si="4"/>
        <v>0</v>
      </c>
      <c r="L78" s="395"/>
      <c r="M78" s="396"/>
      <c r="N78" s="397"/>
      <c r="O78" s="36">
        <f t="shared" si="3"/>
        <v>0</v>
      </c>
      <c r="P78" s="172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406"/>
      <c r="B79" s="24">
        <f t="shared" si="17"/>
        <v>0.375</v>
      </c>
      <c r="C79" s="24">
        <f t="shared" si="18"/>
        <v>0.41666666666666669</v>
      </c>
      <c r="D79" s="5"/>
      <c r="E79" s="9"/>
      <c r="F79" s="398"/>
      <c r="G79" s="398"/>
      <c r="H79" s="6"/>
      <c r="I79" s="7"/>
      <c r="J79" s="7"/>
      <c r="K79" s="30">
        <f t="shared" si="4"/>
        <v>0</v>
      </c>
      <c r="L79" s="395"/>
      <c r="M79" s="396"/>
      <c r="N79" s="397"/>
      <c r="O79" s="36">
        <f t="shared" si="3"/>
        <v>0</v>
      </c>
      <c r="P79" s="172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407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401"/>
      <c r="G80" s="401"/>
      <c r="H80" s="12"/>
      <c r="I80" s="13"/>
      <c r="J80" s="13"/>
      <c r="K80" s="31">
        <f t="shared" si="4"/>
        <v>0</v>
      </c>
      <c r="L80" s="402"/>
      <c r="M80" s="403"/>
      <c r="N80" s="404"/>
      <c r="O80" s="172">
        <f t="shared" si="3"/>
        <v>0</v>
      </c>
      <c r="P80" s="173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405">
        <f>A40</f>
        <v>0</v>
      </c>
      <c r="B81" s="23">
        <f>B27</f>
        <v>0</v>
      </c>
      <c r="C81" s="23">
        <f>B81+1/24</f>
        <v>4.1666666666666664E-2</v>
      </c>
      <c r="D81" s="1"/>
      <c r="E81" s="171"/>
      <c r="F81" s="408"/>
      <c r="G81" s="409"/>
      <c r="H81" s="2"/>
      <c r="I81" s="3"/>
      <c r="J81" s="3"/>
      <c r="K81" s="29">
        <f t="shared" si="4"/>
        <v>0</v>
      </c>
      <c r="L81" s="410"/>
      <c r="M81" s="411"/>
      <c r="N81" s="412"/>
      <c r="O81" s="35">
        <f t="shared" si="3"/>
        <v>0</v>
      </c>
      <c r="P81" s="171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406"/>
      <c r="B82" s="24">
        <f>C81</f>
        <v>4.1666666666666664E-2</v>
      </c>
      <c r="C82" s="24">
        <f>B82+1/24</f>
        <v>8.3333333333333329E-2</v>
      </c>
      <c r="D82" s="5"/>
      <c r="E82" s="172"/>
      <c r="F82" s="393"/>
      <c r="G82" s="394"/>
      <c r="H82" s="6"/>
      <c r="I82" s="7"/>
      <c r="J82" s="7"/>
      <c r="K82" s="30">
        <f t="shared" si="4"/>
        <v>0</v>
      </c>
      <c r="L82" s="395"/>
      <c r="M82" s="396"/>
      <c r="N82" s="397"/>
      <c r="O82" s="36">
        <f t="shared" si="3"/>
        <v>0</v>
      </c>
      <c r="P82" s="172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40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72"/>
      <c r="F83" s="398"/>
      <c r="G83" s="398"/>
      <c r="H83" s="6"/>
      <c r="I83" s="7"/>
      <c r="J83" s="7"/>
      <c r="K83" s="30">
        <f t="shared" si="4"/>
        <v>0</v>
      </c>
      <c r="L83" s="395"/>
      <c r="M83" s="396"/>
      <c r="N83" s="397"/>
      <c r="O83" s="36">
        <f t="shared" si="3"/>
        <v>0</v>
      </c>
      <c r="P83" s="172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406"/>
      <c r="B84" s="24">
        <f t="shared" si="19"/>
        <v>0.125</v>
      </c>
      <c r="C84" s="24">
        <f t="shared" si="20"/>
        <v>0.16666666666666666</v>
      </c>
      <c r="D84" s="5"/>
      <c r="E84" s="172"/>
      <c r="F84" s="398"/>
      <c r="G84" s="398"/>
      <c r="H84" s="6"/>
      <c r="I84" s="7"/>
      <c r="J84" s="7"/>
      <c r="K84" s="30">
        <f t="shared" si="4"/>
        <v>0</v>
      </c>
      <c r="L84" s="395"/>
      <c r="M84" s="396"/>
      <c r="N84" s="397"/>
      <c r="O84" s="36">
        <f t="shared" si="3"/>
        <v>0</v>
      </c>
      <c r="P84" s="172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406"/>
      <c r="B85" s="24">
        <f t="shared" si="19"/>
        <v>0.16666666666666666</v>
      </c>
      <c r="C85" s="24">
        <f t="shared" si="20"/>
        <v>0.20833333333333331</v>
      </c>
      <c r="D85" s="5"/>
      <c r="E85" s="172"/>
      <c r="F85" s="398"/>
      <c r="G85" s="398"/>
      <c r="H85" s="6"/>
      <c r="I85" s="7"/>
      <c r="J85" s="7"/>
      <c r="K85" s="30">
        <f t="shared" si="4"/>
        <v>0</v>
      </c>
      <c r="L85" s="395"/>
      <c r="M85" s="396"/>
      <c r="N85" s="397"/>
      <c r="O85" s="36">
        <f t="shared" si="3"/>
        <v>0</v>
      </c>
      <c r="P85" s="172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406"/>
      <c r="B86" s="24">
        <f t="shared" si="19"/>
        <v>0.20833333333333331</v>
      </c>
      <c r="C86" s="24">
        <f t="shared" si="20"/>
        <v>0.24999999999999997</v>
      </c>
      <c r="D86" s="5"/>
      <c r="E86" s="172"/>
      <c r="F86" s="398"/>
      <c r="G86" s="398"/>
      <c r="H86" s="6"/>
      <c r="I86" s="7"/>
      <c r="J86" s="7"/>
      <c r="K86" s="30">
        <f t="shared" si="4"/>
        <v>0</v>
      </c>
      <c r="L86" s="395"/>
      <c r="M86" s="396"/>
      <c r="N86" s="397"/>
      <c r="O86" s="36">
        <f t="shared" si="3"/>
        <v>0</v>
      </c>
      <c r="P86" s="172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40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398"/>
      <c r="G87" s="398"/>
      <c r="H87" s="6"/>
      <c r="I87" s="7"/>
      <c r="J87" s="7"/>
      <c r="K87" s="30">
        <f t="shared" si="4"/>
        <v>0</v>
      </c>
      <c r="L87" s="395"/>
      <c r="M87" s="396"/>
      <c r="N87" s="397"/>
      <c r="O87" s="36">
        <f t="shared" si="3"/>
        <v>0</v>
      </c>
      <c r="P87" s="172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40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393"/>
      <c r="G88" s="394"/>
      <c r="H88" s="6"/>
      <c r="I88" s="7"/>
      <c r="J88" s="7"/>
      <c r="K88" s="30">
        <f t="shared" si="4"/>
        <v>0</v>
      </c>
      <c r="L88" s="395"/>
      <c r="M88" s="396"/>
      <c r="N88" s="397"/>
      <c r="O88" s="36">
        <f t="shared" si="3"/>
        <v>0</v>
      </c>
      <c r="P88" s="172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406"/>
      <c r="B89" s="24">
        <f t="shared" si="19"/>
        <v>0.33333333333333331</v>
      </c>
      <c r="C89" s="24">
        <f t="shared" si="20"/>
        <v>0.375</v>
      </c>
      <c r="D89" s="5"/>
      <c r="E89" s="9"/>
      <c r="F89" s="393"/>
      <c r="G89" s="394"/>
      <c r="H89" s="6"/>
      <c r="I89" s="7"/>
      <c r="J89" s="7"/>
      <c r="K89" s="30">
        <f t="shared" si="4"/>
        <v>0</v>
      </c>
      <c r="L89" s="395"/>
      <c r="M89" s="396"/>
      <c r="N89" s="397"/>
      <c r="O89" s="36">
        <f t="shared" si="3"/>
        <v>0</v>
      </c>
      <c r="P89" s="172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406"/>
      <c r="B90" s="24">
        <f t="shared" si="19"/>
        <v>0.375</v>
      </c>
      <c r="C90" s="24">
        <f t="shared" si="20"/>
        <v>0.41666666666666669</v>
      </c>
      <c r="D90" s="5"/>
      <c r="E90" s="9"/>
      <c r="F90" s="398"/>
      <c r="G90" s="398"/>
      <c r="H90" s="6"/>
      <c r="I90" s="7"/>
      <c r="J90" s="7"/>
      <c r="K90" s="30">
        <f t="shared" si="4"/>
        <v>0</v>
      </c>
      <c r="L90" s="395"/>
      <c r="M90" s="396"/>
      <c r="N90" s="397"/>
      <c r="O90" s="36">
        <f t="shared" si="3"/>
        <v>0</v>
      </c>
      <c r="P90" s="172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40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401"/>
      <c r="G91" s="401"/>
      <c r="H91" s="12"/>
      <c r="I91" s="13"/>
      <c r="J91" s="13"/>
      <c r="K91" s="31">
        <f t="shared" si="4"/>
        <v>0</v>
      </c>
      <c r="L91" s="402"/>
      <c r="M91" s="403"/>
      <c r="N91" s="404"/>
      <c r="O91" s="172">
        <f t="shared" si="3"/>
        <v>0</v>
      </c>
      <c r="P91" s="173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406">
        <f>A41</f>
        <v>0</v>
      </c>
      <c r="B92" s="23">
        <f>B29</f>
        <v>0</v>
      </c>
      <c r="C92" s="23">
        <f>B92+1/24</f>
        <v>4.1666666666666664E-2</v>
      </c>
      <c r="D92" s="1"/>
      <c r="E92" s="171"/>
      <c r="F92" s="408"/>
      <c r="G92" s="409"/>
      <c r="H92" s="2"/>
      <c r="I92" s="3"/>
      <c r="J92" s="3"/>
      <c r="K92" s="29">
        <f t="shared" si="4"/>
        <v>0</v>
      </c>
      <c r="L92" s="410"/>
      <c r="M92" s="411"/>
      <c r="N92" s="412"/>
      <c r="O92" s="35">
        <f t="shared" si="3"/>
        <v>0</v>
      </c>
      <c r="P92" s="171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406"/>
      <c r="B93" s="24">
        <f>C92</f>
        <v>4.1666666666666664E-2</v>
      </c>
      <c r="C93" s="24">
        <f>B93+1/24</f>
        <v>8.3333333333333329E-2</v>
      </c>
      <c r="D93" s="5"/>
      <c r="E93" s="172"/>
      <c r="F93" s="393"/>
      <c r="G93" s="394"/>
      <c r="H93" s="6"/>
      <c r="I93" s="7"/>
      <c r="J93" s="7"/>
      <c r="K93" s="30">
        <f t="shared" si="4"/>
        <v>0</v>
      </c>
      <c r="L93" s="395"/>
      <c r="M93" s="396"/>
      <c r="N93" s="397"/>
      <c r="O93" s="36">
        <f t="shared" si="3"/>
        <v>0</v>
      </c>
      <c r="P93" s="172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40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72"/>
      <c r="F94" s="398"/>
      <c r="G94" s="398"/>
      <c r="H94" s="6"/>
      <c r="I94" s="7"/>
      <c r="J94" s="7"/>
      <c r="K94" s="30">
        <f t="shared" si="4"/>
        <v>0</v>
      </c>
      <c r="L94" s="395"/>
      <c r="M94" s="396"/>
      <c r="N94" s="397"/>
      <c r="O94" s="36">
        <f t="shared" si="3"/>
        <v>0</v>
      </c>
      <c r="P94" s="172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406"/>
      <c r="B95" s="24">
        <f t="shared" si="21"/>
        <v>0.125</v>
      </c>
      <c r="C95" s="24">
        <f t="shared" si="22"/>
        <v>0.16666666666666666</v>
      </c>
      <c r="D95" s="5"/>
      <c r="E95" s="172"/>
      <c r="F95" s="398"/>
      <c r="G95" s="398"/>
      <c r="H95" s="6"/>
      <c r="I95" s="7"/>
      <c r="J95" s="7"/>
      <c r="K95" s="30">
        <f t="shared" si="4"/>
        <v>0</v>
      </c>
      <c r="L95" s="395"/>
      <c r="M95" s="396"/>
      <c r="N95" s="397"/>
      <c r="O95" s="36">
        <f t="shared" si="3"/>
        <v>0</v>
      </c>
      <c r="P95" s="172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406"/>
      <c r="B96" s="24">
        <f t="shared" si="21"/>
        <v>0.16666666666666666</v>
      </c>
      <c r="C96" s="24">
        <f t="shared" si="22"/>
        <v>0.20833333333333331</v>
      </c>
      <c r="D96" s="5"/>
      <c r="E96" s="172"/>
      <c r="F96" s="398"/>
      <c r="G96" s="398"/>
      <c r="H96" s="6"/>
      <c r="I96" s="7"/>
      <c r="J96" s="7"/>
      <c r="K96" s="30">
        <f t="shared" si="4"/>
        <v>0</v>
      </c>
      <c r="L96" s="395"/>
      <c r="M96" s="396"/>
      <c r="N96" s="397"/>
      <c r="O96" s="36">
        <f t="shared" si="3"/>
        <v>0</v>
      </c>
      <c r="P96" s="172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406"/>
      <c r="B97" s="24">
        <f t="shared" si="21"/>
        <v>0.20833333333333331</v>
      </c>
      <c r="C97" s="24">
        <f t="shared" si="22"/>
        <v>0.24999999999999997</v>
      </c>
      <c r="D97" s="5"/>
      <c r="E97" s="172"/>
      <c r="F97" s="398"/>
      <c r="G97" s="398"/>
      <c r="H97" s="6"/>
      <c r="I97" s="7"/>
      <c r="J97" s="7"/>
      <c r="K97" s="30">
        <f t="shared" si="4"/>
        <v>0</v>
      </c>
      <c r="L97" s="395"/>
      <c r="M97" s="396"/>
      <c r="N97" s="397"/>
      <c r="O97" s="36">
        <f t="shared" si="3"/>
        <v>0</v>
      </c>
      <c r="P97" s="172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40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398"/>
      <c r="G98" s="398"/>
      <c r="H98" s="6"/>
      <c r="I98" s="7"/>
      <c r="J98" s="7"/>
      <c r="K98" s="30">
        <f t="shared" si="4"/>
        <v>0</v>
      </c>
      <c r="L98" s="395"/>
      <c r="M98" s="396"/>
      <c r="N98" s="397"/>
      <c r="O98" s="36">
        <f t="shared" si="3"/>
        <v>0</v>
      </c>
      <c r="P98" s="172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40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393"/>
      <c r="G99" s="394"/>
      <c r="H99" s="6"/>
      <c r="I99" s="7"/>
      <c r="J99" s="7"/>
      <c r="K99" s="30">
        <f t="shared" si="4"/>
        <v>0</v>
      </c>
      <c r="L99" s="395"/>
      <c r="M99" s="396"/>
      <c r="N99" s="397"/>
      <c r="O99" s="36">
        <f t="shared" si="3"/>
        <v>0</v>
      </c>
      <c r="P99" s="172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406"/>
      <c r="B100" s="24">
        <f t="shared" si="21"/>
        <v>0.33333333333333331</v>
      </c>
      <c r="C100" s="24">
        <f t="shared" si="22"/>
        <v>0.375</v>
      </c>
      <c r="D100" s="5"/>
      <c r="E100" s="9"/>
      <c r="F100" s="393"/>
      <c r="G100" s="394"/>
      <c r="H100" s="6"/>
      <c r="I100" s="7"/>
      <c r="J100" s="7"/>
      <c r="K100" s="30">
        <f t="shared" si="4"/>
        <v>0</v>
      </c>
      <c r="L100" s="395"/>
      <c r="M100" s="396"/>
      <c r="N100" s="397"/>
      <c r="O100" s="36">
        <f t="shared" si="3"/>
        <v>0</v>
      </c>
      <c r="P100" s="172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406"/>
      <c r="B101" s="24">
        <f t="shared" si="21"/>
        <v>0.375</v>
      </c>
      <c r="C101" s="24">
        <f t="shared" si="22"/>
        <v>0.41666666666666669</v>
      </c>
      <c r="D101" s="5"/>
      <c r="E101" s="9"/>
      <c r="F101" s="398"/>
      <c r="G101" s="398"/>
      <c r="H101" s="6"/>
      <c r="I101" s="7"/>
      <c r="J101" s="7"/>
      <c r="K101" s="30">
        <f t="shared" si="4"/>
        <v>0</v>
      </c>
      <c r="L101" s="395"/>
      <c r="M101" s="396"/>
      <c r="N101" s="397"/>
      <c r="O101" s="36">
        <f t="shared" si="3"/>
        <v>0</v>
      </c>
      <c r="P101" s="172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40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401"/>
      <c r="G102" s="401"/>
      <c r="H102" s="12"/>
      <c r="I102" s="13"/>
      <c r="J102" s="13"/>
      <c r="K102" s="31">
        <f t="shared" si="4"/>
        <v>0</v>
      </c>
      <c r="L102" s="402"/>
      <c r="M102" s="403"/>
      <c r="N102" s="404"/>
      <c r="O102" s="172">
        <f t="shared" si="3"/>
        <v>0</v>
      </c>
      <c r="P102" s="173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405">
        <f>A42</f>
        <v>0</v>
      </c>
      <c r="B103" s="23">
        <f>B31</f>
        <v>0</v>
      </c>
      <c r="C103" s="23">
        <f>B103+1/24</f>
        <v>4.1666666666666664E-2</v>
      </c>
      <c r="D103" s="1"/>
      <c r="E103" s="171"/>
      <c r="F103" s="408"/>
      <c r="G103" s="409"/>
      <c r="H103" s="2"/>
      <c r="I103" s="3"/>
      <c r="J103" s="3"/>
      <c r="K103" s="29">
        <f t="shared" si="4"/>
        <v>0</v>
      </c>
      <c r="L103" s="410"/>
      <c r="M103" s="411"/>
      <c r="N103" s="412"/>
      <c r="O103" s="35">
        <f t="shared" si="3"/>
        <v>0</v>
      </c>
      <c r="P103" s="171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406"/>
      <c r="B104" s="24">
        <f>C103</f>
        <v>4.1666666666666664E-2</v>
      </c>
      <c r="C104" s="24">
        <f>B104+1/24</f>
        <v>8.3333333333333329E-2</v>
      </c>
      <c r="D104" s="5"/>
      <c r="E104" s="172"/>
      <c r="F104" s="393"/>
      <c r="G104" s="394"/>
      <c r="H104" s="6"/>
      <c r="I104" s="7"/>
      <c r="J104" s="7"/>
      <c r="K104" s="30">
        <f t="shared" si="4"/>
        <v>0</v>
      </c>
      <c r="L104" s="395"/>
      <c r="M104" s="396"/>
      <c r="N104" s="397"/>
      <c r="O104" s="36">
        <f t="shared" si="3"/>
        <v>0</v>
      </c>
      <c r="P104" s="172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40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72"/>
      <c r="F105" s="398"/>
      <c r="G105" s="398"/>
      <c r="H105" s="6"/>
      <c r="I105" s="7"/>
      <c r="J105" s="7"/>
      <c r="K105" s="30">
        <f t="shared" si="4"/>
        <v>0</v>
      </c>
      <c r="L105" s="395"/>
      <c r="M105" s="396"/>
      <c r="N105" s="397"/>
      <c r="O105" s="36">
        <f t="shared" si="3"/>
        <v>0</v>
      </c>
      <c r="P105" s="172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406"/>
      <c r="B106" s="24">
        <f t="shared" si="23"/>
        <v>0.125</v>
      </c>
      <c r="C106" s="24">
        <f t="shared" si="24"/>
        <v>0.16666666666666666</v>
      </c>
      <c r="D106" s="5"/>
      <c r="E106" s="172"/>
      <c r="F106" s="398"/>
      <c r="G106" s="398"/>
      <c r="H106" s="6"/>
      <c r="I106" s="7"/>
      <c r="J106" s="7"/>
      <c r="K106" s="30">
        <f t="shared" si="4"/>
        <v>0</v>
      </c>
      <c r="L106" s="395"/>
      <c r="M106" s="396"/>
      <c r="N106" s="397"/>
      <c r="O106" s="36">
        <f t="shared" si="3"/>
        <v>0</v>
      </c>
      <c r="P106" s="172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406"/>
      <c r="B107" s="24">
        <f t="shared" si="23"/>
        <v>0.16666666666666666</v>
      </c>
      <c r="C107" s="24">
        <f t="shared" si="24"/>
        <v>0.20833333333333331</v>
      </c>
      <c r="D107" s="5"/>
      <c r="E107" s="172"/>
      <c r="F107" s="398"/>
      <c r="G107" s="398"/>
      <c r="H107" s="6"/>
      <c r="I107" s="7"/>
      <c r="J107" s="7"/>
      <c r="K107" s="30">
        <f t="shared" si="4"/>
        <v>0</v>
      </c>
      <c r="L107" s="395"/>
      <c r="M107" s="396"/>
      <c r="N107" s="397"/>
      <c r="O107" s="36">
        <f t="shared" si="3"/>
        <v>0</v>
      </c>
      <c r="P107" s="172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406"/>
      <c r="B108" s="24">
        <f t="shared" si="23"/>
        <v>0.20833333333333331</v>
      </c>
      <c r="C108" s="24">
        <f t="shared" si="24"/>
        <v>0.24999999999999997</v>
      </c>
      <c r="D108" s="5"/>
      <c r="E108" s="172"/>
      <c r="F108" s="398"/>
      <c r="G108" s="398"/>
      <c r="H108" s="6"/>
      <c r="I108" s="7"/>
      <c r="J108" s="7"/>
      <c r="K108" s="30">
        <f t="shared" si="4"/>
        <v>0</v>
      </c>
      <c r="L108" s="395"/>
      <c r="M108" s="396"/>
      <c r="N108" s="397"/>
      <c r="O108" s="36">
        <f t="shared" si="3"/>
        <v>0</v>
      </c>
      <c r="P108" s="172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40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398"/>
      <c r="G109" s="398"/>
      <c r="H109" s="6"/>
      <c r="I109" s="7"/>
      <c r="J109" s="7"/>
      <c r="K109" s="30">
        <f t="shared" si="4"/>
        <v>0</v>
      </c>
      <c r="L109" s="395"/>
      <c r="M109" s="396"/>
      <c r="N109" s="397"/>
      <c r="O109" s="36">
        <f t="shared" si="3"/>
        <v>0</v>
      </c>
      <c r="P109" s="172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40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393"/>
      <c r="G110" s="394"/>
      <c r="H110" s="6"/>
      <c r="I110" s="7"/>
      <c r="J110" s="7"/>
      <c r="K110" s="30">
        <f t="shared" si="4"/>
        <v>0</v>
      </c>
      <c r="L110" s="395"/>
      <c r="M110" s="396"/>
      <c r="N110" s="397"/>
      <c r="O110" s="36">
        <f t="shared" si="3"/>
        <v>0</v>
      </c>
      <c r="P110" s="172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406"/>
      <c r="B111" s="24">
        <f t="shared" si="23"/>
        <v>0.33333333333333331</v>
      </c>
      <c r="C111" s="24">
        <f t="shared" si="24"/>
        <v>0.375</v>
      </c>
      <c r="D111" s="5"/>
      <c r="E111" s="9"/>
      <c r="F111" s="393"/>
      <c r="G111" s="394"/>
      <c r="H111" s="6"/>
      <c r="I111" s="7"/>
      <c r="J111" s="7"/>
      <c r="K111" s="30">
        <f t="shared" si="4"/>
        <v>0</v>
      </c>
      <c r="L111" s="395"/>
      <c r="M111" s="396"/>
      <c r="N111" s="397"/>
      <c r="O111" s="36">
        <f t="shared" ref="O111:O113" si="25">IF(H111=$V$5,$F$7,"")</f>
        <v>0</v>
      </c>
      <c r="P111" s="172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406"/>
      <c r="B112" s="24">
        <f t="shared" si="23"/>
        <v>0.375</v>
      </c>
      <c r="C112" s="24">
        <f t="shared" si="24"/>
        <v>0.41666666666666669</v>
      </c>
      <c r="D112" s="5"/>
      <c r="E112" s="9"/>
      <c r="F112" s="398"/>
      <c r="G112" s="398"/>
      <c r="H112" s="6"/>
      <c r="I112" s="7"/>
      <c r="J112" s="7"/>
      <c r="K112" s="30">
        <f t="shared" ref="K112:K113" si="26">(J112-I112+(J112&lt;I112))*24*60</f>
        <v>0</v>
      </c>
      <c r="L112" s="395"/>
      <c r="M112" s="396"/>
      <c r="N112" s="397"/>
      <c r="O112" s="36">
        <f t="shared" si="25"/>
        <v>0</v>
      </c>
      <c r="P112" s="172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40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401"/>
      <c r="G113" s="401"/>
      <c r="H113" s="12"/>
      <c r="I113" s="13"/>
      <c r="J113" s="13"/>
      <c r="K113" s="31">
        <f t="shared" si="26"/>
        <v>0</v>
      </c>
      <c r="L113" s="402"/>
      <c r="M113" s="403"/>
      <c r="N113" s="404"/>
      <c r="O113" s="173">
        <f t="shared" si="25"/>
        <v>0</v>
      </c>
      <c r="P113" s="173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5" thickBot="1">
      <c r="S114" s="34">
        <f t="shared" ref="S114:Z114" si="27">SUM(S47:S113)</f>
        <v>100.00000000000021</v>
      </c>
      <c r="T114" s="34">
        <f t="shared" si="27"/>
        <v>0</v>
      </c>
      <c r="U114" s="34">
        <f t="shared" si="27"/>
        <v>219.99999999999986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185"/>
      <c r="S116" s="185"/>
      <c r="T116" s="185"/>
      <c r="U116" s="185"/>
    </row>
    <row r="117" spans="1:28" ht="15.75" thickBot="1">
      <c r="A117" s="258" t="s">
        <v>90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186"/>
      <c r="S117" s="186"/>
      <c r="T117" s="186"/>
      <c r="U117" s="186"/>
    </row>
    <row r="118" spans="1:28" ht="18.75" thickBot="1">
      <c r="A118" s="259" t="s">
        <v>62</v>
      </c>
      <c r="B118" s="260"/>
      <c r="C118" s="260"/>
      <c r="D118" s="260"/>
      <c r="E118" s="261"/>
      <c r="F118" s="413"/>
      <c r="G118" s="414"/>
      <c r="H118" s="415"/>
      <c r="I118" s="81" t="s">
        <v>47</v>
      </c>
      <c r="J118" s="82">
        <v>2000</v>
      </c>
      <c r="K118" s="83" t="s">
        <v>54</v>
      </c>
      <c r="L118" s="84">
        <v>720</v>
      </c>
    </row>
    <row r="119" spans="1:28" ht="20.25" customHeight="1" thickBot="1">
      <c r="A119" s="262" t="s">
        <v>8</v>
      </c>
      <c r="B119" s="263"/>
      <c r="C119" s="263"/>
      <c r="D119" s="263"/>
      <c r="E119" s="264"/>
      <c r="F119" s="265" t="s">
        <v>34</v>
      </c>
      <c r="G119" s="265"/>
      <c r="H119" s="266"/>
      <c r="I119" s="265" t="s">
        <v>9</v>
      </c>
      <c r="J119" s="267"/>
      <c r="K119" s="268" t="s">
        <v>16</v>
      </c>
      <c r="L119" s="266"/>
      <c r="M119" s="85"/>
      <c r="N119" s="269" t="s">
        <v>28</v>
      </c>
      <c r="O119" s="270"/>
      <c r="P119" s="270"/>
      <c r="Q119" s="270"/>
      <c r="R119" s="270"/>
      <c r="S119" s="270"/>
      <c r="T119" s="270"/>
      <c r="U119" s="271"/>
      <c r="X119" s="86"/>
    </row>
    <row r="120" spans="1:28" ht="15" thickBot="1">
      <c r="A120" s="289" t="s">
        <v>63</v>
      </c>
      <c r="B120" s="290"/>
      <c r="C120" s="290"/>
      <c r="D120" s="290"/>
      <c r="E120" s="290"/>
      <c r="F120" s="291" t="s">
        <v>284</v>
      </c>
      <c r="G120" s="292"/>
      <c r="H120" s="293"/>
      <c r="I120" s="294" t="s">
        <v>65</v>
      </c>
      <c r="J120" s="295"/>
      <c r="K120" s="291" t="s">
        <v>124</v>
      </c>
      <c r="L120" s="293"/>
      <c r="N120" s="296"/>
      <c r="O120" s="280" t="s">
        <v>29</v>
      </c>
      <c r="P120" s="281"/>
      <c r="Q120" s="281"/>
      <c r="R120" s="178"/>
      <c r="S120" s="178"/>
      <c r="T120" s="178"/>
      <c r="U120" s="87"/>
      <c r="X120" s="88"/>
    </row>
    <row r="121" spans="1:28" ht="14.25">
      <c r="A121" s="183" t="s">
        <v>7</v>
      </c>
      <c r="B121" s="184"/>
      <c r="C121" s="184"/>
      <c r="D121" s="184"/>
      <c r="E121" s="184"/>
      <c r="F121" s="275"/>
      <c r="G121" s="276"/>
      <c r="H121" s="277"/>
      <c r="I121" s="294" t="s">
        <v>45</v>
      </c>
      <c r="J121" s="295"/>
      <c r="K121" s="275" t="s">
        <v>272</v>
      </c>
      <c r="L121" s="277"/>
      <c r="N121" s="297"/>
      <c r="O121" s="298"/>
      <c r="P121" s="299"/>
      <c r="Q121" s="299"/>
      <c r="R121" s="179"/>
      <c r="S121" s="179"/>
      <c r="T121" s="179"/>
      <c r="U121" s="89"/>
      <c r="X121" s="88"/>
    </row>
    <row r="122" spans="1:28" ht="16.5" customHeight="1">
      <c r="A122" s="272" t="s">
        <v>46</v>
      </c>
      <c r="B122" s="273"/>
      <c r="C122" s="273"/>
      <c r="D122" s="273"/>
      <c r="E122" s="274"/>
      <c r="F122" s="275"/>
      <c r="G122" s="276"/>
      <c r="H122" s="277"/>
      <c r="I122" s="183" t="s">
        <v>44</v>
      </c>
      <c r="J122" s="71"/>
      <c r="K122" s="275" t="s">
        <v>126</v>
      </c>
      <c r="L122" s="277"/>
      <c r="N122" s="278"/>
      <c r="O122" s="280" t="s">
        <v>30</v>
      </c>
      <c r="P122" s="281"/>
      <c r="Q122" s="282"/>
      <c r="R122" s="180"/>
      <c r="S122" s="180"/>
      <c r="T122" s="180"/>
      <c r="U122" s="87"/>
      <c r="X122" s="88"/>
    </row>
    <row r="123" spans="1:28" ht="16.5" customHeight="1" thickBot="1">
      <c r="A123" s="272" t="s">
        <v>66</v>
      </c>
      <c r="B123" s="273"/>
      <c r="C123" s="273"/>
      <c r="D123" s="273"/>
      <c r="E123" s="274"/>
      <c r="F123" s="286" t="s">
        <v>147</v>
      </c>
      <c r="G123" s="287"/>
      <c r="H123" s="288"/>
      <c r="I123" s="183" t="s">
        <v>67</v>
      </c>
      <c r="J123" s="71"/>
      <c r="K123" s="286" t="s">
        <v>286</v>
      </c>
      <c r="L123" s="288"/>
      <c r="N123" s="279"/>
      <c r="O123" s="283"/>
      <c r="P123" s="284"/>
      <c r="Q123" s="285"/>
      <c r="R123" s="181"/>
      <c r="S123" s="181"/>
      <c r="T123" s="181"/>
      <c r="U123" s="91"/>
      <c r="X123" s="88"/>
    </row>
    <row r="124" spans="1:28" ht="15" thickBot="1">
      <c r="A124" s="303" t="s">
        <v>66</v>
      </c>
      <c r="B124" s="304"/>
      <c r="C124" s="304"/>
      <c r="D124" s="304"/>
      <c r="E124" s="305"/>
      <c r="F124" s="306" t="s">
        <v>285</v>
      </c>
      <c r="G124" s="307"/>
      <c r="H124" s="308"/>
      <c r="I124" s="92"/>
      <c r="J124" s="93"/>
      <c r="K124" s="306"/>
      <c r="L124" s="308"/>
      <c r="N124" s="309"/>
      <c r="O124" s="309"/>
      <c r="P124" s="310"/>
      <c r="Q124" s="310"/>
      <c r="R124" s="182"/>
      <c r="S124" s="182"/>
      <c r="T124" s="182"/>
      <c r="U124" s="182"/>
      <c r="X124" s="88"/>
    </row>
    <row r="125" spans="1:28" ht="15" hidden="1" thickBot="1">
      <c r="A125" s="94"/>
      <c r="B125" s="95"/>
      <c r="C125" s="95"/>
      <c r="D125" s="95"/>
      <c r="E125" s="95"/>
      <c r="F125" s="96"/>
      <c r="G125" s="96"/>
      <c r="H125" s="96"/>
      <c r="I125" s="95"/>
      <c r="J125" s="95"/>
      <c r="K125" s="96"/>
      <c r="L125" s="97"/>
      <c r="N125" s="177"/>
      <c r="O125" s="177"/>
      <c r="P125" s="182"/>
      <c r="Q125" s="182"/>
      <c r="R125" s="182"/>
      <c r="S125" s="182"/>
      <c r="T125" s="182"/>
      <c r="U125" s="182"/>
      <c r="X125" s="88"/>
    </row>
    <row r="126" spans="1:28" ht="15" hidden="1" thickBot="1">
      <c r="A126" s="94"/>
      <c r="B126" s="95"/>
      <c r="C126" s="95"/>
      <c r="D126" s="95"/>
      <c r="E126" s="95"/>
      <c r="F126" s="96"/>
      <c r="G126" s="96"/>
      <c r="H126" s="96"/>
      <c r="I126" s="95"/>
      <c r="J126" s="95"/>
      <c r="K126" s="96"/>
      <c r="L126" s="97"/>
      <c r="N126" s="177"/>
      <c r="O126" s="177"/>
      <c r="P126" s="182"/>
      <c r="Q126" s="182"/>
      <c r="R126" s="182"/>
      <c r="S126" s="182"/>
      <c r="T126" s="182"/>
      <c r="U126" s="182"/>
      <c r="X126" s="88"/>
    </row>
    <row r="127" spans="1:28" ht="15" hidden="1" thickBot="1">
      <c r="A127" s="94"/>
      <c r="B127" s="95"/>
      <c r="C127" s="95"/>
      <c r="D127" s="95"/>
      <c r="E127" s="95"/>
      <c r="F127" s="96"/>
      <c r="G127" s="96"/>
      <c r="H127" s="96"/>
      <c r="I127" s="95"/>
      <c r="J127" s="95"/>
      <c r="K127" s="96"/>
      <c r="L127" s="97"/>
      <c r="N127" s="177"/>
      <c r="O127" s="177"/>
      <c r="P127" s="182"/>
      <c r="Q127" s="182"/>
      <c r="R127" s="182"/>
      <c r="S127" s="182"/>
      <c r="T127" s="182"/>
      <c r="U127" s="182"/>
      <c r="X127" s="88"/>
    </row>
    <row r="128" spans="1:28" ht="15" hidden="1" thickBot="1">
      <c r="A128" s="94"/>
      <c r="B128" s="95"/>
      <c r="C128" s="95"/>
      <c r="D128" s="95"/>
      <c r="E128" s="95"/>
      <c r="F128" s="96"/>
      <c r="G128" s="96"/>
      <c r="H128" s="96"/>
      <c r="I128" s="95"/>
      <c r="J128" s="95"/>
      <c r="K128" s="96"/>
      <c r="L128" s="97"/>
      <c r="N128" s="177"/>
      <c r="O128" s="177"/>
      <c r="P128" s="182"/>
      <c r="Q128" s="182"/>
      <c r="R128" s="182"/>
      <c r="S128" s="182"/>
      <c r="T128" s="182"/>
      <c r="U128" s="182"/>
      <c r="X128" s="88"/>
    </row>
    <row r="129" spans="1:24" ht="18.75" customHeight="1" thickBot="1">
      <c r="A129" s="311" t="s">
        <v>33</v>
      </c>
      <c r="B129" s="312"/>
      <c r="C129" s="312"/>
      <c r="D129" s="312"/>
      <c r="E129" s="312"/>
      <c r="F129" s="312"/>
      <c r="G129" s="312"/>
      <c r="H129" s="312"/>
      <c r="I129" s="312"/>
      <c r="J129" s="312"/>
      <c r="K129" s="312"/>
      <c r="L129" s="313"/>
      <c r="N129" s="314" t="s">
        <v>37</v>
      </c>
      <c r="O129" s="315"/>
      <c r="P129" s="315"/>
      <c r="Q129" s="315"/>
      <c r="R129" s="315"/>
      <c r="S129" s="315"/>
      <c r="T129" s="315"/>
      <c r="U129" s="315"/>
      <c r="V129" s="316"/>
      <c r="X129" s="88"/>
    </row>
    <row r="130" spans="1:24" ht="8.25" customHeight="1">
      <c r="A130" s="300" t="s">
        <v>83</v>
      </c>
      <c r="B130" s="300" t="s">
        <v>51</v>
      </c>
      <c r="C130" s="300" t="s">
        <v>52</v>
      </c>
      <c r="D130" s="300" t="s">
        <v>24</v>
      </c>
      <c r="E130" s="300" t="s">
        <v>53</v>
      </c>
      <c r="F130" s="300" t="s">
        <v>55</v>
      </c>
      <c r="G130" s="300" t="s">
        <v>50</v>
      </c>
      <c r="H130" s="300" t="s">
        <v>64</v>
      </c>
      <c r="I130" s="300" t="s">
        <v>57</v>
      </c>
      <c r="J130" s="300" t="s">
        <v>49</v>
      </c>
      <c r="K130" s="300" t="s">
        <v>35</v>
      </c>
      <c r="L130" s="337" t="s">
        <v>48</v>
      </c>
      <c r="N130" s="324" t="s">
        <v>41</v>
      </c>
      <c r="O130" s="324"/>
      <c r="P130" s="325" t="s">
        <v>42</v>
      </c>
      <c r="Q130" s="326"/>
      <c r="R130" s="326"/>
      <c r="S130" s="326"/>
      <c r="T130" s="326"/>
      <c r="U130" s="327"/>
      <c r="V130" s="324" t="s">
        <v>43</v>
      </c>
      <c r="X130" s="88"/>
    </row>
    <row r="131" spans="1:24" ht="12.75" customHeight="1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38"/>
      <c r="N131" s="324"/>
      <c r="O131" s="324"/>
      <c r="P131" s="328"/>
      <c r="Q131" s="329"/>
      <c r="R131" s="329"/>
      <c r="S131" s="329"/>
      <c r="T131" s="329"/>
      <c r="U131" s="330"/>
      <c r="V131" s="324"/>
      <c r="X131" s="88"/>
    </row>
    <row r="132" spans="1:24" ht="12.75" customHeight="1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38"/>
      <c r="N132" s="324"/>
      <c r="O132" s="324"/>
      <c r="P132" s="328"/>
      <c r="Q132" s="329"/>
      <c r="R132" s="329"/>
      <c r="S132" s="329"/>
      <c r="T132" s="329"/>
      <c r="U132" s="330"/>
      <c r="V132" s="324"/>
      <c r="X132" s="88"/>
    </row>
    <row r="133" spans="1:24" ht="3.75" customHeight="1">
      <c r="A133" s="301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38"/>
      <c r="N133" s="324"/>
      <c r="O133" s="324"/>
      <c r="P133" s="331"/>
      <c r="Q133" s="332"/>
      <c r="R133" s="332"/>
      <c r="S133" s="332"/>
      <c r="T133" s="332"/>
      <c r="U133" s="333"/>
      <c r="V133" s="324"/>
      <c r="X133" s="88"/>
    </row>
    <row r="134" spans="1:24" ht="45.75" customHeight="1" thickBot="1">
      <c r="A134" s="301"/>
      <c r="B134" s="301"/>
      <c r="C134" s="301"/>
      <c r="D134" s="302"/>
      <c r="E134" s="302"/>
      <c r="F134" s="302"/>
      <c r="G134" s="302"/>
      <c r="H134" s="302"/>
      <c r="I134" s="302"/>
      <c r="J134" s="302"/>
      <c r="K134" s="302"/>
      <c r="L134" s="338"/>
      <c r="M134" s="98"/>
      <c r="N134" s="334" t="s">
        <v>17</v>
      </c>
      <c r="O134" s="334"/>
      <c r="P134" s="18">
        <f>SUM(S162:S173)</f>
        <v>315</v>
      </c>
      <c r="Q134" s="18">
        <f>SUM(S174:S184)</f>
        <v>10.000000000000004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325</v>
      </c>
      <c r="X134" s="88"/>
    </row>
    <row r="135" spans="1:24" ht="16.899999999999999" customHeight="1" thickBot="1">
      <c r="A135" s="317"/>
      <c r="B135" s="317"/>
      <c r="C135" s="317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176" t="s">
        <v>18</v>
      </c>
      <c r="O135" s="176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300" t="str">
        <f>A152</f>
        <v>сироп малина 1,0</v>
      </c>
      <c r="B136" s="318">
        <v>0.83333333333333337</v>
      </c>
      <c r="C136" s="318">
        <v>9.7222222222222224E-2</v>
      </c>
      <c r="D136" s="320">
        <f>(C136-B136+(C136&lt;B136))*24*60</f>
        <v>379.99999999999994</v>
      </c>
      <c r="E136" s="322">
        <v>2200</v>
      </c>
      <c r="F136" s="335">
        <f>IF(E136=0,0,(F152/J118*60))</f>
        <v>61.379999999999995</v>
      </c>
      <c r="G136" s="339">
        <f>IF($K136=0,0,(K136*100)/(D136*$J$3/60))</f>
        <v>16.152631578947371</v>
      </c>
      <c r="H136" s="335">
        <f>P134+P141</f>
        <v>315</v>
      </c>
      <c r="I136" s="339">
        <f>D136-F136-P142</f>
        <v>3.6199999999999477</v>
      </c>
      <c r="J136" s="320">
        <f>(D136-H136)/60*E136</f>
        <v>2383.3333333333312</v>
      </c>
      <c r="K136" s="341">
        <f>F152</f>
        <v>2046</v>
      </c>
      <c r="L136" s="100">
        <f>IF($K136=0,0,K136/J136)</f>
        <v>0.85846153846153928</v>
      </c>
      <c r="N136" s="176" t="s">
        <v>19</v>
      </c>
      <c r="O136" s="176"/>
      <c r="P136" s="18">
        <f>SUM(U161:U172)</f>
        <v>0</v>
      </c>
      <c r="Q136" s="18">
        <f>SUM(U173:U183)</f>
        <v>231.99999999999997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231.99999999999997</v>
      </c>
      <c r="W136" s="182"/>
    </row>
    <row r="137" spans="1:24" ht="17.25" customHeight="1" thickBot="1">
      <c r="A137" s="317"/>
      <c r="B137" s="319"/>
      <c r="C137" s="319"/>
      <c r="D137" s="321"/>
      <c r="E137" s="323"/>
      <c r="F137" s="336"/>
      <c r="G137" s="340"/>
      <c r="H137" s="336"/>
      <c r="I137" s="340"/>
      <c r="J137" s="321"/>
      <c r="K137" s="342"/>
      <c r="L137" s="101">
        <f>K136-J136</f>
        <v>-337.33333333333121</v>
      </c>
      <c r="N137" s="176" t="s">
        <v>20</v>
      </c>
      <c r="O137" s="176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82"/>
    </row>
    <row r="138" spans="1:24" ht="17.25" customHeight="1">
      <c r="A138" s="300" t="str">
        <f>A153</f>
        <v>сироп тоффи 0,25</v>
      </c>
      <c r="B138" s="318">
        <v>9.7222222222222224E-2</v>
      </c>
      <c r="C138" s="318">
        <v>0.33333333333333331</v>
      </c>
      <c r="D138" s="320">
        <f>(C138-B138+(C138&lt;B138))*24*60</f>
        <v>339.99999999999994</v>
      </c>
      <c r="E138" s="322">
        <v>2800</v>
      </c>
      <c r="F138" s="335">
        <f>IF(E138=0,0,(F153/J118*60))</f>
        <v>75.75</v>
      </c>
      <c r="G138" s="339">
        <f>IF($K138=0,0,(K138*100)/(D138*$J$3/60))</f>
        <v>22.279411764705884</v>
      </c>
      <c r="H138" s="335">
        <f>Q134+Q141</f>
        <v>10.000000000000004</v>
      </c>
      <c r="I138" s="339">
        <f>D138-F138-Q142</f>
        <v>12.25</v>
      </c>
      <c r="J138" s="320">
        <f>(D138-H138)/60*E138</f>
        <v>15399.999999999998</v>
      </c>
      <c r="K138" s="341">
        <f>F153</f>
        <v>2525</v>
      </c>
      <c r="L138" s="102">
        <f>IF($K138=0,0,K138/J138)</f>
        <v>0.16396103896103897</v>
      </c>
      <c r="N138" s="176" t="s">
        <v>27</v>
      </c>
      <c r="O138" s="176"/>
      <c r="P138" s="18">
        <f>SUM(W161:W172)</f>
        <v>0</v>
      </c>
      <c r="Q138" s="18">
        <f>SUM(W173:W183)</f>
        <v>9.999999999999984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9.999999999999984</v>
      </c>
      <c r="W138" s="182"/>
    </row>
    <row r="139" spans="1:24" ht="16.899999999999999" customHeight="1" thickBot="1">
      <c r="A139" s="317"/>
      <c r="B139" s="319"/>
      <c r="C139" s="319"/>
      <c r="D139" s="321"/>
      <c r="E139" s="323"/>
      <c r="F139" s="336"/>
      <c r="G139" s="340"/>
      <c r="H139" s="336"/>
      <c r="I139" s="340"/>
      <c r="J139" s="321"/>
      <c r="K139" s="342"/>
      <c r="L139" s="101">
        <f>K138-J138</f>
        <v>-12874.999999999998</v>
      </c>
      <c r="N139" s="174" t="s">
        <v>21</v>
      </c>
      <c r="O139" s="174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82"/>
    </row>
    <row r="140" spans="1:24" ht="16.899999999999999" customHeight="1" collapsed="1">
      <c r="A140" s="300">
        <f>A154</f>
        <v>0</v>
      </c>
      <c r="B140" s="318"/>
      <c r="C140" s="318"/>
      <c r="D140" s="320">
        <f>(C140-B140+(C140&lt;B140))*24*60</f>
        <v>0</v>
      </c>
      <c r="E140" s="322"/>
      <c r="F140" s="335">
        <f>IF(E140=0,0,(F154/J118*60))</f>
        <v>0</v>
      </c>
      <c r="G140" s="339">
        <f>IF($K140=0,0,(K140*100)/(D140*$J$3/60))</f>
        <v>0</v>
      </c>
      <c r="H140" s="335">
        <f>R134+R141</f>
        <v>0</v>
      </c>
      <c r="I140" s="339">
        <f>D140-F140-R142</f>
        <v>0</v>
      </c>
      <c r="J140" s="320">
        <f>(D140-H140)/60*E140</f>
        <v>0</v>
      </c>
      <c r="K140" s="341">
        <f>F154</f>
        <v>0</v>
      </c>
      <c r="L140" s="100">
        <f>IF($K140=0,0,K140/J140)</f>
        <v>0</v>
      </c>
      <c r="N140" s="174" t="s">
        <v>39</v>
      </c>
      <c r="O140" s="174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82"/>
      <c r="X140" s="182"/>
    </row>
    <row r="141" spans="1:24" ht="16.899999999999999" customHeight="1" thickBot="1">
      <c r="A141" s="317"/>
      <c r="B141" s="319"/>
      <c r="C141" s="319"/>
      <c r="D141" s="321"/>
      <c r="E141" s="323"/>
      <c r="F141" s="336"/>
      <c r="G141" s="340"/>
      <c r="H141" s="336"/>
      <c r="I141" s="340"/>
      <c r="J141" s="321"/>
      <c r="K141" s="342"/>
      <c r="L141" s="101">
        <f>K140-J140</f>
        <v>0</v>
      </c>
      <c r="N141" s="343" t="s">
        <v>22</v>
      </c>
      <c r="O141" s="343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82"/>
      <c r="X141" s="182"/>
    </row>
    <row r="142" spans="1:24" ht="16.899999999999999" customHeight="1" collapsed="1">
      <c r="A142" s="301">
        <f>A155</f>
        <v>0</v>
      </c>
      <c r="B142" s="348"/>
      <c r="C142" s="348"/>
      <c r="D142" s="346">
        <f>(C142-B142+(C142&lt;B142))*24*60</f>
        <v>0</v>
      </c>
      <c r="E142" s="349"/>
      <c r="F142" s="344">
        <f>IF(E142=0,0,(F155/J118*60))</f>
        <v>0</v>
      </c>
      <c r="G142" s="339">
        <f>IF($K142=0,0,(K142*100)/(D142*$J$3/60))</f>
        <v>0</v>
      </c>
      <c r="H142" s="344">
        <f>S134+S141</f>
        <v>0</v>
      </c>
      <c r="I142" s="345">
        <f>D142-F142-S142</f>
        <v>0</v>
      </c>
      <c r="J142" s="346">
        <f>(D142-H142)/60*E142</f>
        <v>0</v>
      </c>
      <c r="K142" s="341">
        <f>F155</f>
        <v>0</v>
      </c>
      <c r="L142" s="100">
        <f>IF($K142=0,0,K142/J142)</f>
        <v>0</v>
      </c>
      <c r="N142" s="347" t="s">
        <v>15</v>
      </c>
      <c r="O142" s="347"/>
      <c r="P142" s="19">
        <f t="shared" ref="P142:U142" si="29">SUM(P133:P141)</f>
        <v>315</v>
      </c>
      <c r="Q142" s="19">
        <f t="shared" si="29"/>
        <v>251.99999999999994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567</v>
      </c>
      <c r="W142" s="182"/>
      <c r="X142" s="182"/>
    </row>
    <row r="143" spans="1:24" ht="16.899999999999999" customHeight="1" thickBot="1">
      <c r="A143" s="317"/>
      <c r="B143" s="319"/>
      <c r="C143" s="319"/>
      <c r="D143" s="321"/>
      <c r="E143" s="323"/>
      <c r="F143" s="336"/>
      <c r="G143" s="340"/>
      <c r="H143" s="336"/>
      <c r="I143" s="340"/>
      <c r="J143" s="321"/>
      <c r="K143" s="342"/>
      <c r="L143" s="101">
        <f>K142-J142</f>
        <v>0</v>
      </c>
      <c r="N143" s="347"/>
      <c r="O143" s="347"/>
      <c r="P143" s="19"/>
      <c r="Q143" s="19"/>
      <c r="R143" s="19"/>
      <c r="S143" s="19"/>
      <c r="T143" s="19"/>
      <c r="U143" s="19"/>
      <c r="V143" s="19"/>
      <c r="W143" s="182"/>
      <c r="X143" s="182"/>
    </row>
    <row r="144" spans="1:24" ht="16.899999999999999" customHeight="1">
      <c r="A144" s="300">
        <f>A156</f>
        <v>0</v>
      </c>
      <c r="B144" s="318"/>
      <c r="C144" s="318"/>
      <c r="D144" s="320">
        <f>(C144-B144+(C144&lt;B144))*24*60</f>
        <v>0</v>
      </c>
      <c r="E144" s="322"/>
      <c r="F144" s="335">
        <f>IF(E144=0,0,(F156/J118*60))</f>
        <v>0</v>
      </c>
      <c r="G144" s="339">
        <f>IF($K144=0,0,(K144*100)/(D144*$J$3/60))</f>
        <v>0</v>
      </c>
      <c r="H144" s="335">
        <f>T134+T141</f>
        <v>0</v>
      </c>
      <c r="I144" s="339">
        <f>D144-F144-T142</f>
        <v>0</v>
      </c>
      <c r="J144" s="320">
        <f>(D144-H144)/60*E144</f>
        <v>0</v>
      </c>
      <c r="K144" s="341">
        <f>F156</f>
        <v>0</v>
      </c>
      <c r="L144" s="100">
        <f>IF($K144=0,0,K144/J144)</f>
        <v>0</v>
      </c>
      <c r="V144" s="182"/>
      <c r="W144" s="182"/>
      <c r="X144" s="182"/>
    </row>
    <row r="145" spans="1:26" ht="16.899999999999999" customHeight="1" thickBot="1">
      <c r="A145" s="317"/>
      <c r="B145" s="319"/>
      <c r="C145" s="319"/>
      <c r="D145" s="321"/>
      <c r="E145" s="323"/>
      <c r="F145" s="336"/>
      <c r="G145" s="340"/>
      <c r="H145" s="336"/>
      <c r="I145" s="340"/>
      <c r="J145" s="321"/>
      <c r="K145" s="342"/>
      <c r="L145" s="101">
        <f>K144-J144</f>
        <v>0</v>
      </c>
      <c r="V145" s="182"/>
      <c r="W145" s="182"/>
      <c r="X145" s="182"/>
    </row>
    <row r="146" spans="1:26" ht="16.899999999999999" customHeight="1">
      <c r="A146" s="300">
        <f>A157</f>
        <v>0</v>
      </c>
      <c r="B146" s="318"/>
      <c r="C146" s="318"/>
      <c r="D146" s="320">
        <f>(C146-B146+(C146&lt;B146))*24*60</f>
        <v>0</v>
      </c>
      <c r="E146" s="322"/>
      <c r="F146" s="335">
        <f>IF(E146=0,0,(F157/J118*60))</f>
        <v>0</v>
      </c>
      <c r="G146" s="339">
        <f>IF($K146=0,0,(K146*100)/(D146*$J$3/60))</f>
        <v>0</v>
      </c>
      <c r="H146" s="335">
        <f>U134+U141</f>
        <v>0</v>
      </c>
      <c r="I146" s="339">
        <f>D146-F146-U142</f>
        <v>0</v>
      </c>
      <c r="J146" s="320">
        <f>(D146-H146)/60*E146</f>
        <v>0</v>
      </c>
      <c r="K146" s="341">
        <f>F157</f>
        <v>0</v>
      </c>
      <c r="L146" s="100">
        <f>IF($K146=0,0,K146/J146)</f>
        <v>0</v>
      </c>
      <c r="V146" s="182"/>
      <c r="W146" s="182"/>
      <c r="X146" s="182"/>
    </row>
    <row r="147" spans="1:26" ht="16.899999999999999" customHeight="1" thickBot="1">
      <c r="A147" s="317"/>
      <c r="B147" s="319"/>
      <c r="C147" s="319"/>
      <c r="D147" s="321"/>
      <c r="E147" s="323"/>
      <c r="F147" s="336"/>
      <c r="G147" s="340"/>
      <c r="H147" s="336"/>
      <c r="I147" s="340"/>
      <c r="J147" s="321"/>
      <c r="K147" s="342"/>
      <c r="L147" s="103">
        <f>K146-J146</f>
        <v>0</v>
      </c>
      <c r="V147" s="182"/>
      <c r="W147" s="182"/>
      <c r="X147" s="182"/>
    </row>
    <row r="148" spans="1:26" s="104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175" t="s">
        <v>81</v>
      </c>
      <c r="K148" s="140" t="s">
        <v>82</v>
      </c>
      <c r="L148" s="354">
        <f>IF($K149=0,0,K149/J149)</f>
        <v>0.25703842549203382</v>
      </c>
      <c r="N148"/>
      <c r="O148"/>
      <c r="P148"/>
      <c r="Q148"/>
      <c r="R148"/>
      <c r="S148"/>
      <c r="T148"/>
      <c r="U148"/>
      <c r="V148" s="182"/>
      <c r="W148" s="105"/>
      <c r="X148" s="105"/>
    </row>
    <row r="149" spans="1:26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41">
        <f>J136+J138+J140+J142+J144+J146</f>
        <v>17783.333333333328</v>
      </c>
      <c r="K149" s="140">
        <f>K136+K138+K140+K142+K144+K146</f>
        <v>4571</v>
      </c>
      <c r="L149" s="355"/>
      <c r="M149" s="182"/>
      <c r="V149" s="182"/>
      <c r="W149" s="182"/>
      <c r="X149" s="182"/>
    </row>
    <row r="150" spans="1:26" ht="17.25" customHeight="1">
      <c r="A150" s="363" t="s">
        <v>11</v>
      </c>
      <c r="B150" s="364"/>
      <c r="C150" s="364"/>
      <c r="D150" s="364"/>
      <c r="E150" s="337"/>
      <c r="F150" s="300" t="s">
        <v>78</v>
      </c>
      <c r="G150" s="300" t="s">
        <v>80</v>
      </c>
      <c r="H150" s="367"/>
      <c r="I150" s="20"/>
      <c r="J150" s="21"/>
      <c r="K150" s="22"/>
      <c r="L150" s="367" t="s">
        <v>56</v>
      </c>
      <c r="M150" s="356"/>
      <c r="V150" s="182"/>
      <c r="W150" s="106"/>
      <c r="X150" s="106"/>
    </row>
    <row r="151" spans="1:26" ht="17.25" customHeight="1" thickBot="1">
      <c r="A151" s="365"/>
      <c r="B151" s="366"/>
      <c r="C151" s="366"/>
      <c r="D151" s="366"/>
      <c r="E151" s="338"/>
      <c r="F151" s="302"/>
      <c r="G151" s="301"/>
      <c r="H151" s="416"/>
      <c r="I151" s="117"/>
      <c r="J151" s="118"/>
      <c r="K151" s="115"/>
      <c r="L151" s="368"/>
      <c r="M151" s="356"/>
      <c r="V151" s="182"/>
      <c r="W151" s="106"/>
      <c r="X151" s="106"/>
    </row>
    <row r="152" spans="1:26" ht="15.75" thickBot="1">
      <c r="A152" s="357" t="s">
        <v>288</v>
      </c>
      <c r="B152" s="358"/>
      <c r="C152" s="358"/>
      <c r="D152" s="358"/>
      <c r="E152" s="359"/>
      <c r="F152" s="62">
        <v>2046</v>
      </c>
      <c r="G152" s="63">
        <v>3404</v>
      </c>
      <c r="H152" s="131"/>
      <c r="I152" s="121"/>
      <c r="J152" s="135"/>
      <c r="K152" s="123">
        <f>G152</f>
        <v>3404</v>
      </c>
      <c r="L152" s="136"/>
      <c r="M152" s="133"/>
      <c r="V152" s="182"/>
      <c r="W152" s="182"/>
      <c r="X152" s="182"/>
    </row>
    <row r="153" spans="1:26" ht="13.5" customHeight="1" thickBot="1">
      <c r="A153" s="360" t="s">
        <v>287</v>
      </c>
      <c r="B153" s="361"/>
      <c r="C153" s="361"/>
      <c r="D153" s="361"/>
      <c r="E153" s="362"/>
      <c r="F153" s="62">
        <v>2525</v>
      </c>
      <c r="G153" s="64"/>
      <c r="H153" s="132"/>
      <c r="I153" s="110"/>
      <c r="J153" s="134"/>
      <c r="K153" s="17">
        <f t="shared" ref="K153:K157" si="30">G153</f>
        <v>0</v>
      </c>
      <c r="L153" s="137"/>
      <c r="M153" s="133"/>
      <c r="V153" s="182"/>
      <c r="W153" s="182"/>
      <c r="X153" s="182"/>
    </row>
    <row r="154" spans="1:26" ht="13.5" customHeight="1" thickBot="1">
      <c r="A154" s="360"/>
      <c r="B154" s="361"/>
      <c r="C154" s="361"/>
      <c r="D154" s="361"/>
      <c r="E154" s="362"/>
      <c r="F154" s="62"/>
      <c r="G154" s="64"/>
      <c r="H154" s="132"/>
      <c r="I154" s="110"/>
      <c r="J154" s="134"/>
      <c r="K154" s="17">
        <f t="shared" si="30"/>
        <v>0</v>
      </c>
      <c r="L154" s="137"/>
      <c r="M154" s="133"/>
      <c r="V154" s="182"/>
      <c r="W154" s="182"/>
      <c r="X154" s="182"/>
    </row>
    <row r="155" spans="1:26" ht="13.5" customHeight="1" thickBot="1">
      <c r="A155" s="360"/>
      <c r="B155" s="361"/>
      <c r="C155" s="361"/>
      <c r="D155" s="361"/>
      <c r="E155" s="362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182"/>
      <c r="W155" s="182"/>
      <c r="X155" s="182"/>
    </row>
    <row r="156" spans="1:26" ht="13.5" customHeight="1" thickBot="1">
      <c r="A156" s="360"/>
      <c r="B156" s="361"/>
      <c r="C156" s="361"/>
      <c r="D156" s="361"/>
      <c r="E156" s="362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182"/>
      <c r="W156" s="182"/>
      <c r="X156" s="182"/>
    </row>
    <row r="157" spans="1:26" ht="13.5" customHeight="1" thickBot="1">
      <c r="A157" s="369"/>
      <c r="B157" s="370"/>
      <c r="C157" s="370"/>
      <c r="D157" s="370"/>
      <c r="E157" s="371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182"/>
      <c r="W157" s="182"/>
      <c r="X157" s="182"/>
    </row>
    <row r="158" spans="1:26" ht="13.5" thickBot="1">
      <c r="A158" s="372" t="s">
        <v>79</v>
      </c>
      <c r="B158" s="373"/>
      <c r="C158" s="373"/>
      <c r="D158" s="373"/>
      <c r="E158" s="373"/>
      <c r="F158" s="374"/>
      <c r="G158" s="374"/>
      <c r="H158" s="374"/>
      <c r="I158" s="373"/>
      <c r="J158" s="375"/>
      <c r="K158" s="116">
        <f>SUM(K152:K157)</f>
        <v>3404</v>
      </c>
      <c r="L158" s="116">
        <f>SUM(L153+L153)</f>
        <v>0</v>
      </c>
      <c r="M158" s="112"/>
      <c r="V158" s="182"/>
    </row>
    <row r="159" spans="1:26" ht="12.75" customHeight="1" thickBot="1"/>
    <row r="160" spans="1:26" ht="12.75" customHeight="1" thickBot="1">
      <c r="A160" s="376" t="s">
        <v>11</v>
      </c>
      <c r="B160" s="376" t="s">
        <v>59</v>
      </c>
      <c r="C160" s="378"/>
      <c r="D160" s="380" t="s">
        <v>58</v>
      </c>
      <c r="E160" s="378" t="s">
        <v>1</v>
      </c>
      <c r="F160" s="383" t="s">
        <v>6</v>
      </c>
      <c r="G160" s="384"/>
      <c r="H160" s="380" t="s">
        <v>5</v>
      </c>
      <c r="I160" s="388" t="s">
        <v>12</v>
      </c>
      <c r="J160" s="389"/>
      <c r="K160" s="380" t="s">
        <v>38</v>
      </c>
      <c r="L160" s="376" t="s">
        <v>0</v>
      </c>
      <c r="M160" s="383"/>
      <c r="N160" s="384"/>
      <c r="O160" s="380" t="s">
        <v>4</v>
      </c>
      <c r="P160" s="380" t="s">
        <v>2</v>
      </c>
      <c r="Q160" s="380" t="s">
        <v>3</v>
      </c>
      <c r="S160" s="390" t="s">
        <v>26</v>
      </c>
      <c r="T160" s="391"/>
      <c r="U160" s="391"/>
      <c r="V160" s="391"/>
      <c r="W160" s="391"/>
      <c r="X160" s="391"/>
      <c r="Y160" s="391"/>
      <c r="Z160" s="392"/>
    </row>
    <row r="161" spans="1:28" s="85" customFormat="1" ht="25.5" customHeight="1" thickBot="1">
      <c r="A161" s="377"/>
      <c r="B161" s="377"/>
      <c r="C161" s="379"/>
      <c r="D161" s="381"/>
      <c r="E161" s="382"/>
      <c r="F161" s="385"/>
      <c r="G161" s="386"/>
      <c r="H161" s="387"/>
      <c r="I161" s="27" t="s">
        <v>13</v>
      </c>
      <c r="J161" s="28" t="s">
        <v>14</v>
      </c>
      <c r="K161" s="381"/>
      <c r="L161" s="377"/>
      <c r="M161" s="399"/>
      <c r="N161" s="400"/>
      <c r="O161" s="381"/>
      <c r="P161" s="381"/>
      <c r="Q161" s="381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405" t="str">
        <f>A152</f>
        <v>сироп малина 1,0</v>
      </c>
      <c r="B162" s="23">
        <f>B136</f>
        <v>0.83333333333333337</v>
      </c>
      <c r="C162" s="23">
        <f>B162+1/24</f>
        <v>0.875</v>
      </c>
      <c r="D162" s="1"/>
      <c r="E162" s="171"/>
      <c r="F162" s="408" t="s">
        <v>132</v>
      </c>
      <c r="G162" s="409"/>
      <c r="H162" s="2" t="s">
        <v>99</v>
      </c>
      <c r="I162" s="3">
        <v>0.87847222222222221</v>
      </c>
      <c r="J162" s="3">
        <v>0.88541666666666663</v>
      </c>
      <c r="K162" s="29">
        <f>(J162-I162+(J162&lt;I162))*24*60</f>
        <v>9.9999999999999645</v>
      </c>
      <c r="L162" s="410"/>
      <c r="M162" s="411"/>
      <c r="N162" s="412"/>
      <c r="O162" s="35" t="str">
        <f t="shared" ref="O162:O225" si="31">IF(H162=$V$5,$F$122,"")</f>
        <v/>
      </c>
      <c r="P162" s="171"/>
      <c r="Q162" s="4"/>
      <c r="R162"/>
      <c r="S162" s="33">
        <f>IF($H162="ПЛАНОВЫЕ",$K162,0)</f>
        <v>9.9999999999999645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406"/>
      <c r="B163" s="24">
        <f>C162</f>
        <v>0.875</v>
      </c>
      <c r="C163" s="24">
        <f>B163+1/24</f>
        <v>0.91666666666666663</v>
      </c>
      <c r="D163" s="5"/>
      <c r="E163" s="172"/>
      <c r="F163" s="398" t="s">
        <v>289</v>
      </c>
      <c r="G163" s="398"/>
      <c r="H163" s="6" t="s">
        <v>99</v>
      </c>
      <c r="I163" s="7">
        <v>0.88541666666666663</v>
      </c>
      <c r="J163" s="7">
        <v>9.7222222222222224E-2</v>
      </c>
      <c r="K163" s="30">
        <f t="shared" ref="K163:K226" si="32">(J163-I163+(J163&lt;I163))*24*60</f>
        <v>305.00000000000006</v>
      </c>
      <c r="L163" s="395"/>
      <c r="M163" s="396"/>
      <c r="N163" s="397"/>
      <c r="O163" s="36" t="str">
        <f t="shared" si="31"/>
        <v/>
      </c>
      <c r="P163" s="172"/>
      <c r="Q163" s="8"/>
      <c r="R163"/>
      <c r="S163" s="33">
        <f t="shared" ref="S163:S226" si="33">IF($H163="ПЛАНОВЫЕ",$K163,0)</f>
        <v>305.00000000000006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406"/>
      <c r="B164" s="24">
        <f t="shared" ref="B164:B173" si="41">C163</f>
        <v>0.91666666666666663</v>
      </c>
      <c r="C164" s="24">
        <f t="shared" ref="C164:C173" si="42">B164+1/24</f>
        <v>0.95833333333333326</v>
      </c>
      <c r="D164" s="5"/>
      <c r="E164" s="172"/>
      <c r="F164" s="398"/>
      <c r="G164" s="398"/>
      <c r="H164" s="6"/>
      <c r="I164" s="7"/>
      <c r="J164" s="7"/>
      <c r="K164" s="30">
        <f t="shared" si="32"/>
        <v>0</v>
      </c>
      <c r="L164" s="395"/>
      <c r="M164" s="396"/>
      <c r="N164" s="397"/>
      <c r="O164" s="36">
        <f t="shared" si="31"/>
        <v>0</v>
      </c>
      <c r="P164" s="172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406"/>
      <c r="B165" s="24">
        <f t="shared" si="41"/>
        <v>0.95833333333333326</v>
      </c>
      <c r="C165" s="24">
        <f t="shared" si="42"/>
        <v>0.99999999999999989</v>
      </c>
      <c r="D165" s="5"/>
      <c r="E165" s="172"/>
      <c r="F165" s="398"/>
      <c r="G165" s="398"/>
      <c r="H165" s="6"/>
      <c r="I165" s="7"/>
      <c r="J165" s="7"/>
      <c r="K165" s="30">
        <f t="shared" si="32"/>
        <v>0</v>
      </c>
      <c r="L165" s="395"/>
      <c r="M165" s="396"/>
      <c r="N165" s="397"/>
      <c r="O165" s="36">
        <f t="shared" si="31"/>
        <v>0</v>
      </c>
      <c r="P165" s="172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406"/>
      <c r="B166" s="24">
        <f t="shared" si="41"/>
        <v>0.99999999999999989</v>
      </c>
      <c r="C166" s="24">
        <f t="shared" si="42"/>
        <v>1.0416666666666665</v>
      </c>
      <c r="D166" s="5"/>
      <c r="E166" s="172"/>
      <c r="F166" s="398"/>
      <c r="G166" s="398"/>
      <c r="H166" s="6"/>
      <c r="I166" s="7"/>
      <c r="J166" s="7"/>
      <c r="K166" s="30">
        <f t="shared" si="32"/>
        <v>0</v>
      </c>
      <c r="L166" s="395"/>
      <c r="M166" s="396"/>
      <c r="N166" s="397"/>
      <c r="O166" s="36">
        <f t="shared" si="31"/>
        <v>0</v>
      </c>
      <c r="P166" s="172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406"/>
      <c r="B167" s="24">
        <f t="shared" si="41"/>
        <v>1.0416666666666665</v>
      </c>
      <c r="C167" s="24">
        <f t="shared" si="42"/>
        <v>1.0833333333333333</v>
      </c>
      <c r="D167" s="5"/>
      <c r="E167" s="172"/>
      <c r="F167" s="398"/>
      <c r="G167" s="398"/>
      <c r="H167" s="6"/>
      <c r="I167" s="7"/>
      <c r="J167" s="7"/>
      <c r="K167" s="30">
        <f t="shared" si="32"/>
        <v>0</v>
      </c>
      <c r="L167" s="395"/>
      <c r="M167" s="396"/>
      <c r="N167" s="397"/>
      <c r="O167" s="36">
        <f t="shared" si="31"/>
        <v>0</v>
      </c>
      <c r="P167" s="172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406"/>
      <c r="B168" s="24">
        <f t="shared" si="41"/>
        <v>1.0833333333333333</v>
      </c>
      <c r="C168" s="24">
        <f t="shared" si="42"/>
        <v>1.125</v>
      </c>
      <c r="D168" s="5"/>
      <c r="E168" s="9"/>
      <c r="F168" s="398"/>
      <c r="G168" s="398"/>
      <c r="H168" s="6"/>
      <c r="I168" s="7"/>
      <c r="J168" s="7"/>
      <c r="K168" s="30">
        <f t="shared" si="32"/>
        <v>0</v>
      </c>
      <c r="L168" s="395"/>
      <c r="M168" s="396"/>
      <c r="N168" s="397"/>
      <c r="O168" s="36">
        <f t="shared" si="31"/>
        <v>0</v>
      </c>
      <c r="P168" s="172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406"/>
      <c r="B169" s="24">
        <f t="shared" si="41"/>
        <v>1.125</v>
      </c>
      <c r="C169" s="24">
        <f t="shared" si="42"/>
        <v>1.1666666666666667</v>
      </c>
      <c r="D169" s="5"/>
      <c r="E169" s="9"/>
      <c r="F169" s="393"/>
      <c r="G169" s="394"/>
      <c r="H169" s="6"/>
      <c r="I169" s="7"/>
      <c r="J169" s="7"/>
      <c r="K169" s="30">
        <f t="shared" si="32"/>
        <v>0</v>
      </c>
      <c r="L169" s="395"/>
      <c r="M169" s="396"/>
      <c r="N169" s="397"/>
      <c r="O169" s="36">
        <f t="shared" si="31"/>
        <v>0</v>
      </c>
      <c r="P169" s="172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406"/>
      <c r="B170" s="24">
        <f t="shared" si="41"/>
        <v>1.1666666666666667</v>
      </c>
      <c r="C170" s="24">
        <f t="shared" si="42"/>
        <v>1.2083333333333335</v>
      </c>
      <c r="D170" s="5"/>
      <c r="E170" s="9"/>
      <c r="F170" s="393"/>
      <c r="G170" s="394"/>
      <c r="H170" s="6"/>
      <c r="I170" s="7"/>
      <c r="J170" s="7"/>
      <c r="K170" s="30">
        <f t="shared" si="32"/>
        <v>0</v>
      </c>
      <c r="L170" s="395"/>
      <c r="M170" s="396"/>
      <c r="N170" s="397"/>
      <c r="O170" s="36">
        <f t="shared" si="31"/>
        <v>0</v>
      </c>
      <c r="P170" s="172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406"/>
      <c r="B171" s="24">
        <f t="shared" si="41"/>
        <v>1.2083333333333335</v>
      </c>
      <c r="C171" s="24">
        <f t="shared" si="42"/>
        <v>1.2500000000000002</v>
      </c>
      <c r="D171" s="5"/>
      <c r="E171" s="9"/>
      <c r="F171" s="398"/>
      <c r="G171" s="398"/>
      <c r="H171" s="6"/>
      <c r="I171" s="7"/>
      <c r="J171" s="7"/>
      <c r="K171" s="30">
        <f t="shared" si="32"/>
        <v>0</v>
      </c>
      <c r="L171" s="395"/>
      <c r="M171" s="396"/>
      <c r="N171" s="397"/>
      <c r="O171" s="36">
        <f t="shared" si="31"/>
        <v>0</v>
      </c>
      <c r="P171" s="172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406"/>
      <c r="B172" s="24">
        <f t="shared" si="41"/>
        <v>1.2500000000000002</v>
      </c>
      <c r="C172" s="24">
        <f t="shared" si="42"/>
        <v>1.291666666666667</v>
      </c>
      <c r="D172" s="10"/>
      <c r="E172" s="9"/>
      <c r="F172" s="398"/>
      <c r="G172" s="398"/>
      <c r="H172" s="6"/>
      <c r="I172" s="7"/>
      <c r="J172" s="7"/>
      <c r="K172" s="30">
        <f t="shared" si="32"/>
        <v>0</v>
      </c>
      <c r="L172" s="395"/>
      <c r="M172" s="396"/>
      <c r="N172" s="397"/>
      <c r="O172" s="36">
        <f t="shared" si="31"/>
        <v>0</v>
      </c>
      <c r="P172" s="172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407"/>
      <c r="B173" s="25">
        <f t="shared" si="41"/>
        <v>1.291666666666667</v>
      </c>
      <c r="C173" s="26">
        <f t="shared" si="42"/>
        <v>1.3333333333333337</v>
      </c>
      <c r="D173" s="11"/>
      <c r="E173" s="11"/>
      <c r="F173" s="401"/>
      <c r="G173" s="401"/>
      <c r="H173" s="6"/>
      <c r="I173" s="13"/>
      <c r="J173" s="13"/>
      <c r="K173" s="31">
        <f t="shared" si="32"/>
        <v>0</v>
      </c>
      <c r="L173" s="402"/>
      <c r="M173" s="403"/>
      <c r="N173" s="404"/>
      <c r="O173" s="39">
        <f t="shared" si="31"/>
        <v>0</v>
      </c>
      <c r="P173" s="173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405" t="str">
        <f>A153</f>
        <v>сироп тоффи 0,25</v>
      </c>
      <c r="B174" s="23">
        <f>B138</f>
        <v>9.7222222222222224E-2</v>
      </c>
      <c r="C174" s="23">
        <f>B174+1/24</f>
        <v>0.1388888888888889</v>
      </c>
      <c r="D174" s="1"/>
      <c r="E174" s="171"/>
      <c r="F174" s="408" t="s">
        <v>134</v>
      </c>
      <c r="G174" s="409"/>
      <c r="H174" s="2" t="s">
        <v>99</v>
      </c>
      <c r="I174" s="3">
        <v>9.7222222222222224E-2</v>
      </c>
      <c r="J174" s="3">
        <v>0.10416666666666667</v>
      </c>
      <c r="K174" s="29">
        <f t="shared" si="32"/>
        <v>10.000000000000004</v>
      </c>
      <c r="L174" s="410"/>
      <c r="M174" s="411"/>
      <c r="N174" s="412"/>
      <c r="O174" s="35" t="str">
        <f t="shared" si="31"/>
        <v/>
      </c>
      <c r="P174" s="171"/>
      <c r="Q174" s="4"/>
      <c r="R174"/>
      <c r="S174" s="33">
        <f t="shared" si="33"/>
        <v>10.000000000000004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406"/>
      <c r="B175" s="24">
        <f>C174</f>
        <v>0.1388888888888889</v>
      </c>
      <c r="C175" s="24">
        <f>B175+1/24</f>
        <v>0.18055555555555555</v>
      </c>
      <c r="D175" s="5"/>
      <c r="E175" s="172"/>
      <c r="F175" s="398" t="s">
        <v>116</v>
      </c>
      <c r="G175" s="398"/>
      <c r="H175" s="6" t="s">
        <v>135</v>
      </c>
      <c r="I175" s="7">
        <v>0.10416666666666667</v>
      </c>
      <c r="J175" s="7">
        <v>0.1111111111111111</v>
      </c>
      <c r="K175" s="30">
        <f t="shared" si="32"/>
        <v>9.999999999999984</v>
      </c>
      <c r="L175" s="395"/>
      <c r="M175" s="396"/>
      <c r="N175" s="397"/>
      <c r="O175" s="36" t="str">
        <f t="shared" si="31"/>
        <v/>
      </c>
      <c r="P175" s="172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9.999999999999984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406"/>
      <c r="B176" s="24">
        <f t="shared" ref="B176:B184" si="43">C175</f>
        <v>0.18055555555555555</v>
      </c>
      <c r="C176" s="24">
        <f t="shared" ref="C176:C184" si="44">B176+1/24</f>
        <v>0.22222222222222221</v>
      </c>
      <c r="D176" s="5"/>
      <c r="E176" s="172"/>
      <c r="F176" s="398" t="s">
        <v>130</v>
      </c>
      <c r="G176" s="398"/>
      <c r="H176" s="6" t="s">
        <v>102</v>
      </c>
      <c r="I176" s="7">
        <v>0.1111111111111111</v>
      </c>
      <c r="J176" s="7">
        <v>0.25</v>
      </c>
      <c r="K176" s="30">
        <f t="shared" si="32"/>
        <v>200</v>
      </c>
      <c r="L176" s="395" t="s">
        <v>291</v>
      </c>
      <c r="M176" s="396"/>
      <c r="N176" s="397"/>
      <c r="O176" s="36" t="str">
        <f t="shared" si="31"/>
        <v/>
      </c>
      <c r="P176" s="172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200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406"/>
      <c r="B177" s="24">
        <f t="shared" si="43"/>
        <v>0.22222222222222221</v>
      </c>
      <c r="C177" s="24">
        <f t="shared" si="44"/>
        <v>0.2638888888888889</v>
      </c>
      <c r="D177" s="5"/>
      <c r="E177" s="172"/>
      <c r="F177" s="398" t="s">
        <v>290</v>
      </c>
      <c r="G177" s="398"/>
      <c r="H177" s="6" t="s">
        <v>102</v>
      </c>
      <c r="I177" s="7">
        <v>0.25</v>
      </c>
      <c r="J177" s="7">
        <v>0.2722222222222222</v>
      </c>
      <c r="K177" s="30">
        <f t="shared" si="32"/>
        <v>31.999999999999964</v>
      </c>
      <c r="L177" s="395"/>
      <c r="M177" s="396"/>
      <c r="N177" s="397"/>
      <c r="O177" s="36" t="str">
        <f t="shared" si="31"/>
        <v/>
      </c>
      <c r="P177" s="172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31.999999999999964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406"/>
      <c r="B178" s="24">
        <f t="shared" si="43"/>
        <v>0.2638888888888889</v>
      </c>
      <c r="C178" s="24">
        <f t="shared" si="44"/>
        <v>0.30555555555555558</v>
      </c>
      <c r="D178" s="5"/>
      <c r="E178" s="172"/>
      <c r="F178" s="398"/>
      <c r="G178" s="398"/>
      <c r="H178" s="6"/>
      <c r="I178" s="7"/>
      <c r="J178" s="7"/>
      <c r="K178" s="30">
        <f t="shared" si="32"/>
        <v>0</v>
      </c>
      <c r="L178" s="395"/>
      <c r="M178" s="396"/>
      <c r="N178" s="397"/>
      <c r="O178" s="36">
        <f t="shared" si="31"/>
        <v>0</v>
      </c>
      <c r="P178" s="172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406"/>
      <c r="B179" s="24">
        <f t="shared" si="43"/>
        <v>0.30555555555555558</v>
      </c>
      <c r="C179" s="24">
        <f t="shared" si="44"/>
        <v>0.34722222222222227</v>
      </c>
      <c r="D179" s="5"/>
      <c r="E179" s="172"/>
      <c r="F179" s="398"/>
      <c r="G179" s="398"/>
      <c r="H179" s="6"/>
      <c r="I179" s="7"/>
      <c r="J179" s="7"/>
      <c r="K179" s="30">
        <f t="shared" si="32"/>
        <v>0</v>
      </c>
      <c r="L179" s="395"/>
      <c r="M179" s="396"/>
      <c r="N179" s="397"/>
      <c r="O179" s="36">
        <f t="shared" si="31"/>
        <v>0</v>
      </c>
      <c r="P179" s="172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406"/>
      <c r="B180" s="24">
        <f t="shared" si="43"/>
        <v>0.34722222222222227</v>
      </c>
      <c r="C180" s="24">
        <f t="shared" si="44"/>
        <v>0.38888888888888895</v>
      </c>
      <c r="D180" s="5"/>
      <c r="E180" s="9"/>
      <c r="F180" s="398"/>
      <c r="G180" s="398"/>
      <c r="H180" s="6"/>
      <c r="I180" s="7"/>
      <c r="J180" s="7"/>
      <c r="K180" s="30">
        <f t="shared" si="32"/>
        <v>0</v>
      </c>
      <c r="L180" s="395"/>
      <c r="M180" s="396"/>
      <c r="N180" s="397"/>
      <c r="O180" s="36">
        <f t="shared" si="31"/>
        <v>0</v>
      </c>
      <c r="P180" s="172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406"/>
      <c r="B181" s="24">
        <f t="shared" si="43"/>
        <v>0.38888888888888895</v>
      </c>
      <c r="C181" s="24">
        <f t="shared" si="44"/>
        <v>0.43055555555555564</v>
      </c>
      <c r="D181" s="5"/>
      <c r="E181" s="9"/>
      <c r="F181" s="393"/>
      <c r="G181" s="394"/>
      <c r="H181" s="6"/>
      <c r="I181" s="7"/>
      <c r="J181" s="7"/>
      <c r="K181" s="30">
        <f t="shared" si="32"/>
        <v>0</v>
      </c>
      <c r="L181" s="395"/>
      <c r="M181" s="396"/>
      <c r="N181" s="397"/>
      <c r="O181" s="36">
        <f t="shared" si="31"/>
        <v>0</v>
      </c>
      <c r="P181" s="172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406"/>
      <c r="B182" s="24">
        <f t="shared" si="43"/>
        <v>0.43055555555555564</v>
      </c>
      <c r="C182" s="24">
        <f t="shared" si="44"/>
        <v>0.47222222222222232</v>
      </c>
      <c r="D182" s="5"/>
      <c r="E182" s="9"/>
      <c r="F182" s="393"/>
      <c r="G182" s="394"/>
      <c r="H182" s="6"/>
      <c r="I182" s="7"/>
      <c r="J182" s="7"/>
      <c r="K182" s="30">
        <f t="shared" si="32"/>
        <v>0</v>
      </c>
      <c r="L182" s="395"/>
      <c r="M182" s="396"/>
      <c r="N182" s="397"/>
      <c r="O182" s="36">
        <f t="shared" si="31"/>
        <v>0</v>
      </c>
      <c r="P182" s="172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406"/>
      <c r="B183" s="24">
        <f t="shared" si="43"/>
        <v>0.47222222222222232</v>
      </c>
      <c r="C183" s="24">
        <f t="shared" si="44"/>
        <v>0.51388888888888895</v>
      </c>
      <c r="D183" s="5"/>
      <c r="E183" s="9"/>
      <c r="F183" s="398"/>
      <c r="G183" s="398"/>
      <c r="H183" s="6"/>
      <c r="I183" s="7"/>
      <c r="J183" s="7"/>
      <c r="K183" s="30">
        <f t="shared" si="32"/>
        <v>0</v>
      </c>
      <c r="L183" s="395"/>
      <c r="M183" s="396"/>
      <c r="N183" s="397"/>
      <c r="O183" s="36">
        <f t="shared" si="31"/>
        <v>0</v>
      </c>
      <c r="P183" s="172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407"/>
      <c r="B184" s="25">
        <f t="shared" si="43"/>
        <v>0.51388888888888895</v>
      </c>
      <c r="C184" s="25">
        <f t="shared" si="44"/>
        <v>0.55555555555555558</v>
      </c>
      <c r="D184" s="15"/>
      <c r="E184" s="11"/>
      <c r="F184" s="401"/>
      <c r="G184" s="401"/>
      <c r="H184" s="12"/>
      <c r="I184" s="13"/>
      <c r="J184" s="13"/>
      <c r="K184" s="31">
        <f t="shared" si="32"/>
        <v>0</v>
      </c>
      <c r="L184" s="402"/>
      <c r="M184" s="403"/>
      <c r="N184" s="404"/>
      <c r="O184" s="39">
        <f t="shared" si="31"/>
        <v>0</v>
      </c>
      <c r="P184" s="173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405">
        <f>A154</f>
        <v>0</v>
      </c>
      <c r="B185" s="23">
        <f>B140</f>
        <v>0</v>
      </c>
      <c r="C185" s="23">
        <f>B185+1/24</f>
        <v>4.1666666666666664E-2</v>
      </c>
      <c r="D185" s="1"/>
      <c r="E185" s="171"/>
      <c r="F185" s="408"/>
      <c r="G185" s="409"/>
      <c r="H185" s="2"/>
      <c r="I185" s="3"/>
      <c r="J185" s="3"/>
      <c r="K185" s="29">
        <f t="shared" si="32"/>
        <v>0</v>
      </c>
      <c r="L185" s="410"/>
      <c r="M185" s="411"/>
      <c r="N185" s="412"/>
      <c r="O185" s="35">
        <f t="shared" si="31"/>
        <v>0</v>
      </c>
      <c r="P185" s="171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406"/>
      <c r="B186" s="24">
        <f>C185</f>
        <v>4.1666666666666664E-2</v>
      </c>
      <c r="C186" s="24">
        <f>B186+1/24</f>
        <v>8.3333333333333329E-2</v>
      </c>
      <c r="D186" s="5"/>
      <c r="E186" s="172"/>
      <c r="F186" s="398"/>
      <c r="G186" s="398"/>
      <c r="H186" s="6"/>
      <c r="I186" s="7"/>
      <c r="J186" s="7"/>
      <c r="K186" s="30">
        <f t="shared" si="32"/>
        <v>0</v>
      </c>
      <c r="L186" s="395"/>
      <c r="M186" s="396"/>
      <c r="N186" s="397"/>
      <c r="O186" s="36">
        <f t="shared" si="31"/>
        <v>0</v>
      </c>
      <c r="P186" s="172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40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72"/>
      <c r="F187" s="398"/>
      <c r="G187" s="398"/>
      <c r="H187" s="6"/>
      <c r="I187" s="7"/>
      <c r="J187" s="7"/>
      <c r="K187" s="30">
        <f t="shared" si="32"/>
        <v>0</v>
      </c>
      <c r="L187" s="395"/>
      <c r="M187" s="396"/>
      <c r="N187" s="397"/>
      <c r="O187" s="36">
        <f t="shared" si="31"/>
        <v>0</v>
      </c>
      <c r="P187" s="172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406"/>
      <c r="B188" s="24">
        <f t="shared" si="45"/>
        <v>0.125</v>
      </c>
      <c r="C188" s="24">
        <f t="shared" si="46"/>
        <v>0.16666666666666666</v>
      </c>
      <c r="D188" s="5"/>
      <c r="E188" s="172"/>
      <c r="F188" s="398"/>
      <c r="G188" s="398"/>
      <c r="H188" s="6"/>
      <c r="I188" s="7"/>
      <c r="J188" s="7"/>
      <c r="K188" s="30">
        <f t="shared" si="32"/>
        <v>0</v>
      </c>
      <c r="L188" s="395"/>
      <c r="M188" s="396"/>
      <c r="N188" s="397"/>
      <c r="O188" s="36">
        <f t="shared" si="31"/>
        <v>0</v>
      </c>
      <c r="P188" s="172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406"/>
      <c r="B189" s="24">
        <f t="shared" si="45"/>
        <v>0.16666666666666666</v>
      </c>
      <c r="C189" s="24">
        <f t="shared" si="46"/>
        <v>0.20833333333333331</v>
      </c>
      <c r="D189" s="5"/>
      <c r="E189" s="172"/>
      <c r="F189" s="398"/>
      <c r="G189" s="398"/>
      <c r="H189" s="6"/>
      <c r="I189" s="7"/>
      <c r="J189" s="7"/>
      <c r="K189" s="30">
        <f t="shared" si="32"/>
        <v>0</v>
      </c>
      <c r="L189" s="395"/>
      <c r="M189" s="396"/>
      <c r="N189" s="397"/>
      <c r="O189" s="36">
        <f t="shared" si="31"/>
        <v>0</v>
      </c>
      <c r="P189" s="172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406"/>
      <c r="B190" s="24">
        <f t="shared" si="45"/>
        <v>0.20833333333333331</v>
      </c>
      <c r="C190" s="24">
        <f t="shared" si="46"/>
        <v>0.24999999999999997</v>
      </c>
      <c r="D190" s="5"/>
      <c r="E190" s="172"/>
      <c r="F190" s="398"/>
      <c r="G190" s="398"/>
      <c r="H190" s="6"/>
      <c r="I190" s="7"/>
      <c r="J190" s="7"/>
      <c r="K190" s="30">
        <f t="shared" si="32"/>
        <v>0</v>
      </c>
      <c r="L190" s="395"/>
      <c r="M190" s="396"/>
      <c r="N190" s="397"/>
      <c r="O190" s="36">
        <f t="shared" si="31"/>
        <v>0</v>
      </c>
      <c r="P190" s="172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406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398"/>
      <c r="G191" s="398"/>
      <c r="H191" s="6"/>
      <c r="I191" s="7"/>
      <c r="J191" s="7"/>
      <c r="K191" s="30">
        <f t="shared" si="32"/>
        <v>0</v>
      </c>
      <c r="L191" s="395"/>
      <c r="M191" s="396"/>
      <c r="N191" s="397"/>
      <c r="O191" s="36">
        <f t="shared" si="31"/>
        <v>0</v>
      </c>
      <c r="P191" s="172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406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393"/>
      <c r="G192" s="394"/>
      <c r="H192" s="6"/>
      <c r="I192" s="7"/>
      <c r="J192" s="7"/>
      <c r="K192" s="30">
        <f t="shared" si="32"/>
        <v>0</v>
      </c>
      <c r="L192" s="395"/>
      <c r="M192" s="396"/>
      <c r="N192" s="397"/>
      <c r="O192" s="36">
        <f t="shared" si="31"/>
        <v>0</v>
      </c>
      <c r="P192" s="172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406"/>
      <c r="B193" s="24">
        <f t="shared" si="45"/>
        <v>0.33333333333333331</v>
      </c>
      <c r="C193" s="24">
        <f t="shared" si="46"/>
        <v>0.375</v>
      </c>
      <c r="D193" s="5"/>
      <c r="E193" s="9"/>
      <c r="F193" s="393"/>
      <c r="G193" s="394"/>
      <c r="H193" s="6"/>
      <c r="I193" s="7"/>
      <c r="J193" s="7"/>
      <c r="K193" s="30">
        <f t="shared" si="32"/>
        <v>0</v>
      </c>
      <c r="L193" s="395"/>
      <c r="M193" s="396"/>
      <c r="N193" s="397"/>
      <c r="O193" s="36">
        <f t="shared" si="31"/>
        <v>0</v>
      </c>
      <c r="P193" s="172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406"/>
      <c r="B194" s="24">
        <f t="shared" si="45"/>
        <v>0.375</v>
      </c>
      <c r="C194" s="24">
        <f t="shared" si="46"/>
        <v>0.41666666666666669</v>
      </c>
      <c r="D194" s="5"/>
      <c r="E194" s="9"/>
      <c r="F194" s="398"/>
      <c r="G194" s="398"/>
      <c r="H194" s="6"/>
      <c r="I194" s="7"/>
      <c r="J194" s="7"/>
      <c r="K194" s="30">
        <f t="shared" si="32"/>
        <v>0</v>
      </c>
      <c r="L194" s="395"/>
      <c r="M194" s="396"/>
      <c r="N194" s="397"/>
      <c r="O194" s="36">
        <f t="shared" si="31"/>
        <v>0</v>
      </c>
      <c r="P194" s="172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407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401"/>
      <c r="G195" s="401"/>
      <c r="H195" s="12"/>
      <c r="I195" s="13"/>
      <c r="J195" s="13"/>
      <c r="K195" s="31">
        <f t="shared" si="32"/>
        <v>0</v>
      </c>
      <c r="L195" s="402"/>
      <c r="M195" s="403"/>
      <c r="N195" s="404"/>
      <c r="O195" s="39">
        <f t="shared" si="31"/>
        <v>0</v>
      </c>
      <c r="P195" s="173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405">
        <f>A155</f>
        <v>0</v>
      </c>
      <c r="B196" s="23">
        <f>B142</f>
        <v>0</v>
      </c>
      <c r="C196" s="23">
        <f>B196+1/24</f>
        <v>4.1666666666666664E-2</v>
      </c>
      <c r="D196" s="1"/>
      <c r="E196" s="171"/>
      <c r="F196" s="408"/>
      <c r="G196" s="409"/>
      <c r="H196" s="2"/>
      <c r="I196" s="3"/>
      <c r="J196" s="3"/>
      <c r="K196" s="29">
        <f t="shared" si="32"/>
        <v>0</v>
      </c>
      <c r="L196" s="410"/>
      <c r="M196" s="411"/>
      <c r="N196" s="412"/>
      <c r="O196" s="35">
        <f t="shared" si="31"/>
        <v>0</v>
      </c>
      <c r="P196" s="171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406"/>
      <c r="B197" s="24">
        <f>C196</f>
        <v>4.1666666666666664E-2</v>
      </c>
      <c r="C197" s="24">
        <f>B197+1/24</f>
        <v>8.3333333333333329E-2</v>
      </c>
      <c r="D197" s="5"/>
      <c r="E197" s="172"/>
      <c r="F197" s="398"/>
      <c r="G197" s="398"/>
      <c r="H197" s="6"/>
      <c r="I197" s="7"/>
      <c r="J197" s="7"/>
      <c r="K197" s="30">
        <f t="shared" si="32"/>
        <v>0</v>
      </c>
      <c r="L197" s="395"/>
      <c r="M197" s="396"/>
      <c r="N197" s="397"/>
      <c r="O197" s="36">
        <f t="shared" si="31"/>
        <v>0</v>
      </c>
      <c r="P197" s="172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40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72"/>
      <c r="F198" s="398"/>
      <c r="G198" s="398"/>
      <c r="H198" s="6"/>
      <c r="I198" s="7"/>
      <c r="J198" s="7"/>
      <c r="K198" s="30">
        <f t="shared" si="32"/>
        <v>0</v>
      </c>
      <c r="L198" s="395"/>
      <c r="M198" s="396"/>
      <c r="N198" s="397"/>
      <c r="O198" s="36">
        <f t="shared" si="31"/>
        <v>0</v>
      </c>
      <c r="P198" s="172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406"/>
      <c r="B199" s="24">
        <f t="shared" si="47"/>
        <v>0.125</v>
      </c>
      <c r="C199" s="24">
        <f t="shared" si="48"/>
        <v>0.16666666666666666</v>
      </c>
      <c r="D199" s="5"/>
      <c r="E199" s="172"/>
      <c r="F199" s="398"/>
      <c r="G199" s="398"/>
      <c r="H199" s="6"/>
      <c r="I199" s="7"/>
      <c r="J199" s="7"/>
      <c r="K199" s="30">
        <f t="shared" si="32"/>
        <v>0</v>
      </c>
      <c r="L199" s="395"/>
      <c r="M199" s="396"/>
      <c r="N199" s="397"/>
      <c r="O199" s="36">
        <f t="shared" si="31"/>
        <v>0</v>
      </c>
      <c r="P199" s="172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406"/>
      <c r="B200" s="24">
        <f t="shared" si="47"/>
        <v>0.16666666666666666</v>
      </c>
      <c r="C200" s="24">
        <f t="shared" si="48"/>
        <v>0.20833333333333331</v>
      </c>
      <c r="D200" s="5"/>
      <c r="E200" s="172"/>
      <c r="F200" s="398"/>
      <c r="G200" s="398"/>
      <c r="H200" s="6"/>
      <c r="I200" s="7"/>
      <c r="J200" s="7"/>
      <c r="K200" s="30">
        <f t="shared" si="32"/>
        <v>0</v>
      </c>
      <c r="L200" s="395"/>
      <c r="M200" s="396"/>
      <c r="N200" s="397"/>
      <c r="O200" s="36">
        <f t="shared" si="31"/>
        <v>0</v>
      </c>
      <c r="P200" s="172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406"/>
      <c r="B201" s="24">
        <f t="shared" si="47"/>
        <v>0.20833333333333331</v>
      </c>
      <c r="C201" s="24">
        <f t="shared" si="48"/>
        <v>0.24999999999999997</v>
      </c>
      <c r="D201" s="5"/>
      <c r="E201" s="172"/>
      <c r="F201" s="398"/>
      <c r="G201" s="398"/>
      <c r="H201" s="6"/>
      <c r="I201" s="7"/>
      <c r="J201" s="7"/>
      <c r="K201" s="30">
        <f t="shared" si="32"/>
        <v>0</v>
      </c>
      <c r="L201" s="395"/>
      <c r="M201" s="396"/>
      <c r="N201" s="397"/>
      <c r="O201" s="36">
        <f t="shared" si="31"/>
        <v>0</v>
      </c>
      <c r="P201" s="172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40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398"/>
      <c r="G202" s="398"/>
      <c r="H202" s="6"/>
      <c r="I202" s="7"/>
      <c r="J202" s="7"/>
      <c r="K202" s="30">
        <f t="shared" si="32"/>
        <v>0</v>
      </c>
      <c r="L202" s="395"/>
      <c r="M202" s="396"/>
      <c r="N202" s="397"/>
      <c r="O202" s="36">
        <f t="shared" si="31"/>
        <v>0</v>
      </c>
      <c r="P202" s="172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40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393"/>
      <c r="G203" s="394"/>
      <c r="H203" s="6"/>
      <c r="I203" s="7"/>
      <c r="J203" s="7"/>
      <c r="K203" s="30">
        <f t="shared" si="32"/>
        <v>0</v>
      </c>
      <c r="L203" s="395"/>
      <c r="M203" s="396"/>
      <c r="N203" s="397"/>
      <c r="O203" s="36">
        <f t="shared" si="31"/>
        <v>0</v>
      </c>
      <c r="P203" s="172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406"/>
      <c r="B204" s="24">
        <f t="shared" si="47"/>
        <v>0.33333333333333331</v>
      </c>
      <c r="C204" s="24">
        <f t="shared" si="48"/>
        <v>0.375</v>
      </c>
      <c r="D204" s="5"/>
      <c r="E204" s="9"/>
      <c r="F204" s="393"/>
      <c r="G204" s="394"/>
      <c r="H204" s="6"/>
      <c r="I204" s="7"/>
      <c r="J204" s="7"/>
      <c r="K204" s="30">
        <f t="shared" si="32"/>
        <v>0</v>
      </c>
      <c r="L204" s="395"/>
      <c r="M204" s="396"/>
      <c r="N204" s="397"/>
      <c r="O204" s="36">
        <f t="shared" si="31"/>
        <v>0</v>
      </c>
      <c r="P204" s="172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406"/>
      <c r="B205" s="24">
        <f t="shared" si="47"/>
        <v>0.375</v>
      </c>
      <c r="C205" s="24">
        <f t="shared" si="48"/>
        <v>0.41666666666666669</v>
      </c>
      <c r="D205" s="5"/>
      <c r="E205" s="9"/>
      <c r="F205" s="398"/>
      <c r="G205" s="398"/>
      <c r="H205" s="6"/>
      <c r="I205" s="7"/>
      <c r="J205" s="7"/>
      <c r="K205" s="30">
        <f t="shared" si="32"/>
        <v>0</v>
      </c>
      <c r="L205" s="395"/>
      <c r="M205" s="396"/>
      <c r="N205" s="397"/>
      <c r="O205" s="36">
        <f t="shared" si="31"/>
        <v>0</v>
      </c>
      <c r="P205" s="172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40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401"/>
      <c r="G206" s="401"/>
      <c r="H206" s="12"/>
      <c r="I206" s="13"/>
      <c r="J206" s="13"/>
      <c r="K206" s="31">
        <f t="shared" si="32"/>
        <v>0</v>
      </c>
      <c r="L206" s="402"/>
      <c r="M206" s="403"/>
      <c r="N206" s="404"/>
      <c r="O206" s="173">
        <f t="shared" si="31"/>
        <v>0</v>
      </c>
      <c r="P206" s="173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406">
        <f>A156</f>
        <v>0</v>
      </c>
      <c r="B207" s="23">
        <f>B144</f>
        <v>0</v>
      </c>
      <c r="C207" s="23">
        <f>B207+1/24</f>
        <v>4.1666666666666664E-2</v>
      </c>
      <c r="D207" s="1"/>
      <c r="E207" s="171"/>
      <c r="F207" s="408"/>
      <c r="G207" s="409"/>
      <c r="H207" s="2"/>
      <c r="I207" s="3"/>
      <c r="J207" s="3"/>
      <c r="K207" s="29">
        <f t="shared" si="32"/>
        <v>0</v>
      </c>
      <c r="L207" s="410"/>
      <c r="M207" s="411"/>
      <c r="N207" s="412"/>
      <c r="O207" s="35">
        <f t="shared" si="31"/>
        <v>0</v>
      </c>
      <c r="P207" s="171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406"/>
      <c r="B208" s="24">
        <f>C207</f>
        <v>4.1666666666666664E-2</v>
      </c>
      <c r="C208" s="24">
        <f>B208+1/24</f>
        <v>8.3333333333333329E-2</v>
      </c>
      <c r="D208" s="5"/>
      <c r="E208" s="172"/>
      <c r="F208" s="393"/>
      <c r="G208" s="394"/>
      <c r="H208" s="6"/>
      <c r="I208" s="7"/>
      <c r="J208" s="7"/>
      <c r="K208" s="30">
        <f t="shared" si="32"/>
        <v>0</v>
      </c>
      <c r="L208" s="395"/>
      <c r="M208" s="396"/>
      <c r="N208" s="397"/>
      <c r="O208" s="36">
        <f t="shared" si="31"/>
        <v>0</v>
      </c>
      <c r="P208" s="172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40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72"/>
      <c r="F209" s="398"/>
      <c r="G209" s="398"/>
      <c r="H209" s="6"/>
      <c r="I209" s="7"/>
      <c r="J209" s="7"/>
      <c r="K209" s="30">
        <f t="shared" si="32"/>
        <v>0</v>
      </c>
      <c r="L209" s="395"/>
      <c r="M209" s="396"/>
      <c r="N209" s="397"/>
      <c r="O209" s="36">
        <f t="shared" si="31"/>
        <v>0</v>
      </c>
      <c r="P209" s="172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406"/>
      <c r="B210" s="24">
        <f t="shared" si="49"/>
        <v>0.125</v>
      </c>
      <c r="C210" s="24">
        <f t="shared" si="50"/>
        <v>0.16666666666666666</v>
      </c>
      <c r="D210" s="5"/>
      <c r="E210" s="172"/>
      <c r="F210" s="398"/>
      <c r="G210" s="398"/>
      <c r="H210" s="6"/>
      <c r="I210" s="7"/>
      <c r="J210" s="7"/>
      <c r="K210" s="30">
        <f t="shared" si="32"/>
        <v>0</v>
      </c>
      <c r="L210" s="395"/>
      <c r="M210" s="396"/>
      <c r="N210" s="397"/>
      <c r="O210" s="36">
        <f t="shared" si="31"/>
        <v>0</v>
      </c>
      <c r="P210" s="172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406"/>
      <c r="B211" s="24">
        <f t="shared" si="49"/>
        <v>0.16666666666666666</v>
      </c>
      <c r="C211" s="24">
        <f t="shared" si="50"/>
        <v>0.20833333333333331</v>
      </c>
      <c r="D211" s="5"/>
      <c r="E211" s="172"/>
      <c r="F211" s="398"/>
      <c r="G211" s="398"/>
      <c r="H211" s="6"/>
      <c r="I211" s="7"/>
      <c r="J211" s="7"/>
      <c r="K211" s="30">
        <f t="shared" si="32"/>
        <v>0</v>
      </c>
      <c r="L211" s="395"/>
      <c r="M211" s="396"/>
      <c r="N211" s="397"/>
      <c r="O211" s="36">
        <f t="shared" si="31"/>
        <v>0</v>
      </c>
      <c r="P211" s="172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406"/>
      <c r="B212" s="24">
        <f t="shared" si="49"/>
        <v>0.20833333333333331</v>
      </c>
      <c r="C212" s="24">
        <f t="shared" si="50"/>
        <v>0.24999999999999997</v>
      </c>
      <c r="D212" s="5"/>
      <c r="E212" s="172"/>
      <c r="F212" s="398"/>
      <c r="G212" s="398"/>
      <c r="H212" s="6"/>
      <c r="I212" s="7"/>
      <c r="J212" s="7"/>
      <c r="K212" s="30">
        <f t="shared" si="32"/>
        <v>0</v>
      </c>
      <c r="L212" s="395"/>
      <c r="M212" s="396"/>
      <c r="N212" s="397"/>
      <c r="O212" s="36">
        <f t="shared" si="31"/>
        <v>0</v>
      </c>
      <c r="P212" s="172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40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398"/>
      <c r="G213" s="398"/>
      <c r="H213" s="6"/>
      <c r="I213" s="7"/>
      <c r="J213" s="7"/>
      <c r="K213" s="30">
        <f t="shared" si="32"/>
        <v>0</v>
      </c>
      <c r="L213" s="395"/>
      <c r="M213" s="396"/>
      <c r="N213" s="397"/>
      <c r="O213" s="36">
        <f t="shared" si="31"/>
        <v>0</v>
      </c>
      <c r="P213" s="172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40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393"/>
      <c r="G214" s="394"/>
      <c r="H214" s="6"/>
      <c r="I214" s="7"/>
      <c r="J214" s="7"/>
      <c r="K214" s="30">
        <f t="shared" si="32"/>
        <v>0</v>
      </c>
      <c r="L214" s="395"/>
      <c r="M214" s="396"/>
      <c r="N214" s="397"/>
      <c r="O214" s="36">
        <f t="shared" si="31"/>
        <v>0</v>
      </c>
      <c r="P214" s="172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406"/>
      <c r="B215" s="24">
        <f t="shared" si="49"/>
        <v>0.33333333333333331</v>
      </c>
      <c r="C215" s="24">
        <f t="shared" si="50"/>
        <v>0.375</v>
      </c>
      <c r="D215" s="5"/>
      <c r="E215" s="9"/>
      <c r="F215" s="393"/>
      <c r="G215" s="394"/>
      <c r="H215" s="6"/>
      <c r="I215" s="7"/>
      <c r="J215" s="7"/>
      <c r="K215" s="30">
        <f t="shared" si="32"/>
        <v>0</v>
      </c>
      <c r="L215" s="395"/>
      <c r="M215" s="396"/>
      <c r="N215" s="397"/>
      <c r="O215" s="36">
        <f t="shared" si="31"/>
        <v>0</v>
      </c>
      <c r="P215" s="172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406"/>
      <c r="B216" s="24">
        <f t="shared" si="49"/>
        <v>0.375</v>
      </c>
      <c r="C216" s="24">
        <f t="shared" si="50"/>
        <v>0.41666666666666669</v>
      </c>
      <c r="D216" s="5"/>
      <c r="E216" s="9"/>
      <c r="F216" s="398"/>
      <c r="G216" s="398"/>
      <c r="H216" s="6"/>
      <c r="I216" s="7"/>
      <c r="J216" s="7"/>
      <c r="K216" s="30">
        <f t="shared" si="32"/>
        <v>0</v>
      </c>
      <c r="L216" s="395"/>
      <c r="M216" s="396"/>
      <c r="N216" s="397"/>
      <c r="O216" s="36">
        <f t="shared" si="31"/>
        <v>0</v>
      </c>
      <c r="P216" s="172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40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401"/>
      <c r="G217" s="401"/>
      <c r="H217" s="12"/>
      <c r="I217" s="13"/>
      <c r="J217" s="13"/>
      <c r="K217" s="31">
        <f t="shared" si="32"/>
        <v>0</v>
      </c>
      <c r="L217" s="402"/>
      <c r="M217" s="403"/>
      <c r="N217" s="404"/>
      <c r="O217" s="173">
        <f t="shared" si="31"/>
        <v>0</v>
      </c>
      <c r="P217" s="173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405">
        <f>A157</f>
        <v>0</v>
      </c>
      <c r="B218" s="23">
        <f>B146</f>
        <v>0</v>
      </c>
      <c r="C218" s="23">
        <f>B218+1/24</f>
        <v>4.1666666666666664E-2</v>
      </c>
      <c r="D218" s="1"/>
      <c r="E218" s="171"/>
      <c r="F218" s="408"/>
      <c r="G218" s="409"/>
      <c r="H218" s="2"/>
      <c r="I218" s="3"/>
      <c r="J218" s="3"/>
      <c r="K218" s="29">
        <f t="shared" si="32"/>
        <v>0</v>
      </c>
      <c r="L218" s="410"/>
      <c r="M218" s="411"/>
      <c r="N218" s="412"/>
      <c r="O218" s="35">
        <f t="shared" si="31"/>
        <v>0</v>
      </c>
      <c r="P218" s="171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406"/>
      <c r="B219" s="24">
        <f>C218</f>
        <v>4.1666666666666664E-2</v>
      </c>
      <c r="C219" s="24">
        <f>B219+1/24</f>
        <v>8.3333333333333329E-2</v>
      </c>
      <c r="D219" s="5"/>
      <c r="E219" s="172"/>
      <c r="F219" s="393"/>
      <c r="G219" s="394"/>
      <c r="H219" s="6"/>
      <c r="I219" s="7"/>
      <c r="J219" s="7"/>
      <c r="K219" s="30">
        <f t="shared" si="32"/>
        <v>0</v>
      </c>
      <c r="L219" s="395"/>
      <c r="M219" s="396"/>
      <c r="N219" s="397"/>
      <c r="O219" s="36">
        <f t="shared" si="31"/>
        <v>0</v>
      </c>
      <c r="P219" s="172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40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72"/>
      <c r="F220" s="398"/>
      <c r="G220" s="398"/>
      <c r="H220" s="6"/>
      <c r="I220" s="7"/>
      <c r="J220" s="7"/>
      <c r="K220" s="30">
        <f t="shared" si="32"/>
        <v>0</v>
      </c>
      <c r="L220" s="395"/>
      <c r="M220" s="396"/>
      <c r="N220" s="397"/>
      <c r="O220" s="36">
        <f t="shared" si="31"/>
        <v>0</v>
      </c>
      <c r="P220" s="172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406"/>
      <c r="B221" s="24">
        <f t="shared" si="51"/>
        <v>0.125</v>
      </c>
      <c r="C221" s="24">
        <f t="shared" si="52"/>
        <v>0.16666666666666666</v>
      </c>
      <c r="D221" s="5"/>
      <c r="E221" s="172"/>
      <c r="F221" s="398"/>
      <c r="G221" s="398"/>
      <c r="H221" s="6"/>
      <c r="I221" s="7"/>
      <c r="J221" s="7"/>
      <c r="K221" s="30">
        <f t="shared" si="32"/>
        <v>0</v>
      </c>
      <c r="L221" s="395"/>
      <c r="M221" s="396"/>
      <c r="N221" s="397"/>
      <c r="O221" s="36">
        <f t="shared" si="31"/>
        <v>0</v>
      </c>
      <c r="P221" s="172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406"/>
      <c r="B222" s="24">
        <f t="shared" si="51"/>
        <v>0.16666666666666666</v>
      </c>
      <c r="C222" s="24">
        <f t="shared" si="52"/>
        <v>0.20833333333333331</v>
      </c>
      <c r="D222" s="5"/>
      <c r="E222" s="172"/>
      <c r="F222" s="398"/>
      <c r="G222" s="398"/>
      <c r="H222" s="6"/>
      <c r="I222" s="7"/>
      <c r="J222" s="7"/>
      <c r="K222" s="30">
        <f t="shared" si="32"/>
        <v>0</v>
      </c>
      <c r="L222" s="395"/>
      <c r="M222" s="396"/>
      <c r="N222" s="397"/>
      <c r="O222" s="36">
        <f t="shared" si="31"/>
        <v>0</v>
      </c>
      <c r="P222" s="172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406"/>
      <c r="B223" s="24">
        <f t="shared" si="51"/>
        <v>0.20833333333333331</v>
      </c>
      <c r="C223" s="24">
        <f t="shared" si="52"/>
        <v>0.24999999999999997</v>
      </c>
      <c r="D223" s="5"/>
      <c r="E223" s="172"/>
      <c r="F223" s="398"/>
      <c r="G223" s="398"/>
      <c r="H223" s="6"/>
      <c r="I223" s="7"/>
      <c r="J223" s="7"/>
      <c r="K223" s="30">
        <f t="shared" si="32"/>
        <v>0</v>
      </c>
      <c r="L223" s="395"/>
      <c r="M223" s="396"/>
      <c r="N223" s="397"/>
      <c r="O223" s="36">
        <f t="shared" si="31"/>
        <v>0</v>
      </c>
      <c r="P223" s="172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40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398"/>
      <c r="G224" s="398"/>
      <c r="H224" s="6"/>
      <c r="I224" s="7"/>
      <c r="J224" s="7"/>
      <c r="K224" s="30">
        <f t="shared" si="32"/>
        <v>0</v>
      </c>
      <c r="L224" s="395"/>
      <c r="M224" s="396"/>
      <c r="N224" s="397"/>
      <c r="O224" s="36">
        <f t="shared" si="31"/>
        <v>0</v>
      </c>
      <c r="P224" s="172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40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393"/>
      <c r="G225" s="394"/>
      <c r="H225" s="6"/>
      <c r="I225" s="7"/>
      <c r="J225" s="7"/>
      <c r="K225" s="30">
        <f t="shared" si="32"/>
        <v>0</v>
      </c>
      <c r="L225" s="395"/>
      <c r="M225" s="396"/>
      <c r="N225" s="397"/>
      <c r="O225" s="36">
        <f t="shared" si="31"/>
        <v>0</v>
      </c>
      <c r="P225" s="172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406"/>
      <c r="B226" s="24">
        <f t="shared" si="51"/>
        <v>0.33333333333333331</v>
      </c>
      <c r="C226" s="24">
        <f t="shared" si="52"/>
        <v>0.375</v>
      </c>
      <c r="D226" s="5"/>
      <c r="E226" s="9"/>
      <c r="F226" s="393"/>
      <c r="G226" s="394"/>
      <c r="H226" s="6"/>
      <c r="I226" s="7"/>
      <c r="J226" s="7"/>
      <c r="K226" s="30">
        <f t="shared" si="32"/>
        <v>0</v>
      </c>
      <c r="L226" s="395"/>
      <c r="M226" s="396"/>
      <c r="N226" s="397"/>
      <c r="O226" s="36">
        <f t="shared" ref="O226:O228" si="53">IF(H226=$V$5,$F$122,"")</f>
        <v>0</v>
      </c>
      <c r="P226" s="172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406"/>
      <c r="B227" s="24">
        <f t="shared" si="51"/>
        <v>0.375</v>
      </c>
      <c r="C227" s="24">
        <f t="shared" si="52"/>
        <v>0.41666666666666669</v>
      </c>
      <c r="D227" s="5"/>
      <c r="E227" s="9"/>
      <c r="F227" s="398"/>
      <c r="G227" s="398"/>
      <c r="H227" s="6"/>
      <c r="I227" s="7"/>
      <c r="J227" s="7"/>
      <c r="K227" s="30">
        <f t="shared" ref="K227:K228" si="54">(J227-I227+(J227&lt;I227))*24*60</f>
        <v>0</v>
      </c>
      <c r="L227" s="395"/>
      <c r="M227" s="396"/>
      <c r="N227" s="397"/>
      <c r="O227" s="36">
        <f t="shared" si="53"/>
        <v>0</v>
      </c>
      <c r="P227" s="172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40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401"/>
      <c r="G228" s="401"/>
      <c r="H228" s="12"/>
      <c r="I228" s="13"/>
      <c r="J228" s="13"/>
      <c r="K228" s="31">
        <f t="shared" si="54"/>
        <v>0</v>
      </c>
      <c r="L228" s="402"/>
      <c r="M228" s="403"/>
      <c r="N228" s="404"/>
      <c r="O228" s="173">
        <f t="shared" si="53"/>
        <v>0</v>
      </c>
      <c r="P228" s="173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5" thickBot="1">
      <c r="S229" s="34">
        <f t="shared" ref="S229:Z229" si="55">SUM(S162:S228)</f>
        <v>325</v>
      </c>
      <c r="T229" s="34">
        <f t="shared" si="55"/>
        <v>0</v>
      </c>
      <c r="U229" s="34">
        <f t="shared" si="55"/>
        <v>231.99999999999997</v>
      </c>
      <c r="V229" s="34">
        <f t="shared" si="55"/>
        <v>0</v>
      </c>
      <c r="W229" s="34">
        <f t="shared" si="55"/>
        <v>9.999999999999984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571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</mergeCells>
  <conditionalFormatting sqref="A37:F42">
    <cfRule type="containsBlanks" dxfId="885" priority="106" stopIfTrue="1">
      <formula>LEN(TRIM(A37))=0</formula>
    </cfRule>
  </conditionalFormatting>
  <conditionalFormatting sqref="A152:F157">
    <cfRule type="containsBlanks" dxfId="884" priority="80" stopIfTrue="1">
      <formula>LEN(TRIM(A152))=0</formula>
    </cfRule>
  </conditionalFormatting>
  <conditionalFormatting sqref="B21:C32">
    <cfRule type="containsBlanks" dxfId="883" priority="112" stopIfTrue="1">
      <formula>LEN(TRIM(B21))=0</formula>
    </cfRule>
  </conditionalFormatting>
  <conditionalFormatting sqref="B136:C147">
    <cfRule type="containsBlanks" dxfId="882" priority="86" stopIfTrue="1">
      <formula>LEN(TRIM(B136))=0</formula>
    </cfRule>
  </conditionalFormatting>
  <conditionalFormatting sqref="D162:D166 D167:G168 D169:F170">
    <cfRule type="containsBlanks" dxfId="881" priority="79" stopIfTrue="1">
      <formula>LEN(TRIM(D162))=0</formula>
    </cfRule>
  </conditionalFormatting>
  <conditionalFormatting sqref="D181:F182 D183:G184">
    <cfRule type="containsBlanks" dxfId="880" priority="78" stopIfTrue="1">
      <formula>LEN(TRIM(D181))=0</formula>
    </cfRule>
  </conditionalFormatting>
  <conditionalFormatting sqref="D61:G65 D66:F67 D68:J69">
    <cfRule type="containsBlanks" dxfId="879" priority="104" stopIfTrue="1">
      <formula>LEN(TRIM(D61))=0</formula>
    </cfRule>
  </conditionalFormatting>
  <conditionalFormatting sqref="D70:G76 D77:F78 D79:J80">
    <cfRule type="containsBlanks" dxfId="878" priority="103" stopIfTrue="1">
      <formula>LEN(TRIM(D70))=0</formula>
    </cfRule>
  </conditionalFormatting>
  <conditionalFormatting sqref="D81:G87 D88:F89 D90:J91">
    <cfRule type="containsBlanks" dxfId="877" priority="102" stopIfTrue="1">
      <formula>LEN(TRIM(D81))=0</formula>
    </cfRule>
  </conditionalFormatting>
  <conditionalFormatting sqref="D92:G98 D99:F100 D101:J102">
    <cfRule type="containsBlanks" dxfId="876" priority="50" stopIfTrue="1">
      <formula>LEN(TRIM(D92))=0</formula>
    </cfRule>
  </conditionalFormatting>
  <conditionalFormatting sqref="D103:G109 D110:F111 D112:J113">
    <cfRule type="containsBlanks" dxfId="875" priority="44" stopIfTrue="1">
      <formula>LEN(TRIM(D103))=0</formula>
    </cfRule>
  </conditionalFormatting>
  <conditionalFormatting sqref="D171:G180">
    <cfRule type="containsBlanks" dxfId="874" priority="13" stopIfTrue="1">
      <formula>LEN(TRIM(D171))=0</formula>
    </cfRule>
  </conditionalFormatting>
  <conditionalFormatting sqref="D188:G191 D192:F193 D194:G195">
    <cfRule type="containsBlanks" dxfId="873" priority="77" stopIfTrue="1">
      <formula>LEN(TRIM(D188))=0</formula>
    </cfRule>
  </conditionalFormatting>
  <conditionalFormatting sqref="D200:G202 D203:F204 D205:J206">
    <cfRule type="containsBlanks" dxfId="872" priority="76" stopIfTrue="1">
      <formula>LEN(TRIM(D200))=0</formula>
    </cfRule>
  </conditionalFormatting>
  <conditionalFormatting sqref="D207:G213 D214:F215 D216:J217">
    <cfRule type="containsBlanks" dxfId="871" priority="38" stopIfTrue="1">
      <formula>LEN(TRIM(D207))=0</formula>
    </cfRule>
  </conditionalFormatting>
  <conditionalFormatting sqref="D218:G224 D225:F226 D227:J228">
    <cfRule type="containsBlanks" dxfId="870" priority="31" stopIfTrue="1">
      <formula>LEN(TRIM(D218))=0</formula>
    </cfRule>
  </conditionalFormatting>
  <conditionalFormatting sqref="D47:J53 D54:F55 H54:J55">
    <cfRule type="containsBlanks" dxfId="869" priority="105" stopIfTrue="1">
      <formula>LEN(TRIM(D47))=0</formula>
    </cfRule>
  </conditionalFormatting>
  <conditionalFormatting sqref="D56:J60">
    <cfRule type="containsBlanks" dxfId="868" priority="1" stopIfTrue="1">
      <formula>LEN(TRIM(D56))=0</formula>
    </cfRule>
  </conditionalFormatting>
  <conditionalFormatting sqref="D185:J187">
    <cfRule type="containsBlanks" dxfId="867" priority="8" stopIfTrue="1">
      <formula>LEN(TRIM(D185))=0</formula>
    </cfRule>
  </conditionalFormatting>
  <conditionalFormatting sqref="D196:J199">
    <cfRule type="containsBlanks" dxfId="866" priority="2" stopIfTrue="1">
      <formula>LEN(TRIM(D196))=0</formula>
    </cfRule>
  </conditionalFormatting>
  <conditionalFormatting sqref="E21:E32">
    <cfRule type="containsBlanks" dxfId="865" priority="111" stopIfTrue="1">
      <formula>LEN(TRIM(E21))=0</formula>
    </cfRule>
  </conditionalFormatting>
  <conditionalFormatting sqref="E136:E147">
    <cfRule type="containsBlanks" dxfId="864" priority="85" stopIfTrue="1">
      <formula>LEN(TRIM(E136))=0</formula>
    </cfRule>
  </conditionalFormatting>
  <conditionalFormatting sqref="E165:G166">
    <cfRule type="containsBlanks" dxfId="863" priority="15" stopIfTrue="1">
      <formula>LEN(TRIM(E165))=0</formula>
    </cfRule>
  </conditionalFormatting>
  <conditionalFormatting sqref="E162:J164">
    <cfRule type="containsBlanks" dxfId="862" priority="21" stopIfTrue="1">
      <formula>LEN(TRIM(E162))=0</formula>
    </cfRule>
  </conditionalFormatting>
  <conditionalFormatting sqref="F5:H13">
    <cfRule type="containsBlanks" dxfId="861" priority="51" stopIfTrue="1">
      <formula>LEN(TRIM(F5))=0</formula>
    </cfRule>
  </conditionalFormatting>
  <conditionalFormatting sqref="F120:H128">
    <cfRule type="containsBlanks" dxfId="860" priority="62" stopIfTrue="1">
      <formula>LEN(TRIM(F120))=0</formula>
    </cfRule>
  </conditionalFormatting>
  <conditionalFormatting sqref="H61:J67">
    <cfRule type="containsBlanks" dxfId="859" priority="61" stopIfTrue="1">
      <formula>LEN(TRIM(H61))=0</formula>
    </cfRule>
  </conditionalFormatting>
  <conditionalFormatting sqref="H70:J78">
    <cfRule type="containsBlanks" dxfId="858" priority="60" stopIfTrue="1">
      <formula>LEN(TRIM(H70))=0</formula>
    </cfRule>
  </conditionalFormatting>
  <conditionalFormatting sqref="H81:J89">
    <cfRule type="containsBlanks" dxfId="857" priority="59" stopIfTrue="1">
      <formula>LEN(TRIM(H81))=0</formula>
    </cfRule>
  </conditionalFormatting>
  <conditionalFormatting sqref="H92:J100">
    <cfRule type="containsBlanks" dxfId="856" priority="45" stopIfTrue="1">
      <formula>LEN(TRIM(H92))=0</formula>
    </cfRule>
  </conditionalFormatting>
  <conditionalFormatting sqref="H103:J111">
    <cfRule type="containsBlanks" dxfId="855" priority="39" stopIfTrue="1">
      <formula>LEN(TRIM(H103))=0</formula>
    </cfRule>
  </conditionalFormatting>
  <conditionalFormatting sqref="H165:J184">
    <cfRule type="containsBlanks" dxfId="854" priority="14" stopIfTrue="1">
      <formula>LEN(TRIM(H165))=0</formula>
    </cfRule>
  </conditionalFormatting>
  <conditionalFormatting sqref="H188:J195">
    <cfRule type="containsBlanks" dxfId="853" priority="54" stopIfTrue="1">
      <formula>LEN(TRIM(H188))=0</formula>
    </cfRule>
  </conditionalFormatting>
  <conditionalFormatting sqref="H200:J204">
    <cfRule type="containsBlanks" dxfId="852" priority="53" stopIfTrue="1">
      <formula>LEN(TRIM(H200))=0</formula>
    </cfRule>
  </conditionalFormatting>
  <conditionalFormatting sqref="H207:J215">
    <cfRule type="containsBlanks" dxfId="851" priority="32" stopIfTrue="1">
      <formula>LEN(TRIM(H207))=0</formula>
    </cfRule>
  </conditionalFormatting>
  <conditionalFormatting sqref="H218:J226">
    <cfRule type="containsBlanks" dxfId="850" priority="25" stopIfTrue="1">
      <formula>LEN(TRIM(H218))=0</formula>
    </cfRule>
  </conditionalFormatting>
  <conditionalFormatting sqref="K5:L13">
    <cfRule type="containsBlanks" dxfId="849" priority="52" stopIfTrue="1">
      <formula>LEN(TRIM(K5))=0</formula>
    </cfRule>
  </conditionalFormatting>
  <conditionalFormatting sqref="K120:L128">
    <cfRule type="containsBlanks" dxfId="848" priority="88" stopIfTrue="1">
      <formula>LEN(TRIM(K120))=0</formula>
    </cfRule>
  </conditionalFormatting>
  <conditionalFormatting sqref="L47:L113">
    <cfRule type="containsBlanks" dxfId="847" priority="40" stopIfTrue="1">
      <formula>LEN(TRIM(L47))=0</formula>
    </cfRule>
  </conditionalFormatting>
  <conditionalFormatting sqref="L162:L228">
    <cfRule type="containsBlanks" dxfId="846" priority="12" stopIfTrue="1">
      <formula>LEN(TRIM(L162))=0</formula>
    </cfRule>
  </conditionalFormatting>
  <conditionalFormatting sqref="O47:Q113">
    <cfRule type="containsBlanks" dxfId="845" priority="41" stopIfTrue="1">
      <formula>LEN(TRIM(O47))=0</formula>
    </cfRule>
  </conditionalFormatting>
  <conditionalFormatting sqref="O162:Q228">
    <cfRule type="containsBlanks" dxfId="844" priority="26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A520B5CA-EF9C-49DC-A0DD-C3785A542B80}">
      <formula1>$V$3:$V$5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12"/>
  <dimension ref="A1:AB229"/>
  <sheetViews>
    <sheetView topLeftCell="A137" zoomScale="70" zoomScaleNormal="70" workbookViewId="0">
      <selection activeCell="F162" sqref="F162:G162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185"/>
      <c r="S1" s="185"/>
      <c r="T1" s="185"/>
      <c r="U1" s="185"/>
    </row>
    <row r="2" spans="1:24" ht="15.75" thickBot="1">
      <c r="A2" s="258" t="s">
        <v>90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186"/>
      <c r="S2" s="186"/>
      <c r="T2" s="186"/>
      <c r="U2" s="186"/>
    </row>
    <row r="3" spans="1:24" ht="18.75" thickBot="1">
      <c r="A3" s="259" t="s">
        <v>60</v>
      </c>
      <c r="B3" s="260"/>
      <c r="C3" s="260"/>
      <c r="D3" s="260"/>
      <c r="E3" s="261"/>
      <c r="F3" s="37" t="s">
        <v>61</v>
      </c>
      <c r="G3" s="38">
        <f>SUM(J21:J32)+SUM(J136:J147)</f>
        <v>55626.666666666657</v>
      </c>
      <c r="H3" s="38">
        <f>SUM(K21:K32)+SUM(K136:K147)</f>
        <v>42492</v>
      </c>
      <c r="I3" s="81" t="s">
        <v>47</v>
      </c>
      <c r="J3" s="82">
        <v>2000</v>
      </c>
      <c r="K3" s="83" t="s">
        <v>54</v>
      </c>
      <c r="L3" s="84">
        <v>720</v>
      </c>
    </row>
    <row r="4" spans="1:24" ht="20.25" customHeight="1" thickBot="1">
      <c r="A4" s="262" t="s">
        <v>8</v>
      </c>
      <c r="B4" s="263"/>
      <c r="C4" s="263"/>
      <c r="D4" s="263"/>
      <c r="E4" s="264"/>
      <c r="F4" s="265" t="s">
        <v>34</v>
      </c>
      <c r="G4" s="265"/>
      <c r="H4" s="266"/>
      <c r="I4" s="265" t="s">
        <v>9</v>
      </c>
      <c r="J4" s="267"/>
      <c r="K4" s="268" t="s">
        <v>16</v>
      </c>
      <c r="L4" s="266"/>
      <c r="M4" s="85"/>
      <c r="N4" s="269" t="s">
        <v>28</v>
      </c>
      <c r="O4" s="270"/>
      <c r="P4" s="270"/>
      <c r="Q4" s="270"/>
      <c r="R4" s="270"/>
      <c r="S4" s="270"/>
      <c r="T4" s="270"/>
      <c r="U4" s="271"/>
      <c r="X4" s="86"/>
    </row>
    <row r="5" spans="1:24" ht="15" thickBot="1">
      <c r="A5" s="289" t="s">
        <v>63</v>
      </c>
      <c r="B5" s="290"/>
      <c r="C5" s="290"/>
      <c r="D5" s="290"/>
      <c r="E5" s="290"/>
      <c r="F5" s="291"/>
      <c r="G5" s="292"/>
      <c r="H5" s="293"/>
      <c r="I5" s="294" t="s">
        <v>65</v>
      </c>
      <c r="J5" s="295"/>
      <c r="K5" s="291" t="s">
        <v>169</v>
      </c>
      <c r="L5" s="293"/>
      <c r="N5" s="296"/>
      <c r="O5" s="280" t="s">
        <v>29</v>
      </c>
      <c r="P5" s="281"/>
      <c r="Q5" s="281"/>
      <c r="R5" s="178"/>
      <c r="S5" s="178"/>
      <c r="T5" s="178"/>
      <c r="U5" s="87"/>
      <c r="X5" s="88"/>
    </row>
    <row r="6" spans="1:24" ht="14.25">
      <c r="A6" s="183" t="s">
        <v>7</v>
      </c>
      <c r="B6" s="184"/>
      <c r="C6" s="184"/>
      <c r="D6" s="184"/>
      <c r="E6" s="184"/>
      <c r="F6" s="275" t="s">
        <v>170</v>
      </c>
      <c r="G6" s="276"/>
      <c r="H6" s="277"/>
      <c r="I6" s="294" t="s">
        <v>45</v>
      </c>
      <c r="J6" s="295"/>
      <c r="K6" s="275" t="s">
        <v>171</v>
      </c>
      <c r="L6" s="277"/>
      <c r="N6" s="297"/>
      <c r="O6" s="298"/>
      <c r="P6" s="299"/>
      <c r="Q6" s="299"/>
      <c r="R6" s="179"/>
      <c r="S6" s="179"/>
      <c r="T6" s="179"/>
      <c r="U6" s="89"/>
      <c r="X6" s="88"/>
    </row>
    <row r="7" spans="1:24" ht="16.5" customHeight="1">
      <c r="A7" s="272" t="s">
        <v>46</v>
      </c>
      <c r="B7" s="273"/>
      <c r="C7" s="273"/>
      <c r="D7" s="273"/>
      <c r="E7" s="274"/>
      <c r="F7" s="275" t="s">
        <v>124</v>
      </c>
      <c r="G7" s="276"/>
      <c r="H7" s="277"/>
      <c r="I7" s="183" t="s">
        <v>44</v>
      </c>
      <c r="J7" s="71"/>
      <c r="K7" s="275" t="s">
        <v>258</v>
      </c>
      <c r="L7" s="277"/>
      <c r="N7" s="278"/>
      <c r="O7" s="280" t="s">
        <v>30</v>
      </c>
      <c r="P7" s="281"/>
      <c r="Q7" s="282"/>
      <c r="R7" s="180"/>
      <c r="S7" s="180"/>
      <c r="T7" s="180"/>
      <c r="U7" s="87"/>
      <c r="X7" s="88"/>
    </row>
    <row r="8" spans="1:24" ht="16.5" customHeight="1" thickBot="1">
      <c r="A8" s="272" t="s">
        <v>66</v>
      </c>
      <c r="B8" s="273"/>
      <c r="C8" s="273"/>
      <c r="D8" s="273"/>
      <c r="E8" s="274"/>
      <c r="F8" s="286" t="s">
        <v>173</v>
      </c>
      <c r="G8" s="287"/>
      <c r="H8" s="288"/>
      <c r="I8" s="183" t="s">
        <v>67</v>
      </c>
      <c r="J8" s="71"/>
      <c r="K8" s="286" t="s">
        <v>174</v>
      </c>
      <c r="L8" s="288"/>
      <c r="N8" s="279"/>
      <c r="O8" s="283"/>
      <c r="P8" s="284"/>
      <c r="Q8" s="285"/>
      <c r="R8" s="181"/>
      <c r="S8" s="181"/>
      <c r="T8" s="181"/>
      <c r="U8" s="91"/>
      <c r="X8" s="88"/>
    </row>
    <row r="9" spans="1:24" ht="15" thickBot="1">
      <c r="A9" s="303" t="s">
        <v>66</v>
      </c>
      <c r="B9" s="304"/>
      <c r="C9" s="304"/>
      <c r="D9" s="304"/>
      <c r="E9" s="305"/>
      <c r="F9" s="306" t="s">
        <v>175</v>
      </c>
      <c r="G9" s="307"/>
      <c r="H9" s="308"/>
      <c r="I9" s="92"/>
      <c r="J9" s="93"/>
      <c r="K9" s="306"/>
      <c r="L9" s="308"/>
      <c r="N9" s="309"/>
      <c r="O9" s="309"/>
      <c r="P9" s="310"/>
      <c r="Q9" s="310"/>
      <c r="R9" s="182"/>
      <c r="S9" s="182"/>
      <c r="T9" s="182"/>
      <c r="U9" s="182"/>
      <c r="X9" s="88"/>
    </row>
    <row r="10" spans="1:24" ht="15" hidden="1" thickBot="1">
      <c r="A10" s="94"/>
      <c r="B10" s="95"/>
      <c r="C10" s="95"/>
      <c r="D10" s="95"/>
      <c r="E10" s="95"/>
      <c r="F10" s="96"/>
      <c r="G10" s="96"/>
      <c r="H10" s="96"/>
      <c r="I10" s="95"/>
      <c r="J10" s="95"/>
      <c r="K10" s="96"/>
      <c r="L10" s="97"/>
      <c r="N10" s="177"/>
      <c r="O10" s="177"/>
      <c r="P10" s="182"/>
      <c r="Q10" s="182"/>
      <c r="R10" s="182"/>
      <c r="S10" s="182"/>
      <c r="T10" s="182"/>
      <c r="U10" s="182"/>
      <c r="X10" s="88"/>
    </row>
    <row r="11" spans="1:24" ht="15" hidden="1" thickBot="1">
      <c r="A11" s="94"/>
      <c r="B11" s="95"/>
      <c r="C11" s="95"/>
      <c r="D11" s="95"/>
      <c r="E11" s="95"/>
      <c r="F11" s="96"/>
      <c r="G11" s="96"/>
      <c r="H11" s="96"/>
      <c r="I11" s="95"/>
      <c r="J11" s="95"/>
      <c r="K11" s="96"/>
      <c r="L11" s="97"/>
      <c r="N11" s="177"/>
      <c r="O11" s="177"/>
      <c r="P11" s="182"/>
      <c r="Q11" s="182"/>
      <c r="R11" s="182"/>
      <c r="S11" s="182"/>
      <c r="T11" s="182"/>
      <c r="U11" s="182"/>
      <c r="X11" s="88"/>
    </row>
    <row r="12" spans="1:24" ht="15" hidden="1" thickBot="1">
      <c r="A12" s="94"/>
      <c r="B12" s="95"/>
      <c r="C12" s="95"/>
      <c r="D12" s="95"/>
      <c r="E12" s="95"/>
      <c r="F12" s="96"/>
      <c r="G12" s="96"/>
      <c r="H12" s="96"/>
      <c r="I12" s="95"/>
      <c r="J12" s="95"/>
      <c r="K12" s="96"/>
      <c r="L12" s="97"/>
      <c r="N12" s="177"/>
      <c r="O12" s="177"/>
      <c r="P12" s="182"/>
      <c r="Q12" s="182"/>
      <c r="R12" s="182"/>
      <c r="S12" s="182"/>
      <c r="T12" s="182"/>
      <c r="U12" s="182"/>
      <c r="X12" s="88"/>
    </row>
    <row r="13" spans="1:24" ht="15" hidden="1" thickBot="1">
      <c r="A13" s="94"/>
      <c r="B13" s="95"/>
      <c r="C13" s="95"/>
      <c r="D13" s="95"/>
      <c r="E13" s="95"/>
      <c r="F13" s="96"/>
      <c r="G13" s="96"/>
      <c r="H13" s="96"/>
      <c r="I13" s="95"/>
      <c r="J13" s="95"/>
      <c r="K13" s="96"/>
      <c r="L13" s="97"/>
      <c r="N13" s="177"/>
      <c r="O13" s="177"/>
      <c r="P13" s="182"/>
      <c r="Q13" s="182"/>
      <c r="R13" s="182"/>
      <c r="S13" s="182"/>
      <c r="T13" s="182"/>
      <c r="U13" s="182"/>
      <c r="X13" s="88"/>
    </row>
    <row r="14" spans="1:24" ht="18.75" customHeight="1" thickBot="1">
      <c r="A14" s="311" t="s">
        <v>33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3"/>
      <c r="N14" s="314" t="s">
        <v>37</v>
      </c>
      <c r="O14" s="315"/>
      <c r="P14" s="315"/>
      <c r="Q14" s="315"/>
      <c r="R14" s="315"/>
      <c r="S14" s="315"/>
      <c r="T14" s="315"/>
      <c r="U14" s="315"/>
      <c r="V14" s="316"/>
      <c r="X14" s="88"/>
    </row>
    <row r="15" spans="1:24" ht="8.25" customHeight="1">
      <c r="A15" s="300" t="s">
        <v>83</v>
      </c>
      <c r="B15" s="300" t="s">
        <v>51</v>
      </c>
      <c r="C15" s="300" t="s">
        <v>52</v>
      </c>
      <c r="D15" s="300" t="s">
        <v>24</v>
      </c>
      <c r="E15" s="300" t="s">
        <v>53</v>
      </c>
      <c r="F15" s="300" t="s">
        <v>55</v>
      </c>
      <c r="G15" s="300" t="s">
        <v>50</v>
      </c>
      <c r="H15" s="300" t="s">
        <v>64</v>
      </c>
      <c r="I15" s="300" t="s">
        <v>57</v>
      </c>
      <c r="J15" s="300" t="s">
        <v>49</v>
      </c>
      <c r="K15" s="300" t="s">
        <v>35</v>
      </c>
      <c r="L15" s="337" t="s">
        <v>48</v>
      </c>
      <c r="N15" s="324" t="s">
        <v>41</v>
      </c>
      <c r="O15" s="324"/>
      <c r="P15" s="325" t="s">
        <v>42</v>
      </c>
      <c r="Q15" s="326"/>
      <c r="R15" s="326"/>
      <c r="S15" s="326"/>
      <c r="T15" s="326"/>
      <c r="U15" s="327"/>
      <c r="V15" s="324" t="s">
        <v>43</v>
      </c>
      <c r="X15" s="88"/>
    </row>
    <row r="16" spans="1:24" ht="12.75" customHeight="1">
      <c r="A16" s="301"/>
      <c r="B16" s="301"/>
      <c r="C16" s="301"/>
      <c r="D16" s="301"/>
      <c r="E16" s="301"/>
      <c r="F16" s="301"/>
      <c r="G16" s="301"/>
      <c r="H16" s="301"/>
      <c r="I16" s="301"/>
      <c r="J16" s="301"/>
      <c r="K16" s="301"/>
      <c r="L16" s="338"/>
      <c r="N16" s="324"/>
      <c r="O16" s="324"/>
      <c r="P16" s="328"/>
      <c r="Q16" s="329"/>
      <c r="R16" s="329"/>
      <c r="S16" s="329"/>
      <c r="T16" s="329"/>
      <c r="U16" s="330"/>
      <c r="V16" s="324"/>
      <c r="X16" s="88"/>
    </row>
    <row r="17" spans="1:24" ht="12.75" customHeight="1">
      <c r="A17" s="301"/>
      <c r="B17" s="301"/>
      <c r="C17" s="301"/>
      <c r="D17" s="301"/>
      <c r="E17" s="301"/>
      <c r="F17" s="301"/>
      <c r="G17" s="301"/>
      <c r="H17" s="301"/>
      <c r="I17" s="301"/>
      <c r="J17" s="301"/>
      <c r="K17" s="301"/>
      <c r="L17" s="338"/>
      <c r="N17" s="324"/>
      <c r="O17" s="324"/>
      <c r="P17" s="328"/>
      <c r="Q17" s="329"/>
      <c r="R17" s="329"/>
      <c r="S17" s="329"/>
      <c r="T17" s="329"/>
      <c r="U17" s="330"/>
      <c r="V17" s="324"/>
      <c r="X17" s="88"/>
    </row>
    <row r="18" spans="1:24" ht="3.75" customHeight="1">
      <c r="A18" s="301"/>
      <c r="B18" s="301"/>
      <c r="C18" s="301"/>
      <c r="D18" s="301"/>
      <c r="E18" s="301"/>
      <c r="F18" s="301"/>
      <c r="G18" s="301"/>
      <c r="H18" s="301"/>
      <c r="I18" s="301"/>
      <c r="J18" s="301"/>
      <c r="K18" s="301"/>
      <c r="L18" s="338"/>
      <c r="N18" s="324"/>
      <c r="O18" s="324"/>
      <c r="P18" s="331"/>
      <c r="Q18" s="332"/>
      <c r="R18" s="332"/>
      <c r="S18" s="332"/>
      <c r="T18" s="332"/>
      <c r="U18" s="333"/>
      <c r="V18" s="324"/>
      <c r="X18" s="88"/>
    </row>
    <row r="19" spans="1:24" ht="45.75" customHeight="1" thickBot="1">
      <c r="A19" s="301"/>
      <c r="B19" s="301"/>
      <c r="C19" s="301"/>
      <c r="D19" s="302"/>
      <c r="E19" s="302"/>
      <c r="F19" s="302"/>
      <c r="G19" s="302"/>
      <c r="H19" s="302"/>
      <c r="I19" s="302"/>
      <c r="J19" s="302"/>
      <c r="K19" s="302"/>
      <c r="L19" s="338"/>
      <c r="M19" s="98"/>
      <c r="N19" s="334" t="s">
        <v>17</v>
      </c>
      <c r="O19" s="334"/>
      <c r="P19" s="18">
        <f>SUM(S47:S58)</f>
        <v>55.999999999999957</v>
      </c>
      <c r="Q19" s="18">
        <f>SUM(S59:S69)</f>
        <v>15.000000000000107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71.000000000000057</v>
      </c>
      <c r="X19" s="182"/>
    </row>
    <row r="20" spans="1:24" ht="14.45" customHeight="1" thickBot="1">
      <c r="A20" s="317"/>
      <c r="B20" s="317"/>
      <c r="C20" s="317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176" t="s">
        <v>18</v>
      </c>
      <c r="O20" s="176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82"/>
    </row>
    <row r="21" spans="1:24" ht="17.25" customHeight="1">
      <c r="A21" s="300" t="str">
        <f>A37</f>
        <v>Тоффи, 0.25</v>
      </c>
      <c r="B21" s="318">
        <v>0.33333333333333331</v>
      </c>
      <c r="C21" s="318">
        <v>0.74305555555555547</v>
      </c>
      <c r="D21" s="320">
        <f>(C21-B21+(C21&lt;B21))*24*60</f>
        <v>589.99999999999989</v>
      </c>
      <c r="E21" s="322">
        <v>2800</v>
      </c>
      <c r="F21" s="335">
        <f>IF(E21=0,0,(F37/J3*60))</f>
        <v>565.92000000000007</v>
      </c>
      <c r="G21" s="339">
        <f>IF($K21=0,0,(K21*100)/(D21*$J$3/60))</f>
        <v>95.91864406779662</v>
      </c>
      <c r="H21" s="335">
        <f>P19+P26</f>
        <v>55.999999999999957</v>
      </c>
      <c r="I21" s="339">
        <f>D21-F21-P27</f>
        <v>-102.92000000000021</v>
      </c>
      <c r="J21" s="320">
        <f>(D21-H21)/60*E21</f>
        <v>24919.999999999996</v>
      </c>
      <c r="K21" s="341">
        <f>F37</f>
        <v>18864</v>
      </c>
      <c r="L21" s="100">
        <f>IF($K21=0,0,K21/J21)</f>
        <v>0.75698234349919757</v>
      </c>
      <c r="N21" s="176" t="s">
        <v>19</v>
      </c>
      <c r="O21" s="176"/>
      <c r="P21" s="18">
        <f>SUM(U46:U57)</f>
        <v>71.000000000000071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71.000000000000071</v>
      </c>
      <c r="W21" s="182"/>
      <c r="X21" s="182"/>
    </row>
    <row r="22" spans="1:24" ht="17.25" customHeight="1" thickBot="1">
      <c r="A22" s="317"/>
      <c r="B22" s="319"/>
      <c r="C22" s="319"/>
      <c r="D22" s="321"/>
      <c r="E22" s="323"/>
      <c r="F22" s="336"/>
      <c r="G22" s="340"/>
      <c r="H22" s="336"/>
      <c r="I22" s="340"/>
      <c r="J22" s="321"/>
      <c r="K22" s="342"/>
      <c r="L22" s="101">
        <f>K21-J21</f>
        <v>-6055.9999999999964</v>
      </c>
      <c r="N22" s="176" t="s">
        <v>20</v>
      </c>
      <c r="O22" s="176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82"/>
      <c r="X22" s="182"/>
    </row>
    <row r="23" spans="1:24" ht="17.25" customHeight="1">
      <c r="A23" s="300" t="str">
        <f>A38</f>
        <v>Шоколад, 0.25</v>
      </c>
      <c r="B23" s="318">
        <v>0.74305555555555547</v>
      </c>
      <c r="C23" s="318">
        <v>0.83333333333333337</v>
      </c>
      <c r="D23" s="320">
        <f>(C23-B23+(C23&lt;B23))*24*60</f>
        <v>130.00000000000017</v>
      </c>
      <c r="E23" s="322">
        <v>2800</v>
      </c>
      <c r="F23" s="335">
        <f>IF(E23=0,0,(F38/J3*60))</f>
        <v>120</v>
      </c>
      <c r="G23" s="339">
        <f>IF($K23=0,0,(K23*100)/(D23*$J$3/60))</f>
        <v>92.307692307692179</v>
      </c>
      <c r="H23" s="335">
        <f>Q19+Q26</f>
        <v>15.000000000000107</v>
      </c>
      <c r="I23" s="339">
        <f>D23-F23-Q27</f>
        <v>-15.00000000000006</v>
      </c>
      <c r="J23" s="320">
        <f>(D23-H23)/60*E23</f>
        <v>5366.6666666666697</v>
      </c>
      <c r="K23" s="341">
        <f>F38</f>
        <v>4000</v>
      </c>
      <c r="L23" s="102">
        <f>IF($K23=0,0,K23/J23)</f>
        <v>0.74534161490683193</v>
      </c>
      <c r="N23" s="176" t="s">
        <v>27</v>
      </c>
      <c r="O23" s="176"/>
      <c r="P23" s="18">
        <f>SUM(W46:W57)</f>
        <v>0</v>
      </c>
      <c r="Q23" s="18">
        <f>SUM(W58:W68)</f>
        <v>10.000000000000124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10.000000000000124</v>
      </c>
      <c r="W23" s="182"/>
      <c r="X23" s="182"/>
    </row>
    <row r="24" spans="1:24" ht="16.899999999999999" customHeight="1" thickBot="1">
      <c r="A24" s="317"/>
      <c r="B24" s="319"/>
      <c r="C24" s="319"/>
      <c r="D24" s="321"/>
      <c r="E24" s="323"/>
      <c r="F24" s="336"/>
      <c r="G24" s="340"/>
      <c r="H24" s="336"/>
      <c r="I24" s="340"/>
      <c r="J24" s="321"/>
      <c r="K24" s="342"/>
      <c r="L24" s="101">
        <f>K23-J23</f>
        <v>-1366.6666666666697</v>
      </c>
      <c r="N24" s="174" t="s">
        <v>21</v>
      </c>
      <c r="O24" s="174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82"/>
      <c r="X24" s="182"/>
    </row>
    <row r="25" spans="1:24" ht="16.899999999999999" customHeight="1" collapsed="1">
      <c r="A25" s="300">
        <f>A39</f>
        <v>0</v>
      </c>
      <c r="B25" s="318"/>
      <c r="C25" s="318"/>
      <c r="D25" s="320">
        <f>(C25-B25+(C25&lt;B25))*24*60</f>
        <v>0</v>
      </c>
      <c r="E25" s="322"/>
      <c r="F25" s="335">
        <f>IF(E25=0,0,(F39/J3*60))</f>
        <v>0</v>
      </c>
      <c r="G25" s="339">
        <f>IF($K25=0,0,(K25*100)/(D25*$J$3/60))</f>
        <v>0</v>
      </c>
      <c r="H25" s="335">
        <f>R19+R26</f>
        <v>0</v>
      </c>
      <c r="I25" s="339">
        <f>D25-F25-R27</f>
        <v>0</v>
      </c>
      <c r="J25" s="320">
        <f>(D25-H25)/60*E25</f>
        <v>0</v>
      </c>
      <c r="K25" s="341">
        <f>F39</f>
        <v>0</v>
      </c>
      <c r="L25" s="100">
        <f>IF($K25=0,0,K25/J25)</f>
        <v>0</v>
      </c>
      <c r="N25" s="174" t="s">
        <v>39</v>
      </c>
      <c r="O25" s="174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82"/>
      <c r="X25" s="182"/>
    </row>
    <row r="26" spans="1:24" ht="16.899999999999999" customHeight="1" thickBot="1">
      <c r="A26" s="317"/>
      <c r="B26" s="319"/>
      <c r="C26" s="319"/>
      <c r="D26" s="321"/>
      <c r="E26" s="323"/>
      <c r="F26" s="336"/>
      <c r="G26" s="340"/>
      <c r="H26" s="336"/>
      <c r="I26" s="340"/>
      <c r="J26" s="321"/>
      <c r="K26" s="342"/>
      <c r="L26" s="101">
        <f>K25-J25</f>
        <v>0</v>
      </c>
      <c r="N26" s="343" t="s">
        <v>22</v>
      </c>
      <c r="O26" s="343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82"/>
      <c r="X26" s="182"/>
    </row>
    <row r="27" spans="1:24" ht="16.899999999999999" customHeight="1" collapsed="1">
      <c r="A27" s="301">
        <f>A40</f>
        <v>0</v>
      </c>
      <c r="B27" s="348"/>
      <c r="C27" s="348"/>
      <c r="D27" s="346">
        <f>(C27-B27+(C27&lt;B27))*24*60</f>
        <v>0</v>
      </c>
      <c r="E27" s="349"/>
      <c r="F27" s="344">
        <f>IF(E27=0,0,(F40/J3*60))</f>
        <v>0</v>
      </c>
      <c r="G27" s="339">
        <f>IF($K27=0,0,(K27*100)/(D27*$J$3/60))</f>
        <v>0</v>
      </c>
      <c r="H27" s="344">
        <f>S19+S26</f>
        <v>0</v>
      </c>
      <c r="I27" s="345">
        <f>D27-F27-S27</f>
        <v>0</v>
      </c>
      <c r="J27" s="346">
        <f>(D27-H27)/60*E27</f>
        <v>0</v>
      </c>
      <c r="K27" s="341">
        <f>F40</f>
        <v>0</v>
      </c>
      <c r="L27" s="100">
        <f>IF($K27=0,0,K27/J27)</f>
        <v>0</v>
      </c>
      <c r="N27" s="347" t="s">
        <v>15</v>
      </c>
      <c r="O27" s="347"/>
      <c r="P27" s="19">
        <f t="shared" ref="P27:U27" si="1">SUM(P18:P26)</f>
        <v>127.00000000000003</v>
      </c>
      <c r="Q27" s="19">
        <f t="shared" si="1"/>
        <v>25.000000000000231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152.00000000000026</v>
      </c>
      <c r="W27" s="182"/>
      <c r="X27" s="182"/>
    </row>
    <row r="28" spans="1:24" ht="16.899999999999999" customHeight="1" thickBot="1">
      <c r="A28" s="317"/>
      <c r="B28" s="319"/>
      <c r="C28" s="319"/>
      <c r="D28" s="321"/>
      <c r="E28" s="323"/>
      <c r="F28" s="336"/>
      <c r="G28" s="340"/>
      <c r="H28" s="336"/>
      <c r="I28" s="340"/>
      <c r="J28" s="321"/>
      <c r="K28" s="342"/>
      <c r="L28" s="101">
        <f>K27-J27</f>
        <v>0</v>
      </c>
      <c r="N28" s="347"/>
      <c r="O28" s="347"/>
      <c r="P28" s="19"/>
      <c r="Q28" s="19"/>
      <c r="R28" s="19"/>
      <c r="S28" s="19"/>
      <c r="T28" s="19"/>
      <c r="U28" s="19"/>
      <c r="V28" s="19"/>
      <c r="W28" s="182"/>
      <c r="X28" s="182"/>
    </row>
    <row r="29" spans="1:24" ht="16.899999999999999" customHeight="1">
      <c r="A29" s="300">
        <f>A41</f>
        <v>0</v>
      </c>
      <c r="B29" s="318"/>
      <c r="C29" s="318"/>
      <c r="D29" s="320">
        <f>(C29-B29+(C29&lt;B29))*24*60</f>
        <v>0</v>
      </c>
      <c r="E29" s="322"/>
      <c r="F29" s="335">
        <f>IF(E29=0,0,(F41/J3*60))</f>
        <v>0</v>
      </c>
      <c r="G29" s="339">
        <f>IF($K29=0,0,(K29*100)/(D29*$J$3/60))</f>
        <v>0</v>
      </c>
      <c r="H29" s="335">
        <f>T19+T26</f>
        <v>0</v>
      </c>
      <c r="I29" s="339">
        <f>D29-F29-T27</f>
        <v>0</v>
      </c>
      <c r="J29" s="320">
        <f>(D29-H29)/60*E29</f>
        <v>0</v>
      </c>
      <c r="K29" s="341">
        <f>F41</f>
        <v>0</v>
      </c>
      <c r="L29" s="100">
        <f>IF($K29=0,0,K29/J29)</f>
        <v>0</v>
      </c>
      <c r="V29" s="182"/>
      <c r="W29" s="182"/>
      <c r="X29" s="182"/>
    </row>
    <row r="30" spans="1:24" ht="16.899999999999999" customHeight="1" thickBot="1">
      <c r="A30" s="317"/>
      <c r="B30" s="319"/>
      <c r="C30" s="319"/>
      <c r="D30" s="321"/>
      <c r="E30" s="323"/>
      <c r="F30" s="336"/>
      <c r="G30" s="340"/>
      <c r="H30" s="336"/>
      <c r="I30" s="340"/>
      <c r="J30" s="321"/>
      <c r="K30" s="342"/>
      <c r="L30" s="101">
        <f>K29-J29</f>
        <v>0</v>
      </c>
      <c r="V30" s="182"/>
      <c r="W30" s="182"/>
      <c r="X30" s="182"/>
    </row>
    <row r="31" spans="1:24" ht="16.899999999999999" customHeight="1">
      <c r="A31" s="300">
        <f>A42</f>
        <v>0</v>
      </c>
      <c r="B31" s="318"/>
      <c r="C31" s="318"/>
      <c r="D31" s="320">
        <f>(C31-B31+(C31&lt;B31))*24*60</f>
        <v>0</v>
      </c>
      <c r="E31" s="322"/>
      <c r="F31" s="335">
        <f>IF(E31=0,0,(F42/J3*60))</f>
        <v>0</v>
      </c>
      <c r="G31" s="339">
        <f>IF($K31=0,0,(K31*100)/(D31*$J$3/60))</f>
        <v>0</v>
      </c>
      <c r="H31" s="335">
        <f>U19+U26</f>
        <v>0</v>
      </c>
      <c r="I31" s="339">
        <f>D31-F31-U27</f>
        <v>0</v>
      </c>
      <c r="J31" s="320">
        <f>(D31-H31)/60*E31</f>
        <v>0</v>
      </c>
      <c r="K31" s="341">
        <f>F42</f>
        <v>0</v>
      </c>
      <c r="L31" s="100">
        <f>IF($K31=0,0,K31/J31)</f>
        <v>0</v>
      </c>
      <c r="V31" s="182"/>
      <c r="W31" s="182"/>
      <c r="X31" s="182"/>
    </row>
    <row r="32" spans="1:24" ht="16.899999999999999" customHeight="1" thickBot="1">
      <c r="A32" s="317"/>
      <c r="B32" s="319"/>
      <c r="C32" s="319"/>
      <c r="D32" s="321"/>
      <c r="E32" s="323"/>
      <c r="F32" s="336"/>
      <c r="G32" s="340"/>
      <c r="H32" s="336"/>
      <c r="I32" s="340"/>
      <c r="J32" s="321"/>
      <c r="K32" s="342"/>
      <c r="L32" s="103">
        <f>K31-J31</f>
        <v>0</v>
      </c>
      <c r="V32" s="182"/>
      <c r="W32" s="182"/>
      <c r="X32" s="182"/>
    </row>
    <row r="33" spans="1:28" s="104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175" t="s">
        <v>81</v>
      </c>
      <c r="K33" s="140" t="s">
        <v>82</v>
      </c>
      <c r="L33" s="354">
        <f>IF($K34=0,0,K34/J34)</f>
        <v>0.75491965661457194</v>
      </c>
      <c r="N33"/>
      <c r="O33"/>
      <c r="P33"/>
      <c r="Q33"/>
      <c r="R33"/>
      <c r="S33"/>
      <c r="T33"/>
      <c r="U33"/>
      <c r="V33" s="182"/>
      <c r="W33" s="105"/>
      <c r="X33" s="105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41">
        <f>J21+J23+J25+J27+J29+J31</f>
        <v>30286.666666666664</v>
      </c>
      <c r="K34" s="140">
        <f>K21+K23+K25+K27+K29+K31</f>
        <v>22864</v>
      </c>
      <c r="L34" s="355"/>
      <c r="M34" s="182"/>
      <c r="V34" s="182"/>
      <c r="W34" s="182"/>
      <c r="X34" s="182"/>
    </row>
    <row r="35" spans="1:28" ht="17.25" customHeight="1">
      <c r="A35" s="363" t="s">
        <v>11</v>
      </c>
      <c r="B35" s="364"/>
      <c r="C35" s="364"/>
      <c r="D35" s="364"/>
      <c r="E35" s="337"/>
      <c r="F35" s="300" t="s">
        <v>78</v>
      </c>
      <c r="G35" s="300" t="s">
        <v>80</v>
      </c>
      <c r="H35" s="367"/>
      <c r="I35" s="20"/>
      <c r="J35" s="21"/>
      <c r="K35" s="22"/>
      <c r="L35" s="367" t="s">
        <v>56</v>
      </c>
      <c r="M35" s="356"/>
      <c r="V35" s="182"/>
      <c r="W35" s="106"/>
      <c r="X35" s="106"/>
    </row>
    <row r="36" spans="1:28" ht="17.25" customHeight="1" thickBot="1">
      <c r="A36" s="365"/>
      <c r="B36" s="366"/>
      <c r="C36" s="366"/>
      <c r="D36" s="366"/>
      <c r="E36" s="338"/>
      <c r="F36" s="302"/>
      <c r="G36" s="301"/>
      <c r="H36" s="368"/>
      <c r="I36" s="117"/>
      <c r="J36" s="118"/>
      <c r="K36" s="115"/>
      <c r="L36" s="368"/>
      <c r="M36" s="356"/>
      <c r="V36" s="182"/>
      <c r="W36" s="106"/>
      <c r="X36" s="106"/>
    </row>
    <row r="37" spans="1:28" ht="15.75" thickBot="1">
      <c r="A37" s="357" t="s">
        <v>292</v>
      </c>
      <c r="B37" s="358"/>
      <c r="C37" s="358"/>
      <c r="D37" s="358"/>
      <c r="E37" s="359"/>
      <c r="F37" s="62">
        <v>18864</v>
      </c>
      <c r="G37" s="62">
        <v>18864</v>
      </c>
      <c r="H37" s="120"/>
      <c r="I37" s="121"/>
      <c r="J37" s="122"/>
      <c r="K37" s="123">
        <f>G37</f>
        <v>18864</v>
      </c>
      <c r="L37" s="107"/>
      <c r="M37" s="108"/>
      <c r="V37" s="182"/>
      <c r="W37" s="182"/>
      <c r="X37" s="182"/>
    </row>
    <row r="38" spans="1:28" ht="13.5" customHeight="1" thickBot="1">
      <c r="A38" s="360" t="s">
        <v>293</v>
      </c>
      <c r="B38" s="361"/>
      <c r="C38" s="361"/>
      <c r="D38" s="361"/>
      <c r="E38" s="362"/>
      <c r="F38" s="62">
        <v>4000</v>
      </c>
      <c r="G38" s="62">
        <v>4000</v>
      </c>
      <c r="H38" s="109"/>
      <c r="I38" s="110"/>
      <c r="J38" s="111"/>
      <c r="K38" s="17">
        <f t="shared" ref="K38:K42" si="2">G38</f>
        <v>4000</v>
      </c>
      <c r="L38" s="64"/>
      <c r="M38" s="108"/>
      <c r="V38" s="182"/>
      <c r="W38" s="182"/>
      <c r="X38" s="182"/>
    </row>
    <row r="39" spans="1:28" ht="13.5" customHeight="1" thickBot="1">
      <c r="A39" s="360"/>
      <c r="B39" s="361"/>
      <c r="C39" s="361"/>
      <c r="D39" s="361"/>
      <c r="E39" s="362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182"/>
      <c r="W39" s="182"/>
      <c r="X39" s="182"/>
    </row>
    <row r="40" spans="1:28" ht="13.5" customHeight="1" thickBot="1">
      <c r="A40" s="360"/>
      <c r="B40" s="361"/>
      <c r="C40" s="361"/>
      <c r="D40" s="361"/>
      <c r="E40" s="362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182"/>
      <c r="W40" s="182"/>
      <c r="X40" s="182"/>
    </row>
    <row r="41" spans="1:28" ht="13.5" customHeight="1" thickBot="1">
      <c r="A41" s="360"/>
      <c r="B41" s="361"/>
      <c r="C41" s="361"/>
      <c r="D41" s="361"/>
      <c r="E41" s="362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182"/>
      <c r="W41" s="182"/>
      <c r="X41" s="182"/>
    </row>
    <row r="42" spans="1:28" ht="13.5" customHeight="1" thickBot="1">
      <c r="A42" s="369"/>
      <c r="B42" s="370"/>
      <c r="C42" s="370"/>
      <c r="D42" s="370"/>
      <c r="E42" s="371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182"/>
      <c r="W42" s="182"/>
      <c r="X42" s="182"/>
    </row>
    <row r="43" spans="1:28" ht="13.5" thickBot="1">
      <c r="A43" s="372" t="s">
        <v>79</v>
      </c>
      <c r="B43" s="373"/>
      <c r="C43" s="373"/>
      <c r="D43" s="373"/>
      <c r="E43" s="373"/>
      <c r="F43" s="374"/>
      <c r="G43" s="373"/>
      <c r="H43" s="373"/>
      <c r="I43" s="373"/>
      <c r="J43" s="375"/>
      <c r="K43" s="116">
        <f>SUM(K37:K42)</f>
        <v>22864</v>
      </c>
      <c r="L43" s="116">
        <f>SUM(L38+L38)</f>
        <v>0</v>
      </c>
      <c r="M43" s="112"/>
      <c r="V43" s="182"/>
    </row>
    <row r="44" spans="1:28" ht="12.75" customHeight="1" thickBot="1"/>
    <row r="45" spans="1:28" ht="12.75" customHeight="1" thickBot="1">
      <c r="A45" s="376" t="s">
        <v>11</v>
      </c>
      <c r="B45" s="376" t="s">
        <v>59</v>
      </c>
      <c r="C45" s="378"/>
      <c r="D45" s="380" t="s">
        <v>58</v>
      </c>
      <c r="E45" s="378" t="s">
        <v>1</v>
      </c>
      <c r="F45" s="383" t="s">
        <v>6</v>
      </c>
      <c r="G45" s="384"/>
      <c r="H45" s="380" t="s">
        <v>5</v>
      </c>
      <c r="I45" s="388" t="s">
        <v>12</v>
      </c>
      <c r="J45" s="389"/>
      <c r="K45" s="380" t="s">
        <v>38</v>
      </c>
      <c r="L45" s="376" t="s">
        <v>0</v>
      </c>
      <c r="M45" s="383"/>
      <c r="N45" s="384"/>
      <c r="O45" s="380" t="s">
        <v>4</v>
      </c>
      <c r="P45" s="380" t="s">
        <v>2</v>
      </c>
      <c r="Q45" s="380" t="s">
        <v>3</v>
      </c>
      <c r="S45" s="390" t="s">
        <v>26</v>
      </c>
      <c r="T45" s="391"/>
      <c r="U45" s="391"/>
      <c r="V45" s="391"/>
      <c r="W45" s="391"/>
      <c r="X45" s="391"/>
      <c r="Y45" s="391"/>
      <c r="Z45" s="392"/>
    </row>
    <row r="46" spans="1:28" s="85" customFormat="1" ht="25.5" customHeight="1" thickBot="1">
      <c r="A46" s="377"/>
      <c r="B46" s="377"/>
      <c r="C46" s="379"/>
      <c r="D46" s="381"/>
      <c r="E46" s="382"/>
      <c r="F46" s="385"/>
      <c r="G46" s="386"/>
      <c r="H46" s="387"/>
      <c r="I46" s="27" t="s">
        <v>13</v>
      </c>
      <c r="J46" s="28" t="s">
        <v>14</v>
      </c>
      <c r="K46" s="381"/>
      <c r="L46" s="377"/>
      <c r="M46" s="399"/>
      <c r="N46" s="400"/>
      <c r="O46" s="381"/>
      <c r="P46" s="381"/>
      <c r="Q46" s="381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405" t="str">
        <f>A37</f>
        <v>Тоффи, 0.25</v>
      </c>
      <c r="B47" s="23">
        <f>B21</f>
        <v>0.33333333333333331</v>
      </c>
      <c r="C47" s="23">
        <f>B47+1/24</f>
        <v>0.375</v>
      </c>
      <c r="D47" s="1"/>
      <c r="E47" s="171"/>
      <c r="F47" s="408" t="s">
        <v>294</v>
      </c>
      <c r="G47" s="409"/>
      <c r="H47" s="2" t="s">
        <v>102</v>
      </c>
      <c r="I47" s="3">
        <v>0.34166666666666662</v>
      </c>
      <c r="J47" s="3">
        <v>0.38194444444444442</v>
      </c>
      <c r="K47" s="29">
        <f>(J47-I47+(J47&lt;I47))*24*60</f>
        <v>58.000000000000036</v>
      </c>
      <c r="L47" s="410" t="s">
        <v>295</v>
      </c>
      <c r="M47" s="411"/>
      <c r="N47" s="412"/>
      <c r="O47" s="35" t="str">
        <f t="shared" ref="O47:O110" si="3">IF(H47=$V$5,$F$7,"")</f>
        <v/>
      </c>
      <c r="P47" s="171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58.000000000000036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406"/>
      <c r="B48" s="24">
        <f>C47</f>
        <v>0.375</v>
      </c>
      <c r="C48" s="24">
        <f>B48+1/24</f>
        <v>0.41666666666666669</v>
      </c>
      <c r="D48" s="5"/>
      <c r="E48" s="172"/>
      <c r="F48" s="393" t="s">
        <v>296</v>
      </c>
      <c r="G48" s="394"/>
      <c r="H48" s="6" t="s">
        <v>102</v>
      </c>
      <c r="I48" s="7">
        <v>0.42152777777777778</v>
      </c>
      <c r="J48" s="7">
        <v>0.43055555555555558</v>
      </c>
      <c r="K48" s="30">
        <f t="shared" ref="K48:K111" si="4">(J48-I48+(J48&lt;I48))*24*60</f>
        <v>13.000000000000034</v>
      </c>
      <c r="L48" s="395" t="s">
        <v>297</v>
      </c>
      <c r="M48" s="396"/>
      <c r="N48" s="397"/>
      <c r="O48" s="36" t="str">
        <f t="shared" si="3"/>
        <v/>
      </c>
      <c r="P48" s="172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13.000000000000034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406"/>
      <c r="B49" s="24">
        <f t="shared" ref="B49:B58" si="13">C48</f>
        <v>0.41666666666666669</v>
      </c>
      <c r="C49" s="24">
        <f t="shared" ref="C49:C58" si="14">B49+1/24</f>
        <v>0.45833333333333337</v>
      </c>
      <c r="D49" s="5"/>
      <c r="E49" s="172"/>
      <c r="F49" s="398" t="s">
        <v>298</v>
      </c>
      <c r="G49" s="398"/>
      <c r="H49" s="6" t="s">
        <v>99</v>
      </c>
      <c r="I49" s="7">
        <v>0.70416666666666661</v>
      </c>
      <c r="J49" s="7">
        <v>0.71250000000000002</v>
      </c>
      <c r="K49" s="30">
        <f t="shared" si="4"/>
        <v>12.000000000000117</v>
      </c>
      <c r="L49" s="395"/>
      <c r="M49" s="396"/>
      <c r="N49" s="397"/>
      <c r="O49" s="36" t="str">
        <f t="shared" si="3"/>
        <v/>
      </c>
      <c r="P49" s="172"/>
      <c r="Q49" s="8"/>
      <c r="R49"/>
      <c r="S49" s="33">
        <f t="shared" si="5"/>
        <v>12.000000000000117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406"/>
      <c r="B50" s="24">
        <f t="shared" si="13"/>
        <v>0.45833333333333337</v>
      </c>
      <c r="C50" s="24">
        <f t="shared" si="14"/>
        <v>0.5</v>
      </c>
      <c r="D50" s="5"/>
      <c r="E50" s="172"/>
      <c r="F50" s="398" t="s">
        <v>104</v>
      </c>
      <c r="G50" s="398"/>
      <c r="H50" s="6" t="s">
        <v>99</v>
      </c>
      <c r="I50" s="7">
        <v>0.71250000000000002</v>
      </c>
      <c r="J50" s="7">
        <v>0.74305555555555547</v>
      </c>
      <c r="K50" s="30">
        <f t="shared" si="4"/>
        <v>43.999999999999844</v>
      </c>
      <c r="L50" s="395"/>
      <c r="M50" s="396"/>
      <c r="N50" s="397"/>
      <c r="O50" s="36" t="str">
        <f t="shared" si="3"/>
        <v/>
      </c>
      <c r="P50" s="172"/>
      <c r="Q50" s="8"/>
      <c r="R50"/>
      <c r="S50" s="33">
        <f t="shared" si="5"/>
        <v>43.999999999999844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406"/>
      <c r="B51" s="24">
        <f t="shared" si="13"/>
        <v>0.5</v>
      </c>
      <c r="C51" s="24">
        <f t="shared" si="14"/>
        <v>0.54166666666666663</v>
      </c>
      <c r="D51" s="5"/>
      <c r="E51" s="172"/>
      <c r="F51" s="398"/>
      <c r="G51" s="398"/>
      <c r="H51" s="6"/>
      <c r="I51" s="7"/>
      <c r="J51" s="7"/>
      <c r="K51" s="30">
        <f t="shared" si="4"/>
        <v>0</v>
      </c>
      <c r="L51" s="395"/>
      <c r="M51" s="396"/>
      <c r="N51" s="397"/>
      <c r="O51" s="36" t="str">
        <f t="shared" si="3"/>
        <v>Никишова</v>
      </c>
      <c r="P51" s="172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406"/>
      <c r="B52" s="24">
        <f t="shared" si="13"/>
        <v>0.54166666666666663</v>
      </c>
      <c r="C52" s="24">
        <f t="shared" si="14"/>
        <v>0.58333333333333326</v>
      </c>
      <c r="D52" s="5"/>
      <c r="E52" s="172"/>
      <c r="F52" s="398"/>
      <c r="G52" s="398"/>
      <c r="H52" s="6"/>
      <c r="I52" s="7"/>
      <c r="J52" s="7"/>
      <c r="K52" s="30">
        <f t="shared" si="4"/>
        <v>0</v>
      </c>
      <c r="L52" s="395"/>
      <c r="M52" s="396"/>
      <c r="N52" s="397"/>
      <c r="O52" s="36" t="str">
        <f t="shared" si="3"/>
        <v>Никишова</v>
      </c>
      <c r="P52" s="172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406"/>
      <c r="B53" s="24">
        <f t="shared" si="13"/>
        <v>0.58333333333333326</v>
      </c>
      <c r="C53" s="24">
        <f t="shared" si="14"/>
        <v>0.62499999999999989</v>
      </c>
      <c r="D53" s="5"/>
      <c r="E53" s="9"/>
      <c r="F53" s="398"/>
      <c r="G53" s="398"/>
      <c r="H53" s="6"/>
      <c r="I53" s="7"/>
      <c r="J53" s="7"/>
      <c r="K53" s="30">
        <f t="shared" si="4"/>
        <v>0</v>
      </c>
      <c r="L53" s="395"/>
      <c r="M53" s="396"/>
      <c r="N53" s="397"/>
      <c r="O53" s="36" t="str">
        <f t="shared" si="3"/>
        <v>Никишова</v>
      </c>
      <c r="P53" s="172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406"/>
      <c r="B54" s="24">
        <f t="shared" si="13"/>
        <v>0.62499999999999989</v>
      </c>
      <c r="C54" s="24">
        <f t="shared" si="14"/>
        <v>0.66666666666666652</v>
      </c>
      <c r="D54" s="5"/>
      <c r="E54" s="9"/>
      <c r="F54" s="393"/>
      <c r="G54" s="394"/>
      <c r="H54" s="6"/>
      <c r="I54" s="7"/>
      <c r="J54" s="7"/>
      <c r="K54" s="30">
        <f t="shared" si="4"/>
        <v>0</v>
      </c>
      <c r="L54" s="395"/>
      <c r="M54" s="396"/>
      <c r="N54" s="397"/>
      <c r="O54" s="36" t="str">
        <f t="shared" si="3"/>
        <v>Никишова</v>
      </c>
      <c r="P54" s="172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406"/>
      <c r="B55" s="24">
        <f t="shared" si="13"/>
        <v>0.66666666666666652</v>
      </c>
      <c r="C55" s="24">
        <f t="shared" si="14"/>
        <v>0.70833333333333315</v>
      </c>
      <c r="D55" s="5"/>
      <c r="E55" s="9"/>
      <c r="F55" s="393"/>
      <c r="G55" s="394"/>
      <c r="H55" s="6"/>
      <c r="I55" s="7"/>
      <c r="J55" s="7"/>
      <c r="K55" s="30">
        <f t="shared" si="4"/>
        <v>0</v>
      </c>
      <c r="L55" s="395"/>
      <c r="M55" s="396"/>
      <c r="N55" s="397"/>
      <c r="O55" s="36" t="str">
        <f t="shared" si="3"/>
        <v>Никишова</v>
      </c>
      <c r="P55" s="172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406"/>
      <c r="B56" s="24">
        <f t="shared" si="13"/>
        <v>0.70833333333333315</v>
      </c>
      <c r="C56" s="24">
        <f t="shared" si="14"/>
        <v>0.74999999999999978</v>
      </c>
      <c r="D56" s="5"/>
      <c r="E56" s="9"/>
      <c r="F56" s="398"/>
      <c r="G56" s="398"/>
      <c r="H56" s="6"/>
      <c r="I56" s="7"/>
      <c r="J56" s="7"/>
      <c r="K56" s="30">
        <f t="shared" si="4"/>
        <v>0</v>
      </c>
      <c r="L56" s="395"/>
      <c r="M56" s="396"/>
      <c r="N56" s="397"/>
      <c r="O56" s="36" t="str">
        <f t="shared" si="3"/>
        <v>Никишова</v>
      </c>
      <c r="P56" s="172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406"/>
      <c r="B57" s="24">
        <f t="shared" si="13"/>
        <v>0.74999999999999978</v>
      </c>
      <c r="C57" s="24">
        <f t="shared" si="14"/>
        <v>0.79166666666666641</v>
      </c>
      <c r="D57" s="10"/>
      <c r="E57" s="9"/>
      <c r="F57" s="398"/>
      <c r="G57" s="398"/>
      <c r="H57" s="6"/>
      <c r="I57" s="7"/>
      <c r="J57" s="7"/>
      <c r="K57" s="30">
        <f t="shared" si="4"/>
        <v>0</v>
      </c>
      <c r="L57" s="395"/>
      <c r="M57" s="396"/>
      <c r="N57" s="397"/>
      <c r="O57" s="36" t="str">
        <f t="shared" si="3"/>
        <v>Никишова</v>
      </c>
      <c r="P57" s="172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407"/>
      <c r="B58" s="25">
        <f t="shared" si="13"/>
        <v>0.79166666666666641</v>
      </c>
      <c r="C58" s="26">
        <f t="shared" si="14"/>
        <v>0.83333333333333304</v>
      </c>
      <c r="D58" s="11"/>
      <c r="E58" s="11"/>
      <c r="F58" s="401"/>
      <c r="G58" s="401"/>
      <c r="H58" s="6"/>
      <c r="I58" s="13"/>
      <c r="J58" s="13"/>
      <c r="K58" s="31">
        <f t="shared" si="4"/>
        <v>0</v>
      </c>
      <c r="L58" s="402"/>
      <c r="M58" s="403"/>
      <c r="N58" s="404"/>
      <c r="O58" s="172" t="str">
        <f t="shared" si="3"/>
        <v>Никишова</v>
      </c>
      <c r="P58" s="173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405" t="str">
        <f>A38</f>
        <v>Шоколад, 0.25</v>
      </c>
      <c r="B59" s="23">
        <f>B23</f>
        <v>0.74305555555555547</v>
      </c>
      <c r="C59" s="23">
        <f>B59+1/24</f>
        <v>0.7847222222222221</v>
      </c>
      <c r="D59" s="1"/>
      <c r="E59" s="171"/>
      <c r="F59" s="408" t="s">
        <v>108</v>
      </c>
      <c r="G59" s="409"/>
      <c r="H59" s="2" t="s">
        <v>99</v>
      </c>
      <c r="I59" s="3">
        <v>0.74305555555555547</v>
      </c>
      <c r="J59" s="3">
        <v>0.75347222222222221</v>
      </c>
      <c r="K59" s="29">
        <f t="shared" si="4"/>
        <v>15.000000000000107</v>
      </c>
      <c r="L59" s="410"/>
      <c r="M59" s="411"/>
      <c r="N59" s="412"/>
      <c r="O59" s="35" t="str">
        <f t="shared" si="3"/>
        <v/>
      </c>
      <c r="P59" s="171"/>
      <c r="Q59" s="4"/>
      <c r="R59"/>
      <c r="S59" s="33">
        <f t="shared" si="5"/>
        <v>15.000000000000107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406"/>
      <c r="B60" s="24">
        <f>C59</f>
        <v>0.7847222222222221</v>
      </c>
      <c r="C60" s="24">
        <f>B60+1/24</f>
        <v>0.82638888888888873</v>
      </c>
      <c r="D60" s="5"/>
      <c r="E60" s="172"/>
      <c r="F60" s="393" t="s">
        <v>299</v>
      </c>
      <c r="G60" s="394"/>
      <c r="H60" s="6" t="s">
        <v>135</v>
      </c>
      <c r="I60" s="7">
        <v>0.75555555555555554</v>
      </c>
      <c r="J60" s="7">
        <v>0.76250000000000007</v>
      </c>
      <c r="K60" s="30">
        <f t="shared" si="4"/>
        <v>10.000000000000124</v>
      </c>
      <c r="L60" s="395"/>
      <c r="M60" s="396"/>
      <c r="N60" s="397"/>
      <c r="O60" s="36" t="str">
        <f t="shared" si="3"/>
        <v/>
      </c>
      <c r="P60" s="172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10.000000000000124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406"/>
      <c r="B61" s="24">
        <f t="shared" ref="B61:B69" si="15">C60</f>
        <v>0.82638888888888873</v>
      </c>
      <c r="C61" s="24">
        <f t="shared" ref="C61:C69" si="16">B61+1/24</f>
        <v>0.86805555555555536</v>
      </c>
      <c r="D61" s="5"/>
      <c r="E61" s="172"/>
      <c r="F61" s="398" t="s">
        <v>300</v>
      </c>
      <c r="G61" s="398"/>
      <c r="H61" s="6"/>
      <c r="I61" s="7"/>
      <c r="J61" s="7"/>
      <c r="K61" s="30">
        <f t="shared" si="4"/>
        <v>0</v>
      </c>
      <c r="L61" s="395"/>
      <c r="M61" s="396"/>
      <c r="N61" s="397"/>
      <c r="O61" s="36" t="str">
        <f t="shared" si="3"/>
        <v>Никишова</v>
      </c>
      <c r="P61" s="172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406"/>
      <c r="B62" s="24">
        <f t="shared" si="15"/>
        <v>0.86805555555555536</v>
      </c>
      <c r="C62" s="24">
        <f t="shared" si="16"/>
        <v>0.90972222222222199</v>
      </c>
      <c r="D62" s="5"/>
      <c r="E62" s="172"/>
      <c r="F62" s="398"/>
      <c r="G62" s="398"/>
      <c r="H62" s="6"/>
      <c r="I62" s="7"/>
      <c r="J62" s="7"/>
      <c r="K62" s="30">
        <f t="shared" si="4"/>
        <v>0</v>
      </c>
      <c r="L62" s="395"/>
      <c r="M62" s="396"/>
      <c r="N62" s="397"/>
      <c r="O62" s="36" t="str">
        <f t="shared" si="3"/>
        <v>Никишова</v>
      </c>
      <c r="P62" s="172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406"/>
      <c r="B63" s="24">
        <f t="shared" si="15"/>
        <v>0.90972222222222199</v>
      </c>
      <c r="C63" s="24">
        <f t="shared" si="16"/>
        <v>0.95138888888888862</v>
      </c>
      <c r="D63" s="5"/>
      <c r="E63" s="172"/>
      <c r="F63" s="398"/>
      <c r="G63" s="398"/>
      <c r="H63" s="6"/>
      <c r="I63" s="7"/>
      <c r="J63" s="7"/>
      <c r="K63" s="30">
        <f t="shared" si="4"/>
        <v>0</v>
      </c>
      <c r="L63" s="395"/>
      <c r="M63" s="396"/>
      <c r="N63" s="397"/>
      <c r="O63" s="36" t="str">
        <f t="shared" si="3"/>
        <v>Никишова</v>
      </c>
      <c r="P63" s="172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406"/>
      <c r="B64" s="24">
        <f t="shared" si="15"/>
        <v>0.95138888888888862</v>
      </c>
      <c r="C64" s="24">
        <f t="shared" si="16"/>
        <v>0.99305555555555525</v>
      </c>
      <c r="D64" s="5"/>
      <c r="E64" s="172"/>
      <c r="F64" s="398"/>
      <c r="G64" s="398"/>
      <c r="H64" s="6"/>
      <c r="I64" s="7"/>
      <c r="J64" s="7"/>
      <c r="K64" s="30">
        <f t="shared" si="4"/>
        <v>0</v>
      </c>
      <c r="L64" s="395"/>
      <c r="M64" s="396"/>
      <c r="N64" s="397"/>
      <c r="O64" s="36" t="str">
        <f t="shared" si="3"/>
        <v>Никишова</v>
      </c>
      <c r="P64" s="172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406"/>
      <c r="B65" s="24">
        <f t="shared" si="15"/>
        <v>0.99305555555555525</v>
      </c>
      <c r="C65" s="24">
        <f t="shared" si="16"/>
        <v>1.0347222222222219</v>
      </c>
      <c r="D65" s="5"/>
      <c r="E65" s="9"/>
      <c r="F65" s="398"/>
      <c r="G65" s="398"/>
      <c r="H65" s="6"/>
      <c r="I65" s="7"/>
      <c r="J65" s="7"/>
      <c r="K65" s="30">
        <f t="shared" si="4"/>
        <v>0</v>
      </c>
      <c r="L65" s="395"/>
      <c r="M65" s="396"/>
      <c r="N65" s="397"/>
      <c r="O65" s="36" t="str">
        <f t="shared" si="3"/>
        <v>Никишова</v>
      </c>
      <c r="P65" s="172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406"/>
      <c r="B66" s="24">
        <f t="shared" si="15"/>
        <v>1.0347222222222219</v>
      </c>
      <c r="C66" s="24">
        <f t="shared" si="16"/>
        <v>1.0763888888888886</v>
      </c>
      <c r="D66" s="5"/>
      <c r="E66" s="9"/>
      <c r="F66" s="393"/>
      <c r="G66" s="394"/>
      <c r="H66" s="6"/>
      <c r="I66" s="7"/>
      <c r="J66" s="7"/>
      <c r="K66" s="30">
        <f t="shared" si="4"/>
        <v>0</v>
      </c>
      <c r="L66" s="395"/>
      <c r="M66" s="396"/>
      <c r="N66" s="397"/>
      <c r="O66" s="36" t="str">
        <f t="shared" si="3"/>
        <v>Никишова</v>
      </c>
      <c r="P66" s="172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406"/>
      <c r="B67" s="24">
        <f t="shared" si="15"/>
        <v>1.0763888888888886</v>
      </c>
      <c r="C67" s="24">
        <f t="shared" si="16"/>
        <v>1.1180555555555554</v>
      </c>
      <c r="D67" s="5"/>
      <c r="E67" s="9"/>
      <c r="F67" s="393"/>
      <c r="G67" s="394"/>
      <c r="H67" s="6"/>
      <c r="I67" s="7"/>
      <c r="J67" s="7"/>
      <c r="K67" s="30">
        <f t="shared" si="4"/>
        <v>0</v>
      </c>
      <c r="L67" s="395"/>
      <c r="M67" s="396"/>
      <c r="N67" s="397"/>
      <c r="O67" s="36" t="str">
        <f t="shared" si="3"/>
        <v>Никишова</v>
      </c>
      <c r="P67" s="172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406"/>
      <c r="B68" s="24">
        <f t="shared" si="15"/>
        <v>1.1180555555555554</v>
      </c>
      <c r="C68" s="24">
        <f t="shared" si="16"/>
        <v>1.1597222222222221</v>
      </c>
      <c r="D68" s="5"/>
      <c r="E68" s="9"/>
      <c r="F68" s="398"/>
      <c r="G68" s="398"/>
      <c r="H68" s="6"/>
      <c r="I68" s="7"/>
      <c r="J68" s="7"/>
      <c r="K68" s="30">
        <f t="shared" si="4"/>
        <v>0</v>
      </c>
      <c r="L68" s="395"/>
      <c r="M68" s="396"/>
      <c r="N68" s="397"/>
      <c r="O68" s="36" t="str">
        <f t="shared" si="3"/>
        <v>Никишова</v>
      </c>
      <c r="P68" s="172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407"/>
      <c r="B69" s="25">
        <f t="shared" si="15"/>
        <v>1.1597222222222221</v>
      </c>
      <c r="C69" s="25">
        <f t="shared" si="16"/>
        <v>1.2013888888888888</v>
      </c>
      <c r="D69" s="15"/>
      <c r="E69" s="11"/>
      <c r="F69" s="401"/>
      <c r="G69" s="401"/>
      <c r="H69" s="12"/>
      <c r="I69" s="13"/>
      <c r="J69" s="13"/>
      <c r="K69" s="31">
        <f t="shared" si="4"/>
        <v>0</v>
      </c>
      <c r="L69" s="402"/>
      <c r="M69" s="403"/>
      <c r="N69" s="404"/>
      <c r="O69" s="172" t="str">
        <f t="shared" si="3"/>
        <v>Никишова</v>
      </c>
      <c r="P69" s="173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405">
        <f>A39</f>
        <v>0</v>
      </c>
      <c r="B70" s="23">
        <f>B25</f>
        <v>0</v>
      </c>
      <c r="C70" s="23">
        <f>B70+1/24</f>
        <v>4.1666666666666664E-2</v>
      </c>
      <c r="D70" s="1"/>
      <c r="E70" s="171"/>
      <c r="F70" s="408"/>
      <c r="G70" s="409"/>
      <c r="H70" s="2"/>
      <c r="I70" s="3"/>
      <c r="J70" s="3"/>
      <c r="K70" s="29">
        <f t="shared" si="4"/>
        <v>0</v>
      </c>
      <c r="L70" s="410"/>
      <c r="M70" s="411"/>
      <c r="N70" s="412"/>
      <c r="O70" s="35" t="str">
        <f t="shared" si="3"/>
        <v>Никишова</v>
      </c>
      <c r="P70" s="171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406"/>
      <c r="B71" s="24">
        <f>C70</f>
        <v>4.1666666666666664E-2</v>
      </c>
      <c r="C71" s="24">
        <f>B71+1/24</f>
        <v>8.3333333333333329E-2</v>
      </c>
      <c r="D71" s="5"/>
      <c r="E71" s="172"/>
      <c r="F71" s="393"/>
      <c r="G71" s="394"/>
      <c r="H71" s="6"/>
      <c r="I71" s="7"/>
      <c r="J71" s="7"/>
      <c r="K71" s="30">
        <f t="shared" si="4"/>
        <v>0</v>
      </c>
      <c r="L71" s="395"/>
      <c r="M71" s="396"/>
      <c r="N71" s="397"/>
      <c r="O71" s="36" t="str">
        <f t="shared" si="3"/>
        <v>Никишова</v>
      </c>
      <c r="P71" s="172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40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72"/>
      <c r="F72" s="398"/>
      <c r="G72" s="398"/>
      <c r="H72" s="6"/>
      <c r="I72" s="7"/>
      <c r="J72" s="7"/>
      <c r="K72" s="30">
        <f t="shared" si="4"/>
        <v>0</v>
      </c>
      <c r="L72" s="395"/>
      <c r="M72" s="396"/>
      <c r="N72" s="397"/>
      <c r="O72" s="36" t="str">
        <f t="shared" si="3"/>
        <v>Никишова</v>
      </c>
      <c r="P72" s="172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406"/>
      <c r="B73" s="24">
        <f t="shared" si="17"/>
        <v>0.125</v>
      </c>
      <c r="C73" s="24">
        <f t="shared" si="18"/>
        <v>0.16666666666666666</v>
      </c>
      <c r="D73" s="5"/>
      <c r="E73" s="172"/>
      <c r="F73" s="398"/>
      <c r="G73" s="398"/>
      <c r="H73" s="6"/>
      <c r="I73" s="7"/>
      <c r="J73" s="7"/>
      <c r="K73" s="30">
        <f t="shared" si="4"/>
        <v>0</v>
      </c>
      <c r="L73" s="395"/>
      <c r="M73" s="396"/>
      <c r="N73" s="397"/>
      <c r="O73" s="36" t="str">
        <f t="shared" si="3"/>
        <v>Никишова</v>
      </c>
      <c r="P73" s="172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406"/>
      <c r="B74" s="24">
        <f t="shared" si="17"/>
        <v>0.16666666666666666</v>
      </c>
      <c r="C74" s="24">
        <f t="shared" si="18"/>
        <v>0.20833333333333331</v>
      </c>
      <c r="D74" s="5"/>
      <c r="E74" s="172"/>
      <c r="F74" s="398"/>
      <c r="G74" s="398"/>
      <c r="H74" s="6"/>
      <c r="I74" s="7"/>
      <c r="J74" s="7"/>
      <c r="K74" s="30">
        <f t="shared" si="4"/>
        <v>0</v>
      </c>
      <c r="L74" s="395"/>
      <c r="M74" s="396"/>
      <c r="N74" s="397"/>
      <c r="O74" s="36" t="str">
        <f t="shared" si="3"/>
        <v>Никишова</v>
      </c>
      <c r="P74" s="172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406"/>
      <c r="B75" s="24">
        <f t="shared" si="17"/>
        <v>0.20833333333333331</v>
      </c>
      <c r="C75" s="24">
        <f t="shared" si="18"/>
        <v>0.24999999999999997</v>
      </c>
      <c r="D75" s="5"/>
      <c r="E75" s="172"/>
      <c r="F75" s="398"/>
      <c r="G75" s="398"/>
      <c r="H75" s="6"/>
      <c r="I75" s="7"/>
      <c r="J75" s="7"/>
      <c r="K75" s="30">
        <f t="shared" si="4"/>
        <v>0</v>
      </c>
      <c r="L75" s="395"/>
      <c r="M75" s="396"/>
      <c r="N75" s="397"/>
      <c r="O75" s="36" t="str">
        <f t="shared" si="3"/>
        <v>Никишова</v>
      </c>
      <c r="P75" s="172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406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398"/>
      <c r="G76" s="398"/>
      <c r="H76" s="6"/>
      <c r="I76" s="7"/>
      <c r="J76" s="7"/>
      <c r="K76" s="30">
        <f t="shared" si="4"/>
        <v>0</v>
      </c>
      <c r="L76" s="395"/>
      <c r="M76" s="396"/>
      <c r="N76" s="397"/>
      <c r="O76" s="36" t="str">
        <f t="shared" si="3"/>
        <v>Никишова</v>
      </c>
      <c r="P76" s="172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406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393"/>
      <c r="G77" s="394"/>
      <c r="H77" s="6"/>
      <c r="I77" s="7"/>
      <c r="J77" s="7"/>
      <c r="K77" s="30">
        <f t="shared" si="4"/>
        <v>0</v>
      </c>
      <c r="L77" s="395"/>
      <c r="M77" s="396"/>
      <c r="N77" s="397"/>
      <c r="O77" s="36" t="str">
        <f t="shared" si="3"/>
        <v>Никишова</v>
      </c>
      <c r="P77" s="172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406"/>
      <c r="B78" s="24">
        <f t="shared" si="17"/>
        <v>0.33333333333333331</v>
      </c>
      <c r="C78" s="24">
        <f t="shared" si="18"/>
        <v>0.375</v>
      </c>
      <c r="D78" s="5"/>
      <c r="E78" s="9"/>
      <c r="F78" s="393"/>
      <c r="G78" s="394"/>
      <c r="H78" s="6"/>
      <c r="I78" s="7"/>
      <c r="J78" s="7"/>
      <c r="K78" s="30">
        <f t="shared" si="4"/>
        <v>0</v>
      </c>
      <c r="L78" s="395"/>
      <c r="M78" s="396"/>
      <c r="N78" s="397"/>
      <c r="O78" s="36" t="str">
        <f t="shared" si="3"/>
        <v>Никишова</v>
      </c>
      <c r="P78" s="172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406"/>
      <c r="B79" s="24">
        <f t="shared" si="17"/>
        <v>0.375</v>
      </c>
      <c r="C79" s="24">
        <f t="shared" si="18"/>
        <v>0.41666666666666669</v>
      </c>
      <c r="D79" s="5"/>
      <c r="E79" s="9"/>
      <c r="F79" s="398"/>
      <c r="G79" s="398"/>
      <c r="H79" s="6"/>
      <c r="I79" s="7"/>
      <c r="J79" s="7"/>
      <c r="K79" s="30">
        <f t="shared" si="4"/>
        <v>0</v>
      </c>
      <c r="L79" s="395"/>
      <c r="M79" s="396"/>
      <c r="N79" s="397"/>
      <c r="O79" s="36" t="str">
        <f t="shared" si="3"/>
        <v>Никишова</v>
      </c>
      <c r="P79" s="172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407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401"/>
      <c r="G80" s="401"/>
      <c r="H80" s="12"/>
      <c r="I80" s="13"/>
      <c r="J80" s="13"/>
      <c r="K80" s="31">
        <f t="shared" si="4"/>
        <v>0</v>
      </c>
      <c r="L80" s="402"/>
      <c r="M80" s="403"/>
      <c r="N80" s="404"/>
      <c r="O80" s="172" t="str">
        <f t="shared" si="3"/>
        <v>Никишова</v>
      </c>
      <c r="P80" s="173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405">
        <f>A40</f>
        <v>0</v>
      </c>
      <c r="B81" s="23">
        <f>B27</f>
        <v>0</v>
      </c>
      <c r="C81" s="23">
        <f>B81+1/24</f>
        <v>4.1666666666666664E-2</v>
      </c>
      <c r="D81" s="1"/>
      <c r="E81" s="171"/>
      <c r="F81" s="408"/>
      <c r="G81" s="409"/>
      <c r="H81" s="2"/>
      <c r="I81" s="3"/>
      <c r="J81" s="3"/>
      <c r="K81" s="29">
        <f t="shared" si="4"/>
        <v>0</v>
      </c>
      <c r="L81" s="410"/>
      <c r="M81" s="411"/>
      <c r="N81" s="412"/>
      <c r="O81" s="35" t="str">
        <f t="shared" si="3"/>
        <v>Никишова</v>
      </c>
      <c r="P81" s="171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406"/>
      <c r="B82" s="24">
        <f>C81</f>
        <v>4.1666666666666664E-2</v>
      </c>
      <c r="C82" s="24">
        <f>B82+1/24</f>
        <v>8.3333333333333329E-2</v>
      </c>
      <c r="D82" s="5"/>
      <c r="E82" s="172"/>
      <c r="F82" s="393"/>
      <c r="G82" s="394"/>
      <c r="H82" s="6"/>
      <c r="I82" s="7"/>
      <c r="J82" s="7"/>
      <c r="K82" s="30">
        <f t="shared" si="4"/>
        <v>0</v>
      </c>
      <c r="L82" s="395"/>
      <c r="M82" s="396"/>
      <c r="N82" s="397"/>
      <c r="O82" s="36" t="str">
        <f t="shared" si="3"/>
        <v>Никишова</v>
      </c>
      <c r="P82" s="172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40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72"/>
      <c r="F83" s="398"/>
      <c r="G83" s="398"/>
      <c r="H83" s="6"/>
      <c r="I83" s="7"/>
      <c r="J83" s="7"/>
      <c r="K83" s="30">
        <f t="shared" si="4"/>
        <v>0</v>
      </c>
      <c r="L83" s="395"/>
      <c r="M83" s="396"/>
      <c r="N83" s="397"/>
      <c r="O83" s="36" t="str">
        <f t="shared" si="3"/>
        <v>Никишова</v>
      </c>
      <c r="P83" s="172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406"/>
      <c r="B84" s="24">
        <f t="shared" si="19"/>
        <v>0.125</v>
      </c>
      <c r="C84" s="24">
        <f t="shared" si="20"/>
        <v>0.16666666666666666</v>
      </c>
      <c r="D84" s="5"/>
      <c r="E84" s="172"/>
      <c r="F84" s="398"/>
      <c r="G84" s="398"/>
      <c r="H84" s="6"/>
      <c r="I84" s="7"/>
      <c r="J84" s="7"/>
      <c r="K84" s="30">
        <f t="shared" si="4"/>
        <v>0</v>
      </c>
      <c r="L84" s="395"/>
      <c r="M84" s="396"/>
      <c r="N84" s="397"/>
      <c r="O84" s="36" t="str">
        <f t="shared" si="3"/>
        <v>Никишова</v>
      </c>
      <c r="P84" s="172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406"/>
      <c r="B85" s="24">
        <f t="shared" si="19"/>
        <v>0.16666666666666666</v>
      </c>
      <c r="C85" s="24">
        <f t="shared" si="20"/>
        <v>0.20833333333333331</v>
      </c>
      <c r="D85" s="5"/>
      <c r="E85" s="172"/>
      <c r="F85" s="398"/>
      <c r="G85" s="398"/>
      <c r="H85" s="6"/>
      <c r="I85" s="7"/>
      <c r="J85" s="7"/>
      <c r="K85" s="30">
        <f t="shared" si="4"/>
        <v>0</v>
      </c>
      <c r="L85" s="395"/>
      <c r="M85" s="396"/>
      <c r="N85" s="397"/>
      <c r="O85" s="36" t="str">
        <f t="shared" si="3"/>
        <v>Никишова</v>
      </c>
      <c r="P85" s="172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406"/>
      <c r="B86" s="24">
        <f t="shared" si="19"/>
        <v>0.20833333333333331</v>
      </c>
      <c r="C86" s="24">
        <f t="shared" si="20"/>
        <v>0.24999999999999997</v>
      </c>
      <c r="D86" s="5"/>
      <c r="E86" s="172"/>
      <c r="F86" s="398"/>
      <c r="G86" s="398"/>
      <c r="H86" s="6"/>
      <c r="I86" s="7"/>
      <c r="J86" s="7"/>
      <c r="K86" s="30">
        <f t="shared" si="4"/>
        <v>0</v>
      </c>
      <c r="L86" s="395"/>
      <c r="M86" s="396"/>
      <c r="N86" s="397"/>
      <c r="O86" s="36" t="str">
        <f t="shared" si="3"/>
        <v>Никишова</v>
      </c>
      <c r="P86" s="172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40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398"/>
      <c r="G87" s="398"/>
      <c r="H87" s="6"/>
      <c r="I87" s="7"/>
      <c r="J87" s="7"/>
      <c r="K87" s="30">
        <f t="shared" si="4"/>
        <v>0</v>
      </c>
      <c r="L87" s="395"/>
      <c r="M87" s="396"/>
      <c r="N87" s="397"/>
      <c r="O87" s="36" t="str">
        <f t="shared" si="3"/>
        <v>Никишова</v>
      </c>
      <c r="P87" s="172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40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393"/>
      <c r="G88" s="394"/>
      <c r="H88" s="6"/>
      <c r="I88" s="7"/>
      <c r="J88" s="7"/>
      <c r="K88" s="30">
        <f t="shared" si="4"/>
        <v>0</v>
      </c>
      <c r="L88" s="395"/>
      <c r="M88" s="396"/>
      <c r="N88" s="397"/>
      <c r="O88" s="36" t="str">
        <f t="shared" si="3"/>
        <v>Никишова</v>
      </c>
      <c r="P88" s="172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406"/>
      <c r="B89" s="24">
        <f t="shared" si="19"/>
        <v>0.33333333333333331</v>
      </c>
      <c r="C89" s="24">
        <f t="shared" si="20"/>
        <v>0.375</v>
      </c>
      <c r="D89" s="5"/>
      <c r="E89" s="9"/>
      <c r="F89" s="393"/>
      <c r="G89" s="394"/>
      <c r="H89" s="6"/>
      <c r="I89" s="7"/>
      <c r="J89" s="7"/>
      <c r="K89" s="30">
        <f t="shared" si="4"/>
        <v>0</v>
      </c>
      <c r="L89" s="395"/>
      <c r="M89" s="396"/>
      <c r="N89" s="397"/>
      <c r="O89" s="36" t="str">
        <f t="shared" si="3"/>
        <v>Никишова</v>
      </c>
      <c r="P89" s="172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406"/>
      <c r="B90" s="24">
        <f t="shared" si="19"/>
        <v>0.375</v>
      </c>
      <c r="C90" s="24">
        <f t="shared" si="20"/>
        <v>0.41666666666666669</v>
      </c>
      <c r="D90" s="5"/>
      <c r="E90" s="9"/>
      <c r="F90" s="398"/>
      <c r="G90" s="398"/>
      <c r="H90" s="6"/>
      <c r="I90" s="7"/>
      <c r="J90" s="7"/>
      <c r="K90" s="30">
        <f t="shared" si="4"/>
        <v>0</v>
      </c>
      <c r="L90" s="395"/>
      <c r="M90" s="396"/>
      <c r="N90" s="397"/>
      <c r="O90" s="36" t="str">
        <f t="shared" si="3"/>
        <v>Никишова</v>
      </c>
      <c r="P90" s="172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40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401"/>
      <c r="G91" s="401"/>
      <c r="H91" s="12"/>
      <c r="I91" s="13"/>
      <c r="J91" s="13"/>
      <c r="K91" s="31">
        <f t="shared" si="4"/>
        <v>0</v>
      </c>
      <c r="L91" s="402"/>
      <c r="M91" s="403"/>
      <c r="N91" s="404"/>
      <c r="O91" s="172" t="str">
        <f t="shared" si="3"/>
        <v>Никишова</v>
      </c>
      <c r="P91" s="173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406">
        <f>A41</f>
        <v>0</v>
      </c>
      <c r="B92" s="23">
        <f>B29</f>
        <v>0</v>
      </c>
      <c r="C92" s="23">
        <f>B92+1/24</f>
        <v>4.1666666666666664E-2</v>
      </c>
      <c r="D92" s="1"/>
      <c r="E92" s="171"/>
      <c r="F92" s="408"/>
      <c r="G92" s="409"/>
      <c r="H92" s="2"/>
      <c r="I92" s="3"/>
      <c r="J92" s="3"/>
      <c r="K92" s="29">
        <f t="shared" si="4"/>
        <v>0</v>
      </c>
      <c r="L92" s="410"/>
      <c r="M92" s="411"/>
      <c r="N92" s="412"/>
      <c r="O92" s="35" t="str">
        <f t="shared" si="3"/>
        <v>Никишова</v>
      </c>
      <c r="P92" s="171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406"/>
      <c r="B93" s="24">
        <f>C92</f>
        <v>4.1666666666666664E-2</v>
      </c>
      <c r="C93" s="24">
        <f>B93+1/24</f>
        <v>8.3333333333333329E-2</v>
      </c>
      <c r="D93" s="5"/>
      <c r="E93" s="172"/>
      <c r="F93" s="393"/>
      <c r="G93" s="394"/>
      <c r="H93" s="6"/>
      <c r="I93" s="7"/>
      <c r="J93" s="7"/>
      <c r="K93" s="30">
        <f t="shared" si="4"/>
        <v>0</v>
      </c>
      <c r="L93" s="395"/>
      <c r="M93" s="396"/>
      <c r="N93" s="397"/>
      <c r="O93" s="36" t="str">
        <f t="shared" si="3"/>
        <v>Никишова</v>
      </c>
      <c r="P93" s="172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40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72"/>
      <c r="F94" s="398"/>
      <c r="G94" s="398"/>
      <c r="H94" s="6"/>
      <c r="I94" s="7"/>
      <c r="J94" s="7"/>
      <c r="K94" s="30">
        <f t="shared" si="4"/>
        <v>0</v>
      </c>
      <c r="L94" s="395"/>
      <c r="M94" s="396"/>
      <c r="N94" s="397"/>
      <c r="O94" s="36" t="str">
        <f t="shared" si="3"/>
        <v>Никишова</v>
      </c>
      <c r="P94" s="172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406"/>
      <c r="B95" s="24">
        <f t="shared" si="21"/>
        <v>0.125</v>
      </c>
      <c r="C95" s="24">
        <f t="shared" si="22"/>
        <v>0.16666666666666666</v>
      </c>
      <c r="D95" s="5"/>
      <c r="E95" s="172"/>
      <c r="F95" s="398"/>
      <c r="G95" s="398"/>
      <c r="H95" s="6"/>
      <c r="I95" s="7"/>
      <c r="J95" s="7"/>
      <c r="K95" s="30">
        <f t="shared" si="4"/>
        <v>0</v>
      </c>
      <c r="L95" s="395"/>
      <c r="M95" s="396"/>
      <c r="N95" s="397"/>
      <c r="O95" s="36" t="str">
        <f t="shared" si="3"/>
        <v>Никишова</v>
      </c>
      <c r="P95" s="172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406"/>
      <c r="B96" s="24">
        <f t="shared" si="21"/>
        <v>0.16666666666666666</v>
      </c>
      <c r="C96" s="24">
        <f t="shared" si="22"/>
        <v>0.20833333333333331</v>
      </c>
      <c r="D96" s="5"/>
      <c r="E96" s="172"/>
      <c r="F96" s="398"/>
      <c r="G96" s="398"/>
      <c r="H96" s="6"/>
      <c r="I96" s="7"/>
      <c r="J96" s="7"/>
      <c r="K96" s="30">
        <f t="shared" si="4"/>
        <v>0</v>
      </c>
      <c r="L96" s="395"/>
      <c r="M96" s="396"/>
      <c r="N96" s="397"/>
      <c r="O96" s="36" t="str">
        <f t="shared" si="3"/>
        <v>Никишова</v>
      </c>
      <c r="P96" s="172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406"/>
      <c r="B97" s="24">
        <f t="shared" si="21"/>
        <v>0.20833333333333331</v>
      </c>
      <c r="C97" s="24">
        <f t="shared" si="22"/>
        <v>0.24999999999999997</v>
      </c>
      <c r="D97" s="5"/>
      <c r="E97" s="172"/>
      <c r="F97" s="398"/>
      <c r="G97" s="398"/>
      <c r="H97" s="6"/>
      <c r="I97" s="7"/>
      <c r="J97" s="7"/>
      <c r="K97" s="30">
        <f t="shared" si="4"/>
        <v>0</v>
      </c>
      <c r="L97" s="395"/>
      <c r="M97" s="396"/>
      <c r="N97" s="397"/>
      <c r="O97" s="36" t="str">
        <f t="shared" si="3"/>
        <v>Никишова</v>
      </c>
      <c r="P97" s="172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40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398"/>
      <c r="G98" s="398"/>
      <c r="H98" s="6"/>
      <c r="I98" s="7"/>
      <c r="J98" s="7"/>
      <c r="K98" s="30">
        <f t="shared" si="4"/>
        <v>0</v>
      </c>
      <c r="L98" s="395"/>
      <c r="M98" s="396"/>
      <c r="N98" s="397"/>
      <c r="O98" s="36" t="str">
        <f t="shared" si="3"/>
        <v>Никишова</v>
      </c>
      <c r="P98" s="172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40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393"/>
      <c r="G99" s="394"/>
      <c r="H99" s="6"/>
      <c r="I99" s="7"/>
      <c r="J99" s="7"/>
      <c r="K99" s="30">
        <f t="shared" si="4"/>
        <v>0</v>
      </c>
      <c r="L99" s="395"/>
      <c r="M99" s="396"/>
      <c r="N99" s="397"/>
      <c r="O99" s="36" t="str">
        <f t="shared" si="3"/>
        <v>Никишова</v>
      </c>
      <c r="P99" s="172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406"/>
      <c r="B100" s="24">
        <f t="shared" si="21"/>
        <v>0.33333333333333331</v>
      </c>
      <c r="C100" s="24">
        <f t="shared" si="22"/>
        <v>0.375</v>
      </c>
      <c r="D100" s="5"/>
      <c r="E100" s="9"/>
      <c r="F100" s="393"/>
      <c r="G100" s="394"/>
      <c r="H100" s="6"/>
      <c r="I100" s="7"/>
      <c r="J100" s="7"/>
      <c r="K100" s="30">
        <f t="shared" si="4"/>
        <v>0</v>
      </c>
      <c r="L100" s="395"/>
      <c r="M100" s="396"/>
      <c r="N100" s="397"/>
      <c r="O100" s="36" t="str">
        <f t="shared" si="3"/>
        <v>Никишова</v>
      </c>
      <c r="P100" s="172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406"/>
      <c r="B101" s="24">
        <f t="shared" si="21"/>
        <v>0.375</v>
      </c>
      <c r="C101" s="24">
        <f t="shared" si="22"/>
        <v>0.41666666666666669</v>
      </c>
      <c r="D101" s="5"/>
      <c r="E101" s="9"/>
      <c r="F101" s="398"/>
      <c r="G101" s="398"/>
      <c r="H101" s="6"/>
      <c r="I101" s="7"/>
      <c r="J101" s="7"/>
      <c r="K101" s="30">
        <f t="shared" si="4"/>
        <v>0</v>
      </c>
      <c r="L101" s="395"/>
      <c r="M101" s="396"/>
      <c r="N101" s="397"/>
      <c r="O101" s="36" t="str">
        <f t="shared" si="3"/>
        <v>Никишова</v>
      </c>
      <c r="P101" s="172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40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401"/>
      <c r="G102" s="401"/>
      <c r="H102" s="12"/>
      <c r="I102" s="13"/>
      <c r="J102" s="13"/>
      <c r="K102" s="31">
        <f t="shared" si="4"/>
        <v>0</v>
      </c>
      <c r="L102" s="402"/>
      <c r="M102" s="403"/>
      <c r="N102" s="404"/>
      <c r="O102" s="172" t="str">
        <f t="shared" si="3"/>
        <v>Никишова</v>
      </c>
      <c r="P102" s="173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405">
        <f>A42</f>
        <v>0</v>
      </c>
      <c r="B103" s="23">
        <f>B31</f>
        <v>0</v>
      </c>
      <c r="C103" s="23">
        <f>B103+1/24</f>
        <v>4.1666666666666664E-2</v>
      </c>
      <c r="D103" s="1"/>
      <c r="E103" s="171"/>
      <c r="F103" s="408"/>
      <c r="G103" s="409"/>
      <c r="H103" s="2"/>
      <c r="I103" s="3"/>
      <c r="J103" s="3"/>
      <c r="K103" s="29">
        <f t="shared" si="4"/>
        <v>0</v>
      </c>
      <c r="L103" s="410"/>
      <c r="M103" s="411"/>
      <c r="N103" s="412"/>
      <c r="O103" s="35" t="str">
        <f t="shared" si="3"/>
        <v>Никишова</v>
      </c>
      <c r="P103" s="171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406"/>
      <c r="B104" s="24">
        <f>C103</f>
        <v>4.1666666666666664E-2</v>
      </c>
      <c r="C104" s="24">
        <f>B104+1/24</f>
        <v>8.3333333333333329E-2</v>
      </c>
      <c r="D104" s="5"/>
      <c r="E104" s="172"/>
      <c r="F104" s="393"/>
      <c r="G104" s="394"/>
      <c r="H104" s="6"/>
      <c r="I104" s="7"/>
      <c r="J104" s="7"/>
      <c r="K104" s="30">
        <f t="shared" si="4"/>
        <v>0</v>
      </c>
      <c r="L104" s="395"/>
      <c r="M104" s="396"/>
      <c r="N104" s="397"/>
      <c r="O104" s="36" t="str">
        <f t="shared" si="3"/>
        <v>Никишова</v>
      </c>
      <c r="P104" s="172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40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72"/>
      <c r="F105" s="398"/>
      <c r="G105" s="398"/>
      <c r="H105" s="6"/>
      <c r="I105" s="7"/>
      <c r="J105" s="7"/>
      <c r="K105" s="30">
        <f t="shared" si="4"/>
        <v>0</v>
      </c>
      <c r="L105" s="395"/>
      <c r="M105" s="396"/>
      <c r="N105" s="397"/>
      <c r="O105" s="36" t="str">
        <f t="shared" si="3"/>
        <v>Никишова</v>
      </c>
      <c r="P105" s="172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406"/>
      <c r="B106" s="24">
        <f t="shared" si="23"/>
        <v>0.125</v>
      </c>
      <c r="C106" s="24">
        <f t="shared" si="24"/>
        <v>0.16666666666666666</v>
      </c>
      <c r="D106" s="5"/>
      <c r="E106" s="172"/>
      <c r="F106" s="398"/>
      <c r="G106" s="398"/>
      <c r="H106" s="6"/>
      <c r="I106" s="7"/>
      <c r="J106" s="7"/>
      <c r="K106" s="30">
        <f t="shared" si="4"/>
        <v>0</v>
      </c>
      <c r="L106" s="395"/>
      <c r="M106" s="396"/>
      <c r="N106" s="397"/>
      <c r="O106" s="36" t="str">
        <f t="shared" si="3"/>
        <v>Никишова</v>
      </c>
      <c r="P106" s="172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406"/>
      <c r="B107" s="24">
        <f t="shared" si="23"/>
        <v>0.16666666666666666</v>
      </c>
      <c r="C107" s="24">
        <f t="shared" si="24"/>
        <v>0.20833333333333331</v>
      </c>
      <c r="D107" s="5"/>
      <c r="E107" s="172"/>
      <c r="F107" s="398"/>
      <c r="G107" s="398"/>
      <c r="H107" s="6"/>
      <c r="I107" s="7"/>
      <c r="J107" s="7"/>
      <c r="K107" s="30">
        <f t="shared" si="4"/>
        <v>0</v>
      </c>
      <c r="L107" s="395"/>
      <c r="M107" s="396"/>
      <c r="N107" s="397"/>
      <c r="O107" s="36" t="str">
        <f t="shared" si="3"/>
        <v>Никишова</v>
      </c>
      <c r="P107" s="172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406"/>
      <c r="B108" s="24">
        <f t="shared" si="23"/>
        <v>0.20833333333333331</v>
      </c>
      <c r="C108" s="24">
        <f t="shared" si="24"/>
        <v>0.24999999999999997</v>
      </c>
      <c r="D108" s="5"/>
      <c r="E108" s="172"/>
      <c r="F108" s="398"/>
      <c r="G108" s="398"/>
      <c r="H108" s="6"/>
      <c r="I108" s="7"/>
      <c r="J108" s="7"/>
      <c r="K108" s="30">
        <f t="shared" si="4"/>
        <v>0</v>
      </c>
      <c r="L108" s="395"/>
      <c r="M108" s="396"/>
      <c r="N108" s="397"/>
      <c r="O108" s="36" t="str">
        <f t="shared" si="3"/>
        <v>Никишова</v>
      </c>
      <c r="P108" s="172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40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398"/>
      <c r="G109" s="398"/>
      <c r="H109" s="6"/>
      <c r="I109" s="7"/>
      <c r="J109" s="7"/>
      <c r="K109" s="30">
        <f t="shared" si="4"/>
        <v>0</v>
      </c>
      <c r="L109" s="395"/>
      <c r="M109" s="396"/>
      <c r="N109" s="397"/>
      <c r="O109" s="36" t="str">
        <f t="shared" si="3"/>
        <v>Никишова</v>
      </c>
      <c r="P109" s="172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40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393"/>
      <c r="G110" s="394"/>
      <c r="H110" s="6"/>
      <c r="I110" s="7"/>
      <c r="J110" s="7"/>
      <c r="K110" s="30">
        <f t="shared" si="4"/>
        <v>0</v>
      </c>
      <c r="L110" s="395"/>
      <c r="M110" s="396"/>
      <c r="N110" s="397"/>
      <c r="O110" s="36" t="str">
        <f t="shared" si="3"/>
        <v>Никишова</v>
      </c>
      <c r="P110" s="172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406"/>
      <c r="B111" s="24">
        <f t="shared" si="23"/>
        <v>0.33333333333333331</v>
      </c>
      <c r="C111" s="24">
        <f t="shared" si="24"/>
        <v>0.375</v>
      </c>
      <c r="D111" s="5"/>
      <c r="E111" s="9"/>
      <c r="F111" s="393"/>
      <c r="G111" s="394"/>
      <c r="H111" s="6"/>
      <c r="I111" s="7"/>
      <c r="J111" s="7"/>
      <c r="K111" s="30">
        <f t="shared" si="4"/>
        <v>0</v>
      </c>
      <c r="L111" s="395"/>
      <c r="M111" s="396"/>
      <c r="N111" s="397"/>
      <c r="O111" s="36" t="str">
        <f t="shared" ref="O111:O113" si="25">IF(H111=$V$5,$F$7,"")</f>
        <v>Никишова</v>
      </c>
      <c r="P111" s="172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406"/>
      <c r="B112" s="24">
        <f t="shared" si="23"/>
        <v>0.375</v>
      </c>
      <c r="C112" s="24">
        <f t="shared" si="24"/>
        <v>0.41666666666666669</v>
      </c>
      <c r="D112" s="5"/>
      <c r="E112" s="9"/>
      <c r="F112" s="398"/>
      <c r="G112" s="398"/>
      <c r="H112" s="6"/>
      <c r="I112" s="7"/>
      <c r="J112" s="7"/>
      <c r="K112" s="30">
        <f t="shared" ref="K112:K113" si="26">(J112-I112+(J112&lt;I112))*24*60</f>
        <v>0</v>
      </c>
      <c r="L112" s="395"/>
      <c r="M112" s="396"/>
      <c r="N112" s="397"/>
      <c r="O112" s="36" t="str">
        <f t="shared" si="25"/>
        <v>Никишова</v>
      </c>
      <c r="P112" s="172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40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401"/>
      <c r="G113" s="401"/>
      <c r="H113" s="12"/>
      <c r="I113" s="13"/>
      <c r="J113" s="13"/>
      <c r="K113" s="31">
        <f t="shared" si="26"/>
        <v>0</v>
      </c>
      <c r="L113" s="402"/>
      <c r="M113" s="403"/>
      <c r="N113" s="404"/>
      <c r="O113" s="173" t="str">
        <f t="shared" si="25"/>
        <v>Никишова</v>
      </c>
      <c r="P113" s="173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5" thickBot="1">
      <c r="S114" s="34">
        <f t="shared" ref="S114:Z114" si="27">SUM(S47:S113)</f>
        <v>71.000000000000057</v>
      </c>
      <c r="T114" s="34">
        <f t="shared" si="27"/>
        <v>0</v>
      </c>
      <c r="U114" s="34">
        <f t="shared" si="27"/>
        <v>71.000000000000071</v>
      </c>
      <c r="V114" s="34">
        <f t="shared" si="27"/>
        <v>0</v>
      </c>
      <c r="W114" s="34">
        <f t="shared" si="27"/>
        <v>10.000000000000124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185"/>
      <c r="S116" s="185"/>
      <c r="T116" s="185"/>
      <c r="U116" s="185"/>
    </row>
    <row r="117" spans="1:28" ht="15.75" thickBot="1">
      <c r="A117" s="258" t="s">
        <v>90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186"/>
      <c r="S117" s="186"/>
      <c r="T117" s="186"/>
      <c r="U117" s="186"/>
    </row>
    <row r="118" spans="1:28" ht="18.75" thickBot="1">
      <c r="A118" s="259" t="s">
        <v>62</v>
      </c>
      <c r="B118" s="260"/>
      <c r="C118" s="260"/>
      <c r="D118" s="260"/>
      <c r="E118" s="261"/>
      <c r="F118" s="413"/>
      <c r="G118" s="414"/>
      <c r="H118" s="415"/>
      <c r="I118" s="81" t="s">
        <v>47</v>
      </c>
      <c r="J118" s="82">
        <v>2000</v>
      </c>
      <c r="K118" s="83" t="s">
        <v>54</v>
      </c>
      <c r="L118" s="84">
        <v>720</v>
      </c>
    </row>
    <row r="119" spans="1:28" ht="20.25" customHeight="1" thickBot="1">
      <c r="A119" s="262" t="s">
        <v>8</v>
      </c>
      <c r="B119" s="263"/>
      <c r="C119" s="263"/>
      <c r="D119" s="263"/>
      <c r="E119" s="264"/>
      <c r="F119" s="265" t="s">
        <v>34</v>
      </c>
      <c r="G119" s="265"/>
      <c r="H119" s="266"/>
      <c r="I119" s="265" t="s">
        <v>9</v>
      </c>
      <c r="J119" s="267"/>
      <c r="K119" s="268" t="s">
        <v>16</v>
      </c>
      <c r="L119" s="266"/>
      <c r="M119" s="85"/>
      <c r="N119" s="269" t="s">
        <v>28</v>
      </c>
      <c r="O119" s="270"/>
      <c r="P119" s="270"/>
      <c r="Q119" s="270"/>
      <c r="R119" s="270"/>
      <c r="S119" s="270"/>
      <c r="T119" s="270"/>
      <c r="U119" s="271"/>
      <c r="X119" s="86"/>
    </row>
    <row r="120" spans="1:28" ht="15" thickBot="1">
      <c r="A120" s="289" t="s">
        <v>63</v>
      </c>
      <c r="B120" s="290"/>
      <c r="C120" s="290"/>
      <c r="D120" s="290"/>
      <c r="E120" s="290"/>
      <c r="F120" s="291" t="s">
        <v>249</v>
      </c>
      <c r="G120" s="292"/>
      <c r="H120" s="293"/>
      <c r="I120" s="294" t="s">
        <v>65</v>
      </c>
      <c r="J120" s="295"/>
      <c r="K120" s="291" t="s">
        <v>251</v>
      </c>
      <c r="L120" s="293"/>
      <c r="N120" s="296"/>
      <c r="O120" s="280" t="s">
        <v>29</v>
      </c>
      <c r="P120" s="281"/>
      <c r="Q120" s="281"/>
      <c r="R120" s="178"/>
      <c r="S120" s="178"/>
      <c r="T120" s="178"/>
      <c r="U120" s="87"/>
      <c r="X120" s="88"/>
    </row>
    <row r="121" spans="1:28" ht="14.25">
      <c r="A121" s="183" t="s">
        <v>7</v>
      </c>
      <c r="B121" s="184"/>
      <c r="C121" s="184"/>
      <c r="D121" s="184"/>
      <c r="E121" s="184"/>
      <c r="F121" s="275" t="s">
        <v>250</v>
      </c>
      <c r="G121" s="276"/>
      <c r="H121" s="277"/>
      <c r="I121" s="294" t="s">
        <v>45</v>
      </c>
      <c r="J121" s="295"/>
      <c r="K121" s="275" t="s">
        <v>190</v>
      </c>
      <c r="L121" s="277"/>
      <c r="N121" s="297"/>
      <c r="O121" s="298"/>
      <c r="P121" s="299"/>
      <c r="Q121" s="299"/>
      <c r="R121" s="179"/>
      <c r="S121" s="179"/>
      <c r="T121" s="179"/>
      <c r="U121" s="89"/>
      <c r="X121" s="88"/>
    </row>
    <row r="122" spans="1:28" ht="16.5" customHeight="1">
      <c r="A122" s="272" t="s">
        <v>46</v>
      </c>
      <c r="B122" s="273"/>
      <c r="C122" s="273"/>
      <c r="D122" s="273"/>
      <c r="E122" s="274"/>
      <c r="F122" s="275"/>
      <c r="G122" s="276"/>
      <c r="H122" s="277"/>
      <c r="I122" s="183" t="s">
        <v>44</v>
      </c>
      <c r="J122" s="71"/>
      <c r="K122" s="275" t="s">
        <v>264</v>
      </c>
      <c r="L122" s="277"/>
      <c r="N122" s="278"/>
      <c r="O122" s="280" t="s">
        <v>30</v>
      </c>
      <c r="P122" s="281"/>
      <c r="Q122" s="282"/>
      <c r="R122" s="180"/>
      <c r="S122" s="180"/>
      <c r="T122" s="180"/>
      <c r="U122" s="87"/>
      <c r="X122" s="88"/>
    </row>
    <row r="123" spans="1:28" ht="16.5" customHeight="1" thickBot="1">
      <c r="A123" s="272" t="s">
        <v>66</v>
      </c>
      <c r="B123" s="273"/>
      <c r="C123" s="273"/>
      <c r="D123" s="273"/>
      <c r="E123" s="274"/>
      <c r="F123" s="286" t="s">
        <v>263</v>
      </c>
      <c r="G123" s="287"/>
      <c r="H123" s="288"/>
      <c r="I123" s="183" t="s">
        <v>67</v>
      </c>
      <c r="J123" s="71"/>
      <c r="K123" s="286" t="s">
        <v>265</v>
      </c>
      <c r="L123" s="288"/>
      <c r="N123" s="279"/>
      <c r="O123" s="283"/>
      <c r="P123" s="284"/>
      <c r="Q123" s="285"/>
      <c r="R123" s="181"/>
      <c r="S123" s="181"/>
      <c r="T123" s="181"/>
      <c r="U123" s="91"/>
      <c r="X123" s="88"/>
    </row>
    <row r="124" spans="1:28" ht="15" thickBot="1">
      <c r="A124" s="303" t="s">
        <v>66</v>
      </c>
      <c r="B124" s="304"/>
      <c r="C124" s="304"/>
      <c r="D124" s="304"/>
      <c r="E124" s="305"/>
      <c r="F124" s="306" t="s">
        <v>122</v>
      </c>
      <c r="G124" s="307"/>
      <c r="H124" s="308"/>
      <c r="I124" s="92"/>
      <c r="J124" s="93"/>
      <c r="K124" s="306"/>
      <c r="L124" s="308"/>
      <c r="N124" s="309"/>
      <c r="O124" s="309"/>
      <c r="P124" s="310"/>
      <c r="Q124" s="310"/>
      <c r="R124" s="182"/>
      <c r="S124" s="182"/>
      <c r="T124" s="182"/>
      <c r="U124" s="182"/>
      <c r="X124" s="88"/>
    </row>
    <row r="125" spans="1:28" ht="15" hidden="1" thickBot="1">
      <c r="A125" s="94"/>
      <c r="B125" s="95"/>
      <c r="C125" s="95"/>
      <c r="D125" s="95"/>
      <c r="E125" s="95"/>
      <c r="F125" s="96"/>
      <c r="G125" s="96"/>
      <c r="H125" s="96"/>
      <c r="I125" s="95"/>
      <c r="J125" s="95"/>
      <c r="K125" s="96"/>
      <c r="L125" s="97"/>
      <c r="N125" s="177"/>
      <c r="O125" s="177"/>
      <c r="P125" s="182"/>
      <c r="Q125" s="182"/>
      <c r="R125" s="182"/>
      <c r="S125" s="182"/>
      <c r="T125" s="182"/>
      <c r="U125" s="182"/>
      <c r="X125" s="88"/>
    </row>
    <row r="126" spans="1:28" ht="15" hidden="1" thickBot="1">
      <c r="A126" s="94"/>
      <c r="B126" s="95"/>
      <c r="C126" s="95"/>
      <c r="D126" s="95"/>
      <c r="E126" s="95"/>
      <c r="F126" s="96"/>
      <c r="G126" s="96"/>
      <c r="H126" s="96"/>
      <c r="I126" s="95"/>
      <c r="J126" s="95"/>
      <c r="K126" s="96"/>
      <c r="L126" s="97"/>
      <c r="N126" s="177"/>
      <c r="O126" s="177"/>
      <c r="P126" s="182"/>
      <c r="Q126" s="182"/>
      <c r="R126" s="182"/>
      <c r="S126" s="182"/>
      <c r="T126" s="182"/>
      <c r="U126" s="182"/>
      <c r="X126" s="88"/>
    </row>
    <row r="127" spans="1:28" ht="15" hidden="1" thickBot="1">
      <c r="A127" s="94"/>
      <c r="B127" s="95"/>
      <c r="C127" s="95"/>
      <c r="D127" s="95"/>
      <c r="E127" s="95"/>
      <c r="F127" s="96"/>
      <c r="G127" s="96"/>
      <c r="H127" s="96"/>
      <c r="I127" s="95"/>
      <c r="J127" s="95"/>
      <c r="K127" s="96"/>
      <c r="L127" s="97"/>
      <c r="N127" s="177"/>
      <c r="O127" s="177"/>
      <c r="P127" s="182"/>
      <c r="Q127" s="182"/>
      <c r="R127" s="182"/>
      <c r="S127" s="182"/>
      <c r="T127" s="182"/>
      <c r="U127" s="182"/>
      <c r="X127" s="88"/>
    </row>
    <row r="128" spans="1:28" ht="15" hidden="1" thickBot="1">
      <c r="A128" s="94"/>
      <c r="B128" s="95"/>
      <c r="C128" s="95"/>
      <c r="D128" s="95"/>
      <c r="E128" s="95"/>
      <c r="F128" s="96"/>
      <c r="G128" s="96"/>
      <c r="H128" s="96"/>
      <c r="I128" s="95"/>
      <c r="J128" s="95"/>
      <c r="K128" s="96"/>
      <c r="L128" s="97"/>
      <c r="N128" s="177"/>
      <c r="O128" s="177"/>
      <c r="P128" s="182"/>
      <c r="Q128" s="182"/>
      <c r="R128" s="182"/>
      <c r="S128" s="182"/>
      <c r="T128" s="182"/>
      <c r="U128" s="182"/>
      <c r="X128" s="88"/>
    </row>
    <row r="129" spans="1:24" ht="18.75" customHeight="1" thickBot="1">
      <c r="A129" s="311" t="s">
        <v>33</v>
      </c>
      <c r="B129" s="312"/>
      <c r="C129" s="312"/>
      <c r="D129" s="312"/>
      <c r="E129" s="312"/>
      <c r="F129" s="312"/>
      <c r="G129" s="312"/>
      <c r="H129" s="312"/>
      <c r="I129" s="312"/>
      <c r="J129" s="312"/>
      <c r="K129" s="312"/>
      <c r="L129" s="313"/>
      <c r="N129" s="314" t="s">
        <v>37</v>
      </c>
      <c r="O129" s="315"/>
      <c r="P129" s="315"/>
      <c r="Q129" s="315"/>
      <c r="R129" s="315"/>
      <c r="S129" s="315"/>
      <c r="T129" s="315"/>
      <c r="U129" s="315"/>
      <c r="V129" s="316"/>
      <c r="X129" s="88"/>
    </row>
    <row r="130" spans="1:24" ht="8.25" customHeight="1">
      <c r="A130" s="300" t="s">
        <v>83</v>
      </c>
      <c r="B130" s="300" t="s">
        <v>51</v>
      </c>
      <c r="C130" s="300" t="s">
        <v>52</v>
      </c>
      <c r="D130" s="300" t="s">
        <v>24</v>
      </c>
      <c r="E130" s="300" t="s">
        <v>53</v>
      </c>
      <c r="F130" s="300" t="s">
        <v>55</v>
      </c>
      <c r="G130" s="300" t="s">
        <v>50</v>
      </c>
      <c r="H130" s="300" t="s">
        <v>64</v>
      </c>
      <c r="I130" s="300" t="s">
        <v>57</v>
      </c>
      <c r="J130" s="300" t="s">
        <v>49</v>
      </c>
      <c r="K130" s="300" t="s">
        <v>35</v>
      </c>
      <c r="L130" s="337" t="s">
        <v>48</v>
      </c>
      <c r="N130" s="324" t="s">
        <v>41</v>
      </c>
      <c r="O130" s="324"/>
      <c r="P130" s="325" t="s">
        <v>42</v>
      </c>
      <c r="Q130" s="326"/>
      <c r="R130" s="326"/>
      <c r="S130" s="326"/>
      <c r="T130" s="326"/>
      <c r="U130" s="327"/>
      <c r="V130" s="324" t="s">
        <v>43</v>
      </c>
      <c r="X130" s="88"/>
    </row>
    <row r="131" spans="1:24" ht="12.75" customHeight="1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38"/>
      <c r="N131" s="324"/>
      <c r="O131" s="324"/>
      <c r="P131" s="328"/>
      <c r="Q131" s="329"/>
      <c r="R131" s="329"/>
      <c r="S131" s="329"/>
      <c r="T131" s="329"/>
      <c r="U131" s="330"/>
      <c r="V131" s="324"/>
      <c r="X131" s="88"/>
    </row>
    <row r="132" spans="1:24" ht="12.75" customHeight="1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38"/>
      <c r="N132" s="324"/>
      <c r="O132" s="324"/>
      <c r="P132" s="328"/>
      <c r="Q132" s="329"/>
      <c r="R132" s="329"/>
      <c r="S132" s="329"/>
      <c r="T132" s="329"/>
      <c r="U132" s="330"/>
      <c r="V132" s="324"/>
      <c r="X132" s="88"/>
    </row>
    <row r="133" spans="1:24" ht="3.75" customHeight="1">
      <c r="A133" s="301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38"/>
      <c r="N133" s="324"/>
      <c r="O133" s="324"/>
      <c r="P133" s="331"/>
      <c r="Q133" s="332"/>
      <c r="R133" s="332"/>
      <c r="S133" s="332"/>
      <c r="T133" s="332"/>
      <c r="U133" s="333"/>
      <c r="V133" s="324"/>
      <c r="X133" s="88"/>
    </row>
    <row r="134" spans="1:24" ht="45.75" customHeight="1" thickBot="1">
      <c r="A134" s="301"/>
      <c r="B134" s="301"/>
      <c r="C134" s="301"/>
      <c r="D134" s="302"/>
      <c r="E134" s="302"/>
      <c r="F134" s="302"/>
      <c r="G134" s="302"/>
      <c r="H134" s="302"/>
      <c r="I134" s="302"/>
      <c r="J134" s="302"/>
      <c r="K134" s="302"/>
      <c r="L134" s="338"/>
      <c r="M134" s="98"/>
      <c r="N134" s="334" t="s">
        <v>17</v>
      </c>
      <c r="O134" s="334"/>
      <c r="P134" s="18">
        <f>SUM(S162:S173)</f>
        <v>54.999999999999964</v>
      </c>
      <c r="Q134" s="18">
        <f>SUM(S174:S184)</f>
        <v>108.99999999999997</v>
      </c>
      <c r="R134" s="18">
        <f>SUM(S185:S195)</f>
        <v>13.000000000000034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176.99999999999997</v>
      </c>
      <c r="X134" s="88"/>
    </row>
    <row r="135" spans="1:24" ht="16.899999999999999" customHeight="1" thickBot="1">
      <c r="A135" s="317"/>
      <c r="B135" s="317"/>
      <c r="C135" s="317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176" t="s">
        <v>18</v>
      </c>
      <c r="O135" s="176"/>
      <c r="P135" s="18">
        <f>SUM(T161:T172)</f>
        <v>0</v>
      </c>
      <c r="Q135" s="18">
        <f>SUM(T173:T183)</f>
        <v>0</v>
      </c>
      <c r="R135" s="18">
        <f>SUM(T184:T194)</f>
        <v>16.999999999999979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16.999999999999979</v>
      </c>
    </row>
    <row r="136" spans="1:24" ht="17.25" customHeight="1">
      <c r="A136" s="300" t="str">
        <f>A152</f>
        <v>Шоколад</v>
      </c>
      <c r="B136" s="318">
        <v>0.83333333333333337</v>
      </c>
      <c r="C136" s="318">
        <v>1.5277777777777777E-2</v>
      </c>
      <c r="D136" s="320">
        <f>(C136-B136+(C136&lt;B136))*24*60</f>
        <v>261.99999999999989</v>
      </c>
      <c r="E136" s="322">
        <v>2800</v>
      </c>
      <c r="F136" s="335">
        <f>IF(E136=0,0,(F152/J118*60))</f>
        <v>252.3</v>
      </c>
      <c r="G136" s="339">
        <f>IF($K136=0,0,(K136*100)/(D136*$J$3/60))</f>
        <v>96.297709923664158</v>
      </c>
      <c r="H136" s="335">
        <f>P134+P141</f>
        <v>54.999999999999964</v>
      </c>
      <c r="I136" s="339">
        <f>D136-F136-P142</f>
        <v>-79.299999999999969</v>
      </c>
      <c r="J136" s="320">
        <f>(D136-H136)/60*E136</f>
        <v>9659.9999999999964</v>
      </c>
      <c r="K136" s="341">
        <f>F152</f>
        <v>8410</v>
      </c>
      <c r="L136" s="100">
        <f>IF($K136=0,0,K136/J136)</f>
        <v>0.87060041407867528</v>
      </c>
      <c r="N136" s="176" t="s">
        <v>19</v>
      </c>
      <c r="O136" s="176"/>
      <c r="P136" s="18">
        <f>SUM(U161:U172)</f>
        <v>33.999999999999879</v>
      </c>
      <c r="Q136" s="18">
        <f>SUM(U173:U183)</f>
        <v>30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63.999999999999879</v>
      </c>
      <c r="W136" s="182"/>
    </row>
    <row r="137" spans="1:24" ht="17.25" customHeight="1" thickBot="1">
      <c r="A137" s="317"/>
      <c r="B137" s="319"/>
      <c r="C137" s="319"/>
      <c r="D137" s="321"/>
      <c r="E137" s="323"/>
      <c r="F137" s="336"/>
      <c r="G137" s="340"/>
      <c r="H137" s="336"/>
      <c r="I137" s="340"/>
      <c r="J137" s="321"/>
      <c r="K137" s="342"/>
      <c r="L137" s="101">
        <f>K136-J136</f>
        <v>-1249.9999999999964</v>
      </c>
      <c r="N137" s="176" t="s">
        <v>20</v>
      </c>
      <c r="O137" s="176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82"/>
    </row>
    <row r="138" spans="1:24" ht="17.25" customHeight="1">
      <c r="A138" s="300" t="str">
        <f>A153</f>
        <v>Макадамия</v>
      </c>
      <c r="B138" s="318">
        <v>1.5277777777777777E-2</v>
      </c>
      <c r="C138" s="318">
        <v>0.22916666666666666</v>
      </c>
      <c r="D138" s="320">
        <f>(C138-B138+(C138&lt;B138))*24*60</f>
        <v>308</v>
      </c>
      <c r="E138" s="322">
        <v>2800</v>
      </c>
      <c r="F138" s="335">
        <f>IF(E138=0,0,(F153/J118*60))</f>
        <v>184.14</v>
      </c>
      <c r="G138" s="339">
        <f>IF($K138=0,0,(K138*100)/(D138*$J$3/60))</f>
        <v>59.785714285714292</v>
      </c>
      <c r="H138" s="335">
        <f>Q134+Q141</f>
        <v>108.99999999999997</v>
      </c>
      <c r="I138" s="339">
        <f>D138-F138-Q142</f>
        <v>-15.139999999999958</v>
      </c>
      <c r="J138" s="320">
        <f>(D138-H138)/60*E138</f>
        <v>9286.6666666666679</v>
      </c>
      <c r="K138" s="341">
        <f>F153</f>
        <v>6138</v>
      </c>
      <c r="L138" s="102">
        <f>IF($K138=0,0,K138/J138)</f>
        <v>0.66094759511844925</v>
      </c>
      <c r="N138" s="176" t="s">
        <v>27</v>
      </c>
      <c r="O138" s="176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82"/>
    </row>
    <row r="139" spans="1:24" ht="16.899999999999999" customHeight="1" thickBot="1">
      <c r="A139" s="317"/>
      <c r="B139" s="319"/>
      <c r="C139" s="319"/>
      <c r="D139" s="321"/>
      <c r="E139" s="323"/>
      <c r="F139" s="336"/>
      <c r="G139" s="340"/>
      <c r="H139" s="336"/>
      <c r="I139" s="340"/>
      <c r="J139" s="321"/>
      <c r="K139" s="342"/>
      <c r="L139" s="101">
        <f>K138-J138</f>
        <v>-3148.6666666666679</v>
      </c>
      <c r="N139" s="174" t="s">
        <v>21</v>
      </c>
      <c r="O139" s="174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82"/>
    </row>
    <row r="140" spans="1:24" ht="16.899999999999999" customHeight="1" collapsed="1">
      <c r="A140" s="300" t="str">
        <f>A154</f>
        <v>Фисташка</v>
      </c>
      <c r="B140" s="318">
        <v>0.22916666666666666</v>
      </c>
      <c r="C140" s="318">
        <v>0.33333333333333331</v>
      </c>
      <c r="D140" s="320">
        <f>(C140-B140+(C140&lt;B140))*24*60</f>
        <v>150</v>
      </c>
      <c r="E140" s="322">
        <v>2800</v>
      </c>
      <c r="F140" s="335">
        <f>IF(E140=0,0,(F154/J118*60))</f>
        <v>152.4</v>
      </c>
      <c r="G140" s="339">
        <f>IF($K140=0,0,(K140*100)/(D140*$J$3/60))</f>
        <v>101.6</v>
      </c>
      <c r="H140" s="335">
        <f>R134+R141</f>
        <v>13.000000000000034</v>
      </c>
      <c r="I140" s="339">
        <f>D140-F140-R142</f>
        <v>-32.40000000000002</v>
      </c>
      <c r="J140" s="320">
        <f>(D140-H140)/60*E140</f>
        <v>6393.3333333333321</v>
      </c>
      <c r="K140" s="341">
        <f>F154</f>
        <v>5080</v>
      </c>
      <c r="L140" s="100">
        <f>IF($K140=0,0,K140/J140)</f>
        <v>0.79457768508863413</v>
      </c>
      <c r="N140" s="174" t="s">
        <v>39</v>
      </c>
      <c r="O140" s="174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82"/>
      <c r="X140" s="182"/>
    </row>
    <row r="141" spans="1:24" ht="16.899999999999999" customHeight="1" thickBot="1">
      <c r="A141" s="317"/>
      <c r="B141" s="319"/>
      <c r="C141" s="319"/>
      <c r="D141" s="321"/>
      <c r="E141" s="323"/>
      <c r="F141" s="336"/>
      <c r="G141" s="340"/>
      <c r="H141" s="336"/>
      <c r="I141" s="340"/>
      <c r="J141" s="321"/>
      <c r="K141" s="342"/>
      <c r="L141" s="101">
        <f>K140-J140</f>
        <v>-1313.3333333333321</v>
      </c>
      <c r="N141" s="343" t="s">
        <v>22</v>
      </c>
      <c r="O141" s="343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82"/>
      <c r="X141" s="182"/>
    </row>
    <row r="142" spans="1:24" ht="16.899999999999999" customHeight="1" collapsed="1">
      <c r="A142" s="301">
        <f>A155</f>
        <v>0</v>
      </c>
      <c r="B142" s="348"/>
      <c r="C142" s="348"/>
      <c r="D142" s="346">
        <f>(C142-B142+(C142&lt;B142))*24*60</f>
        <v>0</v>
      </c>
      <c r="E142" s="349"/>
      <c r="F142" s="344">
        <f>IF(E142=0,0,(F155/J118*60))</f>
        <v>0</v>
      </c>
      <c r="G142" s="339">
        <f>IF($K142=0,0,(K142*100)/(D142*$J$3/60))</f>
        <v>0</v>
      </c>
      <c r="H142" s="344">
        <f>S134+S141</f>
        <v>0</v>
      </c>
      <c r="I142" s="345">
        <f>D142-F142-S142</f>
        <v>0</v>
      </c>
      <c r="J142" s="346">
        <f>(D142-H142)/60*E142</f>
        <v>0</v>
      </c>
      <c r="K142" s="341">
        <f>F155</f>
        <v>0</v>
      </c>
      <c r="L142" s="100">
        <f>IF($K142=0,0,K142/J142)</f>
        <v>0</v>
      </c>
      <c r="N142" s="347" t="s">
        <v>15</v>
      </c>
      <c r="O142" s="347"/>
      <c r="P142" s="19">
        <f t="shared" ref="P142:U142" si="29">SUM(P133:P141)</f>
        <v>88.999999999999844</v>
      </c>
      <c r="Q142" s="19">
        <f t="shared" si="29"/>
        <v>138.99999999999997</v>
      </c>
      <c r="R142" s="19">
        <f t="shared" si="29"/>
        <v>30.000000000000014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257.99999999999983</v>
      </c>
      <c r="W142" s="182"/>
      <c r="X142" s="182"/>
    </row>
    <row r="143" spans="1:24" ht="16.899999999999999" customHeight="1" thickBot="1">
      <c r="A143" s="317"/>
      <c r="B143" s="319"/>
      <c r="C143" s="319"/>
      <c r="D143" s="321"/>
      <c r="E143" s="323"/>
      <c r="F143" s="336"/>
      <c r="G143" s="340"/>
      <c r="H143" s="336"/>
      <c r="I143" s="340"/>
      <c r="J143" s="321"/>
      <c r="K143" s="342"/>
      <c r="L143" s="101">
        <f>K142-J142</f>
        <v>0</v>
      </c>
      <c r="N143" s="347"/>
      <c r="O143" s="347"/>
      <c r="P143" s="19"/>
      <c r="Q143" s="19"/>
      <c r="R143" s="19"/>
      <c r="S143" s="19"/>
      <c r="T143" s="19"/>
      <c r="U143" s="19"/>
      <c r="V143" s="19"/>
      <c r="W143" s="182"/>
      <c r="X143" s="182"/>
    </row>
    <row r="144" spans="1:24" ht="16.899999999999999" customHeight="1">
      <c r="A144" s="300">
        <f>A156</f>
        <v>0</v>
      </c>
      <c r="B144" s="318"/>
      <c r="C144" s="318"/>
      <c r="D144" s="320">
        <f>(C144-B144+(C144&lt;B144))*24*60</f>
        <v>0</v>
      </c>
      <c r="E144" s="322"/>
      <c r="F144" s="335">
        <f>IF(E144=0,0,(F156/J118*60))</f>
        <v>0</v>
      </c>
      <c r="G144" s="339">
        <f>IF($K144=0,0,(K144*100)/(D144*$J$3/60))</f>
        <v>0</v>
      </c>
      <c r="H144" s="335">
        <f>T134+T141</f>
        <v>0</v>
      </c>
      <c r="I144" s="339">
        <f>D144-F144-T142</f>
        <v>0</v>
      </c>
      <c r="J144" s="320">
        <f>(D144-H144)/60*E144</f>
        <v>0</v>
      </c>
      <c r="K144" s="341">
        <f>F156</f>
        <v>0</v>
      </c>
      <c r="L144" s="100">
        <f>IF($K144=0,0,K144/J144)</f>
        <v>0</v>
      </c>
      <c r="V144" s="182"/>
      <c r="W144" s="182"/>
      <c r="X144" s="182"/>
    </row>
    <row r="145" spans="1:26" ht="16.899999999999999" customHeight="1" thickBot="1">
      <c r="A145" s="317"/>
      <c r="B145" s="319"/>
      <c r="C145" s="319"/>
      <c r="D145" s="321"/>
      <c r="E145" s="323"/>
      <c r="F145" s="336"/>
      <c r="G145" s="340"/>
      <c r="H145" s="336"/>
      <c r="I145" s="340"/>
      <c r="J145" s="321"/>
      <c r="K145" s="342"/>
      <c r="L145" s="101">
        <f>K144-J144</f>
        <v>0</v>
      </c>
      <c r="V145" s="182"/>
      <c r="W145" s="182"/>
      <c r="X145" s="182"/>
    </row>
    <row r="146" spans="1:26" ht="16.899999999999999" customHeight="1">
      <c r="A146" s="300">
        <f>A157</f>
        <v>0</v>
      </c>
      <c r="B146" s="318"/>
      <c r="C146" s="318"/>
      <c r="D146" s="320">
        <f>(C146-B146+(C146&lt;B146))*24*60</f>
        <v>0</v>
      </c>
      <c r="E146" s="322"/>
      <c r="F146" s="335">
        <f>IF(E146=0,0,(F157/J118*60))</f>
        <v>0</v>
      </c>
      <c r="G146" s="339">
        <f>IF($K146=0,0,(K146*100)/(D146*$J$3/60))</f>
        <v>0</v>
      </c>
      <c r="H146" s="335">
        <f>U134+U141</f>
        <v>0</v>
      </c>
      <c r="I146" s="339">
        <f>D146-F146-U142</f>
        <v>0</v>
      </c>
      <c r="J146" s="320">
        <f>(D146-H146)/60*E146</f>
        <v>0</v>
      </c>
      <c r="K146" s="341">
        <f>F157</f>
        <v>0</v>
      </c>
      <c r="L146" s="100">
        <f>IF($K146=0,0,K146/J146)</f>
        <v>0</v>
      </c>
      <c r="V146" s="182"/>
      <c r="W146" s="182"/>
      <c r="X146" s="182"/>
    </row>
    <row r="147" spans="1:26" ht="16.899999999999999" customHeight="1" thickBot="1">
      <c r="A147" s="317"/>
      <c r="B147" s="319"/>
      <c r="C147" s="319"/>
      <c r="D147" s="321"/>
      <c r="E147" s="323"/>
      <c r="F147" s="336"/>
      <c r="G147" s="340"/>
      <c r="H147" s="336"/>
      <c r="I147" s="340"/>
      <c r="J147" s="321"/>
      <c r="K147" s="342"/>
      <c r="L147" s="103">
        <f>K146-J146</f>
        <v>0</v>
      </c>
      <c r="V147" s="182"/>
      <c r="W147" s="182"/>
      <c r="X147" s="182"/>
    </row>
    <row r="148" spans="1:26" s="104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175" t="s">
        <v>81</v>
      </c>
      <c r="K148" s="140" t="s">
        <v>82</v>
      </c>
      <c r="L148" s="354">
        <f>IF($K149=0,0,K149/J149)</f>
        <v>0.77458563535911618</v>
      </c>
      <c r="N148"/>
      <c r="O148"/>
      <c r="P148"/>
      <c r="Q148"/>
      <c r="R148"/>
      <c r="S148"/>
      <c r="T148"/>
      <c r="U148"/>
      <c r="V148" s="182"/>
      <c r="W148" s="105"/>
      <c r="X148" s="105"/>
    </row>
    <row r="149" spans="1:26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41">
        <f>J136+J138+J140+J142+J144+J146</f>
        <v>25339.999999999996</v>
      </c>
      <c r="K149" s="140">
        <f>K136+K138+K140+K142+K144+K146</f>
        <v>19628</v>
      </c>
      <c r="L149" s="355"/>
      <c r="M149" s="182"/>
      <c r="V149" s="182"/>
      <c r="W149" s="182"/>
      <c r="X149" s="182"/>
    </row>
    <row r="150" spans="1:26" ht="17.25" customHeight="1">
      <c r="A150" s="363" t="s">
        <v>11</v>
      </c>
      <c r="B150" s="364"/>
      <c r="C150" s="364"/>
      <c r="D150" s="364"/>
      <c r="E150" s="337"/>
      <c r="F150" s="300" t="s">
        <v>78</v>
      </c>
      <c r="G150" s="300" t="s">
        <v>80</v>
      </c>
      <c r="H150" s="367"/>
      <c r="I150" s="20"/>
      <c r="J150" s="21"/>
      <c r="K150" s="22"/>
      <c r="L150" s="367" t="s">
        <v>56</v>
      </c>
      <c r="M150" s="356"/>
      <c r="V150" s="182"/>
      <c r="W150" s="106"/>
      <c r="X150" s="106"/>
    </row>
    <row r="151" spans="1:26" ht="17.25" customHeight="1" thickBot="1">
      <c r="A151" s="365"/>
      <c r="B151" s="366"/>
      <c r="C151" s="366"/>
      <c r="D151" s="366"/>
      <c r="E151" s="338"/>
      <c r="F151" s="302"/>
      <c r="G151" s="301"/>
      <c r="H151" s="416"/>
      <c r="I151" s="117"/>
      <c r="J151" s="118"/>
      <c r="K151" s="115"/>
      <c r="L151" s="368"/>
      <c r="M151" s="356"/>
      <c r="V151" s="182"/>
      <c r="W151" s="106"/>
      <c r="X151" s="106"/>
    </row>
    <row r="152" spans="1:26" ht="15.75" thickBot="1">
      <c r="A152" s="357" t="s">
        <v>301</v>
      </c>
      <c r="B152" s="358"/>
      <c r="C152" s="358"/>
      <c r="D152" s="358"/>
      <c r="E152" s="359"/>
      <c r="F152" s="62">
        <v>8410</v>
      </c>
      <c r="G152" s="62">
        <v>8410</v>
      </c>
      <c r="H152" s="131"/>
      <c r="I152" s="121"/>
      <c r="J152" s="135"/>
      <c r="K152" s="123">
        <f>G152</f>
        <v>8410</v>
      </c>
      <c r="L152" s="136"/>
      <c r="M152" s="133"/>
      <c r="V152" s="182"/>
      <c r="W152" s="182"/>
      <c r="X152" s="182"/>
    </row>
    <row r="153" spans="1:26" ht="13.5" customHeight="1" thickBot="1">
      <c r="A153" s="360" t="s">
        <v>302</v>
      </c>
      <c r="B153" s="361"/>
      <c r="C153" s="361"/>
      <c r="D153" s="361"/>
      <c r="E153" s="362"/>
      <c r="F153" s="62">
        <v>6138</v>
      </c>
      <c r="G153" s="62">
        <v>6138</v>
      </c>
      <c r="H153" s="132"/>
      <c r="I153" s="110"/>
      <c r="J153" s="134"/>
      <c r="K153" s="17">
        <f t="shared" ref="K153:K157" si="30">G153</f>
        <v>6138</v>
      </c>
      <c r="L153" s="137"/>
      <c r="M153" s="133"/>
      <c r="V153" s="182"/>
      <c r="W153" s="182"/>
      <c r="X153" s="182"/>
    </row>
    <row r="154" spans="1:26" ht="13.5" customHeight="1" thickBot="1">
      <c r="A154" s="360" t="s">
        <v>303</v>
      </c>
      <c r="B154" s="361"/>
      <c r="C154" s="361"/>
      <c r="D154" s="361"/>
      <c r="E154" s="362"/>
      <c r="F154" s="62">
        <v>5080</v>
      </c>
      <c r="G154" s="62">
        <v>2830</v>
      </c>
      <c r="H154" s="132"/>
      <c r="I154" s="110"/>
      <c r="J154" s="134"/>
      <c r="K154" s="17">
        <f t="shared" si="30"/>
        <v>2830</v>
      </c>
      <c r="L154" s="137"/>
      <c r="M154" s="133"/>
      <c r="V154" s="182"/>
      <c r="W154" s="182"/>
      <c r="X154" s="182"/>
    </row>
    <row r="155" spans="1:26" ht="13.5" customHeight="1" thickBot="1">
      <c r="A155" s="360"/>
      <c r="B155" s="361"/>
      <c r="C155" s="361"/>
      <c r="D155" s="361"/>
      <c r="E155" s="362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182"/>
      <c r="W155" s="182"/>
      <c r="X155" s="182"/>
    </row>
    <row r="156" spans="1:26" ht="13.5" customHeight="1" thickBot="1">
      <c r="A156" s="360"/>
      <c r="B156" s="361"/>
      <c r="C156" s="361"/>
      <c r="D156" s="361"/>
      <c r="E156" s="362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182"/>
      <c r="W156" s="182"/>
      <c r="X156" s="182"/>
    </row>
    <row r="157" spans="1:26" ht="13.5" customHeight="1" thickBot="1">
      <c r="A157" s="369"/>
      <c r="B157" s="370"/>
      <c r="C157" s="370"/>
      <c r="D157" s="370"/>
      <c r="E157" s="371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182"/>
      <c r="W157" s="182"/>
      <c r="X157" s="182"/>
    </row>
    <row r="158" spans="1:26" ht="13.5" thickBot="1">
      <c r="A158" s="372" t="s">
        <v>79</v>
      </c>
      <c r="B158" s="373"/>
      <c r="C158" s="373"/>
      <c r="D158" s="373"/>
      <c r="E158" s="373"/>
      <c r="F158" s="374"/>
      <c r="G158" s="374"/>
      <c r="H158" s="374"/>
      <c r="I158" s="373"/>
      <c r="J158" s="375"/>
      <c r="K158" s="116">
        <f>SUM(K152:K157)</f>
        <v>17378</v>
      </c>
      <c r="L158" s="116">
        <f>SUM(L153+L153)</f>
        <v>0</v>
      </c>
      <c r="M158" s="112"/>
      <c r="V158" s="182"/>
    </row>
    <row r="159" spans="1:26" ht="12.75" customHeight="1" thickBot="1"/>
    <row r="160" spans="1:26" ht="12.75" customHeight="1" thickBot="1">
      <c r="A160" s="376" t="s">
        <v>11</v>
      </c>
      <c r="B160" s="376" t="s">
        <v>59</v>
      </c>
      <c r="C160" s="378"/>
      <c r="D160" s="380" t="s">
        <v>58</v>
      </c>
      <c r="E160" s="378" t="s">
        <v>1</v>
      </c>
      <c r="F160" s="383" t="s">
        <v>6</v>
      </c>
      <c r="G160" s="384"/>
      <c r="H160" s="380" t="s">
        <v>5</v>
      </c>
      <c r="I160" s="388" t="s">
        <v>12</v>
      </c>
      <c r="J160" s="389"/>
      <c r="K160" s="380" t="s">
        <v>38</v>
      </c>
      <c r="L160" s="376" t="s">
        <v>0</v>
      </c>
      <c r="M160" s="383"/>
      <c r="N160" s="384"/>
      <c r="O160" s="380" t="s">
        <v>4</v>
      </c>
      <c r="P160" s="380" t="s">
        <v>2</v>
      </c>
      <c r="Q160" s="380" t="s">
        <v>3</v>
      </c>
      <c r="S160" s="390" t="s">
        <v>26</v>
      </c>
      <c r="T160" s="391"/>
      <c r="U160" s="391"/>
      <c r="V160" s="391"/>
      <c r="W160" s="391"/>
      <c r="X160" s="391"/>
      <c r="Y160" s="391"/>
      <c r="Z160" s="392"/>
    </row>
    <row r="161" spans="1:28" s="85" customFormat="1" ht="25.5" customHeight="1" thickBot="1">
      <c r="A161" s="377"/>
      <c r="B161" s="377"/>
      <c r="C161" s="379"/>
      <c r="D161" s="381"/>
      <c r="E161" s="382"/>
      <c r="F161" s="385"/>
      <c r="G161" s="386"/>
      <c r="H161" s="387"/>
      <c r="I161" s="27" t="s">
        <v>13</v>
      </c>
      <c r="J161" s="28" t="s">
        <v>14</v>
      </c>
      <c r="K161" s="381"/>
      <c r="L161" s="377"/>
      <c r="M161" s="399"/>
      <c r="N161" s="400"/>
      <c r="O161" s="381"/>
      <c r="P161" s="381"/>
      <c r="Q161" s="381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405" t="str">
        <f>A152</f>
        <v>Шоколад</v>
      </c>
      <c r="B162" s="23">
        <f>B136</f>
        <v>0.83333333333333337</v>
      </c>
      <c r="C162" s="23">
        <f>B162+1/24</f>
        <v>0.875</v>
      </c>
      <c r="D162" s="1"/>
      <c r="E162" s="171"/>
      <c r="F162" s="408" t="s">
        <v>164</v>
      </c>
      <c r="G162" s="409"/>
      <c r="H162" s="2" t="s">
        <v>102</v>
      </c>
      <c r="I162" s="3">
        <v>0.83333333333333337</v>
      </c>
      <c r="J162" s="3">
        <v>0.8569444444444444</v>
      </c>
      <c r="K162" s="29">
        <f>(J162-I162+(J162&lt;I162))*24*60</f>
        <v>33.999999999999879</v>
      </c>
      <c r="L162" s="410" t="s">
        <v>304</v>
      </c>
      <c r="M162" s="411"/>
      <c r="N162" s="412"/>
      <c r="O162" s="35" t="str">
        <f t="shared" ref="O162:O225" si="31">IF(H162=$V$5,$F$122,"")</f>
        <v/>
      </c>
      <c r="P162" s="171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33.999999999999879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406"/>
      <c r="B163" s="24">
        <f>C162</f>
        <v>0.875</v>
      </c>
      <c r="C163" s="24">
        <f>B163+1/24</f>
        <v>0.91666666666666663</v>
      </c>
      <c r="D163" s="5"/>
      <c r="E163" s="172"/>
      <c r="F163" s="398" t="s">
        <v>132</v>
      </c>
      <c r="G163" s="398"/>
      <c r="H163" s="6" t="s">
        <v>99</v>
      </c>
      <c r="I163" s="7">
        <v>0.9770833333333333</v>
      </c>
      <c r="J163" s="7">
        <v>0.98333333333333339</v>
      </c>
      <c r="K163" s="30">
        <f t="shared" ref="K163:K226" si="32">(J163-I163+(J163&lt;I163))*24*60</f>
        <v>9.0000000000001279</v>
      </c>
      <c r="L163" s="395"/>
      <c r="M163" s="396"/>
      <c r="N163" s="397"/>
      <c r="O163" s="36" t="str">
        <f t="shared" si="31"/>
        <v/>
      </c>
      <c r="P163" s="172"/>
      <c r="Q163" s="8"/>
      <c r="R163"/>
      <c r="S163" s="33">
        <f t="shared" ref="S163:S226" si="33">IF($H163="ПЛАНОВЫЕ",$K163,0)</f>
        <v>9.0000000000001279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406"/>
      <c r="B164" s="24">
        <f t="shared" ref="B164:B173" si="41">C163</f>
        <v>0.91666666666666663</v>
      </c>
      <c r="C164" s="24">
        <f t="shared" ref="C164:C173" si="42">B164+1/24</f>
        <v>0.95833333333333326</v>
      </c>
      <c r="D164" s="5"/>
      <c r="E164" s="172"/>
      <c r="F164" s="398" t="s">
        <v>104</v>
      </c>
      <c r="G164" s="398"/>
      <c r="H164" s="6" t="s">
        <v>99</v>
      </c>
      <c r="I164" s="7">
        <v>0.98333333333333339</v>
      </c>
      <c r="J164" s="7">
        <v>1.5277777777777777E-2</v>
      </c>
      <c r="K164" s="30">
        <f t="shared" si="32"/>
        <v>45.999999999999837</v>
      </c>
      <c r="L164" s="395"/>
      <c r="M164" s="396"/>
      <c r="N164" s="397"/>
      <c r="O164" s="36" t="str">
        <f t="shared" si="31"/>
        <v/>
      </c>
      <c r="P164" s="172"/>
      <c r="Q164" s="8"/>
      <c r="R164"/>
      <c r="S164" s="33">
        <f t="shared" si="33"/>
        <v>45.999999999999837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406"/>
      <c r="B165" s="24">
        <f t="shared" si="41"/>
        <v>0.95833333333333326</v>
      </c>
      <c r="C165" s="24">
        <f t="shared" si="42"/>
        <v>0.99999999999999989</v>
      </c>
      <c r="D165" s="5"/>
      <c r="E165" s="172"/>
      <c r="F165" s="398"/>
      <c r="G165" s="398"/>
      <c r="H165" s="6"/>
      <c r="I165" s="7"/>
      <c r="J165" s="7"/>
      <c r="K165" s="30">
        <f t="shared" si="32"/>
        <v>0</v>
      </c>
      <c r="L165" s="395"/>
      <c r="M165" s="396"/>
      <c r="N165" s="397"/>
      <c r="O165" s="36">
        <f t="shared" si="31"/>
        <v>0</v>
      </c>
      <c r="P165" s="172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406"/>
      <c r="B166" s="24">
        <f t="shared" si="41"/>
        <v>0.99999999999999989</v>
      </c>
      <c r="C166" s="24">
        <f t="shared" si="42"/>
        <v>1.0416666666666665</v>
      </c>
      <c r="D166" s="5"/>
      <c r="E166" s="172"/>
      <c r="F166" s="398"/>
      <c r="G166" s="398"/>
      <c r="H166" s="6"/>
      <c r="I166" s="7"/>
      <c r="J166" s="7"/>
      <c r="K166" s="30">
        <f t="shared" si="32"/>
        <v>0</v>
      </c>
      <c r="L166" s="395"/>
      <c r="M166" s="396"/>
      <c r="N166" s="397"/>
      <c r="O166" s="36">
        <f t="shared" si="31"/>
        <v>0</v>
      </c>
      <c r="P166" s="172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406"/>
      <c r="B167" s="24">
        <f t="shared" si="41"/>
        <v>1.0416666666666665</v>
      </c>
      <c r="C167" s="24">
        <f t="shared" si="42"/>
        <v>1.0833333333333333</v>
      </c>
      <c r="D167" s="5"/>
      <c r="E167" s="172"/>
      <c r="F167" s="398"/>
      <c r="G167" s="398"/>
      <c r="H167" s="6"/>
      <c r="I167" s="7"/>
      <c r="J167" s="7"/>
      <c r="K167" s="30">
        <f t="shared" si="32"/>
        <v>0</v>
      </c>
      <c r="L167" s="395"/>
      <c r="M167" s="396"/>
      <c r="N167" s="397"/>
      <c r="O167" s="36">
        <f t="shared" si="31"/>
        <v>0</v>
      </c>
      <c r="P167" s="172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406"/>
      <c r="B168" s="24">
        <f t="shared" si="41"/>
        <v>1.0833333333333333</v>
      </c>
      <c r="C168" s="24">
        <f t="shared" si="42"/>
        <v>1.125</v>
      </c>
      <c r="D168" s="5"/>
      <c r="E168" s="9"/>
      <c r="F168" s="398"/>
      <c r="G168" s="398"/>
      <c r="H168" s="6"/>
      <c r="I168" s="7"/>
      <c r="J168" s="7"/>
      <c r="K168" s="30">
        <f t="shared" si="32"/>
        <v>0</v>
      </c>
      <c r="L168" s="395"/>
      <c r="M168" s="396"/>
      <c r="N168" s="397"/>
      <c r="O168" s="36">
        <f t="shared" si="31"/>
        <v>0</v>
      </c>
      <c r="P168" s="172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406"/>
      <c r="B169" s="24">
        <f t="shared" si="41"/>
        <v>1.125</v>
      </c>
      <c r="C169" s="24">
        <f t="shared" si="42"/>
        <v>1.1666666666666667</v>
      </c>
      <c r="D169" s="5"/>
      <c r="E169" s="9"/>
      <c r="F169" s="393"/>
      <c r="G169" s="394"/>
      <c r="H169" s="6"/>
      <c r="I169" s="7"/>
      <c r="J169" s="7"/>
      <c r="K169" s="30">
        <f t="shared" si="32"/>
        <v>0</v>
      </c>
      <c r="L169" s="395"/>
      <c r="M169" s="396"/>
      <c r="N169" s="397"/>
      <c r="O169" s="36">
        <f t="shared" si="31"/>
        <v>0</v>
      </c>
      <c r="P169" s="172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406"/>
      <c r="B170" s="24">
        <f t="shared" si="41"/>
        <v>1.1666666666666667</v>
      </c>
      <c r="C170" s="24">
        <f t="shared" si="42"/>
        <v>1.2083333333333335</v>
      </c>
      <c r="D170" s="5"/>
      <c r="E170" s="9"/>
      <c r="F170" s="393"/>
      <c r="G170" s="394"/>
      <c r="H170" s="6"/>
      <c r="I170" s="7"/>
      <c r="J170" s="7"/>
      <c r="K170" s="30">
        <f t="shared" si="32"/>
        <v>0</v>
      </c>
      <c r="L170" s="395"/>
      <c r="M170" s="396"/>
      <c r="N170" s="397"/>
      <c r="O170" s="36">
        <f t="shared" si="31"/>
        <v>0</v>
      </c>
      <c r="P170" s="172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406"/>
      <c r="B171" s="24">
        <f t="shared" si="41"/>
        <v>1.2083333333333335</v>
      </c>
      <c r="C171" s="24">
        <f t="shared" si="42"/>
        <v>1.2500000000000002</v>
      </c>
      <c r="D171" s="5"/>
      <c r="E171" s="9"/>
      <c r="F171" s="398"/>
      <c r="G171" s="398"/>
      <c r="H171" s="6"/>
      <c r="I171" s="7"/>
      <c r="J171" s="7"/>
      <c r="K171" s="30">
        <f t="shared" si="32"/>
        <v>0</v>
      </c>
      <c r="L171" s="395"/>
      <c r="M171" s="396"/>
      <c r="N171" s="397"/>
      <c r="O171" s="36">
        <f t="shared" si="31"/>
        <v>0</v>
      </c>
      <c r="P171" s="172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406"/>
      <c r="B172" s="24">
        <f t="shared" si="41"/>
        <v>1.2500000000000002</v>
      </c>
      <c r="C172" s="24">
        <f t="shared" si="42"/>
        <v>1.291666666666667</v>
      </c>
      <c r="D172" s="10"/>
      <c r="E172" s="9"/>
      <c r="F172" s="398"/>
      <c r="G172" s="398"/>
      <c r="H172" s="6"/>
      <c r="I172" s="7"/>
      <c r="J172" s="7"/>
      <c r="K172" s="30">
        <f t="shared" si="32"/>
        <v>0</v>
      </c>
      <c r="L172" s="395"/>
      <c r="M172" s="396"/>
      <c r="N172" s="397"/>
      <c r="O172" s="36">
        <f t="shared" si="31"/>
        <v>0</v>
      </c>
      <c r="P172" s="172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407"/>
      <c r="B173" s="25">
        <f t="shared" si="41"/>
        <v>1.291666666666667</v>
      </c>
      <c r="C173" s="26">
        <f t="shared" si="42"/>
        <v>1.3333333333333337</v>
      </c>
      <c r="D173" s="11"/>
      <c r="E173" s="11"/>
      <c r="F173" s="401"/>
      <c r="G173" s="401"/>
      <c r="H173" s="6"/>
      <c r="I173" s="13"/>
      <c r="J173" s="13"/>
      <c r="K173" s="31">
        <f t="shared" si="32"/>
        <v>0</v>
      </c>
      <c r="L173" s="402"/>
      <c r="M173" s="403"/>
      <c r="N173" s="404"/>
      <c r="O173" s="39">
        <f t="shared" si="31"/>
        <v>0</v>
      </c>
      <c r="P173" s="173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405" t="str">
        <f>A153</f>
        <v>Макадамия</v>
      </c>
      <c r="B174" s="23">
        <f>B138</f>
        <v>1.5277777777777777E-2</v>
      </c>
      <c r="C174" s="23">
        <f>B174+1/24</f>
        <v>5.6944444444444443E-2</v>
      </c>
      <c r="D174" s="1"/>
      <c r="E174" s="171"/>
      <c r="F174" s="408" t="s">
        <v>296</v>
      </c>
      <c r="G174" s="409"/>
      <c r="H174" s="2" t="s">
        <v>102</v>
      </c>
      <c r="I174" s="3">
        <v>1.5277777777777777E-2</v>
      </c>
      <c r="J174" s="3">
        <v>3.6111111111111115E-2</v>
      </c>
      <c r="K174" s="29">
        <f t="shared" si="32"/>
        <v>30</v>
      </c>
      <c r="L174" s="410" t="s">
        <v>305</v>
      </c>
      <c r="M174" s="411"/>
      <c r="N174" s="412"/>
      <c r="O174" s="35" t="str">
        <f t="shared" si="31"/>
        <v/>
      </c>
      <c r="P174" s="171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30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406"/>
      <c r="B175" s="24">
        <f>C174</f>
        <v>5.6944444444444443E-2</v>
      </c>
      <c r="C175" s="24">
        <f>B175+1/24</f>
        <v>9.8611111111111108E-2</v>
      </c>
      <c r="D175" s="5"/>
      <c r="E175" s="172"/>
      <c r="F175" s="398" t="s">
        <v>108</v>
      </c>
      <c r="G175" s="398"/>
      <c r="H175" s="6" t="s">
        <v>99</v>
      </c>
      <c r="I175" s="7">
        <v>3.6111111111111115E-2</v>
      </c>
      <c r="J175" s="7">
        <v>4.3750000000000004E-2</v>
      </c>
      <c r="K175" s="30">
        <f t="shared" si="32"/>
        <v>11</v>
      </c>
      <c r="L175" s="395"/>
      <c r="M175" s="396"/>
      <c r="N175" s="397"/>
      <c r="O175" s="36" t="str">
        <f t="shared" si="31"/>
        <v/>
      </c>
      <c r="P175" s="172"/>
      <c r="Q175" s="8"/>
      <c r="R175"/>
      <c r="S175" s="33">
        <f t="shared" si="33"/>
        <v>11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406"/>
      <c r="B176" s="24">
        <f t="shared" ref="B176:B184" si="43">C175</f>
        <v>9.8611111111111108E-2</v>
      </c>
      <c r="C176" s="24">
        <f t="shared" ref="C176:C184" si="44">B176+1/24</f>
        <v>0.14027777777777778</v>
      </c>
      <c r="D176" s="5"/>
      <c r="E176" s="172"/>
      <c r="F176" s="398" t="s">
        <v>132</v>
      </c>
      <c r="G176" s="398"/>
      <c r="H176" s="6" t="s">
        <v>99</v>
      </c>
      <c r="I176" s="7">
        <v>0.16111111111111112</v>
      </c>
      <c r="J176" s="7">
        <v>0.16597222222222222</v>
      </c>
      <c r="K176" s="30">
        <f t="shared" si="32"/>
        <v>6.9999999999999751</v>
      </c>
      <c r="L176" s="395"/>
      <c r="M176" s="396"/>
      <c r="N176" s="397"/>
      <c r="O176" s="36" t="str">
        <f t="shared" si="31"/>
        <v/>
      </c>
      <c r="P176" s="172"/>
      <c r="Q176" s="8"/>
      <c r="R176"/>
      <c r="S176" s="33">
        <f t="shared" si="33"/>
        <v>6.9999999999999751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406"/>
      <c r="B177" s="24">
        <f t="shared" si="43"/>
        <v>0.14027777777777778</v>
      </c>
      <c r="C177" s="24">
        <f t="shared" si="44"/>
        <v>0.18194444444444444</v>
      </c>
      <c r="D177" s="5"/>
      <c r="E177" s="172"/>
      <c r="F177" s="398" t="s">
        <v>133</v>
      </c>
      <c r="G177" s="398"/>
      <c r="H177" s="6" t="s">
        <v>99</v>
      </c>
      <c r="I177" s="7">
        <v>0.16597222222222222</v>
      </c>
      <c r="J177" s="7">
        <v>0.22916666666666666</v>
      </c>
      <c r="K177" s="30">
        <f t="shared" si="32"/>
        <v>91</v>
      </c>
      <c r="L177" s="395"/>
      <c r="M177" s="396"/>
      <c r="N177" s="397"/>
      <c r="O177" s="36" t="str">
        <f t="shared" si="31"/>
        <v/>
      </c>
      <c r="P177" s="172"/>
      <c r="Q177" s="8"/>
      <c r="R177"/>
      <c r="S177" s="33">
        <f t="shared" si="33"/>
        <v>91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406"/>
      <c r="B178" s="24">
        <f t="shared" si="43"/>
        <v>0.18194444444444444</v>
      </c>
      <c r="C178" s="24">
        <f t="shared" si="44"/>
        <v>0.22361111111111109</v>
      </c>
      <c r="D178" s="5"/>
      <c r="E178" s="172"/>
      <c r="F178" s="398"/>
      <c r="G178" s="398"/>
      <c r="H178" s="6"/>
      <c r="I178" s="7"/>
      <c r="J178" s="7"/>
      <c r="K178" s="30">
        <f t="shared" si="32"/>
        <v>0</v>
      </c>
      <c r="L178" s="395"/>
      <c r="M178" s="396"/>
      <c r="N178" s="397"/>
      <c r="O178" s="36">
        <f t="shared" si="31"/>
        <v>0</v>
      </c>
      <c r="P178" s="172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406"/>
      <c r="B179" s="24">
        <f t="shared" si="43"/>
        <v>0.22361111111111109</v>
      </c>
      <c r="C179" s="24">
        <f t="shared" si="44"/>
        <v>0.26527777777777778</v>
      </c>
      <c r="D179" s="5"/>
      <c r="E179" s="172"/>
      <c r="F179" s="398"/>
      <c r="G179" s="398"/>
      <c r="H179" s="6"/>
      <c r="I179" s="7"/>
      <c r="J179" s="7"/>
      <c r="K179" s="30">
        <f t="shared" si="32"/>
        <v>0</v>
      </c>
      <c r="L179" s="395"/>
      <c r="M179" s="396"/>
      <c r="N179" s="397"/>
      <c r="O179" s="36">
        <f t="shared" si="31"/>
        <v>0</v>
      </c>
      <c r="P179" s="172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406"/>
      <c r="B180" s="24">
        <f t="shared" si="43"/>
        <v>0.26527777777777778</v>
      </c>
      <c r="C180" s="24">
        <f t="shared" si="44"/>
        <v>0.30694444444444446</v>
      </c>
      <c r="D180" s="5"/>
      <c r="E180" s="9"/>
      <c r="F180" s="398"/>
      <c r="G180" s="398"/>
      <c r="H180" s="6"/>
      <c r="I180" s="7"/>
      <c r="J180" s="7"/>
      <c r="K180" s="30">
        <f t="shared" si="32"/>
        <v>0</v>
      </c>
      <c r="L180" s="395"/>
      <c r="M180" s="396"/>
      <c r="N180" s="397"/>
      <c r="O180" s="36">
        <f t="shared" si="31"/>
        <v>0</v>
      </c>
      <c r="P180" s="172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406"/>
      <c r="B181" s="24">
        <f t="shared" si="43"/>
        <v>0.30694444444444446</v>
      </c>
      <c r="C181" s="24">
        <f t="shared" si="44"/>
        <v>0.34861111111111115</v>
      </c>
      <c r="D181" s="5"/>
      <c r="E181" s="9"/>
      <c r="F181" s="393"/>
      <c r="G181" s="394"/>
      <c r="H181" s="6"/>
      <c r="I181" s="7"/>
      <c r="J181" s="7"/>
      <c r="K181" s="30">
        <f t="shared" si="32"/>
        <v>0</v>
      </c>
      <c r="L181" s="395"/>
      <c r="M181" s="396"/>
      <c r="N181" s="397"/>
      <c r="O181" s="36">
        <f t="shared" si="31"/>
        <v>0</v>
      </c>
      <c r="P181" s="172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406"/>
      <c r="B182" s="24">
        <f t="shared" si="43"/>
        <v>0.34861111111111115</v>
      </c>
      <c r="C182" s="24">
        <f t="shared" si="44"/>
        <v>0.39027777777777783</v>
      </c>
      <c r="D182" s="5"/>
      <c r="E182" s="9"/>
      <c r="F182" s="393"/>
      <c r="G182" s="394"/>
      <c r="H182" s="6"/>
      <c r="I182" s="7"/>
      <c r="J182" s="7"/>
      <c r="K182" s="30">
        <f t="shared" si="32"/>
        <v>0</v>
      </c>
      <c r="L182" s="395"/>
      <c r="M182" s="396"/>
      <c r="N182" s="397"/>
      <c r="O182" s="36">
        <f t="shared" si="31"/>
        <v>0</v>
      </c>
      <c r="P182" s="172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406"/>
      <c r="B183" s="24">
        <f t="shared" si="43"/>
        <v>0.39027777777777783</v>
      </c>
      <c r="C183" s="24">
        <f t="shared" si="44"/>
        <v>0.43194444444444452</v>
      </c>
      <c r="D183" s="5"/>
      <c r="E183" s="9"/>
      <c r="F183" s="398"/>
      <c r="G183" s="398"/>
      <c r="H183" s="6"/>
      <c r="I183" s="7"/>
      <c r="J183" s="7"/>
      <c r="K183" s="30">
        <f t="shared" si="32"/>
        <v>0</v>
      </c>
      <c r="L183" s="395"/>
      <c r="M183" s="396"/>
      <c r="N183" s="397"/>
      <c r="O183" s="36">
        <f t="shared" si="31"/>
        <v>0</v>
      </c>
      <c r="P183" s="172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407"/>
      <c r="B184" s="25">
        <f t="shared" si="43"/>
        <v>0.43194444444444452</v>
      </c>
      <c r="C184" s="25">
        <f t="shared" si="44"/>
        <v>0.4736111111111112</v>
      </c>
      <c r="D184" s="15"/>
      <c r="E184" s="11"/>
      <c r="F184" s="401"/>
      <c r="G184" s="401"/>
      <c r="H184" s="12"/>
      <c r="I184" s="13"/>
      <c r="J184" s="13"/>
      <c r="K184" s="31">
        <f t="shared" si="32"/>
        <v>0</v>
      </c>
      <c r="L184" s="402"/>
      <c r="M184" s="403"/>
      <c r="N184" s="404"/>
      <c r="O184" s="39">
        <f t="shared" si="31"/>
        <v>0</v>
      </c>
      <c r="P184" s="173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405" t="str">
        <f>A154</f>
        <v>Фисташка</v>
      </c>
      <c r="B185" s="23">
        <f>B140</f>
        <v>0.22916666666666666</v>
      </c>
      <c r="C185" s="23">
        <f>B185+1/24</f>
        <v>0.27083333333333331</v>
      </c>
      <c r="D185" s="1"/>
      <c r="E185" s="171"/>
      <c r="F185" s="408" t="s">
        <v>108</v>
      </c>
      <c r="G185" s="409"/>
      <c r="H185" s="2" t="s">
        <v>99</v>
      </c>
      <c r="I185" s="3">
        <v>0.22916666666666666</v>
      </c>
      <c r="J185" s="3">
        <v>0.23819444444444446</v>
      </c>
      <c r="K185" s="29">
        <f t="shared" si="32"/>
        <v>13.000000000000034</v>
      </c>
      <c r="L185" s="410"/>
      <c r="M185" s="411"/>
      <c r="N185" s="412"/>
      <c r="O185" s="35" t="str">
        <f t="shared" si="31"/>
        <v/>
      </c>
      <c r="P185" s="171"/>
      <c r="Q185" s="4"/>
      <c r="R185"/>
      <c r="S185" s="33">
        <f t="shared" si="33"/>
        <v>13.000000000000034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406"/>
      <c r="B186" s="24">
        <f>C185</f>
        <v>0.27083333333333331</v>
      </c>
      <c r="C186" s="24">
        <f>B186+1/24</f>
        <v>0.3125</v>
      </c>
      <c r="D186" s="5"/>
      <c r="E186" s="172"/>
      <c r="F186" s="398" t="s">
        <v>306</v>
      </c>
      <c r="G186" s="398"/>
      <c r="H186" s="6" t="s">
        <v>155</v>
      </c>
      <c r="I186" s="7">
        <v>0.23819444444444446</v>
      </c>
      <c r="J186" s="7">
        <v>0.25</v>
      </c>
      <c r="K186" s="30">
        <f t="shared" si="32"/>
        <v>16.999999999999979</v>
      </c>
      <c r="L186" s="395" t="s">
        <v>307</v>
      </c>
      <c r="M186" s="396"/>
      <c r="N186" s="397"/>
      <c r="O186" s="36" t="str">
        <f t="shared" si="31"/>
        <v/>
      </c>
      <c r="P186" s="172"/>
      <c r="Q186" s="8"/>
      <c r="R186"/>
      <c r="S186" s="33">
        <f t="shared" si="33"/>
        <v>0</v>
      </c>
      <c r="T186" s="33">
        <f t="shared" si="34"/>
        <v>16.999999999999979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406"/>
      <c r="B187" s="24">
        <f t="shared" ref="B187:B195" si="45">C186</f>
        <v>0.3125</v>
      </c>
      <c r="C187" s="24">
        <f t="shared" ref="C187:C195" si="46">B187+1/24</f>
        <v>0.35416666666666669</v>
      </c>
      <c r="D187" s="5"/>
      <c r="E187" s="172"/>
      <c r="F187" s="398"/>
      <c r="G187" s="398"/>
      <c r="H187" s="6"/>
      <c r="I187" s="7"/>
      <c r="J187" s="7"/>
      <c r="K187" s="30">
        <f t="shared" si="32"/>
        <v>0</v>
      </c>
      <c r="L187" s="395"/>
      <c r="M187" s="396"/>
      <c r="N187" s="397"/>
      <c r="O187" s="36">
        <f t="shared" si="31"/>
        <v>0</v>
      </c>
      <c r="P187" s="172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406"/>
      <c r="B188" s="24">
        <f t="shared" si="45"/>
        <v>0.35416666666666669</v>
      </c>
      <c r="C188" s="24">
        <f t="shared" si="46"/>
        <v>0.39583333333333337</v>
      </c>
      <c r="D188" s="5"/>
      <c r="E188" s="172"/>
      <c r="F188" s="398"/>
      <c r="G188" s="398"/>
      <c r="H188" s="6"/>
      <c r="I188" s="7"/>
      <c r="J188" s="7"/>
      <c r="K188" s="30">
        <f t="shared" si="32"/>
        <v>0</v>
      </c>
      <c r="L188" s="395"/>
      <c r="M188" s="396"/>
      <c r="N188" s="397"/>
      <c r="O188" s="36">
        <f t="shared" si="31"/>
        <v>0</v>
      </c>
      <c r="P188" s="172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406"/>
      <c r="B189" s="24">
        <f t="shared" si="45"/>
        <v>0.39583333333333337</v>
      </c>
      <c r="C189" s="24">
        <f t="shared" si="46"/>
        <v>0.43750000000000006</v>
      </c>
      <c r="D189" s="5"/>
      <c r="E189" s="172"/>
      <c r="F189" s="398"/>
      <c r="G189" s="398"/>
      <c r="H189" s="6"/>
      <c r="I189" s="7"/>
      <c r="J189" s="7"/>
      <c r="K189" s="30">
        <f t="shared" si="32"/>
        <v>0</v>
      </c>
      <c r="L189" s="395"/>
      <c r="M189" s="396"/>
      <c r="N189" s="397"/>
      <c r="O189" s="36">
        <f t="shared" si="31"/>
        <v>0</v>
      </c>
      <c r="P189" s="172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406"/>
      <c r="B190" s="24">
        <f t="shared" si="45"/>
        <v>0.43750000000000006</v>
      </c>
      <c r="C190" s="24">
        <f t="shared" si="46"/>
        <v>0.47916666666666674</v>
      </c>
      <c r="D190" s="5"/>
      <c r="E190" s="172"/>
      <c r="F190" s="398"/>
      <c r="G190" s="398"/>
      <c r="H190" s="6"/>
      <c r="I190" s="7"/>
      <c r="J190" s="7"/>
      <c r="K190" s="30">
        <f t="shared" si="32"/>
        <v>0</v>
      </c>
      <c r="L190" s="395"/>
      <c r="M190" s="396"/>
      <c r="N190" s="397"/>
      <c r="O190" s="36">
        <f t="shared" si="31"/>
        <v>0</v>
      </c>
      <c r="P190" s="172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406"/>
      <c r="B191" s="24">
        <f t="shared" si="45"/>
        <v>0.47916666666666674</v>
      </c>
      <c r="C191" s="24">
        <f t="shared" si="46"/>
        <v>0.52083333333333337</v>
      </c>
      <c r="D191" s="5"/>
      <c r="E191" s="9"/>
      <c r="F191" s="398"/>
      <c r="G191" s="398"/>
      <c r="H191" s="6"/>
      <c r="I191" s="7"/>
      <c r="J191" s="7"/>
      <c r="K191" s="30">
        <f t="shared" si="32"/>
        <v>0</v>
      </c>
      <c r="L191" s="395"/>
      <c r="M191" s="396"/>
      <c r="N191" s="397"/>
      <c r="O191" s="36">
        <f t="shared" si="31"/>
        <v>0</v>
      </c>
      <c r="P191" s="172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406"/>
      <c r="B192" s="24">
        <f t="shared" si="45"/>
        <v>0.52083333333333337</v>
      </c>
      <c r="C192" s="24">
        <f t="shared" si="46"/>
        <v>0.5625</v>
      </c>
      <c r="D192" s="5"/>
      <c r="E192" s="9"/>
      <c r="F192" s="393"/>
      <c r="G192" s="394"/>
      <c r="H192" s="6"/>
      <c r="I192" s="7"/>
      <c r="J192" s="7"/>
      <c r="K192" s="30">
        <f t="shared" si="32"/>
        <v>0</v>
      </c>
      <c r="L192" s="395"/>
      <c r="M192" s="396"/>
      <c r="N192" s="397"/>
      <c r="O192" s="36">
        <f t="shared" si="31"/>
        <v>0</v>
      </c>
      <c r="P192" s="172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406"/>
      <c r="B193" s="24">
        <f t="shared" si="45"/>
        <v>0.5625</v>
      </c>
      <c r="C193" s="24">
        <f t="shared" si="46"/>
        <v>0.60416666666666663</v>
      </c>
      <c r="D193" s="5"/>
      <c r="E193" s="9"/>
      <c r="F193" s="393"/>
      <c r="G193" s="394"/>
      <c r="H193" s="6"/>
      <c r="I193" s="7"/>
      <c r="J193" s="7"/>
      <c r="K193" s="30">
        <f t="shared" si="32"/>
        <v>0</v>
      </c>
      <c r="L193" s="395"/>
      <c r="M193" s="396"/>
      <c r="N193" s="397"/>
      <c r="O193" s="36">
        <f t="shared" si="31"/>
        <v>0</v>
      </c>
      <c r="P193" s="172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406"/>
      <c r="B194" s="24">
        <f t="shared" si="45"/>
        <v>0.60416666666666663</v>
      </c>
      <c r="C194" s="24">
        <f t="shared" si="46"/>
        <v>0.64583333333333326</v>
      </c>
      <c r="D194" s="5"/>
      <c r="E194" s="9"/>
      <c r="F194" s="398"/>
      <c r="G194" s="398"/>
      <c r="H194" s="6"/>
      <c r="I194" s="7"/>
      <c r="J194" s="7"/>
      <c r="K194" s="30">
        <f t="shared" si="32"/>
        <v>0</v>
      </c>
      <c r="L194" s="395"/>
      <c r="M194" s="396"/>
      <c r="N194" s="397"/>
      <c r="O194" s="36">
        <f t="shared" si="31"/>
        <v>0</v>
      </c>
      <c r="P194" s="172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407"/>
      <c r="B195" s="25">
        <f t="shared" si="45"/>
        <v>0.64583333333333326</v>
      </c>
      <c r="C195" s="25">
        <f t="shared" si="46"/>
        <v>0.68749999999999989</v>
      </c>
      <c r="D195" s="15"/>
      <c r="E195" s="11"/>
      <c r="F195" s="401"/>
      <c r="G195" s="401"/>
      <c r="H195" s="12"/>
      <c r="I195" s="13"/>
      <c r="J195" s="13"/>
      <c r="K195" s="31">
        <f t="shared" si="32"/>
        <v>0</v>
      </c>
      <c r="L195" s="402"/>
      <c r="M195" s="403"/>
      <c r="N195" s="404"/>
      <c r="O195" s="39">
        <f t="shared" si="31"/>
        <v>0</v>
      </c>
      <c r="P195" s="173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405">
        <f>A155</f>
        <v>0</v>
      </c>
      <c r="B196" s="23">
        <f>B142</f>
        <v>0</v>
      </c>
      <c r="C196" s="23">
        <f>B196+1/24</f>
        <v>4.1666666666666664E-2</v>
      </c>
      <c r="D196" s="1"/>
      <c r="E196" s="171"/>
      <c r="F196" s="408"/>
      <c r="G196" s="409"/>
      <c r="H196" s="2"/>
      <c r="I196" s="3"/>
      <c r="J196" s="3"/>
      <c r="K196" s="29">
        <f t="shared" si="32"/>
        <v>0</v>
      </c>
      <c r="L196" s="410"/>
      <c r="M196" s="411"/>
      <c r="N196" s="412"/>
      <c r="O196" s="35">
        <f t="shared" si="31"/>
        <v>0</v>
      </c>
      <c r="P196" s="171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406"/>
      <c r="B197" s="24">
        <f>C196</f>
        <v>4.1666666666666664E-2</v>
      </c>
      <c r="C197" s="24">
        <f>B197+1/24</f>
        <v>8.3333333333333329E-2</v>
      </c>
      <c r="D197" s="5"/>
      <c r="E197" s="172"/>
      <c r="F197" s="398"/>
      <c r="G197" s="398"/>
      <c r="H197" s="6"/>
      <c r="I197" s="7"/>
      <c r="J197" s="7"/>
      <c r="K197" s="30">
        <f t="shared" si="32"/>
        <v>0</v>
      </c>
      <c r="L197" s="395"/>
      <c r="M197" s="396"/>
      <c r="N197" s="397"/>
      <c r="O197" s="36">
        <f t="shared" si="31"/>
        <v>0</v>
      </c>
      <c r="P197" s="172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40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72"/>
      <c r="F198" s="398"/>
      <c r="G198" s="398"/>
      <c r="H198" s="6"/>
      <c r="I198" s="7"/>
      <c r="J198" s="7"/>
      <c r="K198" s="30">
        <f t="shared" si="32"/>
        <v>0</v>
      </c>
      <c r="L198" s="395"/>
      <c r="M198" s="396"/>
      <c r="N198" s="397"/>
      <c r="O198" s="36">
        <f t="shared" si="31"/>
        <v>0</v>
      </c>
      <c r="P198" s="172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406"/>
      <c r="B199" s="24">
        <f t="shared" si="47"/>
        <v>0.125</v>
      </c>
      <c r="C199" s="24">
        <f t="shared" si="48"/>
        <v>0.16666666666666666</v>
      </c>
      <c r="D199" s="5"/>
      <c r="E199" s="172"/>
      <c r="F199" s="398"/>
      <c r="G199" s="398"/>
      <c r="H199" s="6"/>
      <c r="I199" s="7"/>
      <c r="J199" s="7"/>
      <c r="K199" s="30">
        <f t="shared" si="32"/>
        <v>0</v>
      </c>
      <c r="L199" s="395"/>
      <c r="M199" s="396"/>
      <c r="N199" s="397"/>
      <c r="O199" s="36">
        <f t="shared" si="31"/>
        <v>0</v>
      </c>
      <c r="P199" s="172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406"/>
      <c r="B200" s="24">
        <f t="shared" si="47"/>
        <v>0.16666666666666666</v>
      </c>
      <c r="C200" s="24">
        <f t="shared" si="48"/>
        <v>0.20833333333333331</v>
      </c>
      <c r="D200" s="5"/>
      <c r="E200" s="172"/>
      <c r="F200" s="398"/>
      <c r="G200" s="398"/>
      <c r="H200" s="6"/>
      <c r="I200" s="7"/>
      <c r="J200" s="7"/>
      <c r="K200" s="30">
        <f t="shared" si="32"/>
        <v>0</v>
      </c>
      <c r="L200" s="395"/>
      <c r="M200" s="396"/>
      <c r="N200" s="397"/>
      <c r="O200" s="36">
        <f t="shared" si="31"/>
        <v>0</v>
      </c>
      <c r="P200" s="172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406"/>
      <c r="B201" s="24">
        <f t="shared" si="47"/>
        <v>0.20833333333333331</v>
      </c>
      <c r="C201" s="24">
        <f t="shared" si="48"/>
        <v>0.24999999999999997</v>
      </c>
      <c r="D201" s="5"/>
      <c r="E201" s="172"/>
      <c r="F201" s="398"/>
      <c r="G201" s="398"/>
      <c r="H201" s="6"/>
      <c r="I201" s="7"/>
      <c r="J201" s="7"/>
      <c r="K201" s="30">
        <f t="shared" si="32"/>
        <v>0</v>
      </c>
      <c r="L201" s="395"/>
      <c r="M201" s="396"/>
      <c r="N201" s="397"/>
      <c r="O201" s="36">
        <f t="shared" si="31"/>
        <v>0</v>
      </c>
      <c r="P201" s="172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40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398"/>
      <c r="G202" s="398"/>
      <c r="H202" s="6"/>
      <c r="I202" s="7"/>
      <c r="J202" s="7"/>
      <c r="K202" s="30">
        <f t="shared" si="32"/>
        <v>0</v>
      </c>
      <c r="L202" s="395"/>
      <c r="M202" s="396"/>
      <c r="N202" s="397"/>
      <c r="O202" s="36">
        <f t="shared" si="31"/>
        <v>0</v>
      </c>
      <c r="P202" s="172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40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393"/>
      <c r="G203" s="394"/>
      <c r="H203" s="6"/>
      <c r="I203" s="7"/>
      <c r="J203" s="7"/>
      <c r="K203" s="30">
        <f t="shared" si="32"/>
        <v>0</v>
      </c>
      <c r="L203" s="395"/>
      <c r="M203" s="396"/>
      <c r="N203" s="397"/>
      <c r="O203" s="36">
        <f t="shared" si="31"/>
        <v>0</v>
      </c>
      <c r="P203" s="172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406"/>
      <c r="B204" s="24">
        <f t="shared" si="47"/>
        <v>0.33333333333333331</v>
      </c>
      <c r="C204" s="24">
        <f t="shared" si="48"/>
        <v>0.375</v>
      </c>
      <c r="D204" s="5"/>
      <c r="E204" s="9"/>
      <c r="F204" s="393"/>
      <c r="G204" s="394"/>
      <c r="H204" s="6"/>
      <c r="I204" s="7"/>
      <c r="J204" s="7"/>
      <c r="K204" s="30">
        <f t="shared" si="32"/>
        <v>0</v>
      </c>
      <c r="L204" s="395"/>
      <c r="M204" s="396"/>
      <c r="N204" s="397"/>
      <c r="O204" s="36">
        <f t="shared" si="31"/>
        <v>0</v>
      </c>
      <c r="P204" s="172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406"/>
      <c r="B205" s="24">
        <f t="shared" si="47"/>
        <v>0.375</v>
      </c>
      <c r="C205" s="24">
        <f t="shared" si="48"/>
        <v>0.41666666666666669</v>
      </c>
      <c r="D205" s="5"/>
      <c r="E205" s="9"/>
      <c r="F205" s="398"/>
      <c r="G205" s="398"/>
      <c r="H205" s="6"/>
      <c r="I205" s="7"/>
      <c r="J205" s="7"/>
      <c r="K205" s="30">
        <f t="shared" si="32"/>
        <v>0</v>
      </c>
      <c r="L205" s="395"/>
      <c r="M205" s="396"/>
      <c r="N205" s="397"/>
      <c r="O205" s="36">
        <f t="shared" si="31"/>
        <v>0</v>
      </c>
      <c r="P205" s="172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40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401"/>
      <c r="G206" s="401"/>
      <c r="H206" s="12"/>
      <c r="I206" s="13"/>
      <c r="J206" s="13"/>
      <c r="K206" s="31">
        <f t="shared" si="32"/>
        <v>0</v>
      </c>
      <c r="L206" s="402"/>
      <c r="M206" s="403"/>
      <c r="N206" s="404"/>
      <c r="O206" s="173">
        <f t="shared" si="31"/>
        <v>0</v>
      </c>
      <c r="P206" s="173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406">
        <f>A156</f>
        <v>0</v>
      </c>
      <c r="B207" s="23">
        <f>B144</f>
        <v>0</v>
      </c>
      <c r="C207" s="23">
        <f>B207+1/24</f>
        <v>4.1666666666666664E-2</v>
      </c>
      <c r="D207" s="1"/>
      <c r="E207" s="171"/>
      <c r="F207" s="408"/>
      <c r="G207" s="409"/>
      <c r="H207" s="2"/>
      <c r="I207" s="3"/>
      <c r="J207" s="3"/>
      <c r="K207" s="29">
        <f t="shared" si="32"/>
        <v>0</v>
      </c>
      <c r="L207" s="410"/>
      <c r="M207" s="411"/>
      <c r="N207" s="412"/>
      <c r="O207" s="35">
        <f t="shared" si="31"/>
        <v>0</v>
      </c>
      <c r="P207" s="171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406"/>
      <c r="B208" s="24">
        <f>C207</f>
        <v>4.1666666666666664E-2</v>
      </c>
      <c r="C208" s="24">
        <f>B208+1/24</f>
        <v>8.3333333333333329E-2</v>
      </c>
      <c r="D208" s="5"/>
      <c r="E208" s="172"/>
      <c r="F208" s="393"/>
      <c r="G208" s="394"/>
      <c r="H208" s="6"/>
      <c r="I208" s="7"/>
      <c r="J208" s="7"/>
      <c r="K208" s="30">
        <f t="shared" si="32"/>
        <v>0</v>
      </c>
      <c r="L208" s="395"/>
      <c r="M208" s="396"/>
      <c r="N208" s="397"/>
      <c r="O208" s="36">
        <f t="shared" si="31"/>
        <v>0</v>
      </c>
      <c r="P208" s="172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40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72"/>
      <c r="F209" s="398"/>
      <c r="G209" s="398"/>
      <c r="H209" s="6"/>
      <c r="I209" s="7"/>
      <c r="J209" s="7"/>
      <c r="K209" s="30">
        <f t="shared" si="32"/>
        <v>0</v>
      </c>
      <c r="L209" s="395"/>
      <c r="M209" s="396"/>
      <c r="N209" s="397"/>
      <c r="O209" s="36">
        <f t="shared" si="31"/>
        <v>0</v>
      </c>
      <c r="P209" s="172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406"/>
      <c r="B210" s="24">
        <f t="shared" si="49"/>
        <v>0.125</v>
      </c>
      <c r="C210" s="24">
        <f t="shared" si="50"/>
        <v>0.16666666666666666</v>
      </c>
      <c r="D210" s="5"/>
      <c r="E210" s="172"/>
      <c r="F210" s="398"/>
      <c r="G210" s="398"/>
      <c r="H210" s="6"/>
      <c r="I210" s="7"/>
      <c r="J210" s="7"/>
      <c r="K210" s="30">
        <f t="shared" si="32"/>
        <v>0</v>
      </c>
      <c r="L210" s="395"/>
      <c r="M210" s="396"/>
      <c r="N210" s="397"/>
      <c r="O210" s="36">
        <f t="shared" si="31"/>
        <v>0</v>
      </c>
      <c r="P210" s="172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406"/>
      <c r="B211" s="24">
        <f t="shared" si="49"/>
        <v>0.16666666666666666</v>
      </c>
      <c r="C211" s="24">
        <f t="shared" si="50"/>
        <v>0.20833333333333331</v>
      </c>
      <c r="D211" s="5"/>
      <c r="E211" s="172"/>
      <c r="F211" s="398"/>
      <c r="G211" s="398"/>
      <c r="H211" s="6"/>
      <c r="I211" s="7"/>
      <c r="J211" s="7"/>
      <c r="K211" s="30">
        <f t="shared" si="32"/>
        <v>0</v>
      </c>
      <c r="L211" s="395"/>
      <c r="M211" s="396"/>
      <c r="N211" s="397"/>
      <c r="O211" s="36">
        <f t="shared" si="31"/>
        <v>0</v>
      </c>
      <c r="P211" s="172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406"/>
      <c r="B212" s="24">
        <f t="shared" si="49"/>
        <v>0.20833333333333331</v>
      </c>
      <c r="C212" s="24">
        <f t="shared" si="50"/>
        <v>0.24999999999999997</v>
      </c>
      <c r="D212" s="5"/>
      <c r="E212" s="172"/>
      <c r="F212" s="398"/>
      <c r="G212" s="398"/>
      <c r="H212" s="6"/>
      <c r="I212" s="7"/>
      <c r="J212" s="7"/>
      <c r="K212" s="30">
        <f t="shared" si="32"/>
        <v>0</v>
      </c>
      <c r="L212" s="395"/>
      <c r="M212" s="396"/>
      <c r="N212" s="397"/>
      <c r="O212" s="36">
        <f t="shared" si="31"/>
        <v>0</v>
      </c>
      <c r="P212" s="172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40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398"/>
      <c r="G213" s="398"/>
      <c r="H213" s="6"/>
      <c r="I213" s="7"/>
      <c r="J213" s="7"/>
      <c r="K213" s="30">
        <f t="shared" si="32"/>
        <v>0</v>
      </c>
      <c r="L213" s="395"/>
      <c r="M213" s="396"/>
      <c r="N213" s="397"/>
      <c r="O213" s="36">
        <f t="shared" si="31"/>
        <v>0</v>
      </c>
      <c r="P213" s="172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40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393"/>
      <c r="G214" s="394"/>
      <c r="H214" s="6"/>
      <c r="I214" s="7"/>
      <c r="J214" s="7"/>
      <c r="K214" s="30">
        <f t="shared" si="32"/>
        <v>0</v>
      </c>
      <c r="L214" s="395"/>
      <c r="M214" s="396"/>
      <c r="N214" s="397"/>
      <c r="O214" s="36">
        <f t="shared" si="31"/>
        <v>0</v>
      </c>
      <c r="P214" s="172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406"/>
      <c r="B215" s="24">
        <f t="shared" si="49"/>
        <v>0.33333333333333331</v>
      </c>
      <c r="C215" s="24">
        <f t="shared" si="50"/>
        <v>0.375</v>
      </c>
      <c r="D215" s="5"/>
      <c r="E215" s="9"/>
      <c r="F215" s="393"/>
      <c r="G215" s="394"/>
      <c r="H215" s="6"/>
      <c r="I215" s="7"/>
      <c r="J215" s="7"/>
      <c r="K215" s="30">
        <f t="shared" si="32"/>
        <v>0</v>
      </c>
      <c r="L215" s="395"/>
      <c r="M215" s="396"/>
      <c r="N215" s="397"/>
      <c r="O215" s="36">
        <f t="shared" si="31"/>
        <v>0</v>
      </c>
      <c r="P215" s="172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406"/>
      <c r="B216" s="24">
        <f t="shared" si="49"/>
        <v>0.375</v>
      </c>
      <c r="C216" s="24">
        <f t="shared" si="50"/>
        <v>0.41666666666666669</v>
      </c>
      <c r="D216" s="5"/>
      <c r="E216" s="9"/>
      <c r="F216" s="398"/>
      <c r="G216" s="398"/>
      <c r="H216" s="6"/>
      <c r="I216" s="7"/>
      <c r="J216" s="7"/>
      <c r="K216" s="30">
        <f t="shared" si="32"/>
        <v>0</v>
      </c>
      <c r="L216" s="395"/>
      <c r="M216" s="396"/>
      <c r="N216" s="397"/>
      <c r="O216" s="36">
        <f t="shared" si="31"/>
        <v>0</v>
      </c>
      <c r="P216" s="172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40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401"/>
      <c r="G217" s="401"/>
      <c r="H217" s="12"/>
      <c r="I217" s="13"/>
      <c r="J217" s="13"/>
      <c r="K217" s="31">
        <f t="shared" si="32"/>
        <v>0</v>
      </c>
      <c r="L217" s="402"/>
      <c r="M217" s="403"/>
      <c r="N217" s="404"/>
      <c r="O217" s="173">
        <f t="shared" si="31"/>
        <v>0</v>
      </c>
      <c r="P217" s="173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405">
        <f>A157</f>
        <v>0</v>
      </c>
      <c r="B218" s="23">
        <f>B146</f>
        <v>0</v>
      </c>
      <c r="C218" s="23">
        <f>B218+1/24</f>
        <v>4.1666666666666664E-2</v>
      </c>
      <c r="D218" s="1"/>
      <c r="E218" s="171"/>
      <c r="F218" s="408"/>
      <c r="G218" s="409"/>
      <c r="H218" s="2"/>
      <c r="I218" s="3"/>
      <c r="J218" s="3"/>
      <c r="K218" s="29">
        <f t="shared" si="32"/>
        <v>0</v>
      </c>
      <c r="L218" s="410"/>
      <c r="M218" s="411"/>
      <c r="N218" s="412"/>
      <c r="O218" s="35">
        <f t="shared" si="31"/>
        <v>0</v>
      </c>
      <c r="P218" s="171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406"/>
      <c r="B219" s="24">
        <f>C218</f>
        <v>4.1666666666666664E-2</v>
      </c>
      <c r="C219" s="24">
        <f>B219+1/24</f>
        <v>8.3333333333333329E-2</v>
      </c>
      <c r="D219" s="5"/>
      <c r="E219" s="172"/>
      <c r="F219" s="393"/>
      <c r="G219" s="394"/>
      <c r="H219" s="6"/>
      <c r="I219" s="7"/>
      <c r="J219" s="7"/>
      <c r="K219" s="30">
        <f t="shared" si="32"/>
        <v>0</v>
      </c>
      <c r="L219" s="395"/>
      <c r="M219" s="396"/>
      <c r="N219" s="397"/>
      <c r="O219" s="36">
        <f t="shared" si="31"/>
        <v>0</v>
      </c>
      <c r="P219" s="172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40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72"/>
      <c r="F220" s="398"/>
      <c r="G220" s="398"/>
      <c r="H220" s="6"/>
      <c r="I220" s="7"/>
      <c r="J220" s="7"/>
      <c r="K220" s="30">
        <f t="shared" si="32"/>
        <v>0</v>
      </c>
      <c r="L220" s="395"/>
      <c r="M220" s="396"/>
      <c r="N220" s="397"/>
      <c r="O220" s="36">
        <f t="shared" si="31"/>
        <v>0</v>
      </c>
      <c r="P220" s="172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406"/>
      <c r="B221" s="24">
        <f t="shared" si="51"/>
        <v>0.125</v>
      </c>
      <c r="C221" s="24">
        <f t="shared" si="52"/>
        <v>0.16666666666666666</v>
      </c>
      <c r="D221" s="5"/>
      <c r="E221" s="172"/>
      <c r="F221" s="398"/>
      <c r="G221" s="398"/>
      <c r="H221" s="6"/>
      <c r="I221" s="7"/>
      <c r="J221" s="7"/>
      <c r="K221" s="30">
        <f t="shared" si="32"/>
        <v>0</v>
      </c>
      <c r="L221" s="395"/>
      <c r="M221" s="396"/>
      <c r="N221" s="397"/>
      <c r="O221" s="36">
        <f t="shared" si="31"/>
        <v>0</v>
      </c>
      <c r="P221" s="172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406"/>
      <c r="B222" s="24">
        <f t="shared" si="51"/>
        <v>0.16666666666666666</v>
      </c>
      <c r="C222" s="24">
        <f t="shared" si="52"/>
        <v>0.20833333333333331</v>
      </c>
      <c r="D222" s="5"/>
      <c r="E222" s="172"/>
      <c r="F222" s="398"/>
      <c r="G222" s="398"/>
      <c r="H222" s="6"/>
      <c r="I222" s="7"/>
      <c r="J222" s="7"/>
      <c r="K222" s="30">
        <f t="shared" si="32"/>
        <v>0</v>
      </c>
      <c r="L222" s="395"/>
      <c r="M222" s="396"/>
      <c r="N222" s="397"/>
      <c r="O222" s="36">
        <f t="shared" si="31"/>
        <v>0</v>
      </c>
      <c r="P222" s="172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406"/>
      <c r="B223" s="24">
        <f t="shared" si="51"/>
        <v>0.20833333333333331</v>
      </c>
      <c r="C223" s="24">
        <f t="shared" si="52"/>
        <v>0.24999999999999997</v>
      </c>
      <c r="D223" s="5"/>
      <c r="E223" s="172"/>
      <c r="F223" s="398"/>
      <c r="G223" s="398"/>
      <c r="H223" s="6"/>
      <c r="I223" s="7"/>
      <c r="J223" s="7"/>
      <c r="K223" s="30">
        <f t="shared" si="32"/>
        <v>0</v>
      </c>
      <c r="L223" s="395"/>
      <c r="M223" s="396"/>
      <c r="N223" s="397"/>
      <c r="O223" s="36">
        <f t="shared" si="31"/>
        <v>0</v>
      </c>
      <c r="P223" s="172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40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398"/>
      <c r="G224" s="398"/>
      <c r="H224" s="6"/>
      <c r="I224" s="7"/>
      <c r="J224" s="7"/>
      <c r="K224" s="30">
        <f t="shared" si="32"/>
        <v>0</v>
      </c>
      <c r="L224" s="395"/>
      <c r="M224" s="396"/>
      <c r="N224" s="397"/>
      <c r="O224" s="36">
        <f t="shared" si="31"/>
        <v>0</v>
      </c>
      <c r="P224" s="172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40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393"/>
      <c r="G225" s="394"/>
      <c r="H225" s="6"/>
      <c r="I225" s="7"/>
      <c r="J225" s="7"/>
      <c r="K225" s="30">
        <f t="shared" si="32"/>
        <v>0</v>
      </c>
      <c r="L225" s="395"/>
      <c r="M225" s="396"/>
      <c r="N225" s="397"/>
      <c r="O225" s="36">
        <f t="shared" si="31"/>
        <v>0</v>
      </c>
      <c r="P225" s="172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406"/>
      <c r="B226" s="24">
        <f t="shared" si="51"/>
        <v>0.33333333333333331</v>
      </c>
      <c r="C226" s="24">
        <f t="shared" si="52"/>
        <v>0.375</v>
      </c>
      <c r="D226" s="5"/>
      <c r="E226" s="9"/>
      <c r="F226" s="393"/>
      <c r="G226" s="394"/>
      <c r="H226" s="6"/>
      <c r="I226" s="7"/>
      <c r="J226" s="7"/>
      <c r="K226" s="30">
        <f t="shared" si="32"/>
        <v>0</v>
      </c>
      <c r="L226" s="395"/>
      <c r="M226" s="396"/>
      <c r="N226" s="397"/>
      <c r="O226" s="36">
        <f t="shared" ref="O226:O228" si="53">IF(H226=$V$5,$F$122,"")</f>
        <v>0</v>
      </c>
      <c r="P226" s="172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406"/>
      <c r="B227" s="24">
        <f t="shared" si="51"/>
        <v>0.375</v>
      </c>
      <c r="C227" s="24">
        <f t="shared" si="52"/>
        <v>0.41666666666666669</v>
      </c>
      <c r="D227" s="5"/>
      <c r="E227" s="9"/>
      <c r="F227" s="398"/>
      <c r="G227" s="398"/>
      <c r="H227" s="6"/>
      <c r="I227" s="7"/>
      <c r="J227" s="7"/>
      <c r="K227" s="30">
        <f t="shared" ref="K227:K228" si="54">(J227-I227+(J227&lt;I227))*24*60</f>
        <v>0</v>
      </c>
      <c r="L227" s="395"/>
      <c r="M227" s="396"/>
      <c r="N227" s="397"/>
      <c r="O227" s="36">
        <f t="shared" si="53"/>
        <v>0</v>
      </c>
      <c r="P227" s="172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40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401"/>
      <c r="G228" s="401"/>
      <c r="H228" s="12"/>
      <c r="I228" s="13"/>
      <c r="J228" s="13"/>
      <c r="K228" s="31">
        <f t="shared" si="54"/>
        <v>0</v>
      </c>
      <c r="L228" s="402"/>
      <c r="M228" s="403"/>
      <c r="N228" s="404"/>
      <c r="O228" s="173">
        <f t="shared" si="53"/>
        <v>0</v>
      </c>
      <c r="P228" s="173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5" thickBot="1">
      <c r="S229" s="34">
        <f t="shared" ref="S229:Z229" si="55">SUM(S162:S228)</f>
        <v>176.99999999999997</v>
      </c>
      <c r="T229" s="34">
        <f t="shared" si="55"/>
        <v>16.999999999999979</v>
      </c>
      <c r="U229" s="34">
        <f t="shared" si="55"/>
        <v>63.999999999999879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571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</mergeCells>
  <conditionalFormatting sqref="A37:F42">
    <cfRule type="containsBlanks" dxfId="843" priority="109" stopIfTrue="1">
      <formula>LEN(TRIM(A37))=0</formula>
    </cfRule>
  </conditionalFormatting>
  <conditionalFormatting sqref="A152:F157">
    <cfRule type="containsBlanks" dxfId="842" priority="83" stopIfTrue="1">
      <formula>LEN(TRIM(A152))=0</formula>
    </cfRule>
  </conditionalFormatting>
  <conditionalFormatting sqref="B21:C32">
    <cfRule type="containsBlanks" dxfId="841" priority="115" stopIfTrue="1">
      <formula>LEN(TRIM(B21))=0</formula>
    </cfRule>
  </conditionalFormatting>
  <conditionalFormatting sqref="B136:C147">
    <cfRule type="containsBlanks" dxfId="840" priority="89" stopIfTrue="1">
      <formula>LEN(TRIM(B136))=0</formula>
    </cfRule>
  </conditionalFormatting>
  <conditionalFormatting sqref="D162:D166 D167:G168 D169:F170">
    <cfRule type="containsBlanks" dxfId="839" priority="82" stopIfTrue="1">
      <formula>LEN(TRIM(D162))=0</formula>
    </cfRule>
  </conditionalFormatting>
  <conditionalFormatting sqref="D181:F182 D183:G184">
    <cfRule type="containsBlanks" dxfId="838" priority="81" stopIfTrue="1">
      <formula>LEN(TRIM(D181))=0</formula>
    </cfRule>
  </conditionalFormatting>
  <conditionalFormatting sqref="D59:G65 D66:F67 D68:J69">
    <cfRule type="containsBlanks" dxfId="837" priority="107" stopIfTrue="1">
      <formula>LEN(TRIM(D59))=0</formula>
    </cfRule>
  </conditionalFormatting>
  <conditionalFormatting sqref="D70:G76 D77:F78 D79:J80">
    <cfRule type="containsBlanks" dxfId="836" priority="106" stopIfTrue="1">
      <formula>LEN(TRIM(D70))=0</formula>
    </cfRule>
  </conditionalFormatting>
  <conditionalFormatting sqref="D81:G87 D88:F89 D90:J91">
    <cfRule type="containsBlanks" dxfId="835" priority="105" stopIfTrue="1">
      <formula>LEN(TRIM(D81))=0</formula>
    </cfRule>
  </conditionalFormatting>
  <conditionalFormatting sqref="D92:G98 D99:F100 D101:J102">
    <cfRule type="containsBlanks" dxfId="834" priority="53" stopIfTrue="1">
      <formula>LEN(TRIM(D92))=0</formula>
    </cfRule>
  </conditionalFormatting>
  <conditionalFormatting sqref="D103:G109 D110:F111 D112:J113">
    <cfRule type="containsBlanks" dxfId="833" priority="47" stopIfTrue="1">
      <formula>LEN(TRIM(D103))=0</formula>
    </cfRule>
  </conditionalFormatting>
  <conditionalFormatting sqref="D171:G180">
    <cfRule type="containsBlanks" dxfId="832" priority="16" stopIfTrue="1">
      <formula>LEN(TRIM(D171))=0</formula>
    </cfRule>
  </conditionalFormatting>
  <conditionalFormatting sqref="D188:G191 D192:F193 D194:G195">
    <cfRule type="containsBlanks" dxfId="831" priority="80" stopIfTrue="1">
      <formula>LEN(TRIM(D188))=0</formula>
    </cfRule>
  </conditionalFormatting>
  <conditionalFormatting sqref="D200:G202 D203:F204 D205:J206">
    <cfRule type="containsBlanks" dxfId="830" priority="79" stopIfTrue="1">
      <formula>LEN(TRIM(D200))=0</formula>
    </cfRule>
  </conditionalFormatting>
  <conditionalFormatting sqref="D207:G213 D214:F215 D216:J217">
    <cfRule type="containsBlanks" dxfId="829" priority="41" stopIfTrue="1">
      <formula>LEN(TRIM(D207))=0</formula>
    </cfRule>
  </conditionalFormatting>
  <conditionalFormatting sqref="D218:G224 D225:F226 D227:J228">
    <cfRule type="containsBlanks" dxfId="828" priority="34" stopIfTrue="1">
      <formula>LEN(TRIM(D218))=0</formula>
    </cfRule>
  </conditionalFormatting>
  <conditionalFormatting sqref="D47:J53 D54:F55 H54:J55 D56:J58">
    <cfRule type="containsBlanks" dxfId="827" priority="108" stopIfTrue="1">
      <formula>LEN(TRIM(D47))=0</formula>
    </cfRule>
  </conditionalFormatting>
  <conditionalFormatting sqref="D185:J187">
    <cfRule type="containsBlanks" dxfId="826" priority="11" stopIfTrue="1">
      <formula>LEN(TRIM(D185))=0</formula>
    </cfRule>
  </conditionalFormatting>
  <conditionalFormatting sqref="D196:J199">
    <cfRule type="containsBlanks" dxfId="825" priority="5" stopIfTrue="1">
      <formula>LEN(TRIM(D196))=0</formula>
    </cfRule>
  </conditionalFormatting>
  <conditionalFormatting sqref="E21:E32">
    <cfRule type="containsBlanks" dxfId="824" priority="114" stopIfTrue="1">
      <formula>LEN(TRIM(E21))=0</formula>
    </cfRule>
  </conditionalFormatting>
  <conditionalFormatting sqref="E136:E147">
    <cfRule type="containsBlanks" dxfId="823" priority="88" stopIfTrue="1">
      <formula>LEN(TRIM(E136))=0</formula>
    </cfRule>
  </conditionalFormatting>
  <conditionalFormatting sqref="E165:G166">
    <cfRule type="containsBlanks" dxfId="822" priority="18" stopIfTrue="1">
      <formula>LEN(TRIM(E165))=0</formula>
    </cfRule>
  </conditionalFormatting>
  <conditionalFormatting sqref="E162:J164">
    <cfRule type="containsBlanks" dxfId="821" priority="24" stopIfTrue="1">
      <formula>LEN(TRIM(E162))=0</formula>
    </cfRule>
  </conditionalFormatting>
  <conditionalFormatting sqref="F5:H13">
    <cfRule type="containsBlanks" dxfId="820" priority="4" stopIfTrue="1">
      <formula>LEN(TRIM(F5))=0</formula>
    </cfRule>
  </conditionalFormatting>
  <conditionalFormatting sqref="F120:H128">
    <cfRule type="containsBlanks" dxfId="819" priority="65" stopIfTrue="1">
      <formula>LEN(TRIM(F120))=0</formula>
    </cfRule>
  </conditionalFormatting>
  <conditionalFormatting sqref="G37:G38">
    <cfRule type="containsBlanks" dxfId="818" priority="1" stopIfTrue="1">
      <formula>LEN(TRIM(G37))=0</formula>
    </cfRule>
  </conditionalFormatting>
  <conditionalFormatting sqref="G152:G154">
    <cfRule type="containsBlanks" dxfId="817" priority="2" stopIfTrue="1">
      <formula>LEN(TRIM(G152))=0</formula>
    </cfRule>
  </conditionalFormatting>
  <conditionalFormatting sqref="H59:J67">
    <cfRule type="containsBlanks" dxfId="816" priority="64" stopIfTrue="1">
      <formula>LEN(TRIM(H59))=0</formula>
    </cfRule>
  </conditionalFormatting>
  <conditionalFormatting sqref="H70:J78">
    <cfRule type="containsBlanks" dxfId="815" priority="63" stopIfTrue="1">
      <formula>LEN(TRIM(H70))=0</formula>
    </cfRule>
  </conditionalFormatting>
  <conditionalFormatting sqref="H81:J89">
    <cfRule type="containsBlanks" dxfId="814" priority="62" stopIfTrue="1">
      <formula>LEN(TRIM(H81))=0</formula>
    </cfRule>
  </conditionalFormatting>
  <conditionalFormatting sqref="H92:J100">
    <cfRule type="containsBlanks" dxfId="813" priority="48" stopIfTrue="1">
      <formula>LEN(TRIM(H92))=0</formula>
    </cfRule>
  </conditionalFormatting>
  <conditionalFormatting sqref="H103:J111">
    <cfRule type="containsBlanks" dxfId="812" priority="42" stopIfTrue="1">
      <formula>LEN(TRIM(H103))=0</formula>
    </cfRule>
  </conditionalFormatting>
  <conditionalFormatting sqref="H165:J184">
    <cfRule type="containsBlanks" dxfId="811" priority="17" stopIfTrue="1">
      <formula>LEN(TRIM(H165))=0</formula>
    </cfRule>
  </conditionalFormatting>
  <conditionalFormatting sqref="H188:J195">
    <cfRule type="containsBlanks" dxfId="810" priority="57" stopIfTrue="1">
      <formula>LEN(TRIM(H188))=0</formula>
    </cfRule>
  </conditionalFormatting>
  <conditionalFormatting sqref="H200:J204">
    <cfRule type="containsBlanks" dxfId="809" priority="56" stopIfTrue="1">
      <formula>LEN(TRIM(H200))=0</formula>
    </cfRule>
  </conditionalFormatting>
  <conditionalFormatting sqref="H207:J215">
    <cfRule type="containsBlanks" dxfId="808" priority="35" stopIfTrue="1">
      <formula>LEN(TRIM(H207))=0</formula>
    </cfRule>
  </conditionalFormatting>
  <conditionalFormatting sqref="H218:J226">
    <cfRule type="containsBlanks" dxfId="807" priority="28" stopIfTrue="1">
      <formula>LEN(TRIM(H218))=0</formula>
    </cfRule>
  </conditionalFormatting>
  <conditionalFormatting sqref="K5:L13">
    <cfRule type="containsBlanks" dxfId="806" priority="3" stopIfTrue="1">
      <formula>LEN(TRIM(K5))=0</formula>
    </cfRule>
  </conditionalFormatting>
  <conditionalFormatting sqref="K120:L128">
    <cfRule type="containsBlanks" dxfId="805" priority="91" stopIfTrue="1">
      <formula>LEN(TRIM(K120))=0</formula>
    </cfRule>
  </conditionalFormatting>
  <conditionalFormatting sqref="L47:L113">
    <cfRule type="containsBlanks" dxfId="804" priority="43" stopIfTrue="1">
      <formula>LEN(TRIM(L47))=0</formula>
    </cfRule>
  </conditionalFormatting>
  <conditionalFormatting sqref="L162:L228">
    <cfRule type="containsBlanks" dxfId="803" priority="15" stopIfTrue="1">
      <formula>LEN(TRIM(L162))=0</formula>
    </cfRule>
  </conditionalFormatting>
  <conditionalFormatting sqref="O47:Q113">
    <cfRule type="containsBlanks" dxfId="802" priority="44" stopIfTrue="1">
      <formula>LEN(TRIM(O47))=0</formula>
    </cfRule>
  </conditionalFormatting>
  <conditionalFormatting sqref="O162:Q228">
    <cfRule type="containsBlanks" dxfId="801" priority="29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AD15BEEB-D899-4E46-ADA5-BE1C0EA47228}">
      <formula1>$V$3:$V$5</formula1>
    </dataValidation>
  </dataValidation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13"/>
  <dimension ref="A1:AB229"/>
  <sheetViews>
    <sheetView topLeftCell="A3" zoomScale="70" zoomScaleNormal="70" workbookViewId="0">
      <selection activeCell="I36" sqref="I36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185"/>
      <c r="S1" s="185"/>
      <c r="T1" s="185"/>
      <c r="U1" s="185"/>
    </row>
    <row r="2" spans="1:24" ht="15.75" thickBot="1">
      <c r="A2" s="258" t="s">
        <v>90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186"/>
      <c r="S2" s="186"/>
      <c r="T2" s="186"/>
      <c r="U2" s="186"/>
    </row>
    <row r="3" spans="1:24" ht="18.75" thickBot="1">
      <c r="A3" s="259" t="s">
        <v>60</v>
      </c>
      <c r="B3" s="260"/>
      <c r="C3" s="260"/>
      <c r="D3" s="260"/>
      <c r="E3" s="261"/>
      <c r="F3" s="37" t="s">
        <v>61</v>
      </c>
      <c r="G3" s="38">
        <f>SUM(J21:J32)+SUM(J136:J147)</f>
        <v>51660.000000000029</v>
      </c>
      <c r="H3" s="38">
        <f>SUM(K21:K32)+SUM(K136:K147)</f>
        <v>49585</v>
      </c>
      <c r="I3" s="81" t="s">
        <v>47</v>
      </c>
      <c r="J3" s="82">
        <v>2000</v>
      </c>
      <c r="K3" s="83" t="s">
        <v>54</v>
      </c>
      <c r="L3" s="84">
        <v>720</v>
      </c>
    </row>
    <row r="4" spans="1:24" ht="20.25" customHeight="1" thickBot="1">
      <c r="A4" s="262" t="s">
        <v>8</v>
      </c>
      <c r="B4" s="263"/>
      <c r="C4" s="263"/>
      <c r="D4" s="263"/>
      <c r="E4" s="264"/>
      <c r="F4" s="265" t="s">
        <v>34</v>
      </c>
      <c r="G4" s="265"/>
      <c r="H4" s="266"/>
      <c r="I4" s="265" t="s">
        <v>9</v>
      </c>
      <c r="J4" s="267"/>
      <c r="K4" s="268" t="s">
        <v>16</v>
      </c>
      <c r="L4" s="266"/>
      <c r="M4" s="85"/>
      <c r="N4" s="269" t="s">
        <v>28</v>
      </c>
      <c r="O4" s="270"/>
      <c r="P4" s="270"/>
      <c r="Q4" s="270"/>
      <c r="R4" s="270"/>
      <c r="S4" s="270"/>
      <c r="T4" s="270"/>
      <c r="U4" s="271"/>
      <c r="X4" s="86"/>
    </row>
    <row r="5" spans="1:24" ht="15" thickBot="1">
      <c r="A5" s="289" t="s">
        <v>63</v>
      </c>
      <c r="B5" s="290"/>
      <c r="C5" s="290"/>
      <c r="D5" s="290"/>
      <c r="E5" s="290"/>
      <c r="F5" s="291"/>
      <c r="G5" s="292"/>
      <c r="H5" s="293"/>
      <c r="I5" s="294" t="s">
        <v>65</v>
      </c>
      <c r="J5" s="295"/>
      <c r="K5" s="291" t="s">
        <v>169</v>
      </c>
      <c r="L5" s="293"/>
      <c r="N5" s="296"/>
      <c r="O5" s="280" t="s">
        <v>29</v>
      </c>
      <c r="P5" s="281"/>
      <c r="Q5" s="281"/>
      <c r="R5" s="178"/>
      <c r="S5" s="178"/>
      <c r="T5" s="178"/>
      <c r="U5" s="87"/>
      <c r="X5" s="88"/>
    </row>
    <row r="6" spans="1:24" ht="14.25">
      <c r="A6" s="183" t="s">
        <v>7</v>
      </c>
      <c r="B6" s="184"/>
      <c r="C6" s="184"/>
      <c r="D6" s="184"/>
      <c r="E6" s="184"/>
      <c r="F6" s="275" t="s">
        <v>170</v>
      </c>
      <c r="G6" s="276"/>
      <c r="H6" s="277"/>
      <c r="I6" s="294" t="s">
        <v>45</v>
      </c>
      <c r="J6" s="295"/>
      <c r="K6" s="275" t="s">
        <v>171</v>
      </c>
      <c r="L6" s="277"/>
      <c r="N6" s="297"/>
      <c r="O6" s="298"/>
      <c r="P6" s="299"/>
      <c r="Q6" s="299"/>
      <c r="R6" s="179"/>
      <c r="S6" s="179"/>
      <c r="T6" s="179"/>
      <c r="U6" s="89"/>
      <c r="X6" s="88"/>
    </row>
    <row r="7" spans="1:24" ht="16.5" customHeight="1">
      <c r="A7" s="272" t="s">
        <v>46</v>
      </c>
      <c r="B7" s="273"/>
      <c r="C7" s="273"/>
      <c r="D7" s="273"/>
      <c r="E7" s="274"/>
      <c r="F7" s="275" t="s">
        <v>124</v>
      </c>
      <c r="G7" s="276"/>
      <c r="H7" s="277"/>
      <c r="I7" s="197" t="s">
        <v>44</v>
      </c>
      <c r="J7" s="71"/>
      <c r="K7" s="275" t="s">
        <v>258</v>
      </c>
      <c r="L7" s="277"/>
      <c r="N7" s="278"/>
      <c r="O7" s="280" t="s">
        <v>30</v>
      </c>
      <c r="P7" s="281"/>
      <c r="Q7" s="282"/>
      <c r="R7" s="180"/>
      <c r="S7" s="180"/>
      <c r="T7" s="180"/>
      <c r="U7" s="87"/>
      <c r="X7" s="88"/>
    </row>
    <row r="8" spans="1:24" ht="16.5" customHeight="1" thickBot="1">
      <c r="A8" s="272" t="s">
        <v>66</v>
      </c>
      <c r="B8" s="273"/>
      <c r="C8" s="273"/>
      <c r="D8" s="273"/>
      <c r="E8" s="274"/>
      <c r="F8" s="286" t="s">
        <v>173</v>
      </c>
      <c r="G8" s="287"/>
      <c r="H8" s="288"/>
      <c r="I8" s="197" t="s">
        <v>67</v>
      </c>
      <c r="J8" s="71"/>
      <c r="K8" s="286" t="s">
        <v>174</v>
      </c>
      <c r="L8" s="288"/>
      <c r="N8" s="279"/>
      <c r="O8" s="283"/>
      <c r="P8" s="284"/>
      <c r="Q8" s="285"/>
      <c r="R8" s="181"/>
      <c r="S8" s="181"/>
      <c r="T8" s="181"/>
      <c r="U8" s="91"/>
      <c r="X8" s="88"/>
    </row>
    <row r="9" spans="1:24" ht="15" thickBot="1">
      <c r="A9" s="303" t="s">
        <v>66</v>
      </c>
      <c r="B9" s="304"/>
      <c r="C9" s="304"/>
      <c r="D9" s="304"/>
      <c r="E9" s="305"/>
      <c r="F9" s="306" t="s">
        <v>175</v>
      </c>
      <c r="G9" s="307"/>
      <c r="H9" s="308"/>
      <c r="I9" s="92"/>
      <c r="J9" s="93"/>
      <c r="K9" s="306"/>
      <c r="L9" s="308"/>
      <c r="N9" s="309"/>
      <c r="O9" s="309"/>
      <c r="P9" s="310"/>
      <c r="Q9" s="310"/>
      <c r="R9" s="182"/>
      <c r="S9" s="182"/>
      <c r="T9" s="182"/>
      <c r="U9" s="182"/>
      <c r="X9" s="88"/>
    </row>
    <row r="10" spans="1:24" ht="15" hidden="1" thickBot="1">
      <c r="A10" s="94"/>
      <c r="B10" s="95"/>
      <c r="C10" s="95"/>
      <c r="D10" s="95"/>
      <c r="E10" s="95"/>
      <c r="F10" s="96"/>
      <c r="G10" s="96"/>
      <c r="H10" s="96"/>
      <c r="I10" s="95"/>
      <c r="J10" s="95"/>
      <c r="K10" s="96"/>
      <c r="L10" s="97"/>
      <c r="N10" s="177"/>
      <c r="O10" s="177"/>
      <c r="P10" s="182"/>
      <c r="Q10" s="182"/>
      <c r="R10" s="182"/>
      <c r="S10" s="182"/>
      <c r="T10" s="182"/>
      <c r="U10" s="182"/>
      <c r="X10" s="88"/>
    </row>
    <row r="11" spans="1:24" ht="15" hidden="1" thickBot="1">
      <c r="A11" s="94"/>
      <c r="B11" s="95"/>
      <c r="C11" s="95"/>
      <c r="D11" s="95"/>
      <c r="E11" s="95"/>
      <c r="F11" s="96"/>
      <c r="G11" s="96"/>
      <c r="H11" s="96"/>
      <c r="I11" s="95"/>
      <c r="J11" s="95"/>
      <c r="K11" s="96"/>
      <c r="L11" s="97"/>
      <c r="N11" s="177"/>
      <c r="O11" s="177"/>
      <c r="P11" s="182"/>
      <c r="Q11" s="182"/>
      <c r="R11" s="182"/>
      <c r="S11" s="182"/>
      <c r="T11" s="182"/>
      <c r="U11" s="182"/>
      <c r="X11" s="88"/>
    </row>
    <row r="12" spans="1:24" ht="15" hidden="1" thickBot="1">
      <c r="A12" s="94"/>
      <c r="B12" s="95"/>
      <c r="C12" s="95"/>
      <c r="D12" s="95"/>
      <c r="E12" s="95"/>
      <c r="F12" s="96"/>
      <c r="G12" s="96"/>
      <c r="H12" s="96"/>
      <c r="I12" s="95"/>
      <c r="J12" s="95"/>
      <c r="K12" s="96"/>
      <c r="L12" s="97"/>
      <c r="N12" s="177"/>
      <c r="O12" s="177"/>
      <c r="P12" s="182"/>
      <c r="Q12" s="182"/>
      <c r="R12" s="182"/>
      <c r="S12" s="182"/>
      <c r="T12" s="182"/>
      <c r="U12" s="182"/>
      <c r="X12" s="88"/>
    </row>
    <row r="13" spans="1:24" ht="15" hidden="1" thickBot="1">
      <c r="A13" s="94"/>
      <c r="B13" s="95"/>
      <c r="C13" s="95"/>
      <c r="D13" s="95"/>
      <c r="E13" s="95"/>
      <c r="F13" s="96"/>
      <c r="G13" s="96"/>
      <c r="H13" s="96"/>
      <c r="I13" s="95"/>
      <c r="J13" s="95"/>
      <c r="K13" s="96"/>
      <c r="L13" s="97"/>
      <c r="N13" s="177"/>
      <c r="O13" s="177"/>
      <c r="P13" s="182"/>
      <c r="Q13" s="182"/>
      <c r="R13" s="182"/>
      <c r="S13" s="182"/>
      <c r="T13" s="182"/>
      <c r="U13" s="182"/>
      <c r="X13" s="88"/>
    </row>
    <row r="14" spans="1:24" ht="18.75" customHeight="1" thickBot="1">
      <c r="A14" s="311" t="s">
        <v>33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3"/>
      <c r="N14" s="314" t="s">
        <v>37</v>
      </c>
      <c r="O14" s="315"/>
      <c r="P14" s="315"/>
      <c r="Q14" s="315"/>
      <c r="R14" s="315"/>
      <c r="S14" s="315"/>
      <c r="T14" s="315"/>
      <c r="U14" s="315"/>
      <c r="V14" s="316"/>
      <c r="X14" s="88"/>
    </row>
    <row r="15" spans="1:24" ht="8.25" customHeight="1">
      <c r="A15" s="300" t="s">
        <v>83</v>
      </c>
      <c r="B15" s="300" t="s">
        <v>51</v>
      </c>
      <c r="C15" s="300" t="s">
        <v>52</v>
      </c>
      <c r="D15" s="300" t="s">
        <v>24</v>
      </c>
      <c r="E15" s="300" t="s">
        <v>53</v>
      </c>
      <c r="F15" s="300" t="s">
        <v>55</v>
      </c>
      <c r="G15" s="300" t="s">
        <v>50</v>
      </c>
      <c r="H15" s="300" t="s">
        <v>64</v>
      </c>
      <c r="I15" s="300" t="s">
        <v>57</v>
      </c>
      <c r="J15" s="300" t="s">
        <v>49</v>
      </c>
      <c r="K15" s="300" t="s">
        <v>35</v>
      </c>
      <c r="L15" s="337" t="s">
        <v>48</v>
      </c>
      <c r="N15" s="324" t="s">
        <v>41</v>
      </c>
      <c r="O15" s="324"/>
      <c r="P15" s="325" t="s">
        <v>42</v>
      </c>
      <c r="Q15" s="326"/>
      <c r="R15" s="326"/>
      <c r="S15" s="326"/>
      <c r="T15" s="326"/>
      <c r="U15" s="327"/>
      <c r="V15" s="324" t="s">
        <v>43</v>
      </c>
      <c r="X15" s="88"/>
    </row>
    <row r="16" spans="1:24" ht="12.75" customHeight="1">
      <c r="A16" s="301"/>
      <c r="B16" s="301"/>
      <c r="C16" s="301"/>
      <c r="D16" s="301"/>
      <c r="E16" s="301"/>
      <c r="F16" s="301"/>
      <c r="G16" s="301"/>
      <c r="H16" s="301"/>
      <c r="I16" s="301"/>
      <c r="J16" s="301"/>
      <c r="K16" s="301"/>
      <c r="L16" s="338"/>
      <c r="N16" s="324"/>
      <c r="O16" s="324"/>
      <c r="P16" s="328"/>
      <c r="Q16" s="329"/>
      <c r="R16" s="329"/>
      <c r="S16" s="329"/>
      <c r="T16" s="329"/>
      <c r="U16" s="330"/>
      <c r="V16" s="324"/>
      <c r="X16" s="88"/>
    </row>
    <row r="17" spans="1:24" ht="12.75" customHeight="1">
      <c r="A17" s="301"/>
      <c r="B17" s="301"/>
      <c r="C17" s="301"/>
      <c r="D17" s="301"/>
      <c r="E17" s="301"/>
      <c r="F17" s="301"/>
      <c r="G17" s="301"/>
      <c r="H17" s="301"/>
      <c r="I17" s="301"/>
      <c r="J17" s="301"/>
      <c r="K17" s="301"/>
      <c r="L17" s="338"/>
      <c r="N17" s="324"/>
      <c r="O17" s="324"/>
      <c r="P17" s="328"/>
      <c r="Q17" s="329"/>
      <c r="R17" s="329"/>
      <c r="S17" s="329"/>
      <c r="T17" s="329"/>
      <c r="U17" s="330"/>
      <c r="V17" s="324"/>
      <c r="X17" s="88"/>
    </row>
    <row r="18" spans="1:24" ht="3.75" customHeight="1">
      <c r="A18" s="301"/>
      <c r="B18" s="301"/>
      <c r="C18" s="301"/>
      <c r="D18" s="301"/>
      <c r="E18" s="301"/>
      <c r="F18" s="301"/>
      <c r="G18" s="301"/>
      <c r="H18" s="301"/>
      <c r="I18" s="301"/>
      <c r="J18" s="301"/>
      <c r="K18" s="301"/>
      <c r="L18" s="338"/>
      <c r="N18" s="324"/>
      <c r="O18" s="324"/>
      <c r="P18" s="331"/>
      <c r="Q18" s="332"/>
      <c r="R18" s="332"/>
      <c r="S18" s="332"/>
      <c r="T18" s="332"/>
      <c r="U18" s="333"/>
      <c r="V18" s="324"/>
      <c r="X18" s="88"/>
    </row>
    <row r="19" spans="1:24" ht="45.75" customHeight="1" thickBot="1">
      <c r="A19" s="301"/>
      <c r="B19" s="301"/>
      <c r="C19" s="301"/>
      <c r="D19" s="302"/>
      <c r="E19" s="302"/>
      <c r="F19" s="302"/>
      <c r="G19" s="302"/>
      <c r="H19" s="302"/>
      <c r="I19" s="302"/>
      <c r="J19" s="302"/>
      <c r="K19" s="302"/>
      <c r="L19" s="338"/>
      <c r="M19" s="98"/>
      <c r="N19" s="334" t="s">
        <v>17</v>
      </c>
      <c r="O19" s="334"/>
      <c r="P19" s="18">
        <f>SUM(S47:S58)</f>
        <v>54.999999999999964</v>
      </c>
      <c r="Q19" s="18">
        <f>SUM(S59:S69)</f>
        <v>104.99999999999979</v>
      </c>
      <c r="R19" s="18">
        <f>SUM(S70:S80)</f>
        <v>4.9999999999999822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164.99999999999972</v>
      </c>
      <c r="X19" s="182"/>
    </row>
    <row r="20" spans="1:24" ht="14.45" customHeight="1" thickBot="1">
      <c r="A20" s="317"/>
      <c r="B20" s="317"/>
      <c r="C20" s="317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176" t="s">
        <v>18</v>
      </c>
      <c r="O20" s="176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82"/>
    </row>
    <row r="21" spans="1:24" ht="17.25" customHeight="1">
      <c r="A21" s="300" t="str">
        <f>A37</f>
        <v>Фисташка</v>
      </c>
      <c r="B21" s="318">
        <v>0.33333333333333331</v>
      </c>
      <c r="C21" s="318">
        <v>0.39444444444444443</v>
      </c>
      <c r="D21" s="320">
        <f>(C21-B21+(C21&lt;B21))*24*60</f>
        <v>88</v>
      </c>
      <c r="E21" s="322">
        <v>2800</v>
      </c>
      <c r="F21" s="335">
        <f>IF(E21=0,0,(F37/J3*60))</f>
        <v>29.009999999999998</v>
      </c>
      <c r="G21" s="339">
        <f>IF($K21=0,0,(K21*100)/(D21*$J$3/60))</f>
        <v>32.965909090909086</v>
      </c>
      <c r="H21" s="335">
        <f>P19+P26</f>
        <v>54.999999999999964</v>
      </c>
      <c r="I21" s="339">
        <f>D21-F21-P27</f>
        <v>3.9900000000000375</v>
      </c>
      <c r="J21" s="320">
        <f>(D21-H21)/60*E21</f>
        <v>1540.0000000000016</v>
      </c>
      <c r="K21" s="341">
        <f>F37</f>
        <v>967</v>
      </c>
      <c r="L21" s="100">
        <f>IF($K21=0,0,K21/J21)</f>
        <v>0.62792207792207733</v>
      </c>
      <c r="N21" s="176" t="s">
        <v>19</v>
      </c>
      <c r="O21" s="176"/>
      <c r="P21" s="18">
        <f>SUM(U46:U57)</f>
        <v>0</v>
      </c>
      <c r="Q21" s="18">
        <f>SUM(U58:U68)</f>
        <v>56.000000000000114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56.000000000000114</v>
      </c>
      <c r="W21" s="182"/>
      <c r="X21" s="182"/>
    </row>
    <row r="22" spans="1:24" ht="17.25" customHeight="1" thickBot="1">
      <c r="A22" s="317"/>
      <c r="B22" s="319"/>
      <c r="C22" s="319"/>
      <c r="D22" s="321"/>
      <c r="E22" s="323"/>
      <c r="F22" s="336"/>
      <c r="G22" s="340"/>
      <c r="H22" s="336"/>
      <c r="I22" s="340"/>
      <c r="J22" s="321"/>
      <c r="K22" s="342"/>
      <c r="L22" s="101">
        <f>K21-J21</f>
        <v>-573.00000000000159</v>
      </c>
      <c r="N22" s="176" t="s">
        <v>20</v>
      </c>
      <c r="O22" s="176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82"/>
      <c r="X22" s="182"/>
    </row>
    <row r="23" spans="1:24" ht="17.25" customHeight="1">
      <c r="A23" s="300" t="str">
        <f>A38</f>
        <v>Кленовый</v>
      </c>
      <c r="B23" s="318">
        <v>0.39444444444444443</v>
      </c>
      <c r="C23" s="318">
        <v>0.6694444444444444</v>
      </c>
      <c r="D23" s="320">
        <f>(C23-B23+(C23&lt;B23))*24*60</f>
        <v>396</v>
      </c>
      <c r="E23" s="322">
        <v>2800</v>
      </c>
      <c r="F23" s="335">
        <f>IF(E23=0,0,(F38/J3*60))</f>
        <v>374.15999999999997</v>
      </c>
      <c r="G23" s="339">
        <f>IF($K23=0,0,(K23*100)/(D23*$J$3/60))</f>
        <v>94.484848484848484</v>
      </c>
      <c r="H23" s="335">
        <f>Q19+Q26</f>
        <v>104.99999999999979</v>
      </c>
      <c r="I23" s="339">
        <f>D23-F23-Q27</f>
        <v>-145.16</v>
      </c>
      <c r="J23" s="320">
        <f>(D23-H23)/60*E23</f>
        <v>13580.000000000011</v>
      </c>
      <c r="K23" s="341">
        <f>F38</f>
        <v>12472</v>
      </c>
      <c r="L23" s="102">
        <f>IF($K23=0,0,K23/J23)</f>
        <v>0.91840942562591976</v>
      </c>
      <c r="N23" s="176" t="s">
        <v>27</v>
      </c>
      <c r="O23" s="176"/>
      <c r="P23" s="18">
        <f>SUM(W46:W57)</f>
        <v>0</v>
      </c>
      <c r="Q23" s="18">
        <f>SUM(W58:W68)</f>
        <v>6.0000000000001386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6.0000000000001386</v>
      </c>
      <c r="W23" s="182"/>
      <c r="X23" s="182"/>
    </row>
    <row r="24" spans="1:24" ht="16.899999999999999" customHeight="1" thickBot="1">
      <c r="A24" s="317"/>
      <c r="B24" s="319"/>
      <c r="C24" s="319"/>
      <c r="D24" s="321"/>
      <c r="E24" s="323"/>
      <c r="F24" s="336"/>
      <c r="G24" s="340"/>
      <c r="H24" s="336"/>
      <c r="I24" s="340"/>
      <c r="J24" s="321"/>
      <c r="K24" s="342"/>
      <c r="L24" s="101">
        <f>K23-J23</f>
        <v>-1108.0000000000109</v>
      </c>
      <c r="N24" s="174" t="s">
        <v>21</v>
      </c>
      <c r="O24" s="174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82"/>
      <c r="X24" s="182"/>
    </row>
    <row r="25" spans="1:24" ht="16.899999999999999" customHeight="1" collapsed="1">
      <c r="A25" s="300" t="str">
        <f>A39</f>
        <v>Амаретто</v>
      </c>
      <c r="B25" s="318">
        <v>0.6694444444444444</v>
      </c>
      <c r="C25" s="318">
        <v>0.83333333333333337</v>
      </c>
      <c r="D25" s="320">
        <f>(C25-B25+(C25&lt;B25))*24*60</f>
        <v>236.00000000000011</v>
      </c>
      <c r="E25" s="322">
        <v>2800</v>
      </c>
      <c r="F25" s="335">
        <f>IF(E25=0,0,(F39/J3*60))</f>
        <v>375</v>
      </c>
      <c r="G25" s="339">
        <f>IF($K25=0,0,(K25*100)/(D25*$J$3/60))</f>
        <v>158.89830508474569</v>
      </c>
      <c r="H25" s="335">
        <f>R19+R26</f>
        <v>4.9999999999999822</v>
      </c>
      <c r="I25" s="339">
        <f>D25-F25-R27</f>
        <v>-143.99999999999986</v>
      </c>
      <c r="J25" s="320">
        <f>(D25-H25)/60*E25</f>
        <v>10780.000000000007</v>
      </c>
      <c r="K25" s="341">
        <f>F39</f>
        <v>12500</v>
      </c>
      <c r="L25" s="100">
        <f>IF($K25=0,0,K25/J25)</f>
        <v>1.1595547309833016</v>
      </c>
      <c r="N25" s="174" t="s">
        <v>39</v>
      </c>
      <c r="O25" s="174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82"/>
      <c r="X25" s="182"/>
    </row>
    <row r="26" spans="1:24" ht="16.899999999999999" customHeight="1" thickBot="1">
      <c r="A26" s="317"/>
      <c r="B26" s="319"/>
      <c r="C26" s="319"/>
      <c r="D26" s="321"/>
      <c r="E26" s="323"/>
      <c r="F26" s="336"/>
      <c r="G26" s="340"/>
      <c r="H26" s="336"/>
      <c r="I26" s="340"/>
      <c r="J26" s="321"/>
      <c r="K26" s="342"/>
      <c r="L26" s="101">
        <f>K25-J25</f>
        <v>1719.9999999999927</v>
      </c>
      <c r="N26" s="343" t="s">
        <v>22</v>
      </c>
      <c r="O26" s="343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82"/>
      <c r="X26" s="182"/>
    </row>
    <row r="27" spans="1:24" ht="16.899999999999999" customHeight="1" collapsed="1">
      <c r="A27" s="301">
        <f>A40</f>
        <v>0</v>
      </c>
      <c r="B27" s="348"/>
      <c r="C27" s="348"/>
      <c r="D27" s="346">
        <f>(C27-B27+(C27&lt;B27))*24*60</f>
        <v>0</v>
      </c>
      <c r="E27" s="349"/>
      <c r="F27" s="344">
        <f>IF(E27=0,0,(F40/J3*60))</f>
        <v>0</v>
      </c>
      <c r="G27" s="339">
        <f>IF($K27=0,0,(K27*100)/(D27*$J$3/60))</f>
        <v>0</v>
      </c>
      <c r="H27" s="344">
        <f>S19+S26</f>
        <v>0</v>
      </c>
      <c r="I27" s="345">
        <f>D27-F27-S27</f>
        <v>0</v>
      </c>
      <c r="J27" s="346">
        <f>(D27-H27)/60*E27</f>
        <v>0</v>
      </c>
      <c r="K27" s="341">
        <f>F40</f>
        <v>0</v>
      </c>
      <c r="L27" s="100">
        <f>IF($K27=0,0,K27/J27)</f>
        <v>0</v>
      </c>
      <c r="N27" s="347" t="s">
        <v>15</v>
      </c>
      <c r="O27" s="347"/>
      <c r="P27" s="19">
        <f t="shared" ref="P27:U27" si="1">SUM(P18:P26)</f>
        <v>54.999999999999964</v>
      </c>
      <c r="Q27" s="19">
        <f t="shared" si="1"/>
        <v>167.00000000000003</v>
      </c>
      <c r="R27" s="19">
        <f t="shared" si="1"/>
        <v>4.9999999999999822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226.99999999999997</v>
      </c>
      <c r="W27" s="182"/>
      <c r="X27" s="182"/>
    </row>
    <row r="28" spans="1:24" ht="16.899999999999999" customHeight="1" thickBot="1">
      <c r="A28" s="317"/>
      <c r="B28" s="319"/>
      <c r="C28" s="319"/>
      <c r="D28" s="321"/>
      <c r="E28" s="323"/>
      <c r="F28" s="336"/>
      <c r="G28" s="340"/>
      <c r="H28" s="336"/>
      <c r="I28" s="340"/>
      <c r="J28" s="321"/>
      <c r="K28" s="342"/>
      <c r="L28" s="101">
        <f>K27-J27</f>
        <v>0</v>
      </c>
      <c r="N28" s="347"/>
      <c r="O28" s="347"/>
      <c r="P28" s="19"/>
      <c r="Q28" s="19"/>
      <c r="R28" s="19"/>
      <c r="S28" s="19"/>
      <c r="T28" s="19"/>
      <c r="U28" s="19"/>
      <c r="V28" s="19"/>
      <c r="W28" s="182"/>
      <c r="X28" s="182"/>
    </row>
    <row r="29" spans="1:24" ht="16.899999999999999" customHeight="1">
      <c r="A29" s="300">
        <f>A41</f>
        <v>0</v>
      </c>
      <c r="B29" s="318"/>
      <c r="C29" s="318"/>
      <c r="D29" s="320">
        <f>(C29-B29+(C29&lt;B29))*24*60</f>
        <v>0</v>
      </c>
      <c r="E29" s="322"/>
      <c r="F29" s="335">
        <f>IF(E29=0,0,(F41/J3*60))</f>
        <v>0</v>
      </c>
      <c r="G29" s="339">
        <f>IF($K29=0,0,(K29*100)/(D29*$J$3/60))</f>
        <v>0</v>
      </c>
      <c r="H29" s="335">
        <f>T19+T26</f>
        <v>0</v>
      </c>
      <c r="I29" s="339">
        <f>D29-F29-T27</f>
        <v>0</v>
      </c>
      <c r="J29" s="320">
        <f>(D29-H29)/60*E29</f>
        <v>0</v>
      </c>
      <c r="K29" s="341">
        <f>F41</f>
        <v>0</v>
      </c>
      <c r="L29" s="100">
        <f>IF($K29=0,0,K29/J29)</f>
        <v>0</v>
      </c>
      <c r="V29" s="182"/>
      <c r="W29" s="182"/>
      <c r="X29" s="182"/>
    </row>
    <row r="30" spans="1:24" ht="16.899999999999999" customHeight="1" thickBot="1">
      <c r="A30" s="317"/>
      <c r="B30" s="319"/>
      <c r="C30" s="319"/>
      <c r="D30" s="321"/>
      <c r="E30" s="323"/>
      <c r="F30" s="336"/>
      <c r="G30" s="340"/>
      <c r="H30" s="336"/>
      <c r="I30" s="340"/>
      <c r="J30" s="321"/>
      <c r="K30" s="342"/>
      <c r="L30" s="101">
        <f>K29-J29</f>
        <v>0</v>
      </c>
      <c r="V30" s="182"/>
      <c r="W30" s="182"/>
      <c r="X30" s="182"/>
    </row>
    <row r="31" spans="1:24" ht="16.899999999999999" customHeight="1">
      <c r="A31" s="300">
        <f>A42</f>
        <v>0</v>
      </c>
      <c r="B31" s="318"/>
      <c r="C31" s="318"/>
      <c r="D31" s="320">
        <f>(C31-B31+(C31&lt;B31))*24*60</f>
        <v>0</v>
      </c>
      <c r="E31" s="322"/>
      <c r="F31" s="335">
        <f>IF(E31=0,0,(F42/J3*60))</f>
        <v>0</v>
      </c>
      <c r="G31" s="339">
        <f>IF($K31=0,0,(K31*100)/(D31*$J$3/60))</f>
        <v>0</v>
      </c>
      <c r="H31" s="335">
        <f>U19+U26</f>
        <v>0</v>
      </c>
      <c r="I31" s="339">
        <f>D31-F31-U27</f>
        <v>0</v>
      </c>
      <c r="J31" s="320">
        <f>(D31-H31)/60*E31</f>
        <v>0</v>
      </c>
      <c r="K31" s="341">
        <f>F42</f>
        <v>0</v>
      </c>
      <c r="L31" s="100">
        <f>IF($K31=0,0,K31/J31)</f>
        <v>0</v>
      </c>
      <c r="V31" s="182"/>
      <c r="W31" s="182"/>
      <c r="X31" s="182"/>
    </row>
    <row r="32" spans="1:24" ht="16.899999999999999" customHeight="1" thickBot="1">
      <c r="A32" s="317"/>
      <c r="B32" s="319"/>
      <c r="C32" s="319"/>
      <c r="D32" s="321"/>
      <c r="E32" s="323"/>
      <c r="F32" s="336"/>
      <c r="G32" s="340"/>
      <c r="H32" s="336"/>
      <c r="I32" s="340"/>
      <c r="J32" s="321"/>
      <c r="K32" s="342"/>
      <c r="L32" s="103">
        <f>K31-J31</f>
        <v>0</v>
      </c>
      <c r="V32" s="182"/>
      <c r="W32" s="182"/>
      <c r="X32" s="182"/>
    </row>
    <row r="33" spans="1:28" s="104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175" t="s">
        <v>81</v>
      </c>
      <c r="K33" s="140" t="s">
        <v>82</v>
      </c>
      <c r="L33" s="354">
        <f>IF($K34=0,0,K34/J34)</f>
        <v>1.0015057915057906</v>
      </c>
      <c r="N33"/>
      <c r="O33"/>
      <c r="P33"/>
      <c r="Q33"/>
      <c r="R33"/>
      <c r="S33"/>
      <c r="T33"/>
      <c r="U33"/>
      <c r="V33" s="182"/>
      <c r="W33" s="105"/>
      <c r="X33" s="105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41">
        <f>J21+J23+J25+J27+J29+J31</f>
        <v>25900.000000000022</v>
      </c>
      <c r="K34" s="140">
        <f>K21+K23+K25+K27+K29+K31</f>
        <v>25939</v>
      </c>
      <c r="L34" s="355"/>
      <c r="M34" s="182"/>
      <c r="V34" s="182"/>
      <c r="W34" s="182"/>
      <c r="X34" s="182"/>
    </row>
    <row r="35" spans="1:28" ht="17.25" customHeight="1">
      <c r="A35" s="363" t="s">
        <v>11</v>
      </c>
      <c r="B35" s="364"/>
      <c r="C35" s="364"/>
      <c r="D35" s="364"/>
      <c r="E35" s="337"/>
      <c r="F35" s="300" t="s">
        <v>78</v>
      </c>
      <c r="G35" s="300" t="s">
        <v>80</v>
      </c>
      <c r="H35" s="367"/>
      <c r="I35" s="20"/>
      <c r="J35" s="21"/>
      <c r="K35" s="22"/>
      <c r="L35" s="367" t="s">
        <v>56</v>
      </c>
      <c r="M35" s="356"/>
      <c r="V35" s="182"/>
      <c r="W35" s="106"/>
      <c r="X35" s="106"/>
    </row>
    <row r="36" spans="1:28" ht="17.25" customHeight="1" thickBot="1">
      <c r="A36" s="365"/>
      <c r="B36" s="366"/>
      <c r="C36" s="366"/>
      <c r="D36" s="366"/>
      <c r="E36" s="338"/>
      <c r="F36" s="302"/>
      <c r="G36" s="301"/>
      <c r="H36" s="368"/>
      <c r="I36" s="117"/>
      <c r="J36" s="118"/>
      <c r="K36" s="115"/>
      <c r="L36" s="368"/>
      <c r="M36" s="356"/>
      <c r="V36" s="182"/>
      <c r="W36" s="106"/>
      <c r="X36" s="106"/>
    </row>
    <row r="37" spans="1:28" ht="15.75" thickBot="1">
      <c r="A37" s="357" t="s">
        <v>303</v>
      </c>
      <c r="B37" s="358"/>
      <c r="C37" s="358"/>
      <c r="D37" s="358"/>
      <c r="E37" s="359"/>
      <c r="F37" s="62">
        <v>967</v>
      </c>
      <c r="G37" s="119">
        <v>6036</v>
      </c>
      <c r="H37" s="120"/>
      <c r="I37" s="121"/>
      <c r="J37" s="122"/>
      <c r="K37" s="123">
        <f>G37</f>
        <v>6036</v>
      </c>
      <c r="L37" s="107"/>
      <c r="M37" s="108"/>
      <c r="V37" s="182"/>
      <c r="W37" s="182"/>
      <c r="X37" s="182"/>
    </row>
    <row r="38" spans="1:28" ht="13.5" customHeight="1" thickBot="1">
      <c r="A38" s="360" t="s">
        <v>308</v>
      </c>
      <c r="B38" s="361"/>
      <c r="C38" s="361"/>
      <c r="D38" s="361"/>
      <c r="E38" s="362"/>
      <c r="F38" s="62">
        <v>12472</v>
      </c>
      <c r="G38" s="124">
        <v>12444</v>
      </c>
      <c r="H38" s="109"/>
      <c r="I38" s="110"/>
      <c r="J38" s="111"/>
      <c r="K38" s="17">
        <f t="shared" ref="K38:K42" si="2">G38</f>
        <v>12444</v>
      </c>
      <c r="L38" s="64"/>
      <c r="M38" s="108"/>
      <c r="V38" s="182"/>
      <c r="W38" s="182"/>
      <c r="X38" s="182"/>
    </row>
    <row r="39" spans="1:28" ht="13.5" customHeight="1" thickBot="1">
      <c r="A39" s="360" t="s">
        <v>309</v>
      </c>
      <c r="B39" s="361"/>
      <c r="C39" s="361"/>
      <c r="D39" s="361"/>
      <c r="E39" s="362"/>
      <c r="F39" s="62">
        <v>12500</v>
      </c>
      <c r="G39" s="124">
        <v>4104</v>
      </c>
      <c r="H39" s="109"/>
      <c r="I39" s="110"/>
      <c r="J39" s="111"/>
      <c r="K39" s="17">
        <f t="shared" si="2"/>
        <v>4104</v>
      </c>
      <c r="L39" s="64"/>
      <c r="M39" s="108"/>
      <c r="V39" s="182"/>
      <c r="W39" s="182"/>
      <c r="X39" s="182"/>
    </row>
    <row r="40" spans="1:28" ht="13.5" customHeight="1" thickBot="1">
      <c r="A40" s="360"/>
      <c r="B40" s="361"/>
      <c r="C40" s="361"/>
      <c r="D40" s="361"/>
      <c r="E40" s="362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182"/>
      <c r="W40" s="182"/>
      <c r="X40" s="182"/>
    </row>
    <row r="41" spans="1:28" ht="13.5" customHeight="1" thickBot="1">
      <c r="A41" s="360"/>
      <c r="B41" s="361"/>
      <c r="C41" s="361"/>
      <c r="D41" s="361"/>
      <c r="E41" s="362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182"/>
      <c r="W41" s="182"/>
      <c r="X41" s="182"/>
    </row>
    <row r="42" spans="1:28" ht="13.5" customHeight="1" thickBot="1">
      <c r="A42" s="369"/>
      <c r="B42" s="370"/>
      <c r="C42" s="370"/>
      <c r="D42" s="370"/>
      <c r="E42" s="371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182"/>
      <c r="W42" s="182"/>
      <c r="X42" s="182"/>
    </row>
    <row r="43" spans="1:28" ht="13.5" thickBot="1">
      <c r="A43" s="372" t="s">
        <v>79</v>
      </c>
      <c r="B43" s="373"/>
      <c r="C43" s="373"/>
      <c r="D43" s="373"/>
      <c r="E43" s="373"/>
      <c r="F43" s="374"/>
      <c r="G43" s="373"/>
      <c r="H43" s="373"/>
      <c r="I43" s="373"/>
      <c r="J43" s="375"/>
      <c r="K43" s="116">
        <f>SUM(K37:K42)</f>
        <v>22584</v>
      </c>
      <c r="L43" s="116">
        <f>SUM(L38+L38)</f>
        <v>0</v>
      </c>
      <c r="M43" s="112"/>
      <c r="V43" s="182"/>
    </row>
    <row r="44" spans="1:28" ht="12.75" customHeight="1" thickBot="1"/>
    <row r="45" spans="1:28" ht="12.75" customHeight="1" thickBot="1">
      <c r="A45" s="376" t="s">
        <v>11</v>
      </c>
      <c r="B45" s="376" t="s">
        <v>59</v>
      </c>
      <c r="C45" s="378"/>
      <c r="D45" s="380" t="s">
        <v>58</v>
      </c>
      <c r="E45" s="378" t="s">
        <v>1</v>
      </c>
      <c r="F45" s="383" t="s">
        <v>6</v>
      </c>
      <c r="G45" s="384"/>
      <c r="H45" s="380" t="s">
        <v>5</v>
      </c>
      <c r="I45" s="388" t="s">
        <v>12</v>
      </c>
      <c r="J45" s="389"/>
      <c r="K45" s="380" t="s">
        <v>38</v>
      </c>
      <c r="L45" s="376" t="s">
        <v>0</v>
      </c>
      <c r="M45" s="383"/>
      <c r="N45" s="384"/>
      <c r="O45" s="380" t="s">
        <v>4</v>
      </c>
      <c r="P45" s="380" t="s">
        <v>2</v>
      </c>
      <c r="Q45" s="380" t="s">
        <v>3</v>
      </c>
      <c r="S45" s="390" t="s">
        <v>26</v>
      </c>
      <c r="T45" s="391"/>
      <c r="U45" s="391"/>
      <c r="V45" s="391"/>
      <c r="W45" s="391"/>
      <c r="X45" s="391"/>
      <c r="Y45" s="391"/>
      <c r="Z45" s="392"/>
    </row>
    <row r="46" spans="1:28" s="85" customFormat="1" ht="25.5" customHeight="1" thickBot="1">
      <c r="A46" s="377"/>
      <c r="B46" s="377"/>
      <c r="C46" s="379"/>
      <c r="D46" s="381"/>
      <c r="E46" s="382"/>
      <c r="F46" s="385"/>
      <c r="G46" s="386"/>
      <c r="H46" s="387"/>
      <c r="I46" s="27" t="s">
        <v>13</v>
      </c>
      <c r="J46" s="28" t="s">
        <v>14</v>
      </c>
      <c r="K46" s="381"/>
      <c r="L46" s="377"/>
      <c r="M46" s="399"/>
      <c r="N46" s="400"/>
      <c r="O46" s="381"/>
      <c r="P46" s="381"/>
      <c r="Q46" s="381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405" t="str">
        <f>A37</f>
        <v>Фисташка</v>
      </c>
      <c r="B47" s="23">
        <f>B21</f>
        <v>0.33333333333333331</v>
      </c>
      <c r="C47" s="23">
        <f>B47+1/24</f>
        <v>0.375</v>
      </c>
      <c r="D47" s="1"/>
      <c r="E47" s="171"/>
      <c r="F47" s="408" t="s">
        <v>132</v>
      </c>
      <c r="G47" s="409"/>
      <c r="H47" s="2" t="s">
        <v>99</v>
      </c>
      <c r="I47" s="3">
        <v>0.35625000000000001</v>
      </c>
      <c r="J47" s="3">
        <v>0.36319444444444443</v>
      </c>
      <c r="K47" s="29">
        <f>(J47-I47+(J47&lt;I47))*24*60</f>
        <v>9.9999999999999645</v>
      </c>
      <c r="L47" s="410"/>
      <c r="M47" s="411"/>
      <c r="N47" s="412"/>
      <c r="O47" s="35" t="str">
        <f t="shared" ref="O47:O110" si="3">IF(H47=$V$5,$F$7,"")</f>
        <v/>
      </c>
      <c r="P47" s="171"/>
      <c r="Q47" s="4"/>
      <c r="R47"/>
      <c r="S47" s="33">
        <f>IF($H47="ПЛАНОВЫЕ",$K47,0)</f>
        <v>9.9999999999999645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406"/>
      <c r="B48" s="24">
        <f>C47</f>
        <v>0.375</v>
      </c>
      <c r="C48" s="24">
        <f>B48+1/24</f>
        <v>0.41666666666666669</v>
      </c>
      <c r="D48" s="5"/>
      <c r="E48" s="172"/>
      <c r="F48" s="393" t="s">
        <v>104</v>
      </c>
      <c r="G48" s="394"/>
      <c r="H48" s="6" t="s">
        <v>99</v>
      </c>
      <c r="I48" s="7">
        <v>0.36319444444444443</v>
      </c>
      <c r="J48" s="7">
        <v>0.39444444444444443</v>
      </c>
      <c r="K48" s="30">
        <f t="shared" ref="K48:K111" si="4">(J48-I48+(J48&lt;I48))*24*60</f>
        <v>45</v>
      </c>
      <c r="L48" s="395"/>
      <c r="M48" s="396"/>
      <c r="N48" s="397"/>
      <c r="O48" s="36" t="str">
        <f t="shared" si="3"/>
        <v/>
      </c>
      <c r="P48" s="172"/>
      <c r="Q48" s="8"/>
      <c r="R48"/>
      <c r="S48" s="33">
        <f t="shared" ref="S48:S111" si="5">IF($H48="ПЛАНОВЫЕ",$K48,0)</f>
        <v>45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406"/>
      <c r="B49" s="24">
        <f t="shared" ref="B49:B58" si="13">C48</f>
        <v>0.41666666666666669</v>
      </c>
      <c r="C49" s="24">
        <f t="shared" ref="C49:C58" si="14">B49+1/24</f>
        <v>0.45833333333333337</v>
      </c>
      <c r="D49" s="5"/>
      <c r="E49" s="172"/>
      <c r="F49" s="398"/>
      <c r="G49" s="398"/>
      <c r="H49" s="6"/>
      <c r="I49" s="7"/>
      <c r="J49" s="7"/>
      <c r="K49" s="30">
        <f t="shared" si="4"/>
        <v>0</v>
      </c>
      <c r="L49" s="395"/>
      <c r="M49" s="396"/>
      <c r="N49" s="397"/>
      <c r="O49" s="36" t="str">
        <f t="shared" si="3"/>
        <v>Никишова</v>
      </c>
      <c r="P49" s="172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406"/>
      <c r="B50" s="24">
        <f t="shared" si="13"/>
        <v>0.45833333333333337</v>
      </c>
      <c r="C50" s="24">
        <f t="shared" si="14"/>
        <v>0.5</v>
      </c>
      <c r="D50" s="5"/>
      <c r="E50" s="172"/>
      <c r="F50" s="398"/>
      <c r="G50" s="398"/>
      <c r="H50" s="6"/>
      <c r="I50" s="7"/>
      <c r="J50" s="7"/>
      <c r="K50" s="30">
        <f t="shared" si="4"/>
        <v>0</v>
      </c>
      <c r="L50" s="395"/>
      <c r="M50" s="396"/>
      <c r="N50" s="397"/>
      <c r="O50" s="36" t="str">
        <f t="shared" si="3"/>
        <v>Никишова</v>
      </c>
      <c r="P50" s="172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406"/>
      <c r="B51" s="24">
        <f t="shared" si="13"/>
        <v>0.5</v>
      </c>
      <c r="C51" s="24">
        <f t="shared" si="14"/>
        <v>0.54166666666666663</v>
      </c>
      <c r="D51" s="5"/>
      <c r="E51" s="172"/>
      <c r="F51" s="398"/>
      <c r="G51" s="398"/>
      <c r="H51" s="6"/>
      <c r="I51" s="7"/>
      <c r="J51" s="7"/>
      <c r="K51" s="30">
        <f t="shared" si="4"/>
        <v>0</v>
      </c>
      <c r="L51" s="395"/>
      <c r="M51" s="396"/>
      <c r="N51" s="397"/>
      <c r="O51" s="36" t="str">
        <f t="shared" si="3"/>
        <v>Никишова</v>
      </c>
      <c r="P51" s="172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406"/>
      <c r="B52" s="24">
        <f t="shared" si="13"/>
        <v>0.54166666666666663</v>
      </c>
      <c r="C52" s="24">
        <f t="shared" si="14"/>
        <v>0.58333333333333326</v>
      </c>
      <c r="D52" s="5"/>
      <c r="E52" s="172"/>
      <c r="F52" s="398"/>
      <c r="G52" s="398"/>
      <c r="H52" s="6"/>
      <c r="I52" s="7"/>
      <c r="J52" s="7"/>
      <c r="K52" s="30">
        <f t="shared" si="4"/>
        <v>0</v>
      </c>
      <c r="L52" s="395"/>
      <c r="M52" s="396"/>
      <c r="N52" s="397"/>
      <c r="O52" s="36" t="str">
        <f t="shared" si="3"/>
        <v>Никишова</v>
      </c>
      <c r="P52" s="172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406"/>
      <c r="B53" s="24">
        <f t="shared" si="13"/>
        <v>0.58333333333333326</v>
      </c>
      <c r="C53" s="24">
        <f t="shared" si="14"/>
        <v>0.62499999999999989</v>
      </c>
      <c r="D53" s="5"/>
      <c r="E53" s="9"/>
      <c r="F53" s="398"/>
      <c r="G53" s="398"/>
      <c r="H53" s="6"/>
      <c r="I53" s="7"/>
      <c r="J53" s="7"/>
      <c r="K53" s="30">
        <f t="shared" si="4"/>
        <v>0</v>
      </c>
      <c r="L53" s="395"/>
      <c r="M53" s="396"/>
      <c r="N53" s="397"/>
      <c r="O53" s="36" t="str">
        <f t="shared" si="3"/>
        <v>Никишова</v>
      </c>
      <c r="P53" s="172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406"/>
      <c r="B54" s="24">
        <f t="shared" si="13"/>
        <v>0.62499999999999989</v>
      </c>
      <c r="C54" s="24">
        <f t="shared" si="14"/>
        <v>0.66666666666666652</v>
      </c>
      <c r="D54" s="5"/>
      <c r="E54" s="9"/>
      <c r="F54" s="393"/>
      <c r="G54" s="394"/>
      <c r="H54" s="6"/>
      <c r="I54" s="7"/>
      <c r="J54" s="7"/>
      <c r="K54" s="30">
        <f t="shared" si="4"/>
        <v>0</v>
      </c>
      <c r="L54" s="395"/>
      <c r="M54" s="396"/>
      <c r="N54" s="397"/>
      <c r="O54" s="36" t="str">
        <f t="shared" si="3"/>
        <v>Никишова</v>
      </c>
      <c r="P54" s="172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406"/>
      <c r="B55" s="24">
        <f t="shared" si="13"/>
        <v>0.66666666666666652</v>
      </c>
      <c r="C55" s="24">
        <f t="shared" si="14"/>
        <v>0.70833333333333315</v>
      </c>
      <c r="D55" s="5"/>
      <c r="E55" s="9"/>
      <c r="F55" s="393"/>
      <c r="G55" s="394"/>
      <c r="H55" s="6"/>
      <c r="I55" s="7"/>
      <c r="J55" s="7"/>
      <c r="K55" s="30">
        <f t="shared" si="4"/>
        <v>0</v>
      </c>
      <c r="L55" s="395"/>
      <c r="M55" s="396"/>
      <c r="N55" s="397"/>
      <c r="O55" s="36" t="str">
        <f t="shared" si="3"/>
        <v>Никишова</v>
      </c>
      <c r="P55" s="172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406"/>
      <c r="B56" s="24">
        <f t="shared" si="13"/>
        <v>0.70833333333333315</v>
      </c>
      <c r="C56" s="24">
        <f t="shared" si="14"/>
        <v>0.74999999999999978</v>
      </c>
      <c r="D56" s="5"/>
      <c r="E56" s="9"/>
      <c r="F56" s="398"/>
      <c r="G56" s="398"/>
      <c r="H56" s="6"/>
      <c r="I56" s="7"/>
      <c r="J56" s="7"/>
      <c r="K56" s="30">
        <f t="shared" si="4"/>
        <v>0</v>
      </c>
      <c r="L56" s="395"/>
      <c r="M56" s="396"/>
      <c r="N56" s="397"/>
      <c r="O56" s="36" t="str">
        <f t="shared" si="3"/>
        <v>Никишова</v>
      </c>
      <c r="P56" s="172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406"/>
      <c r="B57" s="24">
        <f t="shared" si="13"/>
        <v>0.74999999999999978</v>
      </c>
      <c r="C57" s="24">
        <f t="shared" si="14"/>
        <v>0.79166666666666641</v>
      </c>
      <c r="D57" s="10"/>
      <c r="E57" s="9"/>
      <c r="F57" s="398"/>
      <c r="G57" s="398"/>
      <c r="H57" s="6"/>
      <c r="I57" s="7"/>
      <c r="J57" s="7"/>
      <c r="K57" s="30">
        <f t="shared" si="4"/>
        <v>0</v>
      </c>
      <c r="L57" s="395"/>
      <c r="M57" s="396"/>
      <c r="N57" s="397"/>
      <c r="O57" s="36" t="str">
        <f t="shared" si="3"/>
        <v>Никишова</v>
      </c>
      <c r="P57" s="172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407"/>
      <c r="B58" s="25">
        <f t="shared" si="13"/>
        <v>0.79166666666666641</v>
      </c>
      <c r="C58" s="26">
        <f t="shared" si="14"/>
        <v>0.83333333333333304</v>
      </c>
      <c r="D58" s="11"/>
      <c r="E58" s="11"/>
      <c r="F58" s="401"/>
      <c r="G58" s="401"/>
      <c r="H58" s="6"/>
      <c r="I58" s="13"/>
      <c r="J58" s="13"/>
      <c r="K58" s="31">
        <f t="shared" si="4"/>
        <v>0</v>
      </c>
      <c r="L58" s="402"/>
      <c r="M58" s="403"/>
      <c r="N58" s="404"/>
      <c r="O58" s="172" t="str">
        <f t="shared" si="3"/>
        <v>Никишова</v>
      </c>
      <c r="P58" s="173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405" t="str">
        <f>A38</f>
        <v>Кленовый</v>
      </c>
      <c r="B59" s="23">
        <f>B23</f>
        <v>0.39444444444444443</v>
      </c>
      <c r="C59" s="23">
        <f>B59+1/24</f>
        <v>0.43611111111111112</v>
      </c>
      <c r="D59" s="1"/>
      <c r="E59" s="171"/>
      <c r="F59" s="408" t="s">
        <v>108</v>
      </c>
      <c r="G59" s="409"/>
      <c r="H59" s="2" t="s">
        <v>99</v>
      </c>
      <c r="I59" s="3">
        <v>0.39444444444444443</v>
      </c>
      <c r="J59" s="3">
        <v>0.40416666666666662</v>
      </c>
      <c r="K59" s="29">
        <f t="shared" si="4"/>
        <v>13.99999999999995</v>
      </c>
      <c r="L59" s="410"/>
      <c r="M59" s="411"/>
      <c r="N59" s="412"/>
      <c r="O59" s="35" t="str">
        <f t="shared" si="3"/>
        <v/>
      </c>
      <c r="P59" s="171"/>
      <c r="Q59" s="4"/>
      <c r="R59"/>
      <c r="S59" s="33">
        <f t="shared" si="5"/>
        <v>13.99999999999995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406"/>
      <c r="B60" s="24">
        <f>C59</f>
        <v>0.43611111111111112</v>
      </c>
      <c r="C60" s="24">
        <f>B60+1/24</f>
        <v>0.4777777777777778</v>
      </c>
      <c r="D60" s="5"/>
      <c r="E60" s="172"/>
      <c r="F60" s="393" t="s">
        <v>299</v>
      </c>
      <c r="G60" s="394"/>
      <c r="H60" s="6" t="s">
        <v>135</v>
      </c>
      <c r="I60" s="7">
        <v>0.40416666666666662</v>
      </c>
      <c r="J60" s="7">
        <v>0.40833333333333338</v>
      </c>
      <c r="K60" s="30">
        <f t="shared" si="4"/>
        <v>6.0000000000001386</v>
      </c>
      <c r="L60" s="395"/>
      <c r="M60" s="396"/>
      <c r="N60" s="397"/>
      <c r="O60" s="36" t="str">
        <f t="shared" si="3"/>
        <v/>
      </c>
      <c r="P60" s="172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6.0000000000001386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406"/>
      <c r="B61" s="24">
        <f t="shared" ref="B61:B69" si="15">C60</f>
        <v>0.4777777777777778</v>
      </c>
      <c r="C61" s="24">
        <f t="shared" ref="C61:C69" si="16">B61+1/24</f>
        <v>0.51944444444444449</v>
      </c>
      <c r="D61" s="5"/>
      <c r="E61" s="172"/>
      <c r="F61" s="398" t="s">
        <v>294</v>
      </c>
      <c r="G61" s="398"/>
      <c r="H61" s="6" t="s">
        <v>102</v>
      </c>
      <c r="I61" s="7">
        <v>0.45833333333333331</v>
      </c>
      <c r="J61" s="7">
        <v>0.48333333333333334</v>
      </c>
      <c r="K61" s="30">
        <f t="shared" si="4"/>
        <v>36.000000000000028</v>
      </c>
      <c r="L61" s="395"/>
      <c r="M61" s="396"/>
      <c r="N61" s="397"/>
      <c r="O61" s="36" t="str">
        <f t="shared" si="3"/>
        <v/>
      </c>
      <c r="P61" s="172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36.000000000000028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406"/>
      <c r="B62" s="24">
        <f t="shared" si="15"/>
        <v>0.51944444444444449</v>
      </c>
      <c r="C62" s="24">
        <f t="shared" si="16"/>
        <v>0.56111111111111112</v>
      </c>
      <c r="D62" s="5"/>
      <c r="E62" s="172"/>
      <c r="F62" s="398" t="s">
        <v>310</v>
      </c>
      <c r="G62" s="398"/>
      <c r="H62" s="6" t="s">
        <v>102</v>
      </c>
      <c r="I62" s="7">
        <v>0.52013888888888882</v>
      </c>
      <c r="J62" s="7">
        <v>0.53402777777777777</v>
      </c>
      <c r="K62" s="30">
        <f t="shared" si="4"/>
        <v>20.000000000000089</v>
      </c>
      <c r="L62" s="395" t="s">
        <v>311</v>
      </c>
      <c r="M62" s="396"/>
      <c r="N62" s="397"/>
      <c r="O62" s="36" t="str">
        <f t="shared" si="3"/>
        <v/>
      </c>
      <c r="P62" s="172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20.000000000000089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406"/>
      <c r="B63" s="24">
        <f t="shared" si="15"/>
        <v>0.56111111111111112</v>
      </c>
      <c r="C63" s="24">
        <f t="shared" si="16"/>
        <v>0.60277777777777775</v>
      </c>
      <c r="D63" s="5"/>
      <c r="E63" s="172"/>
      <c r="F63" s="398" t="s">
        <v>132</v>
      </c>
      <c r="G63" s="398"/>
      <c r="H63" s="6" t="s">
        <v>99</v>
      </c>
      <c r="I63" s="7">
        <v>0.60625000000000007</v>
      </c>
      <c r="J63" s="7">
        <v>0.62638888888888888</v>
      </c>
      <c r="K63" s="30">
        <f t="shared" si="4"/>
        <v>28.999999999999897</v>
      </c>
      <c r="L63" s="395" t="s">
        <v>312</v>
      </c>
      <c r="M63" s="396"/>
      <c r="N63" s="397"/>
      <c r="O63" s="36" t="str">
        <f t="shared" si="3"/>
        <v/>
      </c>
      <c r="P63" s="172"/>
      <c r="Q63" s="8"/>
      <c r="R63"/>
      <c r="S63" s="33">
        <f t="shared" si="5"/>
        <v>28.999999999999897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406"/>
      <c r="B64" s="24">
        <f t="shared" si="15"/>
        <v>0.60277777777777775</v>
      </c>
      <c r="C64" s="24">
        <f t="shared" si="16"/>
        <v>0.64444444444444438</v>
      </c>
      <c r="D64" s="5"/>
      <c r="E64" s="172"/>
      <c r="F64" s="398" t="s">
        <v>104</v>
      </c>
      <c r="G64" s="398"/>
      <c r="H64" s="6" t="s">
        <v>99</v>
      </c>
      <c r="I64" s="7">
        <v>0.62638888888888888</v>
      </c>
      <c r="J64" s="7">
        <v>0.6694444444444444</v>
      </c>
      <c r="K64" s="30">
        <f t="shared" si="4"/>
        <v>61.999999999999943</v>
      </c>
      <c r="L64" s="395"/>
      <c r="M64" s="396"/>
      <c r="N64" s="397"/>
      <c r="O64" s="36" t="str">
        <f t="shared" si="3"/>
        <v/>
      </c>
      <c r="P64" s="172"/>
      <c r="Q64" s="8"/>
      <c r="R64"/>
      <c r="S64" s="33">
        <f t="shared" si="5"/>
        <v>61.999999999999943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406"/>
      <c r="B65" s="24">
        <f t="shared" si="15"/>
        <v>0.64444444444444438</v>
      </c>
      <c r="C65" s="24">
        <f t="shared" si="16"/>
        <v>0.68611111111111101</v>
      </c>
      <c r="D65" s="5"/>
      <c r="E65" s="9"/>
      <c r="F65" s="398"/>
      <c r="G65" s="398"/>
      <c r="H65" s="6"/>
      <c r="I65" s="7"/>
      <c r="J65" s="7"/>
      <c r="K65" s="30">
        <f t="shared" si="4"/>
        <v>0</v>
      </c>
      <c r="L65" s="395"/>
      <c r="M65" s="396"/>
      <c r="N65" s="397"/>
      <c r="O65" s="36" t="str">
        <f t="shared" si="3"/>
        <v>Никишова</v>
      </c>
      <c r="P65" s="172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406"/>
      <c r="B66" s="24">
        <f t="shared" si="15"/>
        <v>0.68611111111111101</v>
      </c>
      <c r="C66" s="24">
        <f t="shared" si="16"/>
        <v>0.72777777777777763</v>
      </c>
      <c r="D66" s="5"/>
      <c r="E66" s="9"/>
      <c r="F66" s="393"/>
      <c r="G66" s="394"/>
      <c r="H66" s="6"/>
      <c r="I66" s="7"/>
      <c r="J66" s="7"/>
      <c r="K66" s="30">
        <f t="shared" si="4"/>
        <v>0</v>
      </c>
      <c r="L66" s="395"/>
      <c r="M66" s="396"/>
      <c r="N66" s="397"/>
      <c r="O66" s="36" t="str">
        <f t="shared" si="3"/>
        <v>Никишова</v>
      </c>
      <c r="P66" s="172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406"/>
      <c r="B67" s="24">
        <f t="shared" si="15"/>
        <v>0.72777777777777763</v>
      </c>
      <c r="C67" s="24">
        <f t="shared" si="16"/>
        <v>0.76944444444444426</v>
      </c>
      <c r="D67" s="5"/>
      <c r="E67" s="9"/>
      <c r="F67" s="393"/>
      <c r="G67" s="394"/>
      <c r="H67" s="6"/>
      <c r="I67" s="7"/>
      <c r="J67" s="7"/>
      <c r="K67" s="30">
        <f t="shared" si="4"/>
        <v>0</v>
      </c>
      <c r="L67" s="395"/>
      <c r="M67" s="396"/>
      <c r="N67" s="397"/>
      <c r="O67" s="36" t="str">
        <f t="shared" si="3"/>
        <v>Никишова</v>
      </c>
      <c r="P67" s="172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406"/>
      <c r="B68" s="24">
        <f t="shared" si="15"/>
        <v>0.76944444444444426</v>
      </c>
      <c r="C68" s="24">
        <f t="shared" si="16"/>
        <v>0.81111111111111089</v>
      </c>
      <c r="D68" s="5"/>
      <c r="E68" s="9"/>
      <c r="F68" s="398"/>
      <c r="G68" s="398"/>
      <c r="H68" s="6"/>
      <c r="I68" s="7"/>
      <c r="J68" s="7"/>
      <c r="K68" s="30">
        <f t="shared" si="4"/>
        <v>0</v>
      </c>
      <c r="L68" s="395"/>
      <c r="M68" s="396"/>
      <c r="N68" s="397"/>
      <c r="O68" s="36" t="str">
        <f t="shared" si="3"/>
        <v>Никишова</v>
      </c>
      <c r="P68" s="172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407"/>
      <c r="B69" s="25">
        <f t="shared" si="15"/>
        <v>0.81111111111111089</v>
      </c>
      <c r="C69" s="25">
        <f t="shared" si="16"/>
        <v>0.85277777777777752</v>
      </c>
      <c r="D69" s="15"/>
      <c r="E69" s="11"/>
      <c r="F69" s="401"/>
      <c r="G69" s="401"/>
      <c r="H69" s="12"/>
      <c r="I69" s="13"/>
      <c r="J69" s="13"/>
      <c r="K69" s="31">
        <f t="shared" si="4"/>
        <v>0</v>
      </c>
      <c r="L69" s="402"/>
      <c r="M69" s="403"/>
      <c r="N69" s="404"/>
      <c r="O69" s="172" t="str">
        <f t="shared" si="3"/>
        <v>Никишова</v>
      </c>
      <c r="P69" s="173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405" t="str">
        <f>A39</f>
        <v>Амаретто</v>
      </c>
      <c r="B70" s="23">
        <f>B25</f>
        <v>0.6694444444444444</v>
      </c>
      <c r="C70" s="23">
        <f>B70+1/24</f>
        <v>0.71111111111111103</v>
      </c>
      <c r="D70" s="1"/>
      <c r="E70" s="171"/>
      <c r="F70" s="408" t="s">
        <v>108</v>
      </c>
      <c r="G70" s="409"/>
      <c r="H70" s="2" t="s">
        <v>99</v>
      </c>
      <c r="I70" s="3">
        <v>0.6694444444444444</v>
      </c>
      <c r="J70" s="3">
        <v>0.67291666666666661</v>
      </c>
      <c r="K70" s="29">
        <f t="shared" si="4"/>
        <v>4.9999999999999822</v>
      </c>
      <c r="L70" s="410"/>
      <c r="M70" s="411"/>
      <c r="N70" s="412"/>
      <c r="O70" s="35" t="str">
        <f t="shared" si="3"/>
        <v/>
      </c>
      <c r="P70" s="171"/>
      <c r="Q70" s="4"/>
      <c r="R70"/>
      <c r="S70" s="33">
        <f t="shared" si="5"/>
        <v>4.9999999999999822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406"/>
      <c r="B71" s="24">
        <f>C70</f>
        <v>0.71111111111111103</v>
      </c>
      <c r="C71" s="24">
        <f>B71+1/24</f>
        <v>0.75277777777777766</v>
      </c>
      <c r="D71" s="5"/>
      <c r="E71" s="172"/>
      <c r="F71" s="393"/>
      <c r="G71" s="394"/>
      <c r="H71" s="6"/>
      <c r="I71" s="7"/>
      <c r="J71" s="7"/>
      <c r="K71" s="30">
        <f t="shared" si="4"/>
        <v>0</v>
      </c>
      <c r="L71" s="395"/>
      <c r="M71" s="396"/>
      <c r="N71" s="397"/>
      <c r="O71" s="36" t="str">
        <f t="shared" si="3"/>
        <v>Никишова</v>
      </c>
      <c r="P71" s="172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406"/>
      <c r="B72" s="24">
        <f t="shared" ref="B72:B80" si="17">C71</f>
        <v>0.75277777777777766</v>
      </c>
      <c r="C72" s="24">
        <f t="shared" ref="C72:C80" si="18">B72+1/24</f>
        <v>0.79444444444444429</v>
      </c>
      <c r="D72" s="5"/>
      <c r="E72" s="172"/>
      <c r="F72" s="398"/>
      <c r="G72" s="398"/>
      <c r="H72" s="6"/>
      <c r="I72" s="7"/>
      <c r="J72" s="7"/>
      <c r="K72" s="30">
        <f t="shared" si="4"/>
        <v>0</v>
      </c>
      <c r="L72" s="395"/>
      <c r="M72" s="396"/>
      <c r="N72" s="397"/>
      <c r="O72" s="36" t="str">
        <f t="shared" si="3"/>
        <v>Никишова</v>
      </c>
      <c r="P72" s="172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406"/>
      <c r="B73" s="24">
        <f t="shared" si="17"/>
        <v>0.79444444444444429</v>
      </c>
      <c r="C73" s="24">
        <f t="shared" si="18"/>
        <v>0.83611111111111092</v>
      </c>
      <c r="D73" s="5"/>
      <c r="E73" s="172"/>
      <c r="F73" s="398"/>
      <c r="G73" s="398"/>
      <c r="H73" s="6"/>
      <c r="I73" s="7"/>
      <c r="J73" s="7"/>
      <c r="K73" s="30">
        <f t="shared" si="4"/>
        <v>0</v>
      </c>
      <c r="L73" s="395"/>
      <c r="M73" s="396"/>
      <c r="N73" s="397"/>
      <c r="O73" s="36" t="str">
        <f t="shared" si="3"/>
        <v>Никишова</v>
      </c>
      <c r="P73" s="172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406"/>
      <c r="B74" s="24">
        <f t="shared" si="17"/>
        <v>0.83611111111111092</v>
      </c>
      <c r="C74" s="24">
        <f t="shared" si="18"/>
        <v>0.87777777777777755</v>
      </c>
      <c r="D74" s="5"/>
      <c r="E74" s="172"/>
      <c r="F74" s="398"/>
      <c r="G74" s="398"/>
      <c r="H74" s="6"/>
      <c r="I74" s="7"/>
      <c r="J74" s="7"/>
      <c r="K74" s="30">
        <f t="shared" si="4"/>
        <v>0</v>
      </c>
      <c r="L74" s="395"/>
      <c r="M74" s="396"/>
      <c r="N74" s="397"/>
      <c r="O74" s="36" t="str">
        <f t="shared" si="3"/>
        <v>Никишова</v>
      </c>
      <c r="P74" s="172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406"/>
      <c r="B75" s="24">
        <f t="shared" si="17"/>
        <v>0.87777777777777755</v>
      </c>
      <c r="C75" s="24">
        <f t="shared" si="18"/>
        <v>0.91944444444444418</v>
      </c>
      <c r="D75" s="5"/>
      <c r="E75" s="172"/>
      <c r="F75" s="398"/>
      <c r="G75" s="398"/>
      <c r="H75" s="6"/>
      <c r="I75" s="7"/>
      <c r="J75" s="7"/>
      <c r="K75" s="30">
        <f t="shared" si="4"/>
        <v>0</v>
      </c>
      <c r="L75" s="395"/>
      <c r="M75" s="396"/>
      <c r="N75" s="397"/>
      <c r="O75" s="36" t="str">
        <f t="shared" si="3"/>
        <v>Никишова</v>
      </c>
      <c r="P75" s="172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406"/>
      <c r="B76" s="24">
        <f t="shared" si="17"/>
        <v>0.91944444444444418</v>
      </c>
      <c r="C76" s="24">
        <f t="shared" si="18"/>
        <v>0.96111111111111081</v>
      </c>
      <c r="D76" s="5"/>
      <c r="E76" s="9"/>
      <c r="F76" s="398"/>
      <c r="G76" s="398"/>
      <c r="H76" s="6"/>
      <c r="I76" s="7"/>
      <c r="J76" s="7"/>
      <c r="K76" s="30">
        <f t="shared" si="4"/>
        <v>0</v>
      </c>
      <c r="L76" s="395"/>
      <c r="M76" s="396"/>
      <c r="N76" s="397"/>
      <c r="O76" s="36" t="str">
        <f t="shared" si="3"/>
        <v>Никишова</v>
      </c>
      <c r="P76" s="172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406"/>
      <c r="B77" s="24">
        <f t="shared" si="17"/>
        <v>0.96111111111111081</v>
      </c>
      <c r="C77" s="24">
        <f t="shared" si="18"/>
        <v>1.0027777777777775</v>
      </c>
      <c r="D77" s="5"/>
      <c r="E77" s="9"/>
      <c r="F77" s="393"/>
      <c r="G77" s="394"/>
      <c r="H77" s="6"/>
      <c r="I77" s="7"/>
      <c r="J77" s="7"/>
      <c r="K77" s="30">
        <f t="shared" si="4"/>
        <v>0</v>
      </c>
      <c r="L77" s="395"/>
      <c r="M77" s="396"/>
      <c r="N77" s="397"/>
      <c r="O77" s="36" t="str">
        <f t="shared" si="3"/>
        <v>Никишова</v>
      </c>
      <c r="P77" s="172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406"/>
      <c r="B78" s="24">
        <f t="shared" si="17"/>
        <v>1.0027777777777775</v>
      </c>
      <c r="C78" s="24">
        <f t="shared" si="18"/>
        <v>1.0444444444444443</v>
      </c>
      <c r="D78" s="5"/>
      <c r="E78" s="9"/>
      <c r="F78" s="393"/>
      <c r="G78" s="394"/>
      <c r="H78" s="6"/>
      <c r="I78" s="7"/>
      <c r="J78" s="7"/>
      <c r="K78" s="30">
        <f t="shared" si="4"/>
        <v>0</v>
      </c>
      <c r="L78" s="395"/>
      <c r="M78" s="396"/>
      <c r="N78" s="397"/>
      <c r="O78" s="36" t="str">
        <f t="shared" si="3"/>
        <v>Никишова</v>
      </c>
      <c r="P78" s="172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406"/>
      <c r="B79" s="24">
        <f t="shared" si="17"/>
        <v>1.0444444444444443</v>
      </c>
      <c r="C79" s="24">
        <f t="shared" si="18"/>
        <v>1.086111111111111</v>
      </c>
      <c r="D79" s="5"/>
      <c r="E79" s="9"/>
      <c r="F79" s="398"/>
      <c r="G79" s="398"/>
      <c r="H79" s="6"/>
      <c r="I79" s="7"/>
      <c r="J79" s="7"/>
      <c r="K79" s="30">
        <f t="shared" si="4"/>
        <v>0</v>
      </c>
      <c r="L79" s="395"/>
      <c r="M79" s="396"/>
      <c r="N79" s="397"/>
      <c r="O79" s="36" t="str">
        <f t="shared" si="3"/>
        <v>Никишова</v>
      </c>
      <c r="P79" s="172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407"/>
      <c r="B80" s="25">
        <f t="shared" si="17"/>
        <v>1.086111111111111</v>
      </c>
      <c r="C80" s="25">
        <f t="shared" si="18"/>
        <v>1.1277777777777778</v>
      </c>
      <c r="D80" s="15"/>
      <c r="E80" s="11"/>
      <c r="F80" s="401"/>
      <c r="G80" s="401"/>
      <c r="H80" s="12"/>
      <c r="I80" s="13"/>
      <c r="J80" s="13"/>
      <c r="K80" s="31">
        <f t="shared" si="4"/>
        <v>0</v>
      </c>
      <c r="L80" s="402"/>
      <c r="M80" s="403"/>
      <c r="N80" s="404"/>
      <c r="O80" s="172" t="str">
        <f t="shared" si="3"/>
        <v>Никишова</v>
      </c>
      <c r="P80" s="173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405">
        <f>A40</f>
        <v>0</v>
      </c>
      <c r="B81" s="23">
        <f>B27</f>
        <v>0</v>
      </c>
      <c r="C81" s="23">
        <f>B81+1/24</f>
        <v>4.1666666666666664E-2</v>
      </c>
      <c r="D81" s="1"/>
      <c r="E81" s="171"/>
      <c r="F81" s="408"/>
      <c r="G81" s="409"/>
      <c r="H81" s="2"/>
      <c r="I81" s="3"/>
      <c r="J81" s="3"/>
      <c r="K81" s="29">
        <f t="shared" si="4"/>
        <v>0</v>
      </c>
      <c r="L81" s="410"/>
      <c r="M81" s="411"/>
      <c r="N81" s="412"/>
      <c r="O81" s="35" t="str">
        <f t="shared" si="3"/>
        <v>Никишова</v>
      </c>
      <c r="P81" s="171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406"/>
      <c r="B82" s="24">
        <f>C81</f>
        <v>4.1666666666666664E-2</v>
      </c>
      <c r="C82" s="24">
        <f>B82+1/24</f>
        <v>8.3333333333333329E-2</v>
      </c>
      <c r="D82" s="5"/>
      <c r="E82" s="172"/>
      <c r="F82" s="393"/>
      <c r="G82" s="394"/>
      <c r="H82" s="6"/>
      <c r="I82" s="7"/>
      <c r="J82" s="7"/>
      <c r="K82" s="30">
        <f t="shared" si="4"/>
        <v>0</v>
      </c>
      <c r="L82" s="395"/>
      <c r="M82" s="396"/>
      <c r="N82" s="397"/>
      <c r="O82" s="36" t="str">
        <f t="shared" si="3"/>
        <v>Никишова</v>
      </c>
      <c r="P82" s="172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40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72"/>
      <c r="F83" s="398"/>
      <c r="G83" s="398"/>
      <c r="H83" s="6"/>
      <c r="I83" s="7"/>
      <c r="J83" s="7"/>
      <c r="K83" s="30">
        <f t="shared" si="4"/>
        <v>0</v>
      </c>
      <c r="L83" s="395"/>
      <c r="M83" s="396"/>
      <c r="N83" s="397"/>
      <c r="O83" s="36" t="str">
        <f t="shared" si="3"/>
        <v>Никишова</v>
      </c>
      <c r="P83" s="172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406"/>
      <c r="B84" s="24">
        <f t="shared" si="19"/>
        <v>0.125</v>
      </c>
      <c r="C84" s="24">
        <f t="shared" si="20"/>
        <v>0.16666666666666666</v>
      </c>
      <c r="D84" s="5"/>
      <c r="E84" s="172"/>
      <c r="F84" s="398"/>
      <c r="G84" s="398"/>
      <c r="H84" s="6"/>
      <c r="I84" s="7"/>
      <c r="J84" s="7"/>
      <c r="K84" s="30">
        <f t="shared" si="4"/>
        <v>0</v>
      </c>
      <c r="L84" s="395"/>
      <c r="M84" s="396"/>
      <c r="N84" s="397"/>
      <c r="O84" s="36" t="str">
        <f t="shared" si="3"/>
        <v>Никишова</v>
      </c>
      <c r="P84" s="172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406"/>
      <c r="B85" s="24">
        <f t="shared" si="19"/>
        <v>0.16666666666666666</v>
      </c>
      <c r="C85" s="24">
        <f t="shared" si="20"/>
        <v>0.20833333333333331</v>
      </c>
      <c r="D85" s="5"/>
      <c r="E85" s="172"/>
      <c r="F85" s="398"/>
      <c r="G85" s="398"/>
      <c r="H85" s="6"/>
      <c r="I85" s="7"/>
      <c r="J85" s="7"/>
      <c r="K85" s="30">
        <f t="shared" si="4"/>
        <v>0</v>
      </c>
      <c r="L85" s="395"/>
      <c r="M85" s="396"/>
      <c r="N85" s="397"/>
      <c r="O85" s="36" t="str">
        <f t="shared" si="3"/>
        <v>Никишова</v>
      </c>
      <c r="P85" s="172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406"/>
      <c r="B86" s="24">
        <f t="shared" si="19"/>
        <v>0.20833333333333331</v>
      </c>
      <c r="C86" s="24">
        <f t="shared" si="20"/>
        <v>0.24999999999999997</v>
      </c>
      <c r="D86" s="5"/>
      <c r="E86" s="172"/>
      <c r="F86" s="398"/>
      <c r="G86" s="398"/>
      <c r="H86" s="6"/>
      <c r="I86" s="7"/>
      <c r="J86" s="7"/>
      <c r="K86" s="30">
        <f t="shared" si="4"/>
        <v>0</v>
      </c>
      <c r="L86" s="395"/>
      <c r="M86" s="396"/>
      <c r="N86" s="397"/>
      <c r="O86" s="36" t="str">
        <f t="shared" si="3"/>
        <v>Никишова</v>
      </c>
      <c r="P86" s="172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40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398"/>
      <c r="G87" s="398"/>
      <c r="H87" s="6"/>
      <c r="I87" s="7"/>
      <c r="J87" s="7"/>
      <c r="K87" s="30">
        <f t="shared" si="4"/>
        <v>0</v>
      </c>
      <c r="L87" s="395"/>
      <c r="M87" s="396"/>
      <c r="N87" s="397"/>
      <c r="O87" s="36" t="str">
        <f t="shared" si="3"/>
        <v>Никишова</v>
      </c>
      <c r="P87" s="172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40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393"/>
      <c r="G88" s="394"/>
      <c r="H88" s="6"/>
      <c r="I88" s="7"/>
      <c r="J88" s="7"/>
      <c r="K88" s="30">
        <f t="shared" si="4"/>
        <v>0</v>
      </c>
      <c r="L88" s="395"/>
      <c r="M88" s="396"/>
      <c r="N88" s="397"/>
      <c r="O88" s="36" t="str">
        <f t="shared" si="3"/>
        <v>Никишова</v>
      </c>
      <c r="P88" s="172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406"/>
      <c r="B89" s="24">
        <f t="shared" si="19"/>
        <v>0.33333333333333331</v>
      </c>
      <c r="C89" s="24">
        <f t="shared" si="20"/>
        <v>0.375</v>
      </c>
      <c r="D89" s="5"/>
      <c r="E89" s="9"/>
      <c r="F89" s="393"/>
      <c r="G89" s="394"/>
      <c r="H89" s="6"/>
      <c r="I89" s="7"/>
      <c r="J89" s="7"/>
      <c r="K89" s="30">
        <f t="shared" si="4"/>
        <v>0</v>
      </c>
      <c r="L89" s="395"/>
      <c r="M89" s="396"/>
      <c r="N89" s="397"/>
      <c r="O89" s="36" t="str">
        <f t="shared" si="3"/>
        <v>Никишова</v>
      </c>
      <c r="P89" s="172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406"/>
      <c r="B90" s="24">
        <f t="shared" si="19"/>
        <v>0.375</v>
      </c>
      <c r="C90" s="24">
        <f t="shared" si="20"/>
        <v>0.41666666666666669</v>
      </c>
      <c r="D90" s="5"/>
      <c r="E90" s="9"/>
      <c r="F90" s="398"/>
      <c r="G90" s="398"/>
      <c r="H90" s="6"/>
      <c r="I90" s="7"/>
      <c r="J90" s="7"/>
      <c r="K90" s="30">
        <f t="shared" si="4"/>
        <v>0</v>
      </c>
      <c r="L90" s="395"/>
      <c r="M90" s="396"/>
      <c r="N90" s="397"/>
      <c r="O90" s="36" t="str">
        <f t="shared" si="3"/>
        <v>Никишова</v>
      </c>
      <c r="P90" s="172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40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401"/>
      <c r="G91" s="401"/>
      <c r="H91" s="12"/>
      <c r="I91" s="13"/>
      <c r="J91" s="13"/>
      <c r="K91" s="31">
        <f t="shared" si="4"/>
        <v>0</v>
      </c>
      <c r="L91" s="402"/>
      <c r="M91" s="403"/>
      <c r="N91" s="404"/>
      <c r="O91" s="172" t="str">
        <f t="shared" si="3"/>
        <v>Никишова</v>
      </c>
      <c r="P91" s="173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406">
        <f>A41</f>
        <v>0</v>
      </c>
      <c r="B92" s="23">
        <f>B29</f>
        <v>0</v>
      </c>
      <c r="C92" s="23">
        <f>B92+1/24</f>
        <v>4.1666666666666664E-2</v>
      </c>
      <c r="D92" s="1"/>
      <c r="E92" s="171"/>
      <c r="F92" s="408"/>
      <c r="G92" s="409"/>
      <c r="H92" s="2"/>
      <c r="I92" s="3"/>
      <c r="J92" s="3"/>
      <c r="K92" s="29">
        <f t="shared" si="4"/>
        <v>0</v>
      </c>
      <c r="L92" s="410"/>
      <c r="M92" s="411"/>
      <c r="N92" s="412"/>
      <c r="O92" s="35" t="str">
        <f t="shared" si="3"/>
        <v>Никишова</v>
      </c>
      <c r="P92" s="171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406"/>
      <c r="B93" s="24">
        <f>C92</f>
        <v>4.1666666666666664E-2</v>
      </c>
      <c r="C93" s="24">
        <f>B93+1/24</f>
        <v>8.3333333333333329E-2</v>
      </c>
      <c r="D93" s="5"/>
      <c r="E93" s="172"/>
      <c r="F93" s="393"/>
      <c r="G93" s="394"/>
      <c r="H93" s="6"/>
      <c r="I93" s="7"/>
      <c r="J93" s="7"/>
      <c r="K93" s="30">
        <f t="shared" si="4"/>
        <v>0</v>
      </c>
      <c r="L93" s="395"/>
      <c r="M93" s="396"/>
      <c r="N93" s="397"/>
      <c r="O93" s="36" t="str">
        <f t="shared" si="3"/>
        <v>Никишова</v>
      </c>
      <c r="P93" s="172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40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72"/>
      <c r="F94" s="398"/>
      <c r="G94" s="398"/>
      <c r="H94" s="6"/>
      <c r="I94" s="7"/>
      <c r="J94" s="7"/>
      <c r="K94" s="30">
        <f t="shared" si="4"/>
        <v>0</v>
      </c>
      <c r="L94" s="395"/>
      <c r="M94" s="396"/>
      <c r="N94" s="397"/>
      <c r="O94" s="36" t="str">
        <f t="shared" si="3"/>
        <v>Никишова</v>
      </c>
      <c r="P94" s="172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406"/>
      <c r="B95" s="24">
        <f t="shared" si="21"/>
        <v>0.125</v>
      </c>
      <c r="C95" s="24">
        <f t="shared" si="22"/>
        <v>0.16666666666666666</v>
      </c>
      <c r="D95" s="5"/>
      <c r="E95" s="172"/>
      <c r="F95" s="398"/>
      <c r="G95" s="398"/>
      <c r="H95" s="6"/>
      <c r="I95" s="7"/>
      <c r="J95" s="7"/>
      <c r="K95" s="30">
        <f t="shared" si="4"/>
        <v>0</v>
      </c>
      <c r="L95" s="395"/>
      <c r="M95" s="396"/>
      <c r="N95" s="397"/>
      <c r="O95" s="36" t="str">
        <f t="shared" si="3"/>
        <v>Никишова</v>
      </c>
      <c r="P95" s="172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406"/>
      <c r="B96" s="24">
        <f t="shared" si="21"/>
        <v>0.16666666666666666</v>
      </c>
      <c r="C96" s="24">
        <f t="shared" si="22"/>
        <v>0.20833333333333331</v>
      </c>
      <c r="D96" s="5"/>
      <c r="E96" s="172"/>
      <c r="F96" s="398"/>
      <c r="G96" s="398"/>
      <c r="H96" s="6"/>
      <c r="I96" s="7"/>
      <c r="J96" s="7"/>
      <c r="K96" s="30">
        <f t="shared" si="4"/>
        <v>0</v>
      </c>
      <c r="L96" s="395"/>
      <c r="M96" s="396"/>
      <c r="N96" s="397"/>
      <c r="O96" s="36" t="str">
        <f t="shared" si="3"/>
        <v>Никишова</v>
      </c>
      <c r="P96" s="172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406"/>
      <c r="B97" s="24">
        <f t="shared" si="21"/>
        <v>0.20833333333333331</v>
      </c>
      <c r="C97" s="24">
        <f t="shared" si="22"/>
        <v>0.24999999999999997</v>
      </c>
      <c r="D97" s="5"/>
      <c r="E97" s="172"/>
      <c r="F97" s="398"/>
      <c r="G97" s="398"/>
      <c r="H97" s="6"/>
      <c r="I97" s="7"/>
      <c r="J97" s="7"/>
      <c r="K97" s="30">
        <f t="shared" si="4"/>
        <v>0</v>
      </c>
      <c r="L97" s="395"/>
      <c r="M97" s="396"/>
      <c r="N97" s="397"/>
      <c r="O97" s="36" t="str">
        <f t="shared" si="3"/>
        <v>Никишова</v>
      </c>
      <c r="P97" s="172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40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398"/>
      <c r="G98" s="398"/>
      <c r="H98" s="6"/>
      <c r="I98" s="7"/>
      <c r="J98" s="7"/>
      <c r="K98" s="30">
        <f t="shared" si="4"/>
        <v>0</v>
      </c>
      <c r="L98" s="395"/>
      <c r="M98" s="396"/>
      <c r="N98" s="397"/>
      <c r="O98" s="36" t="str">
        <f t="shared" si="3"/>
        <v>Никишова</v>
      </c>
      <c r="P98" s="172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40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393"/>
      <c r="G99" s="394"/>
      <c r="H99" s="6"/>
      <c r="I99" s="7"/>
      <c r="J99" s="7"/>
      <c r="K99" s="30">
        <f t="shared" si="4"/>
        <v>0</v>
      </c>
      <c r="L99" s="395"/>
      <c r="M99" s="396"/>
      <c r="N99" s="397"/>
      <c r="O99" s="36" t="str">
        <f t="shared" si="3"/>
        <v>Никишова</v>
      </c>
      <c r="P99" s="172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406"/>
      <c r="B100" s="24">
        <f t="shared" si="21"/>
        <v>0.33333333333333331</v>
      </c>
      <c r="C100" s="24">
        <f t="shared" si="22"/>
        <v>0.375</v>
      </c>
      <c r="D100" s="5"/>
      <c r="E100" s="9"/>
      <c r="F100" s="393"/>
      <c r="G100" s="394"/>
      <c r="H100" s="6"/>
      <c r="I100" s="7"/>
      <c r="J100" s="7"/>
      <c r="K100" s="30">
        <f t="shared" si="4"/>
        <v>0</v>
      </c>
      <c r="L100" s="395"/>
      <c r="M100" s="396"/>
      <c r="N100" s="397"/>
      <c r="O100" s="36" t="str">
        <f t="shared" si="3"/>
        <v>Никишова</v>
      </c>
      <c r="P100" s="172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406"/>
      <c r="B101" s="24">
        <f t="shared" si="21"/>
        <v>0.375</v>
      </c>
      <c r="C101" s="24">
        <f t="shared" si="22"/>
        <v>0.41666666666666669</v>
      </c>
      <c r="D101" s="5"/>
      <c r="E101" s="9"/>
      <c r="F101" s="398"/>
      <c r="G101" s="398"/>
      <c r="H101" s="6"/>
      <c r="I101" s="7"/>
      <c r="J101" s="7"/>
      <c r="K101" s="30">
        <f t="shared" si="4"/>
        <v>0</v>
      </c>
      <c r="L101" s="395"/>
      <c r="M101" s="396"/>
      <c r="N101" s="397"/>
      <c r="O101" s="36" t="str">
        <f t="shared" si="3"/>
        <v>Никишова</v>
      </c>
      <c r="P101" s="172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40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401"/>
      <c r="G102" s="401"/>
      <c r="H102" s="12"/>
      <c r="I102" s="13"/>
      <c r="J102" s="13"/>
      <c r="K102" s="31">
        <f t="shared" si="4"/>
        <v>0</v>
      </c>
      <c r="L102" s="402"/>
      <c r="M102" s="403"/>
      <c r="N102" s="404"/>
      <c r="O102" s="172" t="str">
        <f t="shared" si="3"/>
        <v>Никишова</v>
      </c>
      <c r="P102" s="173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405">
        <f>A42</f>
        <v>0</v>
      </c>
      <c r="B103" s="23">
        <f>B31</f>
        <v>0</v>
      </c>
      <c r="C103" s="23">
        <f>B103+1/24</f>
        <v>4.1666666666666664E-2</v>
      </c>
      <c r="D103" s="1"/>
      <c r="E103" s="171"/>
      <c r="F103" s="408"/>
      <c r="G103" s="409"/>
      <c r="H103" s="2"/>
      <c r="I103" s="3"/>
      <c r="J103" s="3"/>
      <c r="K103" s="29">
        <f t="shared" si="4"/>
        <v>0</v>
      </c>
      <c r="L103" s="410"/>
      <c r="M103" s="411"/>
      <c r="N103" s="412"/>
      <c r="O103" s="35" t="str">
        <f t="shared" si="3"/>
        <v>Никишова</v>
      </c>
      <c r="P103" s="171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406"/>
      <c r="B104" s="24">
        <f>C103</f>
        <v>4.1666666666666664E-2</v>
      </c>
      <c r="C104" s="24">
        <f>B104+1/24</f>
        <v>8.3333333333333329E-2</v>
      </c>
      <c r="D104" s="5"/>
      <c r="E104" s="172"/>
      <c r="F104" s="393"/>
      <c r="G104" s="394"/>
      <c r="H104" s="6"/>
      <c r="I104" s="7"/>
      <c r="J104" s="7"/>
      <c r="K104" s="30">
        <f t="shared" si="4"/>
        <v>0</v>
      </c>
      <c r="L104" s="395"/>
      <c r="M104" s="396"/>
      <c r="N104" s="397"/>
      <c r="O104" s="36" t="str">
        <f t="shared" si="3"/>
        <v>Никишова</v>
      </c>
      <c r="P104" s="172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40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72"/>
      <c r="F105" s="398"/>
      <c r="G105" s="398"/>
      <c r="H105" s="6"/>
      <c r="I105" s="7"/>
      <c r="J105" s="7"/>
      <c r="K105" s="30">
        <f t="shared" si="4"/>
        <v>0</v>
      </c>
      <c r="L105" s="395"/>
      <c r="M105" s="396"/>
      <c r="N105" s="397"/>
      <c r="O105" s="36" t="str">
        <f t="shared" si="3"/>
        <v>Никишова</v>
      </c>
      <c r="P105" s="172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406"/>
      <c r="B106" s="24">
        <f t="shared" si="23"/>
        <v>0.125</v>
      </c>
      <c r="C106" s="24">
        <f t="shared" si="24"/>
        <v>0.16666666666666666</v>
      </c>
      <c r="D106" s="5"/>
      <c r="E106" s="172"/>
      <c r="F106" s="398"/>
      <c r="G106" s="398"/>
      <c r="H106" s="6"/>
      <c r="I106" s="7"/>
      <c r="J106" s="7"/>
      <c r="K106" s="30">
        <f t="shared" si="4"/>
        <v>0</v>
      </c>
      <c r="L106" s="395"/>
      <c r="M106" s="396"/>
      <c r="N106" s="397"/>
      <c r="O106" s="36" t="str">
        <f t="shared" si="3"/>
        <v>Никишова</v>
      </c>
      <c r="P106" s="172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406"/>
      <c r="B107" s="24">
        <f t="shared" si="23"/>
        <v>0.16666666666666666</v>
      </c>
      <c r="C107" s="24">
        <f t="shared" si="24"/>
        <v>0.20833333333333331</v>
      </c>
      <c r="D107" s="5"/>
      <c r="E107" s="172"/>
      <c r="F107" s="398"/>
      <c r="G107" s="398"/>
      <c r="H107" s="6"/>
      <c r="I107" s="7"/>
      <c r="J107" s="7"/>
      <c r="K107" s="30">
        <f t="shared" si="4"/>
        <v>0</v>
      </c>
      <c r="L107" s="395"/>
      <c r="M107" s="396"/>
      <c r="N107" s="397"/>
      <c r="O107" s="36" t="str">
        <f t="shared" si="3"/>
        <v>Никишова</v>
      </c>
      <c r="P107" s="172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406"/>
      <c r="B108" s="24">
        <f t="shared" si="23"/>
        <v>0.20833333333333331</v>
      </c>
      <c r="C108" s="24">
        <f t="shared" si="24"/>
        <v>0.24999999999999997</v>
      </c>
      <c r="D108" s="5"/>
      <c r="E108" s="172"/>
      <c r="F108" s="398"/>
      <c r="G108" s="398"/>
      <c r="H108" s="6"/>
      <c r="I108" s="7"/>
      <c r="J108" s="7"/>
      <c r="K108" s="30">
        <f t="shared" si="4"/>
        <v>0</v>
      </c>
      <c r="L108" s="395"/>
      <c r="M108" s="396"/>
      <c r="N108" s="397"/>
      <c r="O108" s="36" t="str">
        <f t="shared" si="3"/>
        <v>Никишова</v>
      </c>
      <c r="P108" s="172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40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398"/>
      <c r="G109" s="398"/>
      <c r="H109" s="6"/>
      <c r="I109" s="7"/>
      <c r="J109" s="7"/>
      <c r="K109" s="30">
        <f t="shared" si="4"/>
        <v>0</v>
      </c>
      <c r="L109" s="395"/>
      <c r="M109" s="396"/>
      <c r="N109" s="397"/>
      <c r="O109" s="36" t="str">
        <f t="shared" si="3"/>
        <v>Никишова</v>
      </c>
      <c r="P109" s="172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40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393"/>
      <c r="G110" s="394"/>
      <c r="H110" s="6"/>
      <c r="I110" s="7"/>
      <c r="J110" s="7"/>
      <c r="K110" s="30">
        <f t="shared" si="4"/>
        <v>0</v>
      </c>
      <c r="L110" s="395"/>
      <c r="M110" s="396"/>
      <c r="N110" s="397"/>
      <c r="O110" s="36" t="str">
        <f t="shared" si="3"/>
        <v>Никишова</v>
      </c>
      <c r="P110" s="172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406"/>
      <c r="B111" s="24">
        <f t="shared" si="23"/>
        <v>0.33333333333333331</v>
      </c>
      <c r="C111" s="24">
        <f t="shared" si="24"/>
        <v>0.375</v>
      </c>
      <c r="D111" s="5"/>
      <c r="E111" s="9"/>
      <c r="F111" s="393"/>
      <c r="G111" s="394"/>
      <c r="H111" s="6"/>
      <c r="I111" s="7"/>
      <c r="J111" s="7"/>
      <c r="K111" s="30">
        <f t="shared" si="4"/>
        <v>0</v>
      </c>
      <c r="L111" s="395"/>
      <c r="M111" s="396"/>
      <c r="N111" s="397"/>
      <c r="O111" s="36" t="str">
        <f t="shared" ref="O111:O113" si="25">IF(H111=$V$5,$F$7,"")</f>
        <v>Никишова</v>
      </c>
      <c r="P111" s="172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406"/>
      <c r="B112" s="24">
        <f t="shared" si="23"/>
        <v>0.375</v>
      </c>
      <c r="C112" s="24">
        <f t="shared" si="24"/>
        <v>0.41666666666666669</v>
      </c>
      <c r="D112" s="5"/>
      <c r="E112" s="9"/>
      <c r="F112" s="398"/>
      <c r="G112" s="398"/>
      <c r="H112" s="6"/>
      <c r="I112" s="7"/>
      <c r="J112" s="7"/>
      <c r="K112" s="30">
        <f t="shared" ref="K112:K113" si="26">(J112-I112+(J112&lt;I112))*24*60</f>
        <v>0</v>
      </c>
      <c r="L112" s="395"/>
      <c r="M112" s="396"/>
      <c r="N112" s="397"/>
      <c r="O112" s="36" t="str">
        <f t="shared" si="25"/>
        <v>Никишова</v>
      </c>
      <c r="P112" s="172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40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401"/>
      <c r="G113" s="401"/>
      <c r="H113" s="12"/>
      <c r="I113" s="13"/>
      <c r="J113" s="13"/>
      <c r="K113" s="31">
        <f t="shared" si="26"/>
        <v>0</v>
      </c>
      <c r="L113" s="402"/>
      <c r="M113" s="403"/>
      <c r="N113" s="404"/>
      <c r="O113" s="173" t="str">
        <f t="shared" si="25"/>
        <v>Никишова</v>
      </c>
      <c r="P113" s="173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5" thickBot="1">
      <c r="S114" s="34">
        <f t="shared" ref="S114:Z114" si="27">SUM(S47:S113)</f>
        <v>164.99999999999974</v>
      </c>
      <c r="T114" s="34">
        <f t="shared" si="27"/>
        <v>0</v>
      </c>
      <c r="U114" s="34">
        <f t="shared" si="27"/>
        <v>56.000000000000114</v>
      </c>
      <c r="V114" s="34">
        <f t="shared" si="27"/>
        <v>0</v>
      </c>
      <c r="W114" s="34">
        <f t="shared" si="27"/>
        <v>6.0000000000001386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185"/>
      <c r="S116" s="185"/>
      <c r="T116" s="185"/>
      <c r="U116" s="185"/>
    </row>
    <row r="117" spans="1:28" ht="15.75" thickBot="1">
      <c r="A117" s="258" t="s">
        <v>90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186"/>
      <c r="S117" s="186"/>
      <c r="T117" s="186"/>
      <c r="U117" s="186"/>
    </row>
    <row r="118" spans="1:28" ht="18.75" thickBot="1">
      <c r="A118" s="259" t="s">
        <v>62</v>
      </c>
      <c r="B118" s="260"/>
      <c r="C118" s="260"/>
      <c r="D118" s="260"/>
      <c r="E118" s="261"/>
      <c r="F118" s="413"/>
      <c r="G118" s="414"/>
      <c r="H118" s="415"/>
      <c r="I118" s="81" t="s">
        <v>47</v>
      </c>
      <c r="J118" s="82">
        <v>2000</v>
      </c>
      <c r="K118" s="83" t="s">
        <v>54</v>
      </c>
      <c r="L118" s="84">
        <v>720</v>
      </c>
    </row>
    <row r="119" spans="1:28" ht="20.25" customHeight="1" thickBot="1">
      <c r="A119" s="262" t="s">
        <v>8</v>
      </c>
      <c r="B119" s="263"/>
      <c r="C119" s="263"/>
      <c r="D119" s="263"/>
      <c r="E119" s="264"/>
      <c r="F119" s="265" t="s">
        <v>34</v>
      </c>
      <c r="G119" s="265"/>
      <c r="H119" s="266"/>
      <c r="I119" s="265" t="s">
        <v>9</v>
      </c>
      <c r="J119" s="267"/>
      <c r="K119" s="268" t="s">
        <v>16</v>
      </c>
      <c r="L119" s="266"/>
      <c r="M119" s="85"/>
      <c r="N119" s="269" t="s">
        <v>28</v>
      </c>
      <c r="O119" s="270"/>
      <c r="P119" s="270"/>
      <c r="Q119" s="270"/>
      <c r="R119" s="270"/>
      <c r="S119" s="270"/>
      <c r="T119" s="270"/>
      <c r="U119" s="271"/>
      <c r="X119" s="86"/>
    </row>
    <row r="120" spans="1:28" ht="15" thickBot="1">
      <c r="A120" s="289" t="s">
        <v>63</v>
      </c>
      <c r="B120" s="290"/>
      <c r="C120" s="290"/>
      <c r="D120" s="290"/>
      <c r="E120" s="290"/>
      <c r="F120" s="291" t="s">
        <v>249</v>
      </c>
      <c r="G120" s="292"/>
      <c r="H120" s="293"/>
      <c r="I120" s="294" t="s">
        <v>65</v>
      </c>
      <c r="J120" s="295"/>
      <c r="K120" s="291" t="s">
        <v>251</v>
      </c>
      <c r="L120" s="293"/>
      <c r="N120" s="296"/>
      <c r="O120" s="280" t="s">
        <v>29</v>
      </c>
      <c r="P120" s="281"/>
      <c r="Q120" s="281"/>
      <c r="R120" s="178"/>
      <c r="S120" s="178"/>
      <c r="T120" s="178"/>
      <c r="U120" s="87"/>
      <c r="X120" s="88"/>
    </row>
    <row r="121" spans="1:28" ht="14.25">
      <c r="A121" s="183" t="s">
        <v>7</v>
      </c>
      <c r="B121" s="184"/>
      <c r="C121" s="184"/>
      <c r="D121" s="184"/>
      <c r="E121" s="184"/>
      <c r="F121" s="275" t="s">
        <v>250</v>
      </c>
      <c r="G121" s="276"/>
      <c r="H121" s="277"/>
      <c r="I121" s="294" t="s">
        <v>45</v>
      </c>
      <c r="J121" s="295"/>
      <c r="K121" s="275" t="s">
        <v>190</v>
      </c>
      <c r="L121" s="277"/>
      <c r="N121" s="297"/>
      <c r="O121" s="298"/>
      <c r="P121" s="299"/>
      <c r="Q121" s="299"/>
      <c r="R121" s="179"/>
      <c r="S121" s="179"/>
      <c r="T121" s="179"/>
      <c r="U121" s="89"/>
      <c r="X121" s="88"/>
    </row>
    <row r="122" spans="1:28" ht="16.5" customHeight="1">
      <c r="A122" s="272" t="s">
        <v>46</v>
      </c>
      <c r="B122" s="273"/>
      <c r="C122" s="273"/>
      <c r="D122" s="273"/>
      <c r="E122" s="274"/>
      <c r="F122" s="275"/>
      <c r="G122" s="276"/>
      <c r="H122" s="277"/>
      <c r="I122" s="197" t="s">
        <v>44</v>
      </c>
      <c r="J122" s="71"/>
      <c r="K122" s="275" t="s">
        <v>264</v>
      </c>
      <c r="L122" s="277"/>
      <c r="N122" s="278"/>
      <c r="O122" s="280" t="s">
        <v>30</v>
      </c>
      <c r="P122" s="281"/>
      <c r="Q122" s="282"/>
      <c r="R122" s="180"/>
      <c r="S122" s="180"/>
      <c r="T122" s="180"/>
      <c r="U122" s="87"/>
      <c r="X122" s="88"/>
    </row>
    <row r="123" spans="1:28" ht="16.5" customHeight="1" thickBot="1">
      <c r="A123" s="272" t="s">
        <v>66</v>
      </c>
      <c r="B123" s="273"/>
      <c r="C123" s="273"/>
      <c r="D123" s="273"/>
      <c r="E123" s="274"/>
      <c r="F123" s="286" t="s">
        <v>263</v>
      </c>
      <c r="G123" s="287"/>
      <c r="H123" s="288"/>
      <c r="I123" s="197" t="s">
        <v>67</v>
      </c>
      <c r="J123" s="71"/>
      <c r="K123" s="286" t="s">
        <v>265</v>
      </c>
      <c r="L123" s="288"/>
      <c r="N123" s="279"/>
      <c r="O123" s="283"/>
      <c r="P123" s="284"/>
      <c r="Q123" s="285"/>
      <c r="R123" s="181"/>
      <c r="S123" s="181"/>
      <c r="T123" s="181"/>
      <c r="U123" s="91"/>
      <c r="X123" s="88"/>
    </row>
    <row r="124" spans="1:28" ht="15" thickBot="1">
      <c r="A124" s="303" t="s">
        <v>66</v>
      </c>
      <c r="B124" s="304"/>
      <c r="C124" s="304"/>
      <c r="D124" s="304"/>
      <c r="E124" s="305"/>
      <c r="F124" s="306" t="s">
        <v>122</v>
      </c>
      <c r="G124" s="307"/>
      <c r="H124" s="308"/>
      <c r="I124" s="92"/>
      <c r="J124" s="93"/>
      <c r="K124" s="306"/>
      <c r="L124" s="308"/>
      <c r="N124" s="309"/>
      <c r="O124" s="309"/>
      <c r="P124" s="310"/>
      <c r="Q124" s="310"/>
      <c r="R124" s="182"/>
      <c r="S124" s="182"/>
      <c r="T124" s="182"/>
      <c r="U124" s="182"/>
      <c r="X124" s="88"/>
    </row>
    <row r="125" spans="1:28" ht="15" hidden="1" thickBot="1">
      <c r="A125" s="94"/>
      <c r="B125" s="95"/>
      <c r="C125" s="95"/>
      <c r="D125" s="95"/>
      <c r="E125" s="95"/>
      <c r="F125" s="96"/>
      <c r="G125" s="96"/>
      <c r="H125" s="96"/>
      <c r="I125" s="95"/>
      <c r="J125" s="95"/>
      <c r="K125" s="96"/>
      <c r="L125" s="97"/>
      <c r="N125" s="177"/>
      <c r="O125" s="177"/>
      <c r="P125" s="182"/>
      <c r="Q125" s="182"/>
      <c r="R125" s="182"/>
      <c r="S125" s="182"/>
      <c r="T125" s="182"/>
      <c r="U125" s="182"/>
      <c r="X125" s="88"/>
    </row>
    <row r="126" spans="1:28" ht="15" hidden="1" thickBot="1">
      <c r="A126" s="94"/>
      <c r="B126" s="95"/>
      <c r="C126" s="95"/>
      <c r="D126" s="95"/>
      <c r="E126" s="95"/>
      <c r="F126" s="96"/>
      <c r="G126" s="96"/>
      <c r="H126" s="96"/>
      <c r="I126" s="95"/>
      <c r="J126" s="95"/>
      <c r="K126" s="96"/>
      <c r="L126" s="97"/>
      <c r="N126" s="177"/>
      <c r="O126" s="177"/>
      <c r="P126" s="182"/>
      <c r="Q126" s="182"/>
      <c r="R126" s="182"/>
      <c r="S126" s="182"/>
      <c r="T126" s="182"/>
      <c r="U126" s="182"/>
      <c r="X126" s="88"/>
    </row>
    <row r="127" spans="1:28" ht="15" hidden="1" thickBot="1">
      <c r="A127" s="94"/>
      <c r="B127" s="95"/>
      <c r="C127" s="95"/>
      <c r="D127" s="95"/>
      <c r="E127" s="95"/>
      <c r="F127" s="96"/>
      <c r="G127" s="96"/>
      <c r="H127" s="96"/>
      <c r="I127" s="95"/>
      <c r="J127" s="95"/>
      <c r="K127" s="96"/>
      <c r="L127" s="97"/>
      <c r="N127" s="177"/>
      <c r="O127" s="177"/>
      <c r="P127" s="182"/>
      <c r="Q127" s="182"/>
      <c r="R127" s="182"/>
      <c r="S127" s="182"/>
      <c r="T127" s="182"/>
      <c r="U127" s="182"/>
      <c r="X127" s="88"/>
    </row>
    <row r="128" spans="1:28" ht="15" hidden="1" thickBot="1">
      <c r="A128" s="94"/>
      <c r="B128" s="95"/>
      <c r="C128" s="95"/>
      <c r="D128" s="95"/>
      <c r="E128" s="95"/>
      <c r="F128" s="96"/>
      <c r="G128" s="96"/>
      <c r="H128" s="96"/>
      <c r="I128" s="95"/>
      <c r="J128" s="95"/>
      <c r="K128" s="96"/>
      <c r="L128" s="97"/>
      <c r="N128" s="177"/>
      <c r="O128" s="177"/>
      <c r="P128" s="182"/>
      <c r="Q128" s="182"/>
      <c r="R128" s="182"/>
      <c r="S128" s="182"/>
      <c r="T128" s="182"/>
      <c r="U128" s="182"/>
      <c r="X128" s="88"/>
    </row>
    <row r="129" spans="1:24" ht="18.75" customHeight="1" thickBot="1">
      <c r="A129" s="311" t="s">
        <v>33</v>
      </c>
      <c r="B129" s="312"/>
      <c r="C129" s="312"/>
      <c r="D129" s="312"/>
      <c r="E129" s="312"/>
      <c r="F129" s="312"/>
      <c r="G129" s="312"/>
      <c r="H129" s="312"/>
      <c r="I129" s="312"/>
      <c r="J129" s="312"/>
      <c r="K129" s="312"/>
      <c r="L129" s="313"/>
      <c r="N129" s="314" t="s">
        <v>37</v>
      </c>
      <c r="O129" s="315"/>
      <c r="P129" s="315"/>
      <c r="Q129" s="315"/>
      <c r="R129" s="315"/>
      <c r="S129" s="315"/>
      <c r="T129" s="315"/>
      <c r="U129" s="315"/>
      <c r="V129" s="316"/>
      <c r="X129" s="88"/>
    </row>
    <row r="130" spans="1:24" ht="8.25" customHeight="1">
      <c r="A130" s="300" t="s">
        <v>83</v>
      </c>
      <c r="B130" s="300" t="s">
        <v>51</v>
      </c>
      <c r="C130" s="300" t="s">
        <v>52</v>
      </c>
      <c r="D130" s="300" t="s">
        <v>24</v>
      </c>
      <c r="E130" s="300" t="s">
        <v>53</v>
      </c>
      <c r="F130" s="300" t="s">
        <v>55</v>
      </c>
      <c r="G130" s="300" t="s">
        <v>50</v>
      </c>
      <c r="H130" s="300" t="s">
        <v>64</v>
      </c>
      <c r="I130" s="300" t="s">
        <v>57</v>
      </c>
      <c r="J130" s="300" t="s">
        <v>49</v>
      </c>
      <c r="K130" s="300" t="s">
        <v>35</v>
      </c>
      <c r="L130" s="337" t="s">
        <v>48</v>
      </c>
      <c r="N130" s="324" t="s">
        <v>41</v>
      </c>
      <c r="O130" s="324"/>
      <c r="P130" s="325" t="s">
        <v>42</v>
      </c>
      <c r="Q130" s="326"/>
      <c r="R130" s="326"/>
      <c r="S130" s="326"/>
      <c r="T130" s="326"/>
      <c r="U130" s="327"/>
      <c r="V130" s="324" t="s">
        <v>43</v>
      </c>
      <c r="X130" s="88"/>
    </row>
    <row r="131" spans="1:24" ht="12.75" customHeight="1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38"/>
      <c r="N131" s="324"/>
      <c r="O131" s="324"/>
      <c r="P131" s="328"/>
      <c r="Q131" s="329"/>
      <c r="R131" s="329"/>
      <c r="S131" s="329"/>
      <c r="T131" s="329"/>
      <c r="U131" s="330"/>
      <c r="V131" s="324"/>
      <c r="X131" s="88"/>
    </row>
    <row r="132" spans="1:24" ht="12.75" customHeight="1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38"/>
      <c r="N132" s="324"/>
      <c r="O132" s="324"/>
      <c r="P132" s="328"/>
      <c r="Q132" s="329"/>
      <c r="R132" s="329"/>
      <c r="S132" s="329"/>
      <c r="T132" s="329"/>
      <c r="U132" s="330"/>
      <c r="V132" s="324"/>
      <c r="X132" s="88"/>
    </row>
    <row r="133" spans="1:24" ht="3.75" customHeight="1">
      <c r="A133" s="301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38"/>
      <c r="N133" s="324"/>
      <c r="O133" s="324"/>
      <c r="P133" s="331"/>
      <c r="Q133" s="332"/>
      <c r="R133" s="332"/>
      <c r="S133" s="332"/>
      <c r="T133" s="332"/>
      <c r="U133" s="333"/>
      <c r="V133" s="324"/>
      <c r="X133" s="88"/>
    </row>
    <row r="134" spans="1:24" ht="45.75" customHeight="1" thickBot="1">
      <c r="A134" s="301"/>
      <c r="B134" s="301"/>
      <c r="C134" s="301"/>
      <c r="D134" s="302"/>
      <c r="E134" s="302"/>
      <c r="F134" s="302"/>
      <c r="G134" s="302"/>
      <c r="H134" s="302"/>
      <c r="I134" s="302"/>
      <c r="J134" s="302"/>
      <c r="K134" s="302"/>
      <c r="L134" s="338"/>
      <c r="M134" s="98"/>
      <c r="N134" s="334" t="s">
        <v>17</v>
      </c>
      <c r="O134" s="334"/>
      <c r="P134" s="18">
        <f>SUM(S162:S173)</f>
        <v>167.9999999999998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167.9999999999998</v>
      </c>
      <c r="X134" s="88"/>
    </row>
    <row r="135" spans="1:24" ht="16.899999999999999" customHeight="1" thickBot="1">
      <c r="A135" s="317"/>
      <c r="B135" s="317"/>
      <c r="C135" s="317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176" t="s">
        <v>18</v>
      </c>
      <c r="O135" s="176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300" t="str">
        <f>A152</f>
        <v>Айриш крим</v>
      </c>
      <c r="B136" s="318">
        <v>0.83333333333333337</v>
      </c>
      <c r="C136" s="318">
        <v>0.14166666666666666</v>
      </c>
      <c r="D136" s="320">
        <f>(C136-B136+(C136&lt;B136))*24*60</f>
        <v>444</v>
      </c>
      <c r="E136" s="322">
        <v>2800</v>
      </c>
      <c r="F136" s="335">
        <f>IF(E136=0,0,(F152/J118*60))</f>
        <v>359.73</v>
      </c>
      <c r="G136" s="339">
        <f>IF($K136=0,0,(K136*100)/(D136*$J$3/60))</f>
        <v>81.020270270270274</v>
      </c>
      <c r="H136" s="335">
        <f>P134+P141</f>
        <v>167.9999999999998</v>
      </c>
      <c r="I136" s="339">
        <f>D136-F136-P142</f>
        <v>-120.72999999999985</v>
      </c>
      <c r="J136" s="320">
        <f>(D136-H136)/60*E136</f>
        <v>12880.000000000011</v>
      </c>
      <c r="K136" s="341">
        <f>F152</f>
        <v>11991</v>
      </c>
      <c r="L136" s="100">
        <f>IF($K136=0,0,K136/J136)</f>
        <v>0.93097826086956448</v>
      </c>
      <c r="N136" s="176" t="s">
        <v>19</v>
      </c>
      <c r="O136" s="176"/>
      <c r="P136" s="18">
        <f>SUM(U161:U172)</f>
        <v>37.000000000000028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37.000000000000028</v>
      </c>
      <c r="W136" s="182"/>
    </row>
    <row r="137" spans="1:24" ht="17.25" customHeight="1" thickBot="1">
      <c r="A137" s="317"/>
      <c r="B137" s="319"/>
      <c r="C137" s="319"/>
      <c r="D137" s="321"/>
      <c r="E137" s="323"/>
      <c r="F137" s="336"/>
      <c r="G137" s="340"/>
      <c r="H137" s="336"/>
      <c r="I137" s="340"/>
      <c r="J137" s="321"/>
      <c r="K137" s="342"/>
      <c r="L137" s="101">
        <f>K136-J136</f>
        <v>-889.00000000001091</v>
      </c>
      <c r="N137" s="176" t="s">
        <v>20</v>
      </c>
      <c r="O137" s="176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82"/>
    </row>
    <row r="138" spans="1:24" ht="17.25" customHeight="1">
      <c r="A138" s="300" t="str">
        <f>A153</f>
        <v>Ваниль</v>
      </c>
      <c r="B138" s="318">
        <v>0.14166666666666666</v>
      </c>
      <c r="C138" s="318">
        <v>0.33333333333333331</v>
      </c>
      <c r="D138" s="320">
        <f>(C138-B138+(C138&lt;B138))*24*60</f>
        <v>276</v>
      </c>
      <c r="E138" s="322">
        <v>2800</v>
      </c>
      <c r="F138" s="335">
        <f>IF(E138=0,0,(F153/J118*60))</f>
        <v>349.65</v>
      </c>
      <c r="G138" s="339">
        <f>IF($K138=0,0,(K138*100)/(D138*$J$3/60))</f>
        <v>126.68478260869566</v>
      </c>
      <c r="H138" s="335">
        <f>Q134+Q141</f>
        <v>0</v>
      </c>
      <c r="I138" s="339">
        <f>D138-F138-Q142</f>
        <v>-73.649999999999977</v>
      </c>
      <c r="J138" s="320">
        <f>(D138-H138)/60*E138</f>
        <v>12879.999999999998</v>
      </c>
      <c r="K138" s="341">
        <f>F153</f>
        <v>11655</v>
      </c>
      <c r="L138" s="102">
        <f>IF($K138=0,0,K138/J138)</f>
        <v>0.90489130434782616</v>
      </c>
      <c r="N138" s="176" t="s">
        <v>27</v>
      </c>
      <c r="O138" s="176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82"/>
    </row>
    <row r="139" spans="1:24" ht="16.899999999999999" customHeight="1" thickBot="1">
      <c r="A139" s="317"/>
      <c r="B139" s="319"/>
      <c r="C139" s="319"/>
      <c r="D139" s="321"/>
      <c r="E139" s="323"/>
      <c r="F139" s="336"/>
      <c r="G139" s="340"/>
      <c r="H139" s="336"/>
      <c r="I139" s="340"/>
      <c r="J139" s="321"/>
      <c r="K139" s="342"/>
      <c r="L139" s="101">
        <f>K138-J138</f>
        <v>-1224.9999999999982</v>
      </c>
      <c r="N139" s="174" t="s">
        <v>21</v>
      </c>
      <c r="O139" s="174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82"/>
    </row>
    <row r="140" spans="1:24" ht="16.899999999999999" customHeight="1" collapsed="1">
      <c r="A140" s="300">
        <f>A154</f>
        <v>0</v>
      </c>
      <c r="B140" s="318"/>
      <c r="C140" s="318"/>
      <c r="D140" s="320">
        <f>(C140-B140+(C140&lt;B140))*24*60</f>
        <v>0</v>
      </c>
      <c r="E140" s="322"/>
      <c r="F140" s="335">
        <f>IF(E140=0,0,(F154/J118*60))</f>
        <v>0</v>
      </c>
      <c r="G140" s="339">
        <f>IF($K140=0,0,(K140*100)/(D140*$J$3/60))</f>
        <v>0</v>
      </c>
      <c r="H140" s="335">
        <f>R134+R141</f>
        <v>0</v>
      </c>
      <c r="I140" s="339">
        <f>D140-F140-R142</f>
        <v>0</v>
      </c>
      <c r="J140" s="320">
        <f>(D140-H140)/60*E140</f>
        <v>0</v>
      </c>
      <c r="K140" s="341">
        <f>F154</f>
        <v>0</v>
      </c>
      <c r="L140" s="100">
        <f>IF($K140=0,0,K140/J140)</f>
        <v>0</v>
      </c>
      <c r="N140" s="174" t="s">
        <v>39</v>
      </c>
      <c r="O140" s="174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82"/>
      <c r="X140" s="182"/>
    </row>
    <row r="141" spans="1:24" ht="16.899999999999999" customHeight="1" thickBot="1">
      <c r="A141" s="317"/>
      <c r="B141" s="319"/>
      <c r="C141" s="319"/>
      <c r="D141" s="321"/>
      <c r="E141" s="323"/>
      <c r="F141" s="336"/>
      <c r="G141" s="340"/>
      <c r="H141" s="336"/>
      <c r="I141" s="340"/>
      <c r="J141" s="321"/>
      <c r="K141" s="342"/>
      <c r="L141" s="101">
        <f>K140-J140</f>
        <v>0</v>
      </c>
      <c r="N141" s="343" t="s">
        <v>22</v>
      </c>
      <c r="O141" s="343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82"/>
      <c r="X141" s="182"/>
    </row>
    <row r="142" spans="1:24" ht="16.899999999999999" customHeight="1" collapsed="1">
      <c r="A142" s="301">
        <f>A155</f>
        <v>0</v>
      </c>
      <c r="B142" s="348"/>
      <c r="C142" s="348"/>
      <c r="D142" s="346">
        <f>(C142-B142+(C142&lt;B142))*24*60</f>
        <v>0</v>
      </c>
      <c r="E142" s="349"/>
      <c r="F142" s="344">
        <f>IF(E142=0,0,(F155/J118*60))</f>
        <v>0</v>
      </c>
      <c r="G142" s="339">
        <f>IF($K142=0,0,(K142*100)/(D142*$J$3/60))</f>
        <v>0</v>
      </c>
      <c r="H142" s="344">
        <f>S134+S141</f>
        <v>0</v>
      </c>
      <c r="I142" s="345">
        <f>D142-F142-S142</f>
        <v>0</v>
      </c>
      <c r="J142" s="346">
        <f>(D142-H142)/60*E142</f>
        <v>0</v>
      </c>
      <c r="K142" s="341">
        <f>F155</f>
        <v>0</v>
      </c>
      <c r="L142" s="100">
        <f>IF($K142=0,0,K142/J142)</f>
        <v>0</v>
      </c>
      <c r="N142" s="347" t="s">
        <v>15</v>
      </c>
      <c r="O142" s="347"/>
      <c r="P142" s="19">
        <f t="shared" ref="P142:U142" si="29">SUM(P133:P141)</f>
        <v>204.99999999999983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204.99999999999983</v>
      </c>
      <c r="W142" s="182"/>
      <c r="X142" s="182"/>
    </row>
    <row r="143" spans="1:24" ht="16.899999999999999" customHeight="1" thickBot="1">
      <c r="A143" s="317"/>
      <c r="B143" s="319"/>
      <c r="C143" s="319"/>
      <c r="D143" s="321"/>
      <c r="E143" s="323"/>
      <c r="F143" s="336"/>
      <c r="G143" s="340"/>
      <c r="H143" s="336"/>
      <c r="I143" s="340"/>
      <c r="J143" s="321"/>
      <c r="K143" s="342"/>
      <c r="L143" s="101">
        <f>K142-J142</f>
        <v>0</v>
      </c>
      <c r="N143" s="347"/>
      <c r="O143" s="347"/>
      <c r="P143" s="19"/>
      <c r="Q143" s="19"/>
      <c r="R143" s="19"/>
      <c r="S143" s="19"/>
      <c r="T143" s="19"/>
      <c r="U143" s="19"/>
      <c r="V143" s="19"/>
      <c r="W143" s="182"/>
      <c r="X143" s="182"/>
    </row>
    <row r="144" spans="1:24" ht="16.899999999999999" customHeight="1">
      <c r="A144" s="300">
        <f>A156</f>
        <v>0</v>
      </c>
      <c r="B144" s="318"/>
      <c r="C144" s="318"/>
      <c r="D144" s="320">
        <f>(C144-B144+(C144&lt;B144))*24*60</f>
        <v>0</v>
      </c>
      <c r="E144" s="322"/>
      <c r="F144" s="335">
        <f>IF(E144=0,0,(F156/J118*60))</f>
        <v>0</v>
      </c>
      <c r="G144" s="339">
        <f>IF($K144=0,0,(K144*100)/(D144*$J$3/60))</f>
        <v>0</v>
      </c>
      <c r="H144" s="335">
        <f>T134+T141</f>
        <v>0</v>
      </c>
      <c r="I144" s="339">
        <f>D144-F144-T142</f>
        <v>0</v>
      </c>
      <c r="J144" s="320">
        <f>(D144-H144)/60*E144</f>
        <v>0</v>
      </c>
      <c r="K144" s="341">
        <f>F156</f>
        <v>0</v>
      </c>
      <c r="L144" s="100">
        <f>IF($K144=0,0,K144/J144)</f>
        <v>0</v>
      </c>
      <c r="V144" s="182"/>
      <c r="W144" s="182"/>
      <c r="X144" s="182"/>
    </row>
    <row r="145" spans="1:26" ht="16.899999999999999" customHeight="1" thickBot="1">
      <c r="A145" s="317"/>
      <c r="B145" s="319"/>
      <c r="C145" s="319"/>
      <c r="D145" s="321"/>
      <c r="E145" s="323"/>
      <c r="F145" s="336"/>
      <c r="G145" s="340"/>
      <c r="H145" s="336"/>
      <c r="I145" s="340"/>
      <c r="J145" s="321"/>
      <c r="K145" s="342"/>
      <c r="L145" s="101">
        <f>K144-J144</f>
        <v>0</v>
      </c>
      <c r="V145" s="182"/>
      <c r="W145" s="182"/>
      <c r="X145" s="182"/>
    </row>
    <row r="146" spans="1:26" ht="16.899999999999999" customHeight="1">
      <c r="A146" s="300" t="str">
        <f>A157</f>
        <v>Амаретто</v>
      </c>
      <c r="B146" s="318"/>
      <c r="C146" s="318"/>
      <c r="D146" s="320">
        <f>(C146-B146+(C146&lt;B146))*24*60</f>
        <v>0</v>
      </c>
      <c r="E146" s="322"/>
      <c r="F146" s="335">
        <f>IF(E146=0,0,(F157/J118*60))</f>
        <v>0</v>
      </c>
      <c r="G146" s="339">
        <f>IF($K146=0,0,(K146*100)/(D146*$J$3/60))</f>
        <v>0</v>
      </c>
      <c r="H146" s="335">
        <f>U134+U141</f>
        <v>0</v>
      </c>
      <c r="I146" s="339">
        <f>D146-F146-U142</f>
        <v>0</v>
      </c>
      <c r="J146" s="320">
        <f>(D146-H146)/60*E146</f>
        <v>0</v>
      </c>
      <c r="K146" s="341">
        <f>F157</f>
        <v>0</v>
      </c>
      <c r="L146" s="100">
        <f>IF($K146=0,0,K146/J146)</f>
        <v>0</v>
      </c>
      <c r="V146" s="182"/>
      <c r="W146" s="182"/>
      <c r="X146" s="182"/>
    </row>
    <row r="147" spans="1:26" ht="16.899999999999999" customHeight="1" thickBot="1">
      <c r="A147" s="317"/>
      <c r="B147" s="319"/>
      <c r="C147" s="319"/>
      <c r="D147" s="321"/>
      <c r="E147" s="323"/>
      <c r="F147" s="336"/>
      <c r="G147" s="340"/>
      <c r="H147" s="336"/>
      <c r="I147" s="340"/>
      <c r="J147" s="321"/>
      <c r="K147" s="342"/>
      <c r="L147" s="103">
        <f>K146-J146</f>
        <v>0</v>
      </c>
      <c r="V147" s="182"/>
      <c r="W147" s="182"/>
      <c r="X147" s="182"/>
    </row>
    <row r="148" spans="1:26" s="104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175" t="s">
        <v>81</v>
      </c>
      <c r="K148" s="140" t="s">
        <v>82</v>
      </c>
      <c r="L148" s="354">
        <f>IF($K149=0,0,K149/J149)</f>
        <v>0.91793478260869543</v>
      </c>
      <c r="N148"/>
      <c r="O148"/>
      <c r="P148"/>
      <c r="Q148"/>
      <c r="R148"/>
      <c r="S148"/>
      <c r="T148"/>
      <c r="U148"/>
      <c r="V148" s="182"/>
      <c r="W148" s="105"/>
      <c r="X148" s="105"/>
    </row>
    <row r="149" spans="1:26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41">
        <f>J136+J138+J140+J142+J144+J146</f>
        <v>25760.000000000007</v>
      </c>
      <c r="K149" s="140">
        <f>K136+K138+K140+K142+K144+K146</f>
        <v>23646</v>
      </c>
      <c r="L149" s="355"/>
      <c r="M149" s="182"/>
      <c r="V149" s="182"/>
      <c r="W149" s="182"/>
      <c r="X149" s="182"/>
    </row>
    <row r="150" spans="1:26" ht="17.25" customHeight="1">
      <c r="A150" s="363" t="s">
        <v>11</v>
      </c>
      <c r="B150" s="364"/>
      <c r="C150" s="364"/>
      <c r="D150" s="364"/>
      <c r="E150" s="337"/>
      <c r="F150" s="300" t="s">
        <v>78</v>
      </c>
      <c r="G150" s="300" t="s">
        <v>80</v>
      </c>
      <c r="H150" s="367"/>
      <c r="I150" s="20"/>
      <c r="J150" s="21"/>
      <c r="K150" s="22"/>
      <c r="L150" s="367" t="s">
        <v>56</v>
      </c>
      <c r="M150" s="356"/>
      <c r="V150" s="182"/>
      <c r="W150" s="106"/>
      <c r="X150" s="106"/>
    </row>
    <row r="151" spans="1:26" ht="17.25" customHeight="1" thickBot="1">
      <c r="A151" s="365"/>
      <c r="B151" s="366"/>
      <c r="C151" s="366"/>
      <c r="D151" s="366"/>
      <c r="E151" s="338"/>
      <c r="F151" s="302"/>
      <c r="G151" s="301"/>
      <c r="H151" s="416"/>
      <c r="I151" s="117"/>
      <c r="J151" s="118"/>
      <c r="K151" s="115"/>
      <c r="L151" s="368"/>
      <c r="M151" s="356"/>
      <c r="V151" s="182"/>
      <c r="W151" s="106"/>
      <c r="X151" s="106"/>
    </row>
    <row r="152" spans="1:26" ht="15.75" thickBot="1">
      <c r="A152" s="357" t="s">
        <v>313</v>
      </c>
      <c r="B152" s="358"/>
      <c r="C152" s="358"/>
      <c r="D152" s="358"/>
      <c r="E152" s="359"/>
      <c r="F152" s="62">
        <v>11991</v>
      </c>
      <c r="G152" s="63">
        <v>11976</v>
      </c>
      <c r="H152" s="131"/>
      <c r="I152" s="121"/>
      <c r="J152" s="135"/>
      <c r="K152" s="123">
        <f>G152</f>
        <v>11976</v>
      </c>
      <c r="L152" s="136"/>
      <c r="M152" s="133"/>
      <c r="V152" s="182"/>
      <c r="W152" s="182"/>
      <c r="X152" s="182"/>
    </row>
    <row r="153" spans="1:26" ht="13.5" customHeight="1" thickBot="1">
      <c r="A153" s="360" t="s">
        <v>209</v>
      </c>
      <c r="B153" s="361"/>
      <c r="C153" s="361"/>
      <c r="D153" s="361"/>
      <c r="E153" s="362"/>
      <c r="F153" s="62">
        <v>11655</v>
      </c>
      <c r="G153" s="64">
        <v>5472</v>
      </c>
      <c r="H153" s="132"/>
      <c r="I153" s="110"/>
      <c r="J153" s="134"/>
      <c r="K153" s="17">
        <f t="shared" ref="K153:K157" si="30">G153</f>
        <v>5472</v>
      </c>
      <c r="L153" s="137"/>
      <c r="M153" s="133"/>
      <c r="V153" s="182"/>
      <c r="W153" s="182"/>
      <c r="X153" s="182"/>
    </row>
    <row r="154" spans="1:26" ht="13.5" customHeight="1" thickBot="1">
      <c r="A154" s="360"/>
      <c r="B154" s="361"/>
      <c r="C154" s="361"/>
      <c r="D154" s="361"/>
      <c r="E154" s="362"/>
      <c r="F154" s="62"/>
      <c r="G154" s="64"/>
      <c r="H154" s="132"/>
      <c r="I154" s="110"/>
      <c r="J154" s="134"/>
      <c r="K154" s="17">
        <f t="shared" si="30"/>
        <v>0</v>
      </c>
      <c r="L154" s="137"/>
      <c r="M154" s="133"/>
      <c r="V154" s="182"/>
      <c r="W154" s="182"/>
      <c r="X154" s="182"/>
    </row>
    <row r="155" spans="1:26" ht="13.5" customHeight="1" thickBot="1">
      <c r="A155" s="360"/>
      <c r="B155" s="361"/>
      <c r="C155" s="361"/>
      <c r="D155" s="361"/>
      <c r="E155" s="362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182"/>
      <c r="W155" s="182"/>
      <c r="X155" s="182"/>
    </row>
    <row r="156" spans="1:26" ht="13.5" customHeight="1" thickBot="1">
      <c r="A156" s="360"/>
      <c r="B156" s="361"/>
      <c r="C156" s="361"/>
      <c r="D156" s="361"/>
      <c r="E156" s="362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182"/>
      <c r="W156" s="182"/>
      <c r="X156" s="182"/>
    </row>
    <row r="157" spans="1:26" ht="13.5" customHeight="1" thickBot="1">
      <c r="A157" s="369" t="s">
        <v>309</v>
      </c>
      <c r="B157" s="370"/>
      <c r="C157" s="370"/>
      <c r="D157" s="370"/>
      <c r="E157" s="371"/>
      <c r="F157" s="62"/>
      <c r="G157" s="64">
        <v>8388</v>
      </c>
      <c r="H157" s="132"/>
      <c r="I157" s="127"/>
      <c r="J157" s="138"/>
      <c r="K157" s="129">
        <f t="shared" si="30"/>
        <v>8388</v>
      </c>
      <c r="L157" s="139"/>
      <c r="M157" s="133"/>
      <c r="V157" s="182"/>
      <c r="W157" s="182"/>
      <c r="X157" s="182"/>
    </row>
    <row r="158" spans="1:26" ht="13.5" thickBot="1">
      <c r="A158" s="372" t="s">
        <v>79</v>
      </c>
      <c r="B158" s="373"/>
      <c r="C158" s="373"/>
      <c r="D158" s="373"/>
      <c r="E158" s="373"/>
      <c r="F158" s="374"/>
      <c r="G158" s="374"/>
      <c r="H158" s="374"/>
      <c r="I158" s="373"/>
      <c r="J158" s="375"/>
      <c r="K158" s="116">
        <f>SUM(K152:K157)</f>
        <v>25836</v>
      </c>
      <c r="L158" s="116">
        <f>SUM(L153+L153)</f>
        <v>0</v>
      </c>
      <c r="M158" s="112"/>
      <c r="V158" s="182"/>
    </row>
    <row r="159" spans="1:26" ht="12.75" customHeight="1" thickBot="1"/>
    <row r="160" spans="1:26" ht="12.75" customHeight="1" thickBot="1">
      <c r="A160" s="376" t="s">
        <v>11</v>
      </c>
      <c r="B160" s="376" t="s">
        <v>59</v>
      </c>
      <c r="C160" s="378"/>
      <c r="D160" s="380" t="s">
        <v>58</v>
      </c>
      <c r="E160" s="378" t="s">
        <v>1</v>
      </c>
      <c r="F160" s="383" t="s">
        <v>6</v>
      </c>
      <c r="G160" s="384"/>
      <c r="H160" s="380" t="s">
        <v>5</v>
      </c>
      <c r="I160" s="388" t="s">
        <v>12</v>
      </c>
      <c r="J160" s="389"/>
      <c r="K160" s="380" t="s">
        <v>38</v>
      </c>
      <c r="L160" s="376" t="s">
        <v>0</v>
      </c>
      <c r="M160" s="383"/>
      <c r="N160" s="384"/>
      <c r="O160" s="380" t="s">
        <v>4</v>
      </c>
      <c r="P160" s="380" t="s">
        <v>2</v>
      </c>
      <c r="Q160" s="380" t="s">
        <v>3</v>
      </c>
      <c r="S160" s="390" t="s">
        <v>26</v>
      </c>
      <c r="T160" s="391"/>
      <c r="U160" s="391"/>
      <c r="V160" s="391"/>
      <c r="W160" s="391"/>
      <c r="X160" s="391"/>
      <c r="Y160" s="391"/>
      <c r="Z160" s="392"/>
    </row>
    <row r="161" spans="1:28" s="85" customFormat="1" ht="25.5" customHeight="1" thickBot="1">
      <c r="A161" s="377"/>
      <c r="B161" s="377"/>
      <c r="C161" s="379"/>
      <c r="D161" s="381"/>
      <c r="E161" s="382"/>
      <c r="F161" s="385"/>
      <c r="G161" s="386"/>
      <c r="H161" s="387"/>
      <c r="I161" s="27" t="s">
        <v>13</v>
      </c>
      <c r="J161" s="28" t="s">
        <v>14</v>
      </c>
      <c r="K161" s="381"/>
      <c r="L161" s="377"/>
      <c r="M161" s="399"/>
      <c r="N161" s="400"/>
      <c r="O161" s="381"/>
      <c r="P161" s="381"/>
      <c r="Q161" s="381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405" t="str">
        <f>A152</f>
        <v>Айриш крим</v>
      </c>
      <c r="B162" s="23">
        <f>B136</f>
        <v>0.83333333333333337</v>
      </c>
      <c r="C162" s="23">
        <f>B162+1/24</f>
        <v>0.875</v>
      </c>
      <c r="D162" s="1"/>
      <c r="E162" s="171"/>
      <c r="F162" s="408" t="s">
        <v>104</v>
      </c>
      <c r="G162" s="409"/>
      <c r="H162" s="2" t="s">
        <v>99</v>
      </c>
      <c r="I162" s="3">
        <v>0.83333333333333337</v>
      </c>
      <c r="J162" s="3">
        <v>0.86249999999999993</v>
      </c>
      <c r="K162" s="29">
        <f>(J162-I162+(J162&lt;I162))*24*60</f>
        <v>41.999999999999851</v>
      </c>
      <c r="L162" s="410"/>
      <c r="M162" s="411"/>
      <c r="N162" s="412"/>
      <c r="O162" s="35" t="str">
        <f t="shared" ref="O162:O225" si="31">IF(H162=$V$5,$F$122,"")</f>
        <v/>
      </c>
      <c r="P162" s="171"/>
      <c r="Q162" s="4"/>
      <c r="R162"/>
      <c r="S162" s="33">
        <f>IF($H162="ПЛАНОВЫЕ",$K162,0)</f>
        <v>41.999999999999851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406"/>
      <c r="B163" s="24">
        <f>C162</f>
        <v>0.875</v>
      </c>
      <c r="C163" s="24">
        <f>B163+1/24</f>
        <v>0.91666666666666663</v>
      </c>
      <c r="D163" s="5"/>
      <c r="E163" s="172"/>
      <c r="F163" s="398" t="s">
        <v>108</v>
      </c>
      <c r="G163" s="398"/>
      <c r="H163" s="6" t="s">
        <v>99</v>
      </c>
      <c r="I163" s="7">
        <v>0.86249999999999993</v>
      </c>
      <c r="J163" s="7">
        <v>0.87083333333333324</v>
      </c>
      <c r="K163" s="30">
        <f t="shared" ref="K163:K226" si="32">(J163-I163+(J163&lt;I163))*24*60</f>
        <v>11.999999999999957</v>
      </c>
      <c r="L163" s="395"/>
      <c r="M163" s="396"/>
      <c r="N163" s="397"/>
      <c r="O163" s="36" t="str">
        <f t="shared" si="31"/>
        <v/>
      </c>
      <c r="P163" s="172"/>
      <c r="Q163" s="8"/>
      <c r="R163"/>
      <c r="S163" s="33">
        <f t="shared" ref="S163:S226" si="33">IF($H163="ПЛАНОВЫЕ",$K163,0)</f>
        <v>11.999999999999957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406"/>
      <c r="B164" s="24">
        <f t="shared" ref="B164:B173" si="41">C163</f>
        <v>0.91666666666666663</v>
      </c>
      <c r="C164" s="24">
        <f t="shared" ref="C164:C173" si="42">B164+1/24</f>
        <v>0.95833333333333326</v>
      </c>
      <c r="D164" s="5"/>
      <c r="E164" s="172"/>
      <c r="F164" s="398" t="s">
        <v>299</v>
      </c>
      <c r="G164" s="398"/>
      <c r="H164" s="6" t="s">
        <v>314</v>
      </c>
      <c r="I164" s="7">
        <v>0.87083333333333324</v>
      </c>
      <c r="J164" s="7">
        <v>0.87777777777777777</v>
      </c>
      <c r="K164" s="30">
        <f t="shared" si="32"/>
        <v>10.000000000000124</v>
      </c>
      <c r="L164" s="395"/>
      <c r="M164" s="396"/>
      <c r="N164" s="397"/>
      <c r="O164" s="36" t="str">
        <f t="shared" si="31"/>
        <v/>
      </c>
      <c r="P164" s="172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406"/>
      <c r="B165" s="24">
        <f t="shared" si="41"/>
        <v>0.95833333333333326</v>
      </c>
      <c r="C165" s="24">
        <f t="shared" si="42"/>
        <v>0.99999999999999989</v>
      </c>
      <c r="D165" s="5"/>
      <c r="E165" s="172"/>
      <c r="F165" s="398" t="s">
        <v>315</v>
      </c>
      <c r="G165" s="398"/>
      <c r="H165" s="6" t="s">
        <v>102</v>
      </c>
      <c r="I165" s="7">
        <v>0.87708333333333333</v>
      </c>
      <c r="J165" s="7">
        <v>0.89236111111111116</v>
      </c>
      <c r="K165" s="30">
        <f t="shared" si="32"/>
        <v>22.000000000000082</v>
      </c>
      <c r="L165" s="395" t="s">
        <v>316</v>
      </c>
      <c r="M165" s="396"/>
      <c r="N165" s="397"/>
      <c r="O165" s="36" t="str">
        <f t="shared" si="31"/>
        <v/>
      </c>
      <c r="P165" s="172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22.000000000000082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406"/>
      <c r="B166" s="24">
        <f t="shared" si="41"/>
        <v>0.99999999999999989</v>
      </c>
      <c r="C166" s="24">
        <f t="shared" si="42"/>
        <v>1.0416666666666665</v>
      </c>
      <c r="D166" s="5"/>
      <c r="E166" s="172"/>
      <c r="F166" s="398" t="s">
        <v>315</v>
      </c>
      <c r="G166" s="398"/>
      <c r="H166" s="6" t="s">
        <v>102</v>
      </c>
      <c r="I166" s="7">
        <v>0.9770833333333333</v>
      </c>
      <c r="J166" s="7">
        <v>0.98749999999999993</v>
      </c>
      <c r="K166" s="30">
        <f t="shared" si="32"/>
        <v>14.999999999999947</v>
      </c>
      <c r="L166" s="395" t="s">
        <v>316</v>
      </c>
      <c r="M166" s="396"/>
      <c r="N166" s="397"/>
      <c r="O166" s="36" t="str">
        <f t="shared" si="31"/>
        <v/>
      </c>
      <c r="P166" s="172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14.999999999999947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406"/>
      <c r="B167" s="24">
        <f t="shared" si="41"/>
        <v>1.0416666666666665</v>
      </c>
      <c r="C167" s="24">
        <f t="shared" si="42"/>
        <v>1.0833333333333333</v>
      </c>
      <c r="D167" s="5"/>
      <c r="E167" s="172"/>
      <c r="F167" s="398" t="s">
        <v>132</v>
      </c>
      <c r="G167" s="398"/>
      <c r="H167" s="6" t="s">
        <v>99</v>
      </c>
      <c r="I167" s="7">
        <v>6.25E-2</v>
      </c>
      <c r="J167" s="7">
        <v>6.8749999999999992E-2</v>
      </c>
      <c r="K167" s="30">
        <f t="shared" si="32"/>
        <v>8.9999999999999876</v>
      </c>
      <c r="L167" s="395"/>
      <c r="M167" s="396"/>
      <c r="N167" s="397"/>
      <c r="O167" s="36" t="str">
        <f t="shared" si="31"/>
        <v/>
      </c>
      <c r="P167" s="172"/>
      <c r="Q167" s="8"/>
      <c r="R167"/>
      <c r="S167" s="33">
        <f t="shared" si="33"/>
        <v>8.9999999999999876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406"/>
      <c r="B168" s="24">
        <f t="shared" si="41"/>
        <v>1.0833333333333333</v>
      </c>
      <c r="C168" s="24">
        <f t="shared" si="42"/>
        <v>1.125</v>
      </c>
      <c r="D168" s="5"/>
      <c r="E168" s="9"/>
      <c r="F168" s="398" t="s">
        <v>133</v>
      </c>
      <c r="G168" s="398"/>
      <c r="H168" s="6" t="s">
        <v>99</v>
      </c>
      <c r="I168" s="7">
        <v>6.8749999999999992E-2</v>
      </c>
      <c r="J168" s="7">
        <v>0.14166666666666666</v>
      </c>
      <c r="K168" s="30">
        <f t="shared" si="32"/>
        <v>105</v>
      </c>
      <c r="L168" s="395"/>
      <c r="M168" s="396"/>
      <c r="N168" s="397"/>
      <c r="O168" s="36" t="str">
        <f t="shared" si="31"/>
        <v/>
      </c>
      <c r="P168" s="172"/>
      <c r="Q168" s="8"/>
      <c r="R168"/>
      <c r="S168" s="33">
        <f t="shared" si="33"/>
        <v>105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406"/>
      <c r="B169" s="24">
        <f t="shared" si="41"/>
        <v>1.125</v>
      </c>
      <c r="C169" s="24">
        <f t="shared" si="42"/>
        <v>1.1666666666666667</v>
      </c>
      <c r="D169" s="5"/>
      <c r="E169" s="9"/>
      <c r="F169" s="393"/>
      <c r="G169" s="394"/>
      <c r="H169" s="6"/>
      <c r="I169" s="7"/>
      <c r="J169" s="7"/>
      <c r="K169" s="30">
        <f t="shared" si="32"/>
        <v>0</v>
      </c>
      <c r="L169" s="395"/>
      <c r="M169" s="396"/>
      <c r="N169" s="397"/>
      <c r="O169" s="36">
        <f t="shared" si="31"/>
        <v>0</v>
      </c>
      <c r="P169" s="172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406"/>
      <c r="B170" s="24">
        <f t="shared" si="41"/>
        <v>1.1666666666666667</v>
      </c>
      <c r="C170" s="24">
        <f t="shared" si="42"/>
        <v>1.2083333333333335</v>
      </c>
      <c r="D170" s="5"/>
      <c r="E170" s="9"/>
      <c r="F170" s="393"/>
      <c r="G170" s="394"/>
      <c r="H170" s="6"/>
      <c r="I170" s="7"/>
      <c r="J170" s="7"/>
      <c r="K170" s="30">
        <f t="shared" si="32"/>
        <v>0</v>
      </c>
      <c r="L170" s="395"/>
      <c r="M170" s="396"/>
      <c r="N170" s="397"/>
      <c r="O170" s="36">
        <f t="shared" si="31"/>
        <v>0</v>
      </c>
      <c r="P170" s="172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406"/>
      <c r="B171" s="24">
        <f t="shared" si="41"/>
        <v>1.2083333333333335</v>
      </c>
      <c r="C171" s="24">
        <f t="shared" si="42"/>
        <v>1.2500000000000002</v>
      </c>
      <c r="D171" s="5"/>
      <c r="E171" s="9"/>
      <c r="F171" s="398"/>
      <c r="G171" s="398"/>
      <c r="H171" s="6"/>
      <c r="I171" s="7"/>
      <c r="J171" s="7"/>
      <c r="K171" s="30">
        <f t="shared" si="32"/>
        <v>0</v>
      </c>
      <c r="L171" s="395"/>
      <c r="M171" s="396"/>
      <c r="N171" s="397"/>
      <c r="O171" s="36">
        <f t="shared" si="31"/>
        <v>0</v>
      </c>
      <c r="P171" s="172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406"/>
      <c r="B172" s="24">
        <f t="shared" si="41"/>
        <v>1.2500000000000002</v>
      </c>
      <c r="C172" s="24">
        <f t="shared" si="42"/>
        <v>1.291666666666667</v>
      </c>
      <c r="D172" s="10"/>
      <c r="E172" s="9"/>
      <c r="F172" s="398"/>
      <c r="G172" s="398"/>
      <c r="H172" s="6"/>
      <c r="I172" s="7"/>
      <c r="J172" s="7"/>
      <c r="K172" s="30">
        <f t="shared" si="32"/>
        <v>0</v>
      </c>
      <c r="L172" s="395"/>
      <c r="M172" s="396"/>
      <c r="N172" s="397"/>
      <c r="O172" s="36">
        <f t="shared" si="31"/>
        <v>0</v>
      </c>
      <c r="P172" s="172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407"/>
      <c r="B173" s="25">
        <f t="shared" si="41"/>
        <v>1.291666666666667</v>
      </c>
      <c r="C173" s="26">
        <f t="shared" si="42"/>
        <v>1.3333333333333337</v>
      </c>
      <c r="D173" s="11"/>
      <c r="E173" s="11"/>
      <c r="F173" s="401"/>
      <c r="G173" s="401"/>
      <c r="H173" s="6"/>
      <c r="I173" s="13"/>
      <c r="J173" s="13"/>
      <c r="K173" s="31">
        <f t="shared" si="32"/>
        <v>0</v>
      </c>
      <c r="L173" s="402"/>
      <c r="M173" s="403"/>
      <c r="N173" s="404"/>
      <c r="O173" s="39">
        <f t="shared" si="31"/>
        <v>0</v>
      </c>
      <c r="P173" s="173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405" t="str">
        <f>A153</f>
        <v>Ваниль</v>
      </c>
      <c r="B174" s="23">
        <f>B138</f>
        <v>0.14166666666666666</v>
      </c>
      <c r="C174" s="23">
        <f>B174+1/24</f>
        <v>0.18333333333333332</v>
      </c>
      <c r="D174" s="1"/>
      <c r="E174" s="171"/>
      <c r="F174" s="408"/>
      <c r="G174" s="409"/>
      <c r="H174" s="2"/>
      <c r="I174" s="3"/>
      <c r="J174" s="3"/>
      <c r="K174" s="29">
        <f t="shared" si="32"/>
        <v>0</v>
      </c>
      <c r="L174" s="410"/>
      <c r="M174" s="411"/>
      <c r="N174" s="412"/>
      <c r="O174" s="35">
        <f t="shared" si="31"/>
        <v>0</v>
      </c>
      <c r="P174" s="171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406"/>
      <c r="B175" s="24">
        <f>C174</f>
        <v>0.18333333333333332</v>
      </c>
      <c r="C175" s="24">
        <f>B175+1/24</f>
        <v>0.22499999999999998</v>
      </c>
      <c r="D175" s="5"/>
      <c r="E175" s="172"/>
      <c r="F175" s="398"/>
      <c r="G175" s="398"/>
      <c r="H175" s="6"/>
      <c r="I175" s="7"/>
      <c r="J175" s="7"/>
      <c r="K175" s="30">
        <f t="shared" si="32"/>
        <v>0</v>
      </c>
      <c r="L175" s="395"/>
      <c r="M175" s="396"/>
      <c r="N175" s="397"/>
      <c r="O175" s="36">
        <f t="shared" si="31"/>
        <v>0</v>
      </c>
      <c r="P175" s="172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406"/>
      <c r="B176" s="24">
        <f t="shared" ref="B176:B184" si="43">C175</f>
        <v>0.22499999999999998</v>
      </c>
      <c r="C176" s="24">
        <f t="shared" ref="C176:C184" si="44">B176+1/24</f>
        <v>0.26666666666666666</v>
      </c>
      <c r="D176" s="5"/>
      <c r="E176" s="172"/>
      <c r="F176" s="398"/>
      <c r="G176" s="398"/>
      <c r="H176" s="6"/>
      <c r="I176" s="7"/>
      <c r="J176" s="7"/>
      <c r="K176" s="30">
        <f t="shared" si="32"/>
        <v>0</v>
      </c>
      <c r="L176" s="395"/>
      <c r="M176" s="396"/>
      <c r="N176" s="397"/>
      <c r="O176" s="36">
        <f t="shared" si="31"/>
        <v>0</v>
      </c>
      <c r="P176" s="172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406"/>
      <c r="B177" s="24">
        <f t="shared" si="43"/>
        <v>0.26666666666666666</v>
      </c>
      <c r="C177" s="24">
        <f t="shared" si="44"/>
        <v>0.30833333333333335</v>
      </c>
      <c r="D177" s="5"/>
      <c r="E177" s="172"/>
      <c r="F177" s="398"/>
      <c r="G177" s="398"/>
      <c r="H177" s="6"/>
      <c r="I177" s="7"/>
      <c r="J177" s="7"/>
      <c r="K177" s="30">
        <f t="shared" si="32"/>
        <v>0</v>
      </c>
      <c r="L177" s="395"/>
      <c r="M177" s="396"/>
      <c r="N177" s="397"/>
      <c r="O177" s="36">
        <f t="shared" si="31"/>
        <v>0</v>
      </c>
      <c r="P177" s="172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406"/>
      <c r="B178" s="24">
        <f t="shared" si="43"/>
        <v>0.30833333333333335</v>
      </c>
      <c r="C178" s="24">
        <f t="shared" si="44"/>
        <v>0.35000000000000003</v>
      </c>
      <c r="D178" s="5"/>
      <c r="E178" s="172"/>
      <c r="F178" s="398"/>
      <c r="G178" s="398"/>
      <c r="H178" s="6"/>
      <c r="I178" s="7"/>
      <c r="J178" s="7"/>
      <c r="K178" s="30">
        <f t="shared" si="32"/>
        <v>0</v>
      </c>
      <c r="L178" s="395"/>
      <c r="M178" s="396"/>
      <c r="N178" s="397"/>
      <c r="O178" s="36">
        <f t="shared" si="31"/>
        <v>0</v>
      </c>
      <c r="P178" s="172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406"/>
      <c r="B179" s="24">
        <f t="shared" si="43"/>
        <v>0.35000000000000003</v>
      </c>
      <c r="C179" s="24">
        <f t="shared" si="44"/>
        <v>0.39166666666666672</v>
      </c>
      <c r="D179" s="5"/>
      <c r="E179" s="172"/>
      <c r="F179" s="398"/>
      <c r="G179" s="398"/>
      <c r="H179" s="6"/>
      <c r="I179" s="7"/>
      <c r="J179" s="7"/>
      <c r="K179" s="30">
        <f t="shared" si="32"/>
        <v>0</v>
      </c>
      <c r="L179" s="395"/>
      <c r="M179" s="396"/>
      <c r="N179" s="397"/>
      <c r="O179" s="36">
        <f t="shared" si="31"/>
        <v>0</v>
      </c>
      <c r="P179" s="172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406"/>
      <c r="B180" s="24">
        <f t="shared" si="43"/>
        <v>0.39166666666666672</v>
      </c>
      <c r="C180" s="24">
        <f t="shared" si="44"/>
        <v>0.4333333333333334</v>
      </c>
      <c r="D180" s="5"/>
      <c r="E180" s="9"/>
      <c r="F180" s="398"/>
      <c r="G180" s="398"/>
      <c r="H180" s="6"/>
      <c r="I180" s="7"/>
      <c r="J180" s="7"/>
      <c r="K180" s="30">
        <f t="shared" si="32"/>
        <v>0</v>
      </c>
      <c r="L180" s="395"/>
      <c r="M180" s="396"/>
      <c r="N180" s="397"/>
      <c r="O180" s="36">
        <f t="shared" si="31"/>
        <v>0</v>
      </c>
      <c r="P180" s="172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406"/>
      <c r="B181" s="24">
        <f t="shared" si="43"/>
        <v>0.4333333333333334</v>
      </c>
      <c r="C181" s="24">
        <f t="shared" si="44"/>
        <v>0.47500000000000009</v>
      </c>
      <c r="D181" s="5"/>
      <c r="E181" s="9"/>
      <c r="F181" s="393"/>
      <c r="G181" s="394"/>
      <c r="H181" s="6"/>
      <c r="I181" s="7"/>
      <c r="J181" s="7"/>
      <c r="K181" s="30">
        <f t="shared" si="32"/>
        <v>0</v>
      </c>
      <c r="L181" s="395"/>
      <c r="M181" s="396"/>
      <c r="N181" s="397"/>
      <c r="O181" s="36">
        <f t="shared" si="31"/>
        <v>0</v>
      </c>
      <c r="P181" s="172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406"/>
      <c r="B182" s="24">
        <f t="shared" si="43"/>
        <v>0.47500000000000009</v>
      </c>
      <c r="C182" s="24">
        <f t="shared" si="44"/>
        <v>0.51666666666666672</v>
      </c>
      <c r="D182" s="5"/>
      <c r="E182" s="9"/>
      <c r="F182" s="393"/>
      <c r="G182" s="394"/>
      <c r="H182" s="6"/>
      <c r="I182" s="7"/>
      <c r="J182" s="7"/>
      <c r="K182" s="30">
        <f t="shared" si="32"/>
        <v>0</v>
      </c>
      <c r="L182" s="395"/>
      <c r="M182" s="396"/>
      <c r="N182" s="397"/>
      <c r="O182" s="36">
        <f t="shared" si="31"/>
        <v>0</v>
      </c>
      <c r="P182" s="172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406"/>
      <c r="B183" s="24">
        <f t="shared" si="43"/>
        <v>0.51666666666666672</v>
      </c>
      <c r="C183" s="24">
        <f t="shared" si="44"/>
        <v>0.55833333333333335</v>
      </c>
      <c r="D183" s="5"/>
      <c r="E183" s="9"/>
      <c r="F183" s="398"/>
      <c r="G183" s="398"/>
      <c r="H183" s="6"/>
      <c r="I183" s="7"/>
      <c r="J183" s="7"/>
      <c r="K183" s="30">
        <f t="shared" si="32"/>
        <v>0</v>
      </c>
      <c r="L183" s="395"/>
      <c r="M183" s="396"/>
      <c r="N183" s="397"/>
      <c r="O183" s="36">
        <f t="shared" si="31"/>
        <v>0</v>
      </c>
      <c r="P183" s="172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407"/>
      <c r="B184" s="25">
        <f t="shared" si="43"/>
        <v>0.55833333333333335</v>
      </c>
      <c r="C184" s="25">
        <f t="shared" si="44"/>
        <v>0.6</v>
      </c>
      <c r="D184" s="15"/>
      <c r="E184" s="11"/>
      <c r="F184" s="401"/>
      <c r="G184" s="401"/>
      <c r="H184" s="12"/>
      <c r="I184" s="13"/>
      <c r="J184" s="13"/>
      <c r="K184" s="31">
        <f t="shared" si="32"/>
        <v>0</v>
      </c>
      <c r="L184" s="402"/>
      <c r="M184" s="403"/>
      <c r="N184" s="404"/>
      <c r="O184" s="39">
        <f t="shared" si="31"/>
        <v>0</v>
      </c>
      <c r="P184" s="173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405">
        <f>A154</f>
        <v>0</v>
      </c>
      <c r="B185" s="23">
        <f>B140</f>
        <v>0</v>
      </c>
      <c r="C185" s="23">
        <f>B185+1/24</f>
        <v>4.1666666666666664E-2</v>
      </c>
      <c r="D185" s="1"/>
      <c r="E185" s="171"/>
      <c r="F185" s="408"/>
      <c r="G185" s="409"/>
      <c r="H185" s="2"/>
      <c r="I185" s="3"/>
      <c r="J185" s="3"/>
      <c r="K185" s="29">
        <f t="shared" si="32"/>
        <v>0</v>
      </c>
      <c r="L185" s="410"/>
      <c r="M185" s="411"/>
      <c r="N185" s="412"/>
      <c r="O185" s="35">
        <f t="shared" si="31"/>
        <v>0</v>
      </c>
      <c r="P185" s="171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406"/>
      <c r="B186" s="24">
        <f>C185</f>
        <v>4.1666666666666664E-2</v>
      </c>
      <c r="C186" s="24">
        <f>B186+1/24</f>
        <v>8.3333333333333329E-2</v>
      </c>
      <c r="D186" s="5"/>
      <c r="E186" s="172"/>
      <c r="F186" s="398"/>
      <c r="G186" s="398"/>
      <c r="H186" s="6"/>
      <c r="I186" s="7"/>
      <c r="J186" s="7"/>
      <c r="K186" s="30">
        <f t="shared" si="32"/>
        <v>0</v>
      </c>
      <c r="L186" s="395"/>
      <c r="M186" s="396"/>
      <c r="N186" s="397"/>
      <c r="O186" s="36">
        <f t="shared" si="31"/>
        <v>0</v>
      </c>
      <c r="P186" s="172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40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72"/>
      <c r="F187" s="398"/>
      <c r="G187" s="398"/>
      <c r="H187" s="6"/>
      <c r="I187" s="7"/>
      <c r="J187" s="7"/>
      <c r="K187" s="30">
        <f t="shared" si="32"/>
        <v>0</v>
      </c>
      <c r="L187" s="395"/>
      <c r="M187" s="396"/>
      <c r="N187" s="397"/>
      <c r="O187" s="36">
        <f t="shared" si="31"/>
        <v>0</v>
      </c>
      <c r="P187" s="172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406"/>
      <c r="B188" s="24">
        <f t="shared" si="45"/>
        <v>0.125</v>
      </c>
      <c r="C188" s="24">
        <f t="shared" si="46"/>
        <v>0.16666666666666666</v>
      </c>
      <c r="D188" s="5"/>
      <c r="E188" s="172"/>
      <c r="F188" s="398"/>
      <c r="G188" s="398"/>
      <c r="H188" s="6"/>
      <c r="I188" s="7"/>
      <c r="J188" s="7"/>
      <c r="K188" s="30">
        <f t="shared" si="32"/>
        <v>0</v>
      </c>
      <c r="L188" s="395"/>
      <c r="M188" s="396"/>
      <c r="N188" s="397"/>
      <c r="O188" s="36">
        <f t="shared" si="31"/>
        <v>0</v>
      </c>
      <c r="P188" s="172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406"/>
      <c r="B189" s="24">
        <f t="shared" si="45"/>
        <v>0.16666666666666666</v>
      </c>
      <c r="C189" s="24">
        <f t="shared" si="46"/>
        <v>0.20833333333333331</v>
      </c>
      <c r="D189" s="5"/>
      <c r="E189" s="172"/>
      <c r="F189" s="398"/>
      <c r="G189" s="398"/>
      <c r="H189" s="6"/>
      <c r="I189" s="7"/>
      <c r="J189" s="7"/>
      <c r="K189" s="30">
        <f t="shared" si="32"/>
        <v>0</v>
      </c>
      <c r="L189" s="395"/>
      <c r="M189" s="396"/>
      <c r="N189" s="397"/>
      <c r="O189" s="36">
        <f t="shared" si="31"/>
        <v>0</v>
      </c>
      <c r="P189" s="172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406"/>
      <c r="B190" s="24">
        <f t="shared" si="45"/>
        <v>0.20833333333333331</v>
      </c>
      <c r="C190" s="24">
        <f t="shared" si="46"/>
        <v>0.24999999999999997</v>
      </c>
      <c r="D190" s="5"/>
      <c r="E190" s="172"/>
      <c r="F190" s="398"/>
      <c r="G190" s="398"/>
      <c r="H190" s="6"/>
      <c r="I190" s="7"/>
      <c r="J190" s="7"/>
      <c r="K190" s="30">
        <f t="shared" si="32"/>
        <v>0</v>
      </c>
      <c r="L190" s="395"/>
      <c r="M190" s="396"/>
      <c r="N190" s="397"/>
      <c r="O190" s="36">
        <f t="shared" si="31"/>
        <v>0</v>
      </c>
      <c r="P190" s="172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406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398"/>
      <c r="G191" s="398"/>
      <c r="H191" s="6"/>
      <c r="I191" s="7"/>
      <c r="J191" s="7"/>
      <c r="K191" s="30">
        <f t="shared" si="32"/>
        <v>0</v>
      </c>
      <c r="L191" s="395"/>
      <c r="M191" s="396"/>
      <c r="N191" s="397"/>
      <c r="O191" s="36">
        <f t="shared" si="31"/>
        <v>0</v>
      </c>
      <c r="P191" s="172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406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393"/>
      <c r="G192" s="394"/>
      <c r="H192" s="6"/>
      <c r="I192" s="7"/>
      <c r="J192" s="7"/>
      <c r="K192" s="30">
        <f t="shared" si="32"/>
        <v>0</v>
      </c>
      <c r="L192" s="395"/>
      <c r="M192" s="396"/>
      <c r="N192" s="397"/>
      <c r="O192" s="36">
        <f t="shared" si="31"/>
        <v>0</v>
      </c>
      <c r="P192" s="172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406"/>
      <c r="B193" s="24">
        <f t="shared" si="45"/>
        <v>0.33333333333333331</v>
      </c>
      <c r="C193" s="24">
        <f t="shared" si="46"/>
        <v>0.375</v>
      </c>
      <c r="D193" s="5"/>
      <c r="E193" s="9"/>
      <c r="F193" s="393"/>
      <c r="G193" s="394"/>
      <c r="H193" s="6"/>
      <c r="I193" s="7"/>
      <c r="J193" s="7"/>
      <c r="K193" s="30">
        <f t="shared" si="32"/>
        <v>0</v>
      </c>
      <c r="L193" s="395"/>
      <c r="M193" s="396"/>
      <c r="N193" s="397"/>
      <c r="O193" s="36">
        <f t="shared" si="31"/>
        <v>0</v>
      </c>
      <c r="P193" s="172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406"/>
      <c r="B194" s="24">
        <f t="shared" si="45"/>
        <v>0.375</v>
      </c>
      <c r="C194" s="24">
        <f t="shared" si="46"/>
        <v>0.41666666666666669</v>
      </c>
      <c r="D194" s="5"/>
      <c r="E194" s="9"/>
      <c r="F194" s="398"/>
      <c r="G194" s="398"/>
      <c r="H194" s="6"/>
      <c r="I194" s="7"/>
      <c r="J194" s="7"/>
      <c r="K194" s="30">
        <f t="shared" si="32"/>
        <v>0</v>
      </c>
      <c r="L194" s="395"/>
      <c r="M194" s="396"/>
      <c r="N194" s="397"/>
      <c r="O194" s="36">
        <f t="shared" si="31"/>
        <v>0</v>
      </c>
      <c r="P194" s="172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407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401"/>
      <c r="G195" s="401"/>
      <c r="H195" s="12"/>
      <c r="I195" s="13"/>
      <c r="J195" s="13"/>
      <c r="K195" s="31">
        <f t="shared" si="32"/>
        <v>0</v>
      </c>
      <c r="L195" s="402"/>
      <c r="M195" s="403"/>
      <c r="N195" s="404"/>
      <c r="O195" s="39">
        <f t="shared" si="31"/>
        <v>0</v>
      </c>
      <c r="P195" s="173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405">
        <f>A155</f>
        <v>0</v>
      </c>
      <c r="B196" s="23">
        <f>B142</f>
        <v>0</v>
      </c>
      <c r="C196" s="23">
        <f>B196+1/24</f>
        <v>4.1666666666666664E-2</v>
      </c>
      <c r="D196" s="1"/>
      <c r="E196" s="171"/>
      <c r="F196" s="408"/>
      <c r="G196" s="409"/>
      <c r="H196" s="2"/>
      <c r="I196" s="3"/>
      <c r="J196" s="3"/>
      <c r="K196" s="29">
        <f t="shared" si="32"/>
        <v>0</v>
      </c>
      <c r="L196" s="410"/>
      <c r="M196" s="411"/>
      <c r="N196" s="412"/>
      <c r="O196" s="35">
        <f t="shared" si="31"/>
        <v>0</v>
      </c>
      <c r="P196" s="171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406"/>
      <c r="B197" s="24">
        <f>C196</f>
        <v>4.1666666666666664E-2</v>
      </c>
      <c r="C197" s="24">
        <f>B197+1/24</f>
        <v>8.3333333333333329E-2</v>
      </c>
      <c r="D197" s="5"/>
      <c r="E197" s="172"/>
      <c r="F197" s="398"/>
      <c r="G197" s="398"/>
      <c r="H197" s="6"/>
      <c r="I197" s="7"/>
      <c r="J197" s="7"/>
      <c r="K197" s="30">
        <f t="shared" si="32"/>
        <v>0</v>
      </c>
      <c r="L197" s="395"/>
      <c r="M197" s="396"/>
      <c r="N197" s="397"/>
      <c r="O197" s="36">
        <f t="shared" si="31"/>
        <v>0</v>
      </c>
      <c r="P197" s="172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40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72"/>
      <c r="F198" s="398"/>
      <c r="G198" s="398"/>
      <c r="H198" s="6"/>
      <c r="I198" s="7"/>
      <c r="J198" s="7"/>
      <c r="K198" s="30">
        <f t="shared" si="32"/>
        <v>0</v>
      </c>
      <c r="L198" s="395"/>
      <c r="M198" s="396"/>
      <c r="N198" s="397"/>
      <c r="O198" s="36">
        <f t="shared" si="31"/>
        <v>0</v>
      </c>
      <c r="P198" s="172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406"/>
      <c r="B199" s="24">
        <f t="shared" si="47"/>
        <v>0.125</v>
      </c>
      <c r="C199" s="24">
        <f t="shared" si="48"/>
        <v>0.16666666666666666</v>
      </c>
      <c r="D199" s="5"/>
      <c r="E199" s="172"/>
      <c r="F199" s="398"/>
      <c r="G199" s="398"/>
      <c r="H199" s="6"/>
      <c r="I199" s="7"/>
      <c r="J199" s="7"/>
      <c r="K199" s="30">
        <f t="shared" si="32"/>
        <v>0</v>
      </c>
      <c r="L199" s="395"/>
      <c r="M199" s="396"/>
      <c r="N199" s="397"/>
      <c r="O199" s="36">
        <f t="shared" si="31"/>
        <v>0</v>
      </c>
      <c r="P199" s="172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406"/>
      <c r="B200" s="24">
        <f t="shared" si="47"/>
        <v>0.16666666666666666</v>
      </c>
      <c r="C200" s="24">
        <f t="shared" si="48"/>
        <v>0.20833333333333331</v>
      </c>
      <c r="D200" s="5"/>
      <c r="E200" s="172"/>
      <c r="F200" s="398"/>
      <c r="G200" s="398"/>
      <c r="H200" s="6"/>
      <c r="I200" s="7"/>
      <c r="J200" s="7"/>
      <c r="K200" s="30">
        <f t="shared" si="32"/>
        <v>0</v>
      </c>
      <c r="L200" s="395"/>
      <c r="M200" s="396"/>
      <c r="N200" s="397"/>
      <c r="O200" s="36">
        <f t="shared" si="31"/>
        <v>0</v>
      </c>
      <c r="P200" s="172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406"/>
      <c r="B201" s="24">
        <f t="shared" si="47"/>
        <v>0.20833333333333331</v>
      </c>
      <c r="C201" s="24">
        <f t="shared" si="48"/>
        <v>0.24999999999999997</v>
      </c>
      <c r="D201" s="5"/>
      <c r="E201" s="172"/>
      <c r="F201" s="398"/>
      <c r="G201" s="398"/>
      <c r="H201" s="6"/>
      <c r="I201" s="7"/>
      <c r="J201" s="7"/>
      <c r="K201" s="30">
        <f t="shared" si="32"/>
        <v>0</v>
      </c>
      <c r="L201" s="395"/>
      <c r="M201" s="396"/>
      <c r="N201" s="397"/>
      <c r="O201" s="36">
        <f t="shared" si="31"/>
        <v>0</v>
      </c>
      <c r="P201" s="172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40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398"/>
      <c r="G202" s="398"/>
      <c r="H202" s="6"/>
      <c r="I202" s="7"/>
      <c r="J202" s="7"/>
      <c r="K202" s="30">
        <f t="shared" si="32"/>
        <v>0</v>
      </c>
      <c r="L202" s="395"/>
      <c r="M202" s="396"/>
      <c r="N202" s="397"/>
      <c r="O202" s="36">
        <f t="shared" si="31"/>
        <v>0</v>
      </c>
      <c r="P202" s="172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40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393"/>
      <c r="G203" s="394"/>
      <c r="H203" s="6"/>
      <c r="I203" s="7"/>
      <c r="J203" s="7"/>
      <c r="K203" s="30">
        <f t="shared" si="32"/>
        <v>0</v>
      </c>
      <c r="L203" s="395"/>
      <c r="M203" s="396"/>
      <c r="N203" s="397"/>
      <c r="O203" s="36">
        <f t="shared" si="31"/>
        <v>0</v>
      </c>
      <c r="P203" s="172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406"/>
      <c r="B204" s="24">
        <f t="shared" si="47"/>
        <v>0.33333333333333331</v>
      </c>
      <c r="C204" s="24">
        <f t="shared" si="48"/>
        <v>0.375</v>
      </c>
      <c r="D204" s="5"/>
      <c r="E204" s="9"/>
      <c r="F204" s="393"/>
      <c r="G204" s="394"/>
      <c r="H204" s="6"/>
      <c r="I204" s="7"/>
      <c r="J204" s="7"/>
      <c r="K204" s="30">
        <f t="shared" si="32"/>
        <v>0</v>
      </c>
      <c r="L204" s="395"/>
      <c r="M204" s="396"/>
      <c r="N204" s="397"/>
      <c r="O204" s="36">
        <f t="shared" si="31"/>
        <v>0</v>
      </c>
      <c r="P204" s="172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406"/>
      <c r="B205" s="24">
        <f t="shared" si="47"/>
        <v>0.375</v>
      </c>
      <c r="C205" s="24">
        <f t="shared" si="48"/>
        <v>0.41666666666666669</v>
      </c>
      <c r="D205" s="5"/>
      <c r="E205" s="9"/>
      <c r="F205" s="398"/>
      <c r="G205" s="398"/>
      <c r="H205" s="6"/>
      <c r="I205" s="7"/>
      <c r="J205" s="7"/>
      <c r="K205" s="30">
        <f t="shared" si="32"/>
        <v>0</v>
      </c>
      <c r="L205" s="395"/>
      <c r="M205" s="396"/>
      <c r="N205" s="397"/>
      <c r="O205" s="36">
        <f t="shared" si="31"/>
        <v>0</v>
      </c>
      <c r="P205" s="172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40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401"/>
      <c r="G206" s="401"/>
      <c r="H206" s="12"/>
      <c r="I206" s="13"/>
      <c r="J206" s="13"/>
      <c r="K206" s="31">
        <f t="shared" si="32"/>
        <v>0</v>
      </c>
      <c r="L206" s="402"/>
      <c r="M206" s="403"/>
      <c r="N206" s="404"/>
      <c r="O206" s="173">
        <f t="shared" si="31"/>
        <v>0</v>
      </c>
      <c r="P206" s="173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406">
        <f>A156</f>
        <v>0</v>
      </c>
      <c r="B207" s="23">
        <f>B144</f>
        <v>0</v>
      </c>
      <c r="C207" s="23">
        <f>B207+1/24</f>
        <v>4.1666666666666664E-2</v>
      </c>
      <c r="D207" s="1"/>
      <c r="E207" s="171"/>
      <c r="F207" s="408"/>
      <c r="G207" s="409"/>
      <c r="H207" s="2"/>
      <c r="I207" s="3"/>
      <c r="J207" s="3"/>
      <c r="K207" s="29">
        <f t="shared" si="32"/>
        <v>0</v>
      </c>
      <c r="L207" s="410"/>
      <c r="M207" s="411"/>
      <c r="N207" s="412"/>
      <c r="O207" s="35">
        <f t="shared" si="31"/>
        <v>0</v>
      </c>
      <c r="P207" s="171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406"/>
      <c r="B208" s="24">
        <f>C207</f>
        <v>4.1666666666666664E-2</v>
      </c>
      <c r="C208" s="24">
        <f>B208+1/24</f>
        <v>8.3333333333333329E-2</v>
      </c>
      <c r="D208" s="5"/>
      <c r="E208" s="172"/>
      <c r="F208" s="393"/>
      <c r="G208" s="394"/>
      <c r="H208" s="6"/>
      <c r="I208" s="7"/>
      <c r="J208" s="7"/>
      <c r="K208" s="30">
        <f t="shared" si="32"/>
        <v>0</v>
      </c>
      <c r="L208" s="395"/>
      <c r="M208" s="396"/>
      <c r="N208" s="397"/>
      <c r="O208" s="36">
        <f t="shared" si="31"/>
        <v>0</v>
      </c>
      <c r="P208" s="172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40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72"/>
      <c r="F209" s="398"/>
      <c r="G209" s="398"/>
      <c r="H209" s="6"/>
      <c r="I209" s="7"/>
      <c r="J209" s="7"/>
      <c r="K209" s="30">
        <f t="shared" si="32"/>
        <v>0</v>
      </c>
      <c r="L209" s="395"/>
      <c r="M209" s="396"/>
      <c r="N209" s="397"/>
      <c r="O209" s="36">
        <f t="shared" si="31"/>
        <v>0</v>
      </c>
      <c r="P209" s="172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406"/>
      <c r="B210" s="24">
        <f t="shared" si="49"/>
        <v>0.125</v>
      </c>
      <c r="C210" s="24">
        <f t="shared" si="50"/>
        <v>0.16666666666666666</v>
      </c>
      <c r="D210" s="5"/>
      <c r="E210" s="172"/>
      <c r="F210" s="398"/>
      <c r="G210" s="398"/>
      <c r="H210" s="6"/>
      <c r="I210" s="7"/>
      <c r="J210" s="7"/>
      <c r="K210" s="30">
        <f t="shared" si="32"/>
        <v>0</v>
      </c>
      <c r="L210" s="395"/>
      <c r="M210" s="396"/>
      <c r="N210" s="397"/>
      <c r="O210" s="36">
        <f t="shared" si="31"/>
        <v>0</v>
      </c>
      <c r="P210" s="172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406"/>
      <c r="B211" s="24">
        <f t="shared" si="49"/>
        <v>0.16666666666666666</v>
      </c>
      <c r="C211" s="24">
        <f t="shared" si="50"/>
        <v>0.20833333333333331</v>
      </c>
      <c r="D211" s="5"/>
      <c r="E211" s="172"/>
      <c r="F211" s="398"/>
      <c r="G211" s="398"/>
      <c r="H211" s="6"/>
      <c r="I211" s="7"/>
      <c r="J211" s="7"/>
      <c r="K211" s="30">
        <f t="shared" si="32"/>
        <v>0</v>
      </c>
      <c r="L211" s="395"/>
      <c r="M211" s="396"/>
      <c r="N211" s="397"/>
      <c r="O211" s="36">
        <f t="shared" si="31"/>
        <v>0</v>
      </c>
      <c r="P211" s="172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406"/>
      <c r="B212" s="24">
        <f t="shared" si="49"/>
        <v>0.20833333333333331</v>
      </c>
      <c r="C212" s="24">
        <f t="shared" si="50"/>
        <v>0.24999999999999997</v>
      </c>
      <c r="D212" s="5"/>
      <c r="E212" s="172"/>
      <c r="F212" s="398"/>
      <c r="G212" s="398"/>
      <c r="H212" s="6"/>
      <c r="I212" s="7"/>
      <c r="J212" s="7"/>
      <c r="K212" s="30">
        <f t="shared" si="32"/>
        <v>0</v>
      </c>
      <c r="L212" s="395"/>
      <c r="M212" s="396"/>
      <c r="N212" s="397"/>
      <c r="O212" s="36">
        <f t="shared" si="31"/>
        <v>0</v>
      </c>
      <c r="P212" s="172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40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398"/>
      <c r="G213" s="398"/>
      <c r="H213" s="6"/>
      <c r="I213" s="7"/>
      <c r="J213" s="7"/>
      <c r="K213" s="30">
        <f t="shared" si="32"/>
        <v>0</v>
      </c>
      <c r="L213" s="395"/>
      <c r="M213" s="396"/>
      <c r="N213" s="397"/>
      <c r="O213" s="36">
        <f t="shared" si="31"/>
        <v>0</v>
      </c>
      <c r="P213" s="172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40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393"/>
      <c r="G214" s="394"/>
      <c r="H214" s="6"/>
      <c r="I214" s="7"/>
      <c r="J214" s="7"/>
      <c r="K214" s="30">
        <f t="shared" si="32"/>
        <v>0</v>
      </c>
      <c r="L214" s="395"/>
      <c r="M214" s="396"/>
      <c r="N214" s="397"/>
      <c r="O214" s="36">
        <f t="shared" si="31"/>
        <v>0</v>
      </c>
      <c r="P214" s="172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406"/>
      <c r="B215" s="24">
        <f t="shared" si="49"/>
        <v>0.33333333333333331</v>
      </c>
      <c r="C215" s="24">
        <f t="shared" si="50"/>
        <v>0.375</v>
      </c>
      <c r="D215" s="5"/>
      <c r="E215" s="9"/>
      <c r="F215" s="393"/>
      <c r="G215" s="394"/>
      <c r="H215" s="6"/>
      <c r="I215" s="7"/>
      <c r="J215" s="7"/>
      <c r="K215" s="30">
        <f t="shared" si="32"/>
        <v>0</v>
      </c>
      <c r="L215" s="395"/>
      <c r="M215" s="396"/>
      <c r="N215" s="397"/>
      <c r="O215" s="36">
        <f t="shared" si="31"/>
        <v>0</v>
      </c>
      <c r="P215" s="172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406"/>
      <c r="B216" s="24">
        <f t="shared" si="49"/>
        <v>0.375</v>
      </c>
      <c r="C216" s="24">
        <f t="shared" si="50"/>
        <v>0.41666666666666669</v>
      </c>
      <c r="D216" s="5"/>
      <c r="E216" s="9"/>
      <c r="F216" s="398"/>
      <c r="G216" s="398"/>
      <c r="H216" s="6"/>
      <c r="I216" s="7"/>
      <c r="J216" s="7"/>
      <c r="K216" s="30">
        <f t="shared" si="32"/>
        <v>0</v>
      </c>
      <c r="L216" s="395"/>
      <c r="M216" s="396"/>
      <c r="N216" s="397"/>
      <c r="O216" s="36">
        <f t="shared" si="31"/>
        <v>0</v>
      </c>
      <c r="P216" s="172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40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401"/>
      <c r="G217" s="401"/>
      <c r="H217" s="12"/>
      <c r="I217" s="13"/>
      <c r="J217" s="13"/>
      <c r="K217" s="31">
        <f t="shared" si="32"/>
        <v>0</v>
      </c>
      <c r="L217" s="402"/>
      <c r="M217" s="403"/>
      <c r="N217" s="404"/>
      <c r="O217" s="173">
        <f t="shared" si="31"/>
        <v>0</v>
      </c>
      <c r="P217" s="173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405" t="str">
        <f>A157</f>
        <v>Амаретто</v>
      </c>
      <c r="B218" s="23">
        <f>B146</f>
        <v>0</v>
      </c>
      <c r="C218" s="23">
        <f>B218+1/24</f>
        <v>4.1666666666666664E-2</v>
      </c>
      <c r="D218" s="1"/>
      <c r="E218" s="171"/>
      <c r="F218" s="408"/>
      <c r="G218" s="409"/>
      <c r="H218" s="2"/>
      <c r="I218" s="3"/>
      <c r="J218" s="3"/>
      <c r="K218" s="29">
        <f t="shared" si="32"/>
        <v>0</v>
      </c>
      <c r="L218" s="410"/>
      <c r="M218" s="411"/>
      <c r="N218" s="412"/>
      <c r="O218" s="35">
        <f t="shared" si="31"/>
        <v>0</v>
      </c>
      <c r="P218" s="171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406"/>
      <c r="B219" s="24">
        <f>C218</f>
        <v>4.1666666666666664E-2</v>
      </c>
      <c r="C219" s="24">
        <f>B219+1/24</f>
        <v>8.3333333333333329E-2</v>
      </c>
      <c r="D219" s="5"/>
      <c r="E219" s="172"/>
      <c r="F219" s="393"/>
      <c r="G219" s="394"/>
      <c r="H219" s="6"/>
      <c r="I219" s="7"/>
      <c r="J219" s="7"/>
      <c r="K219" s="30">
        <f t="shared" si="32"/>
        <v>0</v>
      </c>
      <c r="L219" s="395"/>
      <c r="M219" s="396"/>
      <c r="N219" s="397"/>
      <c r="O219" s="36">
        <f t="shared" si="31"/>
        <v>0</v>
      </c>
      <c r="P219" s="172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40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72"/>
      <c r="F220" s="398"/>
      <c r="G220" s="398"/>
      <c r="H220" s="6"/>
      <c r="I220" s="7"/>
      <c r="J220" s="7"/>
      <c r="K220" s="30">
        <f t="shared" si="32"/>
        <v>0</v>
      </c>
      <c r="L220" s="395"/>
      <c r="M220" s="396"/>
      <c r="N220" s="397"/>
      <c r="O220" s="36">
        <f t="shared" si="31"/>
        <v>0</v>
      </c>
      <c r="P220" s="172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406"/>
      <c r="B221" s="24">
        <f t="shared" si="51"/>
        <v>0.125</v>
      </c>
      <c r="C221" s="24">
        <f t="shared" si="52"/>
        <v>0.16666666666666666</v>
      </c>
      <c r="D221" s="5"/>
      <c r="E221" s="172"/>
      <c r="F221" s="398"/>
      <c r="G221" s="398"/>
      <c r="H221" s="6"/>
      <c r="I221" s="7"/>
      <c r="J221" s="7"/>
      <c r="K221" s="30">
        <f t="shared" si="32"/>
        <v>0</v>
      </c>
      <c r="L221" s="395"/>
      <c r="M221" s="396"/>
      <c r="N221" s="397"/>
      <c r="O221" s="36">
        <f t="shared" si="31"/>
        <v>0</v>
      </c>
      <c r="P221" s="172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406"/>
      <c r="B222" s="24">
        <f t="shared" si="51"/>
        <v>0.16666666666666666</v>
      </c>
      <c r="C222" s="24">
        <f t="shared" si="52"/>
        <v>0.20833333333333331</v>
      </c>
      <c r="D222" s="5"/>
      <c r="E222" s="172"/>
      <c r="F222" s="398"/>
      <c r="G222" s="398"/>
      <c r="H222" s="6"/>
      <c r="I222" s="7"/>
      <c r="J222" s="7"/>
      <c r="K222" s="30">
        <f t="shared" si="32"/>
        <v>0</v>
      </c>
      <c r="L222" s="395"/>
      <c r="M222" s="396"/>
      <c r="N222" s="397"/>
      <c r="O222" s="36">
        <f t="shared" si="31"/>
        <v>0</v>
      </c>
      <c r="P222" s="172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406"/>
      <c r="B223" s="24">
        <f t="shared" si="51"/>
        <v>0.20833333333333331</v>
      </c>
      <c r="C223" s="24">
        <f t="shared" si="52"/>
        <v>0.24999999999999997</v>
      </c>
      <c r="D223" s="5"/>
      <c r="E223" s="172"/>
      <c r="F223" s="398"/>
      <c r="G223" s="398"/>
      <c r="H223" s="6"/>
      <c r="I223" s="7"/>
      <c r="J223" s="7"/>
      <c r="K223" s="30">
        <f t="shared" si="32"/>
        <v>0</v>
      </c>
      <c r="L223" s="395"/>
      <c r="M223" s="396"/>
      <c r="N223" s="397"/>
      <c r="O223" s="36">
        <f t="shared" si="31"/>
        <v>0</v>
      </c>
      <c r="P223" s="172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40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398"/>
      <c r="G224" s="398"/>
      <c r="H224" s="6"/>
      <c r="I224" s="7"/>
      <c r="J224" s="7"/>
      <c r="K224" s="30">
        <f t="shared" si="32"/>
        <v>0</v>
      </c>
      <c r="L224" s="395"/>
      <c r="M224" s="396"/>
      <c r="N224" s="397"/>
      <c r="O224" s="36">
        <f t="shared" si="31"/>
        <v>0</v>
      </c>
      <c r="P224" s="172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40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393"/>
      <c r="G225" s="394"/>
      <c r="H225" s="6"/>
      <c r="I225" s="7"/>
      <c r="J225" s="7"/>
      <c r="K225" s="30">
        <f t="shared" si="32"/>
        <v>0</v>
      </c>
      <c r="L225" s="395"/>
      <c r="M225" s="396"/>
      <c r="N225" s="397"/>
      <c r="O225" s="36">
        <f t="shared" si="31"/>
        <v>0</v>
      </c>
      <c r="P225" s="172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406"/>
      <c r="B226" s="24">
        <f t="shared" si="51"/>
        <v>0.33333333333333331</v>
      </c>
      <c r="C226" s="24">
        <f t="shared" si="52"/>
        <v>0.375</v>
      </c>
      <c r="D226" s="5"/>
      <c r="E226" s="9"/>
      <c r="F226" s="393"/>
      <c r="G226" s="394"/>
      <c r="H226" s="6"/>
      <c r="I226" s="7"/>
      <c r="J226" s="7"/>
      <c r="K226" s="30">
        <f t="shared" si="32"/>
        <v>0</v>
      </c>
      <c r="L226" s="395"/>
      <c r="M226" s="396"/>
      <c r="N226" s="397"/>
      <c r="O226" s="36">
        <f t="shared" ref="O226:O228" si="53">IF(H226=$V$5,$F$122,"")</f>
        <v>0</v>
      </c>
      <c r="P226" s="172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406"/>
      <c r="B227" s="24">
        <f t="shared" si="51"/>
        <v>0.375</v>
      </c>
      <c r="C227" s="24">
        <f t="shared" si="52"/>
        <v>0.41666666666666669</v>
      </c>
      <c r="D227" s="5"/>
      <c r="E227" s="9"/>
      <c r="F227" s="398"/>
      <c r="G227" s="398"/>
      <c r="H227" s="6"/>
      <c r="I227" s="7"/>
      <c r="J227" s="7"/>
      <c r="K227" s="30">
        <f t="shared" ref="K227:K228" si="54">(J227-I227+(J227&lt;I227))*24*60</f>
        <v>0</v>
      </c>
      <c r="L227" s="395"/>
      <c r="M227" s="396"/>
      <c r="N227" s="397"/>
      <c r="O227" s="36">
        <f t="shared" si="53"/>
        <v>0</v>
      </c>
      <c r="P227" s="172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40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401"/>
      <c r="G228" s="401"/>
      <c r="H228" s="12"/>
      <c r="I228" s="13"/>
      <c r="J228" s="13"/>
      <c r="K228" s="31">
        <f t="shared" si="54"/>
        <v>0</v>
      </c>
      <c r="L228" s="402"/>
      <c r="M228" s="403"/>
      <c r="N228" s="404"/>
      <c r="O228" s="173">
        <f t="shared" si="53"/>
        <v>0</v>
      </c>
      <c r="P228" s="173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5" thickBot="1">
      <c r="S229" s="34">
        <f t="shared" ref="S229:Z229" si="55">SUM(S162:S228)</f>
        <v>167.9999999999998</v>
      </c>
      <c r="T229" s="34">
        <f t="shared" si="55"/>
        <v>0</v>
      </c>
      <c r="U229" s="34">
        <f t="shared" si="55"/>
        <v>37.000000000000028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571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</mergeCells>
  <conditionalFormatting sqref="A37:F42">
    <cfRule type="containsBlanks" dxfId="800" priority="109" stopIfTrue="1">
      <formula>LEN(TRIM(A37))=0</formula>
    </cfRule>
  </conditionalFormatting>
  <conditionalFormatting sqref="A152:F157">
    <cfRule type="containsBlanks" dxfId="799" priority="83" stopIfTrue="1">
      <formula>LEN(TRIM(A152))=0</formula>
    </cfRule>
  </conditionalFormatting>
  <conditionalFormatting sqref="B21:C32">
    <cfRule type="containsBlanks" dxfId="798" priority="115" stopIfTrue="1">
      <formula>LEN(TRIM(B21))=0</formula>
    </cfRule>
  </conditionalFormatting>
  <conditionalFormatting sqref="B136:C147">
    <cfRule type="containsBlanks" dxfId="797" priority="89" stopIfTrue="1">
      <formula>LEN(TRIM(B136))=0</formula>
    </cfRule>
  </conditionalFormatting>
  <conditionalFormatting sqref="D162:D166 D167:G168 D169:F170">
    <cfRule type="containsBlanks" dxfId="796" priority="82" stopIfTrue="1">
      <formula>LEN(TRIM(D162))=0</formula>
    </cfRule>
  </conditionalFormatting>
  <conditionalFormatting sqref="D181:F182 D183:G184">
    <cfRule type="containsBlanks" dxfId="795" priority="81" stopIfTrue="1">
      <formula>LEN(TRIM(D181))=0</formula>
    </cfRule>
  </conditionalFormatting>
  <conditionalFormatting sqref="D59:G65 D66:F67 D68:J69">
    <cfRule type="containsBlanks" dxfId="794" priority="107" stopIfTrue="1">
      <formula>LEN(TRIM(D59))=0</formula>
    </cfRule>
  </conditionalFormatting>
  <conditionalFormatting sqref="D70:G76 D77:F78 D79:J80">
    <cfRule type="containsBlanks" dxfId="793" priority="106" stopIfTrue="1">
      <formula>LEN(TRIM(D70))=0</formula>
    </cfRule>
  </conditionalFormatting>
  <conditionalFormatting sqref="D81:G87 D88:F89 D90:J91">
    <cfRule type="containsBlanks" dxfId="792" priority="105" stopIfTrue="1">
      <formula>LEN(TRIM(D81))=0</formula>
    </cfRule>
  </conditionalFormatting>
  <conditionalFormatting sqref="D92:G98 D99:F100 D101:J102">
    <cfRule type="containsBlanks" dxfId="791" priority="53" stopIfTrue="1">
      <formula>LEN(TRIM(D92))=0</formula>
    </cfRule>
  </conditionalFormatting>
  <conditionalFormatting sqref="D103:G109 D110:F111 D112:J113">
    <cfRule type="containsBlanks" dxfId="790" priority="47" stopIfTrue="1">
      <formula>LEN(TRIM(D103))=0</formula>
    </cfRule>
  </conditionalFormatting>
  <conditionalFormatting sqref="D171:G180">
    <cfRule type="containsBlanks" dxfId="789" priority="16" stopIfTrue="1">
      <formula>LEN(TRIM(D171))=0</formula>
    </cfRule>
  </conditionalFormatting>
  <conditionalFormatting sqref="D188:G191 D192:F193 D194:G195">
    <cfRule type="containsBlanks" dxfId="788" priority="80" stopIfTrue="1">
      <formula>LEN(TRIM(D188))=0</formula>
    </cfRule>
  </conditionalFormatting>
  <conditionalFormatting sqref="D200:G202 D203:F204 D205:J206">
    <cfRule type="containsBlanks" dxfId="787" priority="79" stopIfTrue="1">
      <formula>LEN(TRIM(D200))=0</formula>
    </cfRule>
  </conditionalFormatting>
  <conditionalFormatting sqref="D207:G213 D214:F215 D216:J217">
    <cfRule type="containsBlanks" dxfId="786" priority="41" stopIfTrue="1">
      <formula>LEN(TRIM(D207))=0</formula>
    </cfRule>
  </conditionalFormatting>
  <conditionalFormatting sqref="D218:G224 D225:F226 D227:J228">
    <cfRule type="containsBlanks" dxfId="785" priority="34" stopIfTrue="1">
      <formula>LEN(TRIM(D218))=0</formula>
    </cfRule>
  </conditionalFormatting>
  <conditionalFormatting sqref="D47:J53 D54:F55 H54:J55 D56:J58">
    <cfRule type="containsBlanks" dxfId="784" priority="108" stopIfTrue="1">
      <formula>LEN(TRIM(D47))=0</formula>
    </cfRule>
  </conditionalFormatting>
  <conditionalFormatting sqref="D185:J187">
    <cfRule type="containsBlanks" dxfId="783" priority="11" stopIfTrue="1">
      <formula>LEN(TRIM(D185))=0</formula>
    </cfRule>
  </conditionalFormatting>
  <conditionalFormatting sqref="D196:J199">
    <cfRule type="containsBlanks" dxfId="782" priority="5" stopIfTrue="1">
      <formula>LEN(TRIM(D196))=0</formula>
    </cfRule>
  </conditionalFormatting>
  <conditionalFormatting sqref="E21:E32">
    <cfRule type="containsBlanks" dxfId="781" priority="114" stopIfTrue="1">
      <formula>LEN(TRIM(E21))=0</formula>
    </cfRule>
  </conditionalFormatting>
  <conditionalFormatting sqref="E136:E147">
    <cfRule type="containsBlanks" dxfId="780" priority="88" stopIfTrue="1">
      <formula>LEN(TRIM(E136))=0</formula>
    </cfRule>
  </conditionalFormatting>
  <conditionalFormatting sqref="E165:G166">
    <cfRule type="containsBlanks" dxfId="779" priority="18" stopIfTrue="1">
      <formula>LEN(TRIM(E165))=0</formula>
    </cfRule>
  </conditionalFormatting>
  <conditionalFormatting sqref="E162:J164">
    <cfRule type="containsBlanks" dxfId="778" priority="24" stopIfTrue="1">
      <formula>LEN(TRIM(E162))=0</formula>
    </cfRule>
  </conditionalFormatting>
  <conditionalFormatting sqref="F5:H13">
    <cfRule type="containsBlanks" dxfId="777" priority="4" stopIfTrue="1">
      <formula>LEN(TRIM(F5))=0</formula>
    </cfRule>
  </conditionalFormatting>
  <conditionalFormatting sqref="F120:H128">
    <cfRule type="containsBlanks" dxfId="776" priority="1" stopIfTrue="1">
      <formula>LEN(TRIM(F120))=0</formula>
    </cfRule>
  </conditionalFormatting>
  <conditionalFormatting sqref="H59:J67">
    <cfRule type="containsBlanks" dxfId="775" priority="64" stopIfTrue="1">
      <formula>LEN(TRIM(H59))=0</formula>
    </cfRule>
  </conditionalFormatting>
  <conditionalFormatting sqref="H70:J78">
    <cfRule type="containsBlanks" dxfId="774" priority="63" stopIfTrue="1">
      <formula>LEN(TRIM(H70))=0</formula>
    </cfRule>
  </conditionalFormatting>
  <conditionalFormatting sqref="H81:J89">
    <cfRule type="containsBlanks" dxfId="773" priority="62" stopIfTrue="1">
      <formula>LEN(TRIM(H81))=0</formula>
    </cfRule>
  </conditionalFormatting>
  <conditionalFormatting sqref="H92:J100">
    <cfRule type="containsBlanks" dxfId="772" priority="48" stopIfTrue="1">
      <formula>LEN(TRIM(H92))=0</formula>
    </cfRule>
  </conditionalFormatting>
  <conditionalFormatting sqref="H103:J111">
    <cfRule type="containsBlanks" dxfId="771" priority="42" stopIfTrue="1">
      <formula>LEN(TRIM(H103))=0</formula>
    </cfRule>
  </conditionalFormatting>
  <conditionalFormatting sqref="H165:J184">
    <cfRule type="containsBlanks" dxfId="770" priority="17" stopIfTrue="1">
      <formula>LEN(TRIM(H165))=0</formula>
    </cfRule>
  </conditionalFormatting>
  <conditionalFormatting sqref="H188:J195">
    <cfRule type="containsBlanks" dxfId="769" priority="57" stopIfTrue="1">
      <formula>LEN(TRIM(H188))=0</formula>
    </cfRule>
  </conditionalFormatting>
  <conditionalFormatting sqref="H200:J204">
    <cfRule type="containsBlanks" dxfId="768" priority="56" stopIfTrue="1">
      <formula>LEN(TRIM(H200))=0</formula>
    </cfRule>
  </conditionalFormatting>
  <conditionalFormatting sqref="H207:J215">
    <cfRule type="containsBlanks" dxfId="767" priority="35" stopIfTrue="1">
      <formula>LEN(TRIM(H207))=0</formula>
    </cfRule>
  </conditionalFormatting>
  <conditionalFormatting sqref="H218:J226">
    <cfRule type="containsBlanks" dxfId="766" priority="28" stopIfTrue="1">
      <formula>LEN(TRIM(H218))=0</formula>
    </cfRule>
  </conditionalFormatting>
  <conditionalFormatting sqref="K5:L13">
    <cfRule type="containsBlanks" dxfId="765" priority="3" stopIfTrue="1">
      <formula>LEN(TRIM(K5))=0</formula>
    </cfRule>
  </conditionalFormatting>
  <conditionalFormatting sqref="K120:L128">
    <cfRule type="containsBlanks" dxfId="764" priority="2" stopIfTrue="1">
      <formula>LEN(TRIM(K120))=0</formula>
    </cfRule>
  </conditionalFormatting>
  <conditionalFormatting sqref="L47:L113">
    <cfRule type="containsBlanks" dxfId="763" priority="43" stopIfTrue="1">
      <formula>LEN(TRIM(L47))=0</formula>
    </cfRule>
  </conditionalFormatting>
  <conditionalFormatting sqref="L162:L228">
    <cfRule type="containsBlanks" dxfId="762" priority="15" stopIfTrue="1">
      <formula>LEN(TRIM(L162))=0</formula>
    </cfRule>
  </conditionalFormatting>
  <conditionalFormatting sqref="O47:Q113">
    <cfRule type="containsBlanks" dxfId="761" priority="44" stopIfTrue="1">
      <formula>LEN(TRIM(O47))=0</formula>
    </cfRule>
  </conditionalFormatting>
  <conditionalFormatting sqref="O162:Q228">
    <cfRule type="containsBlanks" dxfId="760" priority="29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A4013EEE-E34A-4F99-BCD3-85A36412CA61}">
      <formula1>$V$3:$V$5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14"/>
  <dimension ref="A1:AB229"/>
  <sheetViews>
    <sheetView topLeftCell="A143" zoomScale="70" zoomScaleNormal="70" workbookViewId="0">
      <selection activeCell="G155" sqref="G155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185"/>
      <c r="S1" s="185"/>
      <c r="T1" s="185"/>
      <c r="U1" s="185"/>
    </row>
    <row r="2" spans="1:24" ht="15.75" thickBot="1">
      <c r="A2" s="258" t="s">
        <v>90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186"/>
      <c r="S2" s="186"/>
      <c r="T2" s="186"/>
      <c r="U2" s="186"/>
    </row>
    <row r="3" spans="1:24" ht="18.75" thickBot="1">
      <c r="A3" s="259" t="s">
        <v>60</v>
      </c>
      <c r="B3" s="260"/>
      <c r="C3" s="260"/>
      <c r="D3" s="260"/>
      <c r="E3" s="261"/>
      <c r="F3" s="37" t="s">
        <v>61</v>
      </c>
      <c r="G3" s="38">
        <f>SUM(J21:J32)+SUM(J136:J147)</f>
        <v>51333.333333333328</v>
      </c>
      <c r="H3" s="38">
        <f>SUM(K21:K32)+SUM(K136:K147)</f>
        <v>41579</v>
      </c>
      <c r="I3" s="81" t="s">
        <v>47</v>
      </c>
      <c r="J3" s="82">
        <v>2800</v>
      </c>
      <c r="K3" s="83" t="s">
        <v>54</v>
      </c>
      <c r="L3" s="84">
        <v>720</v>
      </c>
    </row>
    <row r="4" spans="1:24" ht="20.25" customHeight="1" thickBot="1">
      <c r="A4" s="262" t="s">
        <v>8</v>
      </c>
      <c r="B4" s="263"/>
      <c r="C4" s="263"/>
      <c r="D4" s="263"/>
      <c r="E4" s="264"/>
      <c r="F4" s="265" t="s">
        <v>34</v>
      </c>
      <c r="G4" s="265"/>
      <c r="H4" s="266"/>
      <c r="I4" s="265" t="s">
        <v>9</v>
      </c>
      <c r="J4" s="267"/>
      <c r="K4" s="268" t="s">
        <v>16</v>
      </c>
      <c r="L4" s="266"/>
      <c r="M4" s="85"/>
      <c r="N4" s="269" t="s">
        <v>28</v>
      </c>
      <c r="O4" s="270"/>
      <c r="P4" s="270"/>
      <c r="Q4" s="270"/>
      <c r="R4" s="270"/>
      <c r="S4" s="270"/>
      <c r="T4" s="270"/>
      <c r="U4" s="271"/>
      <c r="X4" s="86"/>
    </row>
    <row r="5" spans="1:24" ht="15" thickBot="1">
      <c r="A5" s="289" t="s">
        <v>63</v>
      </c>
      <c r="B5" s="290"/>
      <c r="C5" s="290"/>
      <c r="D5" s="290"/>
      <c r="E5" s="290"/>
      <c r="F5" s="291" t="s">
        <v>242</v>
      </c>
      <c r="G5" s="292"/>
      <c r="H5" s="293"/>
      <c r="I5" s="294" t="s">
        <v>65</v>
      </c>
      <c r="J5" s="295"/>
      <c r="K5" s="291" t="s">
        <v>124</v>
      </c>
      <c r="L5" s="293"/>
      <c r="N5" s="296"/>
      <c r="O5" s="280" t="s">
        <v>29</v>
      </c>
      <c r="P5" s="281"/>
      <c r="Q5" s="281"/>
      <c r="R5" s="178"/>
      <c r="S5" s="178"/>
      <c r="T5" s="178"/>
      <c r="U5" s="87"/>
      <c r="X5" s="88"/>
    </row>
    <row r="6" spans="1:24" ht="14.25">
      <c r="A6" s="183" t="s">
        <v>7</v>
      </c>
      <c r="B6" s="184"/>
      <c r="C6" s="184"/>
      <c r="D6" s="184"/>
      <c r="E6" s="184"/>
      <c r="F6" s="275" t="s">
        <v>317</v>
      </c>
      <c r="G6" s="276"/>
      <c r="H6" s="277"/>
      <c r="I6" s="294" t="s">
        <v>45</v>
      </c>
      <c r="J6" s="295"/>
      <c r="K6" s="275" t="s">
        <v>272</v>
      </c>
      <c r="L6" s="277"/>
      <c r="N6" s="297"/>
      <c r="O6" s="298"/>
      <c r="P6" s="299"/>
      <c r="Q6" s="299"/>
      <c r="R6" s="179"/>
      <c r="S6" s="179"/>
      <c r="T6" s="179"/>
      <c r="U6" s="89"/>
      <c r="X6" s="88"/>
    </row>
    <row r="7" spans="1:24" ht="16.5" customHeight="1">
      <c r="A7" s="272" t="s">
        <v>46</v>
      </c>
      <c r="B7" s="273"/>
      <c r="C7" s="273"/>
      <c r="D7" s="273"/>
      <c r="E7" s="274"/>
      <c r="F7" s="275" t="s">
        <v>216</v>
      </c>
      <c r="G7" s="276"/>
      <c r="H7" s="277"/>
      <c r="I7" s="183" t="s">
        <v>44</v>
      </c>
      <c r="J7" s="71"/>
      <c r="K7" s="275" t="s">
        <v>125</v>
      </c>
      <c r="L7" s="277"/>
      <c r="N7" s="278"/>
      <c r="O7" s="280" t="s">
        <v>30</v>
      </c>
      <c r="P7" s="281"/>
      <c r="Q7" s="282"/>
      <c r="R7" s="180"/>
      <c r="S7" s="180"/>
      <c r="T7" s="180"/>
      <c r="U7" s="87"/>
      <c r="X7" s="88"/>
    </row>
    <row r="8" spans="1:24" ht="16.5" customHeight="1" thickBot="1">
      <c r="A8" s="272" t="s">
        <v>66</v>
      </c>
      <c r="B8" s="273"/>
      <c r="C8" s="273"/>
      <c r="D8" s="273"/>
      <c r="E8" s="274"/>
      <c r="F8" s="286" t="s">
        <v>147</v>
      </c>
      <c r="G8" s="287"/>
      <c r="H8" s="288"/>
      <c r="I8" s="183" t="s">
        <v>67</v>
      </c>
      <c r="J8" s="71"/>
      <c r="K8" s="286" t="s">
        <v>127</v>
      </c>
      <c r="L8" s="288"/>
      <c r="N8" s="279"/>
      <c r="O8" s="283"/>
      <c r="P8" s="284"/>
      <c r="Q8" s="285"/>
      <c r="R8" s="181"/>
      <c r="S8" s="181"/>
      <c r="T8" s="181"/>
      <c r="U8" s="91"/>
      <c r="X8" s="88"/>
    </row>
    <row r="9" spans="1:24" ht="15" thickBot="1">
      <c r="A9" s="303" t="s">
        <v>66</v>
      </c>
      <c r="B9" s="304"/>
      <c r="C9" s="304"/>
      <c r="D9" s="304"/>
      <c r="E9" s="305"/>
      <c r="F9" s="306" t="s">
        <v>123</v>
      </c>
      <c r="G9" s="307"/>
      <c r="H9" s="308"/>
      <c r="I9" s="92"/>
      <c r="J9" s="93"/>
      <c r="K9" s="306"/>
      <c r="L9" s="308"/>
      <c r="N9" s="309"/>
      <c r="O9" s="309"/>
      <c r="P9" s="310"/>
      <c r="Q9" s="310"/>
      <c r="R9" s="182"/>
      <c r="S9" s="182"/>
      <c r="T9" s="182"/>
      <c r="U9" s="182"/>
      <c r="X9" s="88"/>
    </row>
    <row r="10" spans="1:24" ht="15" hidden="1" thickBot="1">
      <c r="A10" s="94"/>
      <c r="B10" s="95"/>
      <c r="C10" s="95"/>
      <c r="D10" s="95"/>
      <c r="E10" s="95"/>
      <c r="F10" s="96"/>
      <c r="G10" s="96"/>
      <c r="H10" s="96"/>
      <c r="I10" s="95"/>
      <c r="J10" s="95"/>
      <c r="K10" s="96"/>
      <c r="L10" s="97"/>
      <c r="N10" s="177"/>
      <c r="O10" s="177"/>
      <c r="P10" s="182"/>
      <c r="Q10" s="182"/>
      <c r="R10" s="182"/>
      <c r="S10" s="182"/>
      <c r="T10" s="182"/>
      <c r="U10" s="182"/>
      <c r="X10" s="88"/>
    </row>
    <row r="11" spans="1:24" ht="15" hidden="1" thickBot="1">
      <c r="A11" s="94"/>
      <c r="B11" s="95"/>
      <c r="C11" s="95"/>
      <c r="D11" s="95"/>
      <c r="E11" s="95"/>
      <c r="F11" s="96"/>
      <c r="G11" s="96"/>
      <c r="H11" s="96"/>
      <c r="I11" s="95"/>
      <c r="J11" s="95"/>
      <c r="K11" s="96"/>
      <c r="L11" s="97"/>
      <c r="N11" s="177"/>
      <c r="O11" s="177"/>
      <c r="P11" s="182"/>
      <c r="Q11" s="182"/>
      <c r="R11" s="182"/>
      <c r="S11" s="182"/>
      <c r="T11" s="182"/>
      <c r="U11" s="182"/>
      <c r="X11" s="88"/>
    </row>
    <row r="12" spans="1:24" ht="15" hidden="1" thickBot="1">
      <c r="A12" s="94"/>
      <c r="B12" s="95"/>
      <c r="C12" s="95"/>
      <c r="D12" s="95"/>
      <c r="E12" s="95"/>
      <c r="F12" s="96"/>
      <c r="G12" s="96"/>
      <c r="H12" s="96"/>
      <c r="I12" s="95"/>
      <c r="J12" s="95"/>
      <c r="K12" s="96"/>
      <c r="L12" s="97"/>
      <c r="N12" s="177"/>
      <c r="O12" s="177"/>
      <c r="P12" s="182"/>
      <c r="Q12" s="182"/>
      <c r="R12" s="182"/>
      <c r="S12" s="182"/>
      <c r="T12" s="182"/>
      <c r="U12" s="182"/>
      <c r="X12" s="88"/>
    </row>
    <row r="13" spans="1:24" ht="15" hidden="1" thickBot="1">
      <c r="A13" s="94"/>
      <c r="B13" s="95"/>
      <c r="C13" s="95"/>
      <c r="D13" s="95"/>
      <c r="E13" s="95"/>
      <c r="F13" s="96"/>
      <c r="G13" s="96"/>
      <c r="H13" s="96"/>
      <c r="I13" s="95"/>
      <c r="J13" s="95"/>
      <c r="K13" s="96"/>
      <c r="L13" s="97"/>
      <c r="N13" s="177"/>
      <c r="O13" s="177"/>
      <c r="P13" s="182"/>
      <c r="Q13" s="182"/>
      <c r="R13" s="182"/>
      <c r="S13" s="182"/>
      <c r="T13" s="182"/>
      <c r="U13" s="182"/>
      <c r="X13" s="88"/>
    </row>
    <row r="14" spans="1:24" ht="18.75" customHeight="1" thickBot="1">
      <c r="A14" s="311" t="s">
        <v>33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3"/>
      <c r="N14" s="314" t="s">
        <v>37</v>
      </c>
      <c r="O14" s="315"/>
      <c r="P14" s="315"/>
      <c r="Q14" s="315"/>
      <c r="R14" s="315"/>
      <c r="S14" s="315"/>
      <c r="T14" s="315"/>
      <c r="U14" s="315"/>
      <c r="V14" s="316"/>
      <c r="X14" s="88"/>
    </row>
    <row r="15" spans="1:24" ht="8.25" customHeight="1">
      <c r="A15" s="300" t="s">
        <v>83</v>
      </c>
      <c r="B15" s="300" t="s">
        <v>51</v>
      </c>
      <c r="C15" s="300" t="s">
        <v>52</v>
      </c>
      <c r="D15" s="300" t="s">
        <v>24</v>
      </c>
      <c r="E15" s="300" t="s">
        <v>53</v>
      </c>
      <c r="F15" s="300" t="s">
        <v>55</v>
      </c>
      <c r="G15" s="300" t="s">
        <v>50</v>
      </c>
      <c r="H15" s="300" t="s">
        <v>64</v>
      </c>
      <c r="I15" s="300" t="s">
        <v>57</v>
      </c>
      <c r="J15" s="300" t="s">
        <v>49</v>
      </c>
      <c r="K15" s="300" t="s">
        <v>35</v>
      </c>
      <c r="L15" s="337" t="s">
        <v>48</v>
      </c>
      <c r="N15" s="324" t="s">
        <v>41</v>
      </c>
      <c r="O15" s="324"/>
      <c r="P15" s="325" t="s">
        <v>42</v>
      </c>
      <c r="Q15" s="326"/>
      <c r="R15" s="326"/>
      <c r="S15" s="326"/>
      <c r="T15" s="326"/>
      <c r="U15" s="327"/>
      <c r="V15" s="324" t="s">
        <v>43</v>
      </c>
      <c r="X15" s="88"/>
    </row>
    <row r="16" spans="1:24" ht="12.75" customHeight="1">
      <c r="A16" s="301"/>
      <c r="B16" s="301"/>
      <c r="C16" s="301"/>
      <c r="D16" s="301"/>
      <c r="E16" s="301"/>
      <c r="F16" s="301"/>
      <c r="G16" s="301"/>
      <c r="H16" s="301"/>
      <c r="I16" s="301"/>
      <c r="J16" s="301"/>
      <c r="K16" s="301"/>
      <c r="L16" s="338"/>
      <c r="N16" s="324"/>
      <c r="O16" s="324"/>
      <c r="P16" s="328"/>
      <c r="Q16" s="329"/>
      <c r="R16" s="329"/>
      <c r="S16" s="329"/>
      <c r="T16" s="329"/>
      <c r="U16" s="330"/>
      <c r="V16" s="324"/>
      <c r="X16" s="88"/>
    </row>
    <row r="17" spans="1:24" ht="12.75" customHeight="1">
      <c r="A17" s="301"/>
      <c r="B17" s="301"/>
      <c r="C17" s="301"/>
      <c r="D17" s="301"/>
      <c r="E17" s="301"/>
      <c r="F17" s="301"/>
      <c r="G17" s="301"/>
      <c r="H17" s="301"/>
      <c r="I17" s="301"/>
      <c r="J17" s="301"/>
      <c r="K17" s="301"/>
      <c r="L17" s="338"/>
      <c r="N17" s="324"/>
      <c r="O17" s="324"/>
      <c r="P17" s="328"/>
      <c r="Q17" s="329"/>
      <c r="R17" s="329"/>
      <c r="S17" s="329"/>
      <c r="T17" s="329"/>
      <c r="U17" s="330"/>
      <c r="V17" s="324"/>
      <c r="X17" s="88"/>
    </row>
    <row r="18" spans="1:24" ht="3.75" customHeight="1">
      <c r="A18" s="301"/>
      <c r="B18" s="301"/>
      <c r="C18" s="301"/>
      <c r="D18" s="301"/>
      <c r="E18" s="301"/>
      <c r="F18" s="301"/>
      <c r="G18" s="301"/>
      <c r="H18" s="301"/>
      <c r="I18" s="301"/>
      <c r="J18" s="301"/>
      <c r="K18" s="301"/>
      <c r="L18" s="338"/>
      <c r="N18" s="324"/>
      <c r="O18" s="324"/>
      <c r="P18" s="331"/>
      <c r="Q18" s="332"/>
      <c r="R18" s="332"/>
      <c r="S18" s="332"/>
      <c r="T18" s="332"/>
      <c r="U18" s="333"/>
      <c r="V18" s="324"/>
      <c r="X18" s="88"/>
    </row>
    <row r="19" spans="1:24" ht="45.75" customHeight="1" thickBot="1">
      <c r="A19" s="301"/>
      <c r="B19" s="301"/>
      <c r="C19" s="301"/>
      <c r="D19" s="302"/>
      <c r="E19" s="302"/>
      <c r="F19" s="302"/>
      <c r="G19" s="302"/>
      <c r="H19" s="302"/>
      <c r="I19" s="302"/>
      <c r="J19" s="302"/>
      <c r="K19" s="302"/>
      <c r="L19" s="338"/>
      <c r="M19" s="98"/>
      <c r="N19" s="334" t="s">
        <v>17</v>
      </c>
      <c r="O19" s="334"/>
      <c r="P19" s="18">
        <f>SUM(S47:S58)</f>
        <v>49.999999999999901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49.999999999999901</v>
      </c>
      <c r="X19" s="182"/>
    </row>
    <row r="20" spans="1:24" ht="14.45" customHeight="1" thickBot="1">
      <c r="A20" s="317"/>
      <c r="B20" s="317"/>
      <c r="C20" s="317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176" t="s">
        <v>18</v>
      </c>
      <c r="O20" s="176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82"/>
    </row>
    <row r="21" spans="1:24" ht="17.25" customHeight="1">
      <c r="A21" s="300" t="str">
        <f>A37</f>
        <v>сироп ваниль 0,25</v>
      </c>
      <c r="B21" s="318">
        <v>0.33333333333333331</v>
      </c>
      <c r="C21" s="318">
        <v>0.50694444444444442</v>
      </c>
      <c r="D21" s="320">
        <f>(C21-B21+(C21&lt;B21))*24*60</f>
        <v>249.99999999999997</v>
      </c>
      <c r="E21" s="322">
        <v>2800</v>
      </c>
      <c r="F21" s="335">
        <f>IF(E21=0,0,(F37/J3*60))</f>
        <v>149.37857142857143</v>
      </c>
      <c r="G21" s="339">
        <f>IF($K21=0,0,(K21*100)/(D21*$J$3/60))</f>
        <v>59.751428571428583</v>
      </c>
      <c r="H21" s="335">
        <f>P19+P26</f>
        <v>49.999999999999901</v>
      </c>
      <c r="I21" s="339">
        <f>D21-F21-P27</f>
        <v>-25.378571428571405</v>
      </c>
      <c r="J21" s="320">
        <f>(D21-H21)/60*E21</f>
        <v>9333.3333333333358</v>
      </c>
      <c r="K21" s="341">
        <f>F37</f>
        <v>6971</v>
      </c>
      <c r="L21" s="100">
        <f>IF($K21=0,0,K21/J21)</f>
        <v>0.74689285714285691</v>
      </c>
      <c r="N21" s="176" t="s">
        <v>19</v>
      </c>
      <c r="O21" s="176"/>
      <c r="P21" s="18">
        <f>SUM(U46:U57)</f>
        <v>76.000000000000043</v>
      </c>
      <c r="Q21" s="18">
        <f>SUM(U58:U68)</f>
        <v>134.99999999999983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210.99999999999989</v>
      </c>
      <c r="W21" s="182"/>
      <c r="X21" s="182"/>
    </row>
    <row r="22" spans="1:24" ht="17.25" customHeight="1" thickBot="1">
      <c r="A22" s="317"/>
      <c r="B22" s="319"/>
      <c r="C22" s="319"/>
      <c r="D22" s="321"/>
      <c r="E22" s="323"/>
      <c r="F22" s="336"/>
      <c r="G22" s="340"/>
      <c r="H22" s="336"/>
      <c r="I22" s="340"/>
      <c r="J22" s="321"/>
      <c r="K22" s="342"/>
      <c r="L22" s="101">
        <f>K21-J21</f>
        <v>-2362.3333333333358</v>
      </c>
      <c r="N22" s="176" t="s">
        <v>20</v>
      </c>
      <c r="O22" s="176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82"/>
      <c r="X22" s="182"/>
    </row>
    <row r="23" spans="1:24" ht="17.25" customHeight="1">
      <c r="A23" s="300" t="str">
        <f>A38</f>
        <v>сироп карамель 0,25</v>
      </c>
      <c r="B23" s="318">
        <v>0.50694444444444442</v>
      </c>
      <c r="C23" s="318">
        <v>0.83333333333333337</v>
      </c>
      <c r="D23" s="320">
        <f>(C23-B23+(C23&lt;B23))*24*60</f>
        <v>470.00000000000011</v>
      </c>
      <c r="E23" s="322">
        <v>2800</v>
      </c>
      <c r="F23" s="335">
        <f>IF(E23=0,0,(F38/J3*60))</f>
        <v>335.37857142857143</v>
      </c>
      <c r="G23" s="339">
        <f>IF($K23=0,0,(K23*100)/(D23*$J$3/60))</f>
        <v>71.357142857142847</v>
      </c>
      <c r="H23" s="335">
        <f>Q19+Q26</f>
        <v>0</v>
      </c>
      <c r="I23" s="339">
        <f>D23-F23-Q27</f>
        <v>-0.37857142857114923</v>
      </c>
      <c r="J23" s="320">
        <f>(D23-H23)/60*E23</f>
        <v>21933.333333333336</v>
      </c>
      <c r="K23" s="341">
        <f>F38</f>
        <v>15651</v>
      </c>
      <c r="L23" s="102">
        <f>IF($K23=0,0,K23/J23)</f>
        <v>0.71357142857142852</v>
      </c>
      <c r="N23" s="176" t="s">
        <v>27</v>
      </c>
      <c r="O23" s="176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82"/>
      <c r="X23" s="182"/>
    </row>
    <row r="24" spans="1:24" ht="16.899999999999999" customHeight="1" thickBot="1">
      <c r="A24" s="317"/>
      <c r="B24" s="319"/>
      <c r="C24" s="319"/>
      <c r="D24" s="321"/>
      <c r="E24" s="323"/>
      <c r="F24" s="336"/>
      <c r="G24" s="340"/>
      <c r="H24" s="336"/>
      <c r="I24" s="340"/>
      <c r="J24" s="321"/>
      <c r="K24" s="342"/>
      <c r="L24" s="101">
        <f>K23-J23</f>
        <v>-6282.3333333333358</v>
      </c>
      <c r="N24" s="174" t="s">
        <v>21</v>
      </c>
      <c r="O24" s="174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82"/>
      <c r="X24" s="182"/>
    </row>
    <row r="25" spans="1:24" ht="16.899999999999999" customHeight="1" collapsed="1">
      <c r="A25" s="300">
        <f>A39</f>
        <v>0</v>
      </c>
      <c r="B25" s="318"/>
      <c r="C25" s="318"/>
      <c r="D25" s="320">
        <f>(C25-B25+(C25&lt;B25))*24*60</f>
        <v>0</v>
      </c>
      <c r="E25" s="322"/>
      <c r="F25" s="335">
        <f>IF(E25=0,0,(F39/J3*60))</f>
        <v>0</v>
      </c>
      <c r="G25" s="339">
        <f>IF($K25=0,0,(K25*100)/(D25*$J$3/60))</f>
        <v>0</v>
      </c>
      <c r="H25" s="335">
        <f>R19+R26</f>
        <v>0</v>
      </c>
      <c r="I25" s="339">
        <f>D25-F25-R27</f>
        <v>0</v>
      </c>
      <c r="J25" s="320">
        <f>(D25-H25)/60*E25</f>
        <v>0</v>
      </c>
      <c r="K25" s="341">
        <f>F39</f>
        <v>0</v>
      </c>
      <c r="L25" s="100">
        <f>IF($K25=0,0,K25/J25)</f>
        <v>0</v>
      </c>
      <c r="N25" s="174" t="s">
        <v>39</v>
      </c>
      <c r="O25" s="174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82"/>
      <c r="X25" s="182"/>
    </row>
    <row r="26" spans="1:24" ht="16.899999999999999" customHeight="1" thickBot="1">
      <c r="A26" s="317"/>
      <c r="B26" s="319"/>
      <c r="C26" s="319"/>
      <c r="D26" s="321"/>
      <c r="E26" s="323"/>
      <c r="F26" s="336"/>
      <c r="G26" s="340"/>
      <c r="H26" s="336"/>
      <c r="I26" s="340"/>
      <c r="J26" s="321"/>
      <c r="K26" s="342"/>
      <c r="L26" s="101">
        <f>K25-J25</f>
        <v>0</v>
      </c>
      <c r="N26" s="343" t="s">
        <v>22</v>
      </c>
      <c r="O26" s="343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82"/>
      <c r="X26" s="182"/>
    </row>
    <row r="27" spans="1:24" ht="16.899999999999999" customHeight="1" collapsed="1">
      <c r="A27" s="301">
        <f>A40</f>
        <v>0</v>
      </c>
      <c r="B27" s="348"/>
      <c r="C27" s="348"/>
      <c r="D27" s="346">
        <f>(C27-B27+(C27&lt;B27))*24*60</f>
        <v>0</v>
      </c>
      <c r="E27" s="349"/>
      <c r="F27" s="344">
        <f>IF(E27=0,0,(F40/J3*60))</f>
        <v>0</v>
      </c>
      <c r="G27" s="339">
        <f>IF($K27=0,0,(K27*100)/(D27*$J$3/60))</f>
        <v>0</v>
      </c>
      <c r="H27" s="344">
        <f>S19+S26</f>
        <v>0</v>
      </c>
      <c r="I27" s="345">
        <f>D27-F27-S27</f>
        <v>0</v>
      </c>
      <c r="J27" s="346">
        <f>(D27-H27)/60*E27</f>
        <v>0</v>
      </c>
      <c r="K27" s="341">
        <f>F40</f>
        <v>0</v>
      </c>
      <c r="L27" s="100">
        <f>IF($K27=0,0,K27/J27)</f>
        <v>0</v>
      </c>
      <c r="N27" s="347" t="s">
        <v>15</v>
      </c>
      <c r="O27" s="347"/>
      <c r="P27" s="19">
        <f t="shared" ref="P27:U27" si="1">SUM(P18:P26)</f>
        <v>125.99999999999994</v>
      </c>
      <c r="Q27" s="19">
        <f t="shared" si="1"/>
        <v>134.99999999999983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260.99999999999977</v>
      </c>
      <c r="W27" s="182"/>
      <c r="X27" s="182"/>
    </row>
    <row r="28" spans="1:24" ht="16.899999999999999" customHeight="1" thickBot="1">
      <c r="A28" s="317"/>
      <c r="B28" s="319"/>
      <c r="C28" s="319"/>
      <c r="D28" s="321"/>
      <c r="E28" s="323"/>
      <c r="F28" s="336"/>
      <c r="G28" s="340"/>
      <c r="H28" s="336"/>
      <c r="I28" s="340"/>
      <c r="J28" s="321"/>
      <c r="K28" s="342"/>
      <c r="L28" s="101">
        <f>K27-J27</f>
        <v>0</v>
      </c>
      <c r="N28" s="347"/>
      <c r="O28" s="347"/>
      <c r="P28" s="19"/>
      <c r="Q28" s="19"/>
      <c r="R28" s="19"/>
      <c r="S28" s="19"/>
      <c r="T28" s="19"/>
      <c r="U28" s="19"/>
      <c r="V28" s="19"/>
      <c r="W28" s="182"/>
      <c r="X28" s="182"/>
    </row>
    <row r="29" spans="1:24" ht="16.899999999999999" customHeight="1">
      <c r="A29" s="300">
        <f>A41</f>
        <v>0</v>
      </c>
      <c r="B29" s="318"/>
      <c r="C29" s="318"/>
      <c r="D29" s="320">
        <f>(C29-B29+(C29&lt;B29))*24*60</f>
        <v>0</v>
      </c>
      <c r="E29" s="322"/>
      <c r="F29" s="335">
        <f>IF(E29=0,0,(F41/J3*60))</f>
        <v>0</v>
      </c>
      <c r="G29" s="339">
        <f>IF($K29=0,0,(K29*100)/(D29*$J$3/60))</f>
        <v>0</v>
      </c>
      <c r="H29" s="335">
        <f>T19+T26</f>
        <v>0</v>
      </c>
      <c r="I29" s="339">
        <f>D29-F29-T27</f>
        <v>0</v>
      </c>
      <c r="J29" s="320">
        <f>(D29-H29)/60*E29</f>
        <v>0</v>
      </c>
      <c r="K29" s="341">
        <f>F41</f>
        <v>0</v>
      </c>
      <c r="L29" s="100">
        <f>IF($K29=0,0,K29/J29)</f>
        <v>0</v>
      </c>
      <c r="V29" s="182"/>
      <c r="W29" s="182"/>
      <c r="X29" s="182"/>
    </row>
    <row r="30" spans="1:24" ht="16.899999999999999" customHeight="1" thickBot="1">
      <c r="A30" s="317"/>
      <c r="B30" s="319"/>
      <c r="C30" s="319"/>
      <c r="D30" s="321"/>
      <c r="E30" s="323"/>
      <c r="F30" s="336"/>
      <c r="G30" s="340"/>
      <c r="H30" s="336"/>
      <c r="I30" s="340"/>
      <c r="J30" s="321"/>
      <c r="K30" s="342"/>
      <c r="L30" s="101">
        <f>K29-J29</f>
        <v>0</v>
      </c>
      <c r="V30" s="182"/>
      <c r="W30" s="182"/>
      <c r="X30" s="182"/>
    </row>
    <row r="31" spans="1:24" ht="16.899999999999999" customHeight="1">
      <c r="A31" s="300">
        <f>A42</f>
        <v>0</v>
      </c>
      <c r="B31" s="318"/>
      <c r="C31" s="318"/>
      <c r="D31" s="320">
        <f>(C31-B31+(C31&lt;B31))*24*60</f>
        <v>0</v>
      </c>
      <c r="E31" s="322"/>
      <c r="F31" s="335">
        <f>IF(E31=0,0,(F42/J3*60))</f>
        <v>0</v>
      </c>
      <c r="G31" s="339">
        <f>IF($K31=0,0,(K31*100)/(D31*$J$3/60))</f>
        <v>0</v>
      </c>
      <c r="H31" s="335">
        <f>U19+U26</f>
        <v>0</v>
      </c>
      <c r="I31" s="339">
        <f>D31-F31-U27</f>
        <v>0</v>
      </c>
      <c r="J31" s="320">
        <f>(D31-H31)/60*E31</f>
        <v>0</v>
      </c>
      <c r="K31" s="341">
        <f>F42</f>
        <v>0</v>
      </c>
      <c r="L31" s="100">
        <f>IF($K31=0,0,K31/J31)</f>
        <v>0</v>
      </c>
      <c r="V31" s="182"/>
      <c r="W31" s="182"/>
      <c r="X31" s="182"/>
    </row>
    <row r="32" spans="1:24" ht="16.899999999999999" customHeight="1" thickBot="1">
      <c r="A32" s="317"/>
      <c r="B32" s="319"/>
      <c r="C32" s="319"/>
      <c r="D32" s="321"/>
      <c r="E32" s="323"/>
      <c r="F32" s="336"/>
      <c r="G32" s="340"/>
      <c r="H32" s="336"/>
      <c r="I32" s="340"/>
      <c r="J32" s="321"/>
      <c r="K32" s="342"/>
      <c r="L32" s="103">
        <f>K31-J31</f>
        <v>0</v>
      </c>
      <c r="V32" s="182"/>
      <c r="W32" s="182"/>
      <c r="X32" s="182"/>
    </row>
    <row r="33" spans="1:28" s="104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175" t="s">
        <v>81</v>
      </c>
      <c r="K33" s="140" t="s">
        <v>82</v>
      </c>
      <c r="L33" s="354">
        <f>IF($K34=0,0,K34/J34)</f>
        <v>0.72351812366737733</v>
      </c>
      <c r="N33"/>
      <c r="O33"/>
      <c r="P33"/>
      <c r="Q33"/>
      <c r="R33"/>
      <c r="S33"/>
      <c r="T33"/>
      <c r="U33"/>
      <c r="V33" s="182"/>
      <c r="W33" s="105"/>
      <c r="X33" s="105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41">
        <f>J21+J23+J25+J27+J29+J31</f>
        <v>31266.666666666672</v>
      </c>
      <c r="K34" s="140">
        <f>K21+K23+K25+K27+K29+K31</f>
        <v>22622</v>
      </c>
      <c r="L34" s="355"/>
      <c r="M34" s="182"/>
      <c r="V34" s="182"/>
      <c r="W34" s="182"/>
      <c r="X34" s="182"/>
    </row>
    <row r="35" spans="1:28" ht="17.25" customHeight="1">
      <c r="A35" s="363" t="s">
        <v>11</v>
      </c>
      <c r="B35" s="364"/>
      <c r="C35" s="364"/>
      <c r="D35" s="364"/>
      <c r="E35" s="337"/>
      <c r="F35" s="300" t="s">
        <v>78</v>
      </c>
      <c r="G35" s="300" t="s">
        <v>80</v>
      </c>
      <c r="H35" s="367"/>
      <c r="I35" s="20"/>
      <c r="J35" s="21"/>
      <c r="K35" s="22"/>
      <c r="L35" s="367" t="s">
        <v>56</v>
      </c>
      <c r="M35" s="356"/>
      <c r="V35" s="182"/>
      <c r="W35" s="106"/>
      <c r="X35" s="106"/>
    </row>
    <row r="36" spans="1:28" ht="17.25" customHeight="1" thickBot="1">
      <c r="A36" s="365"/>
      <c r="B36" s="366"/>
      <c r="C36" s="366"/>
      <c r="D36" s="366"/>
      <c r="E36" s="338"/>
      <c r="F36" s="302"/>
      <c r="G36" s="301"/>
      <c r="H36" s="368"/>
      <c r="I36" s="117"/>
      <c r="J36" s="118"/>
      <c r="K36" s="115"/>
      <c r="L36" s="368"/>
      <c r="M36" s="356"/>
      <c r="V36" s="182"/>
      <c r="W36" s="106"/>
      <c r="X36" s="106"/>
    </row>
    <row r="37" spans="1:28" ht="15.75" thickBot="1">
      <c r="A37" s="357" t="s">
        <v>318</v>
      </c>
      <c r="B37" s="358"/>
      <c r="C37" s="358"/>
      <c r="D37" s="358"/>
      <c r="E37" s="359"/>
      <c r="F37" s="62">
        <v>6971</v>
      </c>
      <c r="G37" s="119">
        <v>13116</v>
      </c>
      <c r="H37" s="120"/>
      <c r="I37" s="121"/>
      <c r="J37" s="122"/>
      <c r="K37" s="123">
        <f>G37</f>
        <v>13116</v>
      </c>
      <c r="L37" s="107"/>
      <c r="M37" s="108"/>
      <c r="V37" s="182"/>
      <c r="W37" s="182"/>
      <c r="X37" s="182"/>
    </row>
    <row r="38" spans="1:28" ht="13.5" customHeight="1" thickBot="1">
      <c r="A38" s="360" t="s">
        <v>319</v>
      </c>
      <c r="B38" s="361"/>
      <c r="C38" s="361"/>
      <c r="D38" s="361"/>
      <c r="E38" s="362"/>
      <c r="F38" s="62">
        <v>15651</v>
      </c>
      <c r="G38" s="124">
        <v>9576</v>
      </c>
      <c r="H38" s="109"/>
      <c r="I38" s="110"/>
      <c r="J38" s="111"/>
      <c r="K38" s="17">
        <f t="shared" ref="K38:K42" si="2">G38</f>
        <v>9576</v>
      </c>
      <c r="L38" s="64"/>
      <c r="M38" s="108"/>
      <c r="V38" s="182"/>
      <c r="W38" s="182"/>
      <c r="X38" s="182"/>
    </row>
    <row r="39" spans="1:28" ht="13.5" customHeight="1" thickBot="1">
      <c r="A39" s="360"/>
      <c r="B39" s="361"/>
      <c r="C39" s="361"/>
      <c r="D39" s="361"/>
      <c r="E39" s="362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182"/>
      <c r="W39" s="182"/>
      <c r="X39" s="182"/>
    </row>
    <row r="40" spans="1:28" ht="13.5" customHeight="1" thickBot="1">
      <c r="A40" s="360"/>
      <c r="B40" s="361"/>
      <c r="C40" s="361"/>
      <c r="D40" s="361"/>
      <c r="E40" s="362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182"/>
      <c r="W40" s="182"/>
      <c r="X40" s="182"/>
    </row>
    <row r="41" spans="1:28" ht="13.5" customHeight="1" thickBot="1">
      <c r="A41" s="360"/>
      <c r="B41" s="361"/>
      <c r="C41" s="361"/>
      <c r="D41" s="361"/>
      <c r="E41" s="362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182"/>
      <c r="W41" s="182"/>
      <c r="X41" s="182"/>
    </row>
    <row r="42" spans="1:28" ht="13.5" customHeight="1" thickBot="1">
      <c r="A42" s="369"/>
      <c r="B42" s="370"/>
      <c r="C42" s="370"/>
      <c r="D42" s="370"/>
      <c r="E42" s="371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182"/>
      <c r="W42" s="182"/>
      <c r="X42" s="182"/>
    </row>
    <row r="43" spans="1:28" ht="13.5" thickBot="1">
      <c r="A43" s="372" t="s">
        <v>79</v>
      </c>
      <c r="B43" s="373"/>
      <c r="C43" s="373"/>
      <c r="D43" s="373"/>
      <c r="E43" s="373"/>
      <c r="F43" s="374"/>
      <c r="G43" s="373"/>
      <c r="H43" s="373"/>
      <c r="I43" s="373"/>
      <c r="J43" s="375"/>
      <c r="K43" s="116">
        <f>SUM(K37:K42)</f>
        <v>22692</v>
      </c>
      <c r="L43" s="116">
        <f>SUM(L38+L38)</f>
        <v>0</v>
      </c>
      <c r="M43" s="112"/>
      <c r="V43" s="182"/>
    </row>
    <row r="44" spans="1:28" ht="12.75" customHeight="1" thickBot="1"/>
    <row r="45" spans="1:28" ht="12.75" customHeight="1" thickBot="1">
      <c r="A45" s="376" t="s">
        <v>11</v>
      </c>
      <c r="B45" s="376" t="s">
        <v>59</v>
      </c>
      <c r="C45" s="378"/>
      <c r="D45" s="380" t="s">
        <v>58</v>
      </c>
      <c r="E45" s="378" t="s">
        <v>1</v>
      </c>
      <c r="F45" s="383" t="s">
        <v>6</v>
      </c>
      <c r="G45" s="384"/>
      <c r="H45" s="380" t="s">
        <v>5</v>
      </c>
      <c r="I45" s="388" t="s">
        <v>12</v>
      </c>
      <c r="J45" s="389"/>
      <c r="K45" s="380" t="s">
        <v>38</v>
      </c>
      <c r="L45" s="376" t="s">
        <v>0</v>
      </c>
      <c r="M45" s="383"/>
      <c r="N45" s="384"/>
      <c r="O45" s="380" t="s">
        <v>4</v>
      </c>
      <c r="P45" s="380" t="s">
        <v>2</v>
      </c>
      <c r="Q45" s="380" t="s">
        <v>3</v>
      </c>
      <c r="S45" s="390" t="s">
        <v>26</v>
      </c>
      <c r="T45" s="391"/>
      <c r="U45" s="391"/>
      <c r="V45" s="391"/>
      <c r="W45" s="391"/>
      <c r="X45" s="391"/>
      <c r="Y45" s="391"/>
      <c r="Z45" s="392"/>
    </row>
    <row r="46" spans="1:28" s="85" customFormat="1" ht="25.5" customHeight="1" thickBot="1">
      <c r="A46" s="377"/>
      <c r="B46" s="377"/>
      <c r="C46" s="379"/>
      <c r="D46" s="381"/>
      <c r="E46" s="382"/>
      <c r="F46" s="385"/>
      <c r="G46" s="386"/>
      <c r="H46" s="387"/>
      <c r="I46" s="27" t="s">
        <v>13</v>
      </c>
      <c r="J46" s="28" t="s">
        <v>14</v>
      </c>
      <c r="K46" s="381"/>
      <c r="L46" s="377"/>
      <c r="M46" s="399"/>
      <c r="N46" s="400"/>
      <c r="O46" s="381"/>
      <c r="P46" s="381"/>
      <c r="Q46" s="381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405" t="str">
        <f>A37</f>
        <v>сироп ваниль 0,25</v>
      </c>
      <c r="B47" s="23">
        <f>B21</f>
        <v>0.33333333333333331</v>
      </c>
      <c r="C47" s="23">
        <f>B47+1/24</f>
        <v>0.375</v>
      </c>
      <c r="D47" s="1"/>
      <c r="E47" s="171"/>
      <c r="F47" s="408" t="s">
        <v>320</v>
      </c>
      <c r="G47" s="409"/>
      <c r="H47" s="2" t="s">
        <v>102</v>
      </c>
      <c r="I47" s="3">
        <v>0.33333333333333331</v>
      </c>
      <c r="J47" s="3">
        <v>0.38194444444444442</v>
      </c>
      <c r="K47" s="29">
        <f>(J47-I47+(J47&lt;I47))*24*60</f>
        <v>69.999999999999986</v>
      </c>
      <c r="L47" s="410" t="s">
        <v>321</v>
      </c>
      <c r="M47" s="411"/>
      <c r="N47" s="412"/>
      <c r="O47" s="35" t="str">
        <f t="shared" ref="O47:O110" si="3">IF(H47=$V$5,$F$7,"")</f>
        <v/>
      </c>
      <c r="P47" s="171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69.999999999999986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406"/>
      <c r="B48" s="24">
        <f>C47</f>
        <v>0.375</v>
      </c>
      <c r="C48" s="24">
        <f>B48+1/24</f>
        <v>0.41666666666666669</v>
      </c>
      <c r="D48" s="5"/>
      <c r="E48" s="172"/>
      <c r="F48" s="393" t="s">
        <v>320</v>
      </c>
      <c r="G48" s="394"/>
      <c r="H48" s="6" t="s">
        <v>102</v>
      </c>
      <c r="I48" s="7">
        <v>0.3923611111111111</v>
      </c>
      <c r="J48" s="7">
        <v>0.39652777777777781</v>
      </c>
      <c r="K48" s="30">
        <f t="shared" ref="K48:K111" si="4">(J48-I48+(J48&lt;I48))*24*60</f>
        <v>6.0000000000000586</v>
      </c>
      <c r="L48" s="395" t="s">
        <v>322</v>
      </c>
      <c r="M48" s="396"/>
      <c r="N48" s="397"/>
      <c r="O48" s="36" t="str">
        <f t="shared" si="3"/>
        <v/>
      </c>
      <c r="P48" s="172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6.0000000000000586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406"/>
      <c r="B49" s="24">
        <f t="shared" ref="B49:B58" si="13">C48</f>
        <v>0.41666666666666669</v>
      </c>
      <c r="C49" s="24">
        <f t="shared" ref="C49:C58" si="14">B49+1/24</f>
        <v>0.45833333333333337</v>
      </c>
      <c r="D49" s="5"/>
      <c r="E49" s="172"/>
      <c r="F49" s="398" t="s">
        <v>132</v>
      </c>
      <c r="G49" s="398"/>
      <c r="H49" s="6" t="s">
        <v>99</v>
      </c>
      <c r="I49" s="7">
        <v>0.47083333333333338</v>
      </c>
      <c r="J49" s="7">
        <v>0.4777777777777778</v>
      </c>
      <c r="K49" s="30">
        <f t="shared" si="4"/>
        <v>9.9999999999999645</v>
      </c>
      <c r="L49" s="395"/>
      <c r="M49" s="396"/>
      <c r="N49" s="397"/>
      <c r="O49" s="36" t="str">
        <f t="shared" si="3"/>
        <v/>
      </c>
      <c r="P49" s="172"/>
      <c r="Q49" s="8"/>
      <c r="R49"/>
      <c r="S49" s="33">
        <f t="shared" si="5"/>
        <v>9.9999999999999645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406"/>
      <c r="B50" s="24">
        <f t="shared" si="13"/>
        <v>0.45833333333333337</v>
      </c>
      <c r="C50" s="24">
        <f t="shared" si="14"/>
        <v>0.5</v>
      </c>
      <c r="D50" s="5"/>
      <c r="E50" s="172"/>
      <c r="F50" s="398" t="s">
        <v>104</v>
      </c>
      <c r="G50" s="398"/>
      <c r="H50" s="6" t="s">
        <v>99</v>
      </c>
      <c r="I50" s="7">
        <v>0.4777777777777778</v>
      </c>
      <c r="J50" s="7">
        <v>0.50555555555555554</v>
      </c>
      <c r="K50" s="30">
        <f t="shared" si="4"/>
        <v>39.999999999999936</v>
      </c>
      <c r="L50" s="395"/>
      <c r="M50" s="396"/>
      <c r="N50" s="397"/>
      <c r="O50" s="36" t="str">
        <f t="shared" si="3"/>
        <v/>
      </c>
      <c r="P50" s="172"/>
      <c r="Q50" s="8"/>
      <c r="R50"/>
      <c r="S50" s="33">
        <f t="shared" si="5"/>
        <v>39.999999999999936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406"/>
      <c r="B51" s="24">
        <f t="shared" si="13"/>
        <v>0.5</v>
      </c>
      <c r="C51" s="24">
        <f t="shared" si="14"/>
        <v>0.54166666666666663</v>
      </c>
      <c r="D51" s="5"/>
      <c r="E51" s="172"/>
      <c r="F51" s="398"/>
      <c r="G51" s="398"/>
      <c r="H51" s="6"/>
      <c r="I51" s="7"/>
      <c r="J51" s="7"/>
      <c r="K51" s="30">
        <f t="shared" si="4"/>
        <v>0</v>
      </c>
      <c r="L51" s="395"/>
      <c r="M51" s="396"/>
      <c r="N51" s="397"/>
      <c r="O51" s="36" t="str">
        <f t="shared" si="3"/>
        <v>Касьяненко</v>
      </c>
      <c r="P51" s="172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406"/>
      <c r="B52" s="24">
        <f t="shared" si="13"/>
        <v>0.54166666666666663</v>
      </c>
      <c r="C52" s="24">
        <f t="shared" si="14"/>
        <v>0.58333333333333326</v>
      </c>
      <c r="D52" s="5"/>
      <c r="E52" s="172"/>
      <c r="F52" s="398"/>
      <c r="G52" s="398"/>
      <c r="H52" s="6"/>
      <c r="I52" s="7"/>
      <c r="J52" s="7"/>
      <c r="K52" s="30">
        <f t="shared" si="4"/>
        <v>0</v>
      </c>
      <c r="L52" s="395"/>
      <c r="M52" s="396"/>
      <c r="N52" s="397"/>
      <c r="O52" s="36" t="str">
        <f t="shared" si="3"/>
        <v>Касьяненко</v>
      </c>
      <c r="P52" s="172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406"/>
      <c r="B53" s="24">
        <f t="shared" si="13"/>
        <v>0.58333333333333326</v>
      </c>
      <c r="C53" s="24">
        <f t="shared" si="14"/>
        <v>0.62499999999999989</v>
      </c>
      <c r="D53" s="5"/>
      <c r="E53" s="9"/>
      <c r="F53" s="398"/>
      <c r="G53" s="398"/>
      <c r="H53" s="6"/>
      <c r="I53" s="7"/>
      <c r="J53" s="7"/>
      <c r="K53" s="30">
        <f t="shared" si="4"/>
        <v>0</v>
      </c>
      <c r="L53" s="395"/>
      <c r="M53" s="396"/>
      <c r="N53" s="397"/>
      <c r="O53" s="36" t="str">
        <f t="shared" si="3"/>
        <v>Касьяненко</v>
      </c>
      <c r="P53" s="172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406"/>
      <c r="B54" s="24">
        <f t="shared" si="13"/>
        <v>0.62499999999999989</v>
      </c>
      <c r="C54" s="24">
        <f t="shared" si="14"/>
        <v>0.66666666666666652</v>
      </c>
      <c r="D54" s="5"/>
      <c r="E54" s="9"/>
      <c r="F54" s="393"/>
      <c r="G54" s="394"/>
      <c r="H54" s="6"/>
      <c r="I54" s="7"/>
      <c r="J54" s="7"/>
      <c r="K54" s="30">
        <f t="shared" si="4"/>
        <v>0</v>
      </c>
      <c r="L54" s="395"/>
      <c r="M54" s="396"/>
      <c r="N54" s="397"/>
      <c r="O54" s="36" t="str">
        <f t="shared" si="3"/>
        <v>Касьяненко</v>
      </c>
      <c r="P54" s="172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406"/>
      <c r="B55" s="24">
        <f t="shared" si="13"/>
        <v>0.66666666666666652</v>
      </c>
      <c r="C55" s="24">
        <f t="shared" si="14"/>
        <v>0.70833333333333315</v>
      </c>
      <c r="D55" s="5"/>
      <c r="E55" s="9"/>
      <c r="F55" s="393"/>
      <c r="G55" s="394"/>
      <c r="H55" s="6"/>
      <c r="I55" s="7"/>
      <c r="J55" s="7"/>
      <c r="K55" s="30">
        <f t="shared" si="4"/>
        <v>0</v>
      </c>
      <c r="L55" s="395"/>
      <c r="M55" s="396"/>
      <c r="N55" s="397"/>
      <c r="O55" s="36" t="str">
        <f t="shared" si="3"/>
        <v>Касьяненко</v>
      </c>
      <c r="P55" s="172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406"/>
      <c r="B56" s="24">
        <f t="shared" si="13"/>
        <v>0.70833333333333315</v>
      </c>
      <c r="C56" s="24">
        <f t="shared" si="14"/>
        <v>0.74999999999999978</v>
      </c>
      <c r="D56" s="5"/>
      <c r="E56" s="9"/>
      <c r="F56" s="398"/>
      <c r="G56" s="398"/>
      <c r="H56" s="6"/>
      <c r="I56" s="7"/>
      <c r="J56" s="7"/>
      <c r="K56" s="30">
        <f t="shared" si="4"/>
        <v>0</v>
      </c>
      <c r="L56" s="395"/>
      <c r="M56" s="396"/>
      <c r="N56" s="397"/>
      <c r="O56" s="36" t="str">
        <f t="shared" si="3"/>
        <v>Касьяненко</v>
      </c>
      <c r="P56" s="172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406"/>
      <c r="B57" s="24">
        <f t="shared" si="13"/>
        <v>0.74999999999999978</v>
      </c>
      <c r="C57" s="24">
        <f t="shared" si="14"/>
        <v>0.79166666666666641</v>
      </c>
      <c r="D57" s="10"/>
      <c r="E57" s="9"/>
      <c r="F57" s="398"/>
      <c r="G57" s="398"/>
      <c r="H57" s="6"/>
      <c r="I57" s="7"/>
      <c r="J57" s="7"/>
      <c r="K57" s="30">
        <f t="shared" si="4"/>
        <v>0</v>
      </c>
      <c r="L57" s="395"/>
      <c r="M57" s="396"/>
      <c r="N57" s="397"/>
      <c r="O57" s="36" t="str">
        <f t="shared" si="3"/>
        <v>Касьяненко</v>
      </c>
      <c r="P57" s="172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407"/>
      <c r="B58" s="25">
        <f t="shared" si="13"/>
        <v>0.79166666666666641</v>
      </c>
      <c r="C58" s="26">
        <f t="shared" si="14"/>
        <v>0.83333333333333304</v>
      </c>
      <c r="D58" s="11"/>
      <c r="E58" s="11"/>
      <c r="F58" s="401"/>
      <c r="G58" s="401"/>
      <c r="H58" s="6"/>
      <c r="I58" s="13"/>
      <c r="J58" s="13"/>
      <c r="K58" s="31">
        <f t="shared" si="4"/>
        <v>0</v>
      </c>
      <c r="L58" s="402"/>
      <c r="M58" s="403"/>
      <c r="N58" s="404"/>
      <c r="O58" s="172" t="str">
        <f t="shared" si="3"/>
        <v>Касьяненко</v>
      </c>
      <c r="P58" s="173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405" t="str">
        <f>A38</f>
        <v>сироп карамель 0,25</v>
      </c>
      <c r="B59" s="23">
        <f>B23</f>
        <v>0.50694444444444442</v>
      </c>
      <c r="C59" s="23">
        <f>B59+1/24</f>
        <v>0.54861111111111105</v>
      </c>
      <c r="D59" s="1"/>
      <c r="E59" s="171"/>
      <c r="F59" s="408" t="s">
        <v>134</v>
      </c>
      <c r="G59" s="409"/>
      <c r="H59" s="2" t="s">
        <v>323</v>
      </c>
      <c r="I59" s="3">
        <v>0.50555555555555554</v>
      </c>
      <c r="J59" s="3">
        <v>0.51250000000000007</v>
      </c>
      <c r="K59" s="29">
        <f t="shared" si="4"/>
        <v>10.000000000000124</v>
      </c>
      <c r="L59" s="410"/>
      <c r="M59" s="411"/>
      <c r="N59" s="412"/>
      <c r="O59" s="35" t="str">
        <f t="shared" si="3"/>
        <v/>
      </c>
      <c r="P59" s="171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406"/>
      <c r="B60" s="24">
        <f>C59</f>
        <v>0.54861111111111105</v>
      </c>
      <c r="C60" s="24">
        <f>B60+1/24</f>
        <v>0.59027777777777768</v>
      </c>
      <c r="D60" s="5"/>
      <c r="E60" s="172"/>
      <c r="F60" s="393" t="s">
        <v>324</v>
      </c>
      <c r="G60" s="394"/>
      <c r="H60" s="6" t="s">
        <v>102</v>
      </c>
      <c r="I60" s="7">
        <v>0.51250000000000007</v>
      </c>
      <c r="J60" s="7">
        <v>0.52152777777777781</v>
      </c>
      <c r="K60" s="30">
        <f t="shared" si="4"/>
        <v>12.999999999999954</v>
      </c>
      <c r="L60" s="395"/>
      <c r="M60" s="396"/>
      <c r="N60" s="397"/>
      <c r="O60" s="36" t="str">
        <f t="shared" si="3"/>
        <v/>
      </c>
      <c r="P60" s="172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12.999999999999954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406"/>
      <c r="B61" s="24">
        <f t="shared" ref="B61:B69" si="15">C60</f>
        <v>0.59027777777777768</v>
      </c>
      <c r="C61" s="24">
        <f t="shared" ref="C61:C69" si="16">B61+1/24</f>
        <v>0.63194444444444431</v>
      </c>
      <c r="D61" s="5"/>
      <c r="E61" s="172"/>
      <c r="F61" s="398" t="s">
        <v>116</v>
      </c>
      <c r="G61" s="398"/>
      <c r="H61" s="6" t="s">
        <v>116</v>
      </c>
      <c r="I61" s="7">
        <v>0.52152777777777781</v>
      </c>
      <c r="J61" s="7">
        <v>0.52638888888888891</v>
      </c>
      <c r="K61" s="30">
        <f t="shared" si="4"/>
        <v>6.9999999999999751</v>
      </c>
      <c r="L61" s="395"/>
      <c r="M61" s="396"/>
      <c r="N61" s="397"/>
      <c r="O61" s="36" t="str">
        <f t="shared" si="3"/>
        <v/>
      </c>
      <c r="P61" s="172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406"/>
      <c r="B62" s="24">
        <f t="shared" si="15"/>
        <v>0.63194444444444431</v>
      </c>
      <c r="C62" s="24">
        <f t="shared" si="16"/>
        <v>0.67361111111111094</v>
      </c>
      <c r="D62" s="5"/>
      <c r="E62" s="172"/>
      <c r="F62" s="398" t="s">
        <v>325</v>
      </c>
      <c r="G62" s="398"/>
      <c r="H62" s="6" t="s">
        <v>102</v>
      </c>
      <c r="I62" s="7">
        <v>0.5493055555555556</v>
      </c>
      <c r="J62" s="7">
        <v>0.62847222222222221</v>
      </c>
      <c r="K62" s="30">
        <f t="shared" si="4"/>
        <v>113.99999999999991</v>
      </c>
      <c r="L62" s="395" t="s">
        <v>326</v>
      </c>
      <c r="M62" s="396"/>
      <c r="N62" s="397"/>
      <c r="O62" s="36" t="str">
        <f t="shared" si="3"/>
        <v/>
      </c>
      <c r="P62" s="172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113.99999999999991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406"/>
      <c r="B63" s="24">
        <f t="shared" si="15"/>
        <v>0.67361111111111094</v>
      </c>
      <c r="C63" s="24">
        <f t="shared" si="16"/>
        <v>0.71527777777777757</v>
      </c>
      <c r="D63" s="5"/>
      <c r="E63" s="172"/>
      <c r="F63" s="398" t="s">
        <v>325</v>
      </c>
      <c r="G63" s="398"/>
      <c r="H63" s="6" t="s">
        <v>102</v>
      </c>
      <c r="I63" s="7">
        <v>0.73472222222222217</v>
      </c>
      <c r="J63" s="7">
        <v>0.7402777777777777</v>
      </c>
      <c r="K63" s="30">
        <f t="shared" si="4"/>
        <v>7.9999999999999716</v>
      </c>
      <c r="L63" s="395" t="s">
        <v>327</v>
      </c>
      <c r="M63" s="396"/>
      <c r="N63" s="397"/>
      <c r="O63" s="36" t="str">
        <f t="shared" si="3"/>
        <v/>
      </c>
      <c r="P63" s="172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7.9999999999999716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406"/>
      <c r="B64" s="24">
        <f t="shared" si="15"/>
        <v>0.71527777777777757</v>
      </c>
      <c r="C64" s="24">
        <f t="shared" si="16"/>
        <v>0.7569444444444442</v>
      </c>
      <c r="D64" s="5"/>
      <c r="E64" s="172"/>
      <c r="F64" s="398"/>
      <c r="G64" s="398"/>
      <c r="H64" s="6"/>
      <c r="I64" s="7"/>
      <c r="J64" s="7"/>
      <c r="K64" s="30">
        <f t="shared" si="4"/>
        <v>0</v>
      </c>
      <c r="L64" s="395"/>
      <c r="M64" s="396"/>
      <c r="N64" s="397"/>
      <c r="O64" s="36" t="str">
        <f t="shared" si="3"/>
        <v>Касьяненко</v>
      </c>
      <c r="P64" s="172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406"/>
      <c r="B65" s="24">
        <f t="shared" si="15"/>
        <v>0.7569444444444442</v>
      </c>
      <c r="C65" s="24">
        <f t="shared" si="16"/>
        <v>0.79861111111111083</v>
      </c>
      <c r="D65" s="5"/>
      <c r="E65" s="9"/>
      <c r="F65" s="398"/>
      <c r="G65" s="398"/>
      <c r="H65" s="6"/>
      <c r="I65" s="7"/>
      <c r="J65" s="7"/>
      <c r="K65" s="30">
        <f t="shared" si="4"/>
        <v>0</v>
      </c>
      <c r="L65" s="395"/>
      <c r="M65" s="396"/>
      <c r="N65" s="397"/>
      <c r="O65" s="36" t="str">
        <f t="shared" si="3"/>
        <v>Касьяненко</v>
      </c>
      <c r="P65" s="172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406"/>
      <c r="B66" s="24">
        <f t="shared" si="15"/>
        <v>0.79861111111111083</v>
      </c>
      <c r="C66" s="24">
        <f t="shared" si="16"/>
        <v>0.84027777777777746</v>
      </c>
      <c r="D66" s="5"/>
      <c r="E66" s="9"/>
      <c r="F66" s="393"/>
      <c r="G66" s="394"/>
      <c r="H66" s="6"/>
      <c r="I66" s="7"/>
      <c r="J66" s="7"/>
      <c r="K66" s="30">
        <f t="shared" si="4"/>
        <v>0</v>
      </c>
      <c r="L66" s="395"/>
      <c r="M66" s="396"/>
      <c r="N66" s="397"/>
      <c r="O66" s="36" t="str">
        <f t="shared" si="3"/>
        <v>Касьяненко</v>
      </c>
      <c r="P66" s="172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406"/>
      <c r="B67" s="24">
        <f t="shared" si="15"/>
        <v>0.84027777777777746</v>
      </c>
      <c r="C67" s="24">
        <f t="shared" si="16"/>
        <v>0.88194444444444409</v>
      </c>
      <c r="D67" s="5"/>
      <c r="E67" s="9"/>
      <c r="F67" s="393"/>
      <c r="G67" s="394"/>
      <c r="H67" s="6"/>
      <c r="I67" s="7"/>
      <c r="J67" s="7"/>
      <c r="K67" s="30">
        <f t="shared" si="4"/>
        <v>0</v>
      </c>
      <c r="L67" s="395"/>
      <c r="M67" s="396"/>
      <c r="N67" s="397"/>
      <c r="O67" s="36" t="str">
        <f t="shared" si="3"/>
        <v>Касьяненко</v>
      </c>
      <c r="P67" s="172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406"/>
      <c r="B68" s="24">
        <f t="shared" si="15"/>
        <v>0.88194444444444409</v>
      </c>
      <c r="C68" s="24">
        <f t="shared" si="16"/>
        <v>0.92361111111111072</v>
      </c>
      <c r="D68" s="5"/>
      <c r="E68" s="9"/>
      <c r="F68" s="398"/>
      <c r="G68" s="398"/>
      <c r="H68" s="6"/>
      <c r="I68" s="7"/>
      <c r="J68" s="7"/>
      <c r="K68" s="30">
        <f t="shared" si="4"/>
        <v>0</v>
      </c>
      <c r="L68" s="395"/>
      <c r="M68" s="396"/>
      <c r="N68" s="397"/>
      <c r="O68" s="36" t="str">
        <f t="shared" si="3"/>
        <v>Касьяненко</v>
      </c>
      <c r="P68" s="172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407"/>
      <c r="B69" s="25">
        <f t="shared" si="15"/>
        <v>0.92361111111111072</v>
      </c>
      <c r="C69" s="25">
        <f t="shared" si="16"/>
        <v>0.96527777777777735</v>
      </c>
      <c r="D69" s="15"/>
      <c r="E69" s="11"/>
      <c r="F69" s="401"/>
      <c r="G69" s="401"/>
      <c r="H69" s="12"/>
      <c r="I69" s="13"/>
      <c r="J69" s="13"/>
      <c r="K69" s="31">
        <f t="shared" si="4"/>
        <v>0</v>
      </c>
      <c r="L69" s="402"/>
      <c r="M69" s="403"/>
      <c r="N69" s="404"/>
      <c r="O69" s="172" t="str">
        <f t="shared" si="3"/>
        <v>Касьяненко</v>
      </c>
      <c r="P69" s="173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405">
        <f>A39</f>
        <v>0</v>
      </c>
      <c r="B70" s="23">
        <f>B25</f>
        <v>0</v>
      </c>
      <c r="C70" s="23">
        <f>B70+1/24</f>
        <v>4.1666666666666664E-2</v>
      </c>
      <c r="D70" s="1"/>
      <c r="E70" s="171"/>
      <c r="F70" s="408"/>
      <c r="G70" s="409"/>
      <c r="H70" s="2"/>
      <c r="I70" s="3"/>
      <c r="J70" s="3"/>
      <c r="K70" s="29">
        <f t="shared" si="4"/>
        <v>0</v>
      </c>
      <c r="L70" s="410"/>
      <c r="M70" s="411"/>
      <c r="N70" s="412"/>
      <c r="O70" s="35" t="str">
        <f t="shared" si="3"/>
        <v>Касьяненко</v>
      </c>
      <c r="P70" s="171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406"/>
      <c r="B71" s="24">
        <f>C70</f>
        <v>4.1666666666666664E-2</v>
      </c>
      <c r="C71" s="24">
        <f>B71+1/24</f>
        <v>8.3333333333333329E-2</v>
      </c>
      <c r="D71" s="5"/>
      <c r="E71" s="172"/>
      <c r="F71" s="393"/>
      <c r="G71" s="394"/>
      <c r="H71" s="6"/>
      <c r="I71" s="7"/>
      <c r="J71" s="7"/>
      <c r="K71" s="30">
        <f t="shared" si="4"/>
        <v>0</v>
      </c>
      <c r="L71" s="395"/>
      <c r="M71" s="396"/>
      <c r="N71" s="397"/>
      <c r="O71" s="36" t="str">
        <f t="shared" si="3"/>
        <v>Касьяненко</v>
      </c>
      <c r="P71" s="172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40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72"/>
      <c r="F72" s="398"/>
      <c r="G72" s="398"/>
      <c r="H72" s="6"/>
      <c r="I72" s="7"/>
      <c r="J72" s="7"/>
      <c r="K72" s="30">
        <f t="shared" si="4"/>
        <v>0</v>
      </c>
      <c r="L72" s="395"/>
      <c r="M72" s="396"/>
      <c r="N72" s="397"/>
      <c r="O72" s="36" t="str">
        <f t="shared" si="3"/>
        <v>Касьяненко</v>
      </c>
      <c r="P72" s="172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406"/>
      <c r="B73" s="24">
        <f t="shared" si="17"/>
        <v>0.125</v>
      </c>
      <c r="C73" s="24">
        <f t="shared" si="18"/>
        <v>0.16666666666666666</v>
      </c>
      <c r="D73" s="5"/>
      <c r="E73" s="172"/>
      <c r="F73" s="398"/>
      <c r="G73" s="398"/>
      <c r="H73" s="6"/>
      <c r="I73" s="7"/>
      <c r="J73" s="7"/>
      <c r="K73" s="30">
        <f t="shared" si="4"/>
        <v>0</v>
      </c>
      <c r="L73" s="395"/>
      <c r="M73" s="396"/>
      <c r="N73" s="397"/>
      <c r="O73" s="36" t="str">
        <f t="shared" si="3"/>
        <v>Касьяненко</v>
      </c>
      <c r="P73" s="172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406"/>
      <c r="B74" s="24">
        <f t="shared" si="17"/>
        <v>0.16666666666666666</v>
      </c>
      <c r="C74" s="24">
        <f t="shared" si="18"/>
        <v>0.20833333333333331</v>
      </c>
      <c r="D74" s="5"/>
      <c r="E74" s="172"/>
      <c r="F74" s="398"/>
      <c r="G74" s="398"/>
      <c r="H74" s="6"/>
      <c r="I74" s="7"/>
      <c r="J74" s="7"/>
      <c r="K74" s="30">
        <f t="shared" si="4"/>
        <v>0</v>
      </c>
      <c r="L74" s="395"/>
      <c r="M74" s="396"/>
      <c r="N74" s="397"/>
      <c r="O74" s="36" t="str">
        <f t="shared" si="3"/>
        <v>Касьяненко</v>
      </c>
      <c r="P74" s="172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406"/>
      <c r="B75" s="24">
        <f t="shared" si="17"/>
        <v>0.20833333333333331</v>
      </c>
      <c r="C75" s="24">
        <f t="shared" si="18"/>
        <v>0.24999999999999997</v>
      </c>
      <c r="D75" s="5"/>
      <c r="E75" s="172"/>
      <c r="F75" s="398"/>
      <c r="G75" s="398"/>
      <c r="H75" s="6"/>
      <c r="I75" s="7"/>
      <c r="J75" s="7"/>
      <c r="K75" s="30">
        <f t="shared" si="4"/>
        <v>0</v>
      </c>
      <c r="L75" s="395"/>
      <c r="M75" s="396"/>
      <c r="N75" s="397"/>
      <c r="O75" s="36" t="str">
        <f t="shared" si="3"/>
        <v>Касьяненко</v>
      </c>
      <c r="P75" s="172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406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398"/>
      <c r="G76" s="398"/>
      <c r="H76" s="6"/>
      <c r="I76" s="7"/>
      <c r="J76" s="7"/>
      <c r="K76" s="30">
        <f t="shared" si="4"/>
        <v>0</v>
      </c>
      <c r="L76" s="395"/>
      <c r="M76" s="396"/>
      <c r="N76" s="397"/>
      <c r="O76" s="36" t="str">
        <f t="shared" si="3"/>
        <v>Касьяненко</v>
      </c>
      <c r="P76" s="172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406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393"/>
      <c r="G77" s="394"/>
      <c r="H77" s="6"/>
      <c r="I77" s="7"/>
      <c r="J77" s="7"/>
      <c r="K77" s="30">
        <f t="shared" si="4"/>
        <v>0</v>
      </c>
      <c r="L77" s="395"/>
      <c r="M77" s="396"/>
      <c r="N77" s="397"/>
      <c r="O77" s="36" t="str">
        <f t="shared" si="3"/>
        <v>Касьяненко</v>
      </c>
      <c r="P77" s="172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406"/>
      <c r="B78" s="24">
        <f t="shared" si="17"/>
        <v>0.33333333333333331</v>
      </c>
      <c r="C78" s="24">
        <f t="shared" si="18"/>
        <v>0.375</v>
      </c>
      <c r="D78" s="5"/>
      <c r="E78" s="9"/>
      <c r="F78" s="393"/>
      <c r="G78" s="394"/>
      <c r="H78" s="6"/>
      <c r="I78" s="7"/>
      <c r="J78" s="7"/>
      <c r="K78" s="30">
        <f t="shared" si="4"/>
        <v>0</v>
      </c>
      <c r="L78" s="395"/>
      <c r="M78" s="396"/>
      <c r="N78" s="397"/>
      <c r="O78" s="36" t="str">
        <f t="shared" si="3"/>
        <v>Касьяненко</v>
      </c>
      <c r="P78" s="172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406"/>
      <c r="B79" s="24">
        <f t="shared" si="17"/>
        <v>0.375</v>
      </c>
      <c r="C79" s="24">
        <f t="shared" si="18"/>
        <v>0.41666666666666669</v>
      </c>
      <c r="D79" s="5"/>
      <c r="E79" s="9"/>
      <c r="F79" s="398"/>
      <c r="G79" s="398"/>
      <c r="H79" s="6"/>
      <c r="I79" s="7"/>
      <c r="J79" s="7"/>
      <c r="K79" s="30">
        <f t="shared" si="4"/>
        <v>0</v>
      </c>
      <c r="L79" s="395"/>
      <c r="M79" s="396"/>
      <c r="N79" s="397"/>
      <c r="O79" s="36" t="str">
        <f t="shared" si="3"/>
        <v>Касьяненко</v>
      </c>
      <c r="P79" s="172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407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401"/>
      <c r="G80" s="401"/>
      <c r="H80" s="12"/>
      <c r="I80" s="13"/>
      <c r="J80" s="13"/>
      <c r="K80" s="31">
        <f t="shared" si="4"/>
        <v>0</v>
      </c>
      <c r="L80" s="402"/>
      <c r="M80" s="403"/>
      <c r="N80" s="404"/>
      <c r="O80" s="172" t="str">
        <f t="shared" si="3"/>
        <v>Касьяненко</v>
      </c>
      <c r="P80" s="173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405">
        <f>A40</f>
        <v>0</v>
      </c>
      <c r="B81" s="23">
        <f>B27</f>
        <v>0</v>
      </c>
      <c r="C81" s="23">
        <f>B81+1/24</f>
        <v>4.1666666666666664E-2</v>
      </c>
      <c r="D81" s="1"/>
      <c r="E81" s="171"/>
      <c r="F81" s="408"/>
      <c r="G81" s="409"/>
      <c r="H81" s="2"/>
      <c r="I81" s="3"/>
      <c r="J81" s="3"/>
      <c r="K81" s="29">
        <f t="shared" si="4"/>
        <v>0</v>
      </c>
      <c r="L81" s="410"/>
      <c r="M81" s="411"/>
      <c r="N81" s="412"/>
      <c r="O81" s="35" t="str">
        <f t="shared" si="3"/>
        <v>Касьяненко</v>
      </c>
      <c r="P81" s="171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406"/>
      <c r="B82" s="24">
        <f>C81</f>
        <v>4.1666666666666664E-2</v>
      </c>
      <c r="C82" s="24">
        <f>B82+1/24</f>
        <v>8.3333333333333329E-2</v>
      </c>
      <c r="D82" s="5"/>
      <c r="E82" s="172"/>
      <c r="F82" s="393"/>
      <c r="G82" s="394"/>
      <c r="H82" s="6"/>
      <c r="I82" s="7"/>
      <c r="J82" s="7"/>
      <c r="K82" s="30">
        <f t="shared" si="4"/>
        <v>0</v>
      </c>
      <c r="L82" s="395"/>
      <c r="M82" s="396"/>
      <c r="N82" s="397"/>
      <c r="O82" s="36" t="str">
        <f t="shared" si="3"/>
        <v>Касьяненко</v>
      </c>
      <c r="P82" s="172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40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72"/>
      <c r="F83" s="398"/>
      <c r="G83" s="398"/>
      <c r="H83" s="6"/>
      <c r="I83" s="7"/>
      <c r="J83" s="7"/>
      <c r="K83" s="30">
        <f t="shared" si="4"/>
        <v>0</v>
      </c>
      <c r="L83" s="395"/>
      <c r="M83" s="396"/>
      <c r="N83" s="397"/>
      <c r="O83" s="36" t="str">
        <f t="shared" si="3"/>
        <v>Касьяненко</v>
      </c>
      <c r="P83" s="172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406"/>
      <c r="B84" s="24">
        <f t="shared" si="19"/>
        <v>0.125</v>
      </c>
      <c r="C84" s="24">
        <f t="shared" si="20"/>
        <v>0.16666666666666666</v>
      </c>
      <c r="D84" s="5"/>
      <c r="E84" s="172"/>
      <c r="F84" s="398"/>
      <c r="G84" s="398"/>
      <c r="H84" s="6"/>
      <c r="I84" s="7"/>
      <c r="J84" s="7"/>
      <c r="K84" s="30">
        <f t="shared" si="4"/>
        <v>0</v>
      </c>
      <c r="L84" s="395"/>
      <c r="M84" s="396"/>
      <c r="N84" s="397"/>
      <c r="O84" s="36" t="str">
        <f t="shared" si="3"/>
        <v>Касьяненко</v>
      </c>
      <c r="P84" s="172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406"/>
      <c r="B85" s="24">
        <f t="shared" si="19"/>
        <v>0.16666666666666666</v>
      </c>
      <c r="C85" s="24">
        <f t="shared" si="20"/>
        <v>0.20833333333333331</v>
      </c>
      <c r="D85" s="5"/>
      <c r="E85" s="172"/>
      <c r="F85" s="398"/>
      <c r="G85" s="398"/>
      <c r="H85" s="6"/>
      <c r="I85" s="7"/>
      <c r="J85" s="7"/>
      <c r="K85" s="30">
        <f t="shared" si="4"/>
        <v>0</v>
      </c>
      <c r="L85" s="395"/>
      <c r="M85" s="396"/>
      <c r="N85" s="397"/>
      <c r="O85" s="36" t="str">
        <f t="shared" si="3"/>
        <v>Касьяненко</v>
      </c>
      <c r="P85" s="172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406"/>
      <c r="B86" s="24">
        <f t="shared" si="19"/>
        <v>0.20833333333333331</v>
      </c>
      <c r="C86" s="24">
        <f t="shared" si="20"/>
        <v>0.24999999999999997</v>
      </c>
      <c r="D86" s="5"/>
      <c r="E86" s="172"/>
      <c r="F86" s="398"/>
      <c r="G86" s="398"/>
      <c r="H86" s="6"/>
      <c r="I86" s="7"/>
      <c r="J86" s="7"/>
      <c r="K86" s="30">
        <f t="shared" si="4"/>
        <v>0</v>
      </c>
      <c r="L86" s="395"/>
      <c r="M86" s="396"/>
      <c r="N86" s="397"/>
      <c r="O86" s="36" t="str">
        <f t="shared" si="3"/>
        <v>Касьяненко</v>
      </c>
      <c r="P86" s="172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40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398"/>
      <c r="G87" s="398"/>
      <c r="H87" s="6"/>
      <c r="I87" s="7"/>
      <c r="J87" s="7"/>
      <c r="K87" s="30">
        <f t="shared" si="4"/>
        <v>0</v>
      </c>
      <c r="L87" s="395"/>
      <c r="M87" s="396"/>
      <c r="N87" s="397"/>
      <c r="O87" s="36" t="str">
        <f t="shared" si="3"/>
        <v>Касьяненко</v>
      </c>
      <c r="P87" s="172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40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393"/>
      <c r="G88" s="394"/>
      <c r="H88" s="6"/>
      <c r="I88" s="7"/>
      <c r="J88" s="7"/>
      <c r="K88" s="30">
        <f t="shared" si="4"/>
        <v>0</v>
      </c>
      <c r="L88" s="395"/>
      <c r="M88" s="396"/>
      <c r="N88" s="397"/>
      <c r="O88" s="36" t="str">
        <f t="shared" si="3"/>
        <v>Касьяненко</v>
      </c>
      <c r="P88" s="172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406"/>
      <c r="B89" s="24">
        <f t="shared" si="19"/>
        <v>0.33333333333333331</v>
      </c>
      <c r="C89" s="24">
        <f t="shared" si="20"/>
        <v>0.375</v>
      </c>
      <c r="D89" s="5"/>
      <c r="E89" s="9"/>
      <c r="F89" s="393"/>
      <c r="G89" s="394"/>
      <c r="H89" s="6"/>
      <c r="I89" s="7"/>
      <c r="J89" s="7"/>
      <c r="K89" s="30">
        <f t="shared" si="4"/>
        <v>0</v>
      </c>
      <c r="L89" s="395"/>
      <c r="M89" s="396"/>
      <c r="N89" s="397"/>
      <c r="O89" s="36" t="str">
        <f t="shared" si="3"/>
        <v>Касьяненко</v>
      </c>
      <c r="P89" s="172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406"/>
      <c r="B90" s="24">
        <f t="shared" si="19"/>
        <v>0.375</v>
      </c>
      <c r="C90" s="24">
        <f t="shared" si="20"/>
        <v>0.41666666666666669</v>
      </c>
      <c r="D90" s="5"/>
      <c r="E90" s="9"/>
      <c r="F90" s="398"/>
      <c r="G90" s="398"/>
      <c r="H90" s="6"/>
      <c r="I90" s="7"/>
      <c r="J90" s="7"/>
      <c r="K90" s="30">
        <f t="shared" si="4"/>
        <v>0</v>
      </c>
      <c r="L90" s="395"/>
      <c r="M90" s="396"/>
      <c r="N90" s="397"/>
      <c r="O90" s="36" t="str">
        <f t="shared" si="3"/>
        <v>Касьяненко</v>
      </c>
      <c r="P90" s="172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40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401"/>
      <c r="G91" s="401"/>
      <c r="H91" s="12"/>
      <c r="I91" s="13"/>
      <c r="J91" s="13"/>
      <c r="K91" s="31">
        <f t="shared" si="4"/>
        <v>0</v>
      </c>
      <c r="L91" s="402"/>
      <c r="M91" s="403"/>
      <c r="N91" s="404"/>
      <c r="O91" s="172" t="str">
        <f t="shared" si="3"/>
        <v>Касьяненко</v>
      </c>
      <c r="P91" s="173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406">
        <f>A41</f>
        <v>0</v>
      </c>
      <c r="B92" s="23">
        <f>B29</f>
        <v>0</v>
      </c>
      <c r="C92" s="23">
        <f>B92+1/24</f>
        <v>4.1666666666666664E-2</v>
      </c>
      <c r="D92" s="1"/>
      <c r="E92" s="171"/>
      <c r="F92" s="408"/>
      <c r="G92" s="409"/>
      <c r="H92" s="2"/>
      <c r="I92" s="3"/>
      <c r="J92" s="3"/>
      <c r="K92" s="29">
        <f t="shared" si="4"/>
        <v>0</v>
      </c>
      <c r="L92" s="410"/>
      <c r="M92" s="411"/>
      <c r="N92" s="412"/>
      <c r="O92" s="35" t="str">
        <f t="shared" si="3"/>
        <v>Касьяненко</v>
      </c>
      <c r="P92" s="171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406"/>
      <c r="B93" s="24">
        <f>C92</f>
        <v>4.1666666666666664E-2</v>
      </c>
      <c r="C93" s="24">
        <f>B93+1/24</f>
        <v>8.3333333333333329E-2</v>
      </c>
      <c r="D93" s="5"/>
      <c r="E93" s="172"/>
      <c r="F93" s="393"/>
      <c r="G93" s="394"/>
      <c r="H93" s="6"/>
      <c r="I93" s="7"/>
      <c r="J93" s="7"/>
      <c r="K93" s="30">
        <f t="shared" si="4"/>
        <v>0</v>
      </c>
      <c r="L93" s="395"/>
      <c r="M93" s="396"/>
      <c r="N93" s="397"/>
      <c r="O93" s="36" t="str">
        <f t="shared" si="3"/>
        <v>Касьяненко</v>
      </c>
      <c r="P93" s="172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40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72"/>
      <c r="F94" s="398"/>
      <c r="G94" s="398"/>
      <c r="H94" s="6"/>
      <c r="I94" s="7"/>
      <c r="J94" s="7"/>
      <c r="K94" s="30">
        <f t="shared" si="4"/>
        <v>0</v>
      </c>
      <c r="L94" s="395"/>
      <c r="M94" s="396"/>
      <c r="N94" s="397"/>
      <c r="O94" s="36" t="str">
        <f t="shared" si="3"/>
        <v>Касьяненко</v>
      </c>
      <c r="P94" s="172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406"/>
      <c r="B95" s="24">
        <f t="shared" si="21"/>
        <v>0.125</v>
      </c>
      <c r="C95" s="24">
        <f t="shared" si="22"/>
        <v>0.16666666666666666</v>
      </c>
      <c r="D95" s="5"/>
      <c r="E95" s="172"/>
      <c r="F95" s="398"/>
      <c r="G95" s="398"/>
      <c r="H95" s="6"/>
      <c r="I95" s="7"/>
      <c r="J95" s="7"/>
      <c r="K95" s="30">
        <f t="shared" si="4"/>
        <v>0</v>
      </c>
      <c r="L95" s="395"/>
      <c r="M95" s="396"/>
      <c r="N95" s="397"/>
      <c r="O95" s="36" t="str">
        <f t="shared" si="3"/>
        <v>Касьяненко</v>
      </c>
      <c r="P95" s="172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406"/>
      <c r="B96" s="24">
        <f t="shared" si="21"/>
        <v>0.16666666666666666</v>
      </c>
      <c r="C96" s="24">
        <f t="shared" si="22"/>
        <v>0.20833333333333331</v>
      </c>
      <c r="D96" s="5"/>
      <c r="E96" s="172"/>
      <c r="F96" s="398"/>
      <c r="G96" s="398"/>
      <c r="H96" s="6"/>
      <c r="I96" s="7"/>
      <c r="J96" s="7"/>
      <c r="K96" s="30">
        <f t="shared" si="4"/>
        <v>0</v>
      </c>
      <c r="L96" s="395"/>
      <c r="M96" s="396"/>
      <c r="N96" s="397"/>
      <c r="O96" s="36" t="str">
        <f t="shared" si="3"/>
        <v>Касьяненко</v>
      </c>
      <c r="P96" s="172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406"/>
      <c r="B97" s="24">
        <f t="shared" si="21"/>
        <v>0.20833333333333331</v>
      </c>
      <c r="C97" s="24">
        <f t="shared" si="22"/>
        <v>0.24999999999999997</v>
      </c>
      <c r="D97" s="5"/>
      <c r="E97" s="172"/>
      <c r="F97" s="398"/>
      <c r="G97" s="398"/>
      <c r="H97" s="6"/>
      <c r="I97" s="7"/>
      <c r="J97" s="7"/>
      <c r="K97" s="30">
        <f t="shared" si="4"/>
        <v>0</v>
      </c>
      <c r="L97" s="395"/>
      <c r="M97" s="396"/>
      <c r="N97" s="397"/>
      <c r="O97" s="36" t="str">
        <f t="shared" si="3"/>
        <v>Касьяненко</v>
      </c>
      <c r="P97" s="172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40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398"/>
      <c r="G98" s="398"/>
      <c r="H98" s="6"/>
      <c r="I98" s="7"/>
      <c r="J98" s="7"/>
      <c r="K98" s="30">
        <f t="shared" si="4"/>
        <v>0</v>
      </c>
      <c r="L98" s="395"/>
      <c r="M98" s="396"/>
      <c r="N98" s="397"/>
      <c r="O98" s="36" t="str">
        <f t="shared" si="3"/>
        <v>Касьяненко</v>
      </c>
      <c r="P98" s="172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40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393"/>
      <c r="G99" s="394"/>
      <c r="H99" s="6"/>
      <c r="I99" s="7"/>
      <c r="J99" s="7"/>
      <c r="K99" s="30">
        <f t="shared" si="4"/>
        <v>0</v>
      </c>
      <c r="L99" s="395"/>
      <c r="M99" s="396"/>
      <c r="N99" s="397"/>
      <c r="O99" s="36" t="str">
        <f t="shared" si="3"/>
        <v>Касьяненко</v>
      </c>
      <c r="P99" s="172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406"/>
      <c r="B100" s="24">
        <f t="shared" si="21"/>
        <v>0.33333333333333331</v>
      </c>
      <c r="C100" s="24">
        <f t="shared" si="22"/>
        <v>0.375</v>
      </c>
      <c r="D100" s="5"/>
      <c r="E100" s="9"/>
      <c r="F100" s="393"/>
      <c r="G100" s="394"/>
      <c r="H100" s="6"/>
      <c r="I100" s="7"/>
      <c r="J100" s="7"/>
      <c r="K100" s="30">
        <f t="shared" si="4"/>
        <v>0</v>
      </c>
      <c r="L100" s="395"/>
      <c r="M100" s="396"/>
      <c r="N100" s="397"/>
      <c r="O100" s="36" t="str">
        <f t="shared" si="3"/>
        <v>Касьяненко</v>
      </c>
      <c r="P100" s="172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406"/>
      <c r="B101" s="24">
        <f t="shared" si="21"/>
        <v>0.375</v>
      </c>
      <c r="C101" s="24">
        <f t="shared" si="22"/>
        <v>0.41666666666666669</v>
      </c>
      <c r="D101" s="5"/>
      <c r="E101" s="9"/>
      <c r="F101" s="398"/>
      <c r="G101" s="398"/>
      <c r="H101" s="6"/>
      <c r="I101" s="7"/>
      <c r="J101" s="7"/>
      <c r="K101" s="30">
        <f t="shared" si="4"/>
        <v>0</v>
      </c>
      <c r="L101" s="395"/>
      <c r="M101" s="396"/>
      <c r="N101" s="397"/>
      <c r="O101" s="36" t="str">
        <f t="shared" si="3"/>
        <v>Касьяненко</v>
      </c>
      <c r="P101" s="172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40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401"/>
      <c r="G102" s="401"/>
      <c r="H102" s="12"/>
      <c r="I102" s="13"/>
      <c r="J102" s="13"/>
      <c r="K102" s="31">
        <f t="shared" si="4"/>
        <v>0</v>
      </c>
      <c r="L102" s="402"/>
      <c r="M102" s="403"/>
      <c r="N102" s="404"/>
      <c r="O102" s="172" t="str">
        <f t="shared" si="3"/>
        <v>Касьяненко</v>
      </c>
      <c r="P102" s="173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405">
        <f>A42</f>
        <v>0</v>
      </c>
      <c r="B103" s="23">
        <f>B31</f>
        <v>0</v>
      </c>
      <c r="C103" s="23">
        <f>B103+1/24</f>
        <v>4.1666666666666664E-2</v>
      </c>
      <c r="D103" s="1"/>
      <c r="E103" s="171"/>
      <c r="F103" s="408"/>
      <c r="G103" s="409"/>
      <c r="H103" s="2"/>
      <c r="I103" s="3"/>
      <c r="J103" s="3"/>
      <c r="K103" s="29">
        <f t="shared" si="4"/>
        <v>0</v>
      </c>
      <c r="L103" s="410"/>
      <c r="M103" s="411"/>
      <c r="N103" s="412"/>
      <c r="O103" s="35" t="str">
        <f t="shared" si="3"/>
        <v>Касьяненко</v>
      </c>
      <c r="P103" s="171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406"/>
      <c r="B104" s="24">
        <f>C103</f>
        <v>4.1666666666666664E-2</v>
      </c>
      <c r="C104" s="24">
        <f>B104+1/24</f>
        <v>8.3333333333333329E-2</v>
      </c>
      <c r="D104" s="5"/>
      <c r="E104" s="172"/>
      <c r="F104" s="393"/>
      <c r="G104" s="394"/>
      <c r="H104" s="6"/>
      <c r="I104" s="7"/>
      <c r="J104" s="7"/>
      <c r="K104" s="30">
        <f t="shared" si="4"/>
        <v>0</v>
      </c>
      <c r="L104" s="395"/>
      <c r="M104" s="396"/>
      <c r="N104" s="397"/>
      <c r="O104" s="36" t="str">
        <f t="shared" si="3"/>
        <v>Касьяненко</v>
      </c>
      <c r="P104" s="172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40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72"/>
      <c r="F105" s="398"/>
      <c r="G105" s="398"/>
      <c r="H105" s="6"/>
      <c r="I105" s="7"/>
      <c r="J105" s="7"/>
      <c r="K105" s="30">
        <f t="shared" si="4"/>
        <v>0</v>
      </c>
      <c r="L105" s="395"/>
      <c r="M105" s="396"/>
      <c r="N105" s="397"/>
      <c r="O105" s="36" t="str">
        <f t="shared" si="3"/>
        <v>Касьяненко</v>
      </c>
      <c r="P105" s="172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406"/>
      <c r="B106" s="24">
        <f t="shared" si="23"/>
        <v>0.125</v>
      </c>
      <c r="C106" s="24">
        <f t="shared" si="24"/>
        <v>0.16666666666666666</v>
      </c>
      <c r="D106" s="5"/>
      <c r="E106" s="172"/>
      <c r="F106" s="398"/>
      <c r="G106" s="398"/>
      <c r="H106" s="6"/>
      <c r="I106" s="7"/>
      <c r="J106" s="7"/>
      <c r="K106" s="30">
        <f t="shared" si="4"/>
        <v>0</v>
      </c>
      <c r="L106" s="395"/>
      <c r="M106" s="396"/>
      <c r="N106" s="397"/>
      <c r="O106" s="36" t="str">
        <f t="shared" si="3"/>
        <v>Касьяненко</v>
      </c>
      <c r="P106" s="172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406"/>
      <c r="B107" s="24">
        <f t="shared" si="23"/>
        <v>0.16666666666666666</v>
      </c>
      <c r="C107" s="24">
        <f t="shared" si="24"/>
        <v>0.20833333333333331</v>
      </c>
      <c r="D107" s="5"/>
      <c r="E107" s="172"/>
      <c r="F107" s="398"/>
      <c r="G107" s="398"/>
      <c r="H107" s="6"/>
      <c r="I107" s="7"/>
      <c r="J107" s="7"/>
      <c r="K107" s="30">
        <f t="shared" si="4"/>
        <v>0</v>
      </c>
      <c r="L107" s="395"/>
      <c r="M107" s="396"/>
      <c r="N107" s="397"/>
      <c r="O107" s="36" t="str">
        <f t="shared" si="3"/>
        <v>Касьяненко</v>
      </c>
      <c r="P107" s="172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406"/>
      <c r="B108" s="24">
        <f t="shared" si="23"/>
        <v>0.20833333333333331</v>
      </c>
      <c r="C108" s="24">
        <f t="shared" si="24"/>
        <v>0.24999999999999997</v>
      </c>
      <c r="D108" s="5"/>
      <c r="E108" s="172"/>
      <c r="F108" s="398"/>
      <c r="G108" s="398"/>
      <c r="H108" s="6"/>
      <c r="I108" s="7"/>
      <c r="J108" s="7"/>
      <c r="K108" s="30">
        <f t="shared" si="4"/>
        <v>0</v>
      </c>
      <c r="L108" s="395"/>
      <c r="M108" s="396"/>
      <c r="N108" s="397"/>
      <c r="O108" s="36" t="str">
        <f t="shared" si="3"/>
        <v>Касьяненко</v>
      </c>
      <c r="P108" s="172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40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398"/>
      <c r="G109" s="398"/>
      <c r="H109" s="6"/>
      <c r="I109" s="7"/>
      <c r="J109" s="7"/>
      <c r="K109" s="30">
        <f t="shared" si="4"/>
        <v>0</v>
      </c>
      <c r="L109" s="395"/>
      <c r="M109" s="396"/>
      <c r="N109" s="397"/>
      <c r="O109" s="36" t="str">
        <f t="shared" si="3"/>
        <v>Касьяненко</v>
      </c>
      <c r="P109" s="172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40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393"/>
      <c r="G110" s="394"/>
      <c r="H110" s="6"/>
      <c r="I110" s="7"/>
      <c r="J110" s="7"/>
      <c r="K110" s="30">
        <f t="shared" si="4"/>
        <v>0</v>
      </c>
      <c r="L110" s="395"/>
      <c r="M110" s="396"/>
      <c r="N110" s="397"/>
      <c r="O110" s="36" t="str">
        <f t="shared" si="3"/>
        <v>Касьяненко</v>
      </c>
      <c r="P110" s="172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406"/>
      <c r="B111" s="24">
        <f t="shared" si="23"/>
        <v>0.33333333333333331</v>
      </c>
      <c r="C111" s="24">
        <f t="shared" si="24"/>
        <v>0.375</v>
      </c>
      <c r="D111" s="5"/>
      <c r="E111" s="9"/>
      <c r="F111" s="393"/>
      <c r="G111" s="394"/>
      <c r="H111" s="6"/>
      <c r="I111" s="7"/>
      <c r="J111" s="7"/>
      <c r="K111" s="30">
        <f t="shared" si="4"/>
        <v>0</v>
      </c>
      <c r="L111" s="395"/>
      <c r="M111" s="396"/>
      <c r="N111" s="397"/>
      <c r="O111" s="36" t="str">
        <f t="shared" ref="O111:O113" si="25">IF(H111=$V$5,$F$7,"")</f>
        <v>Касьяненко</v>
      </c>
      <c r="P111" s="172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406"/>
      <c r="B112" s="24">
        <f t="shared" si="23"/>
        <v>0.375</v>
      </c>
      <c r="C112" s="24">
        <f t="shared" si="24"/>
        <v>0.41666666666666669</v>
      </c>
      <c r="D112" s="5"/>
      <c r="E112" s="9"/>
      <c r="F112" s="398"/>
      <c r="G112" s="398"/>
      <c r="H112" s="6"/>
      <c r="I112" s="7"/>
      <c r="J112" s="7"/>
      <c r="K112" s="30">
        <f t="shared" ref="K112:K113" si="26">(J112-I112+(J112&lt;I112))*24*60</f>
        <v>0</v>
      </c>
      <c r="L112" s="395"/>
      <c r="M112" s="396"/>
      <c r="N112" s="397"/>
      <c r="O112" s="36" t="str">
        <f t="shared" si="25"/>
        <v>Касьяненко</v>
      </c>
      <c r="P112" s="172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40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401"/>
      <c r="G113" s="401"/>
      <c r="H113" s="12"/>
      <c r="I113" s="13"/>
      <c r="J113" s="13"/>
      <c r="K113" s="31">
        <f t="shared" si="26"/>
        <v>0</v>
      </c>
      <c r="L113" s="402"/>
      <c r="M113" s="403"/>
      <c r="N113" s="404"/>
      <c r="O113" s="173" t="str">
        <f t="shared" si="25"/>
        <v>Касьяненко</v>
      </c>
      <c r="P113" s="173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5" thickBot="1">
      <c r="S114" s="34">
        <f t="shared" ref="S114:Z114" si="27">SUM(S47:S113)</f>
        <v>49.999999999999901</v>
      </c>
      <c r="T114" s="34">
        <f t="shared" si="27"/>
        <v>0</v>
      </c>
      <c r="U114" s="34">
        <f t="shared" si="27"/>
        <v>210.99999999999989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185"/>
      <c r="S116" s="185"/>
      <c r="T116" s="185"/>
      <c r="U116" s="185"/>
    </row>
    <row r="117" spans="1:28" ht="15.75" thickBot="1">
      <c r="A117" s="258" t="s">
        <v>90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186"/>
      <c r="S117" s="186"/>
      <c r="T117" s="186"/>
      <c r="U117" s="186"/>
    </row>
    <row r="118" spans="1:28" ht="18.75" thickBot="1">
      <c r="A118" s="259" t="s">
        <v>62</v>
      </c>
      <c r="B118" s="260"/>
      <c r="C118" s="260"/>
      <c r="D118" s="260"/>
      <c r="E118" s="261"/>
      <c r="F118" s="413"/>
      <c r="G118" s="414"/>
      <c r="H118" s="415"/>
      <c r="I118" s="81" t="s">
        <v>47</v>
      </c>
      <c r="J118" s="82">
        <v>2000</v>
      </c>
      <c r="K118" s="83" t="s">
        <v>54</v>
      </c>
      <c r="L118" s="84">
        <v>720</v>
      </c>
    </row>
    <row r="119" spans="1:28" ht="20.25" customHeight="1" thickBot="1">
      <c r="A119" s="262" t="s">
        <v>8</v>
      </c>
      <c r="B119" s="263"/>
      <c r="C119" s="263"/>
      <c r="D119" s="263"/>
      <c r="E119" s="264"/>
      <c r="F119" s="265" t="s">
        <v>34</v>
      </c>
      <c r="G119" s="265"/>
      <c r="H119" s="266"/>
      <c r="I119" s="265" t="s">
        <v>9</v>
      </c>
      <c r="J119" s="267"/>
      <c r="K119" s="268" t="s">
        <v>16</v>
      </c>
      <c r="L119" s="266"/>
      <c r="M119" s="85"/>
      <c r="N119" s="269" t="s">
        <v>28</v>
      </c>
      <c r="O119" s="270"/>
      <c r="P119" s="270"/>
      <c r="Q119" s="270"/>
      <c r="R119" s="270"/>
      <c r="S119" s="270"/>
      <c r="T119" s="270"/>
      <c r="U119" s="271"/>
      <c r="X119" s="86"/>
    </row>
    <row r="120" spans="1:28" ht="15" thickBot="1">
      <c r="A120" s="289" t="s">
        <v>63</v>
      </c>
      <c r="B120" s="290"/>
      <c r="C120" s="290"/>
      <c r="D120" s="290"/>
      <c r="E120" s="290"/>
      <c r="F120" s="291" t="s">
        <v>91</v>
      </c>
      <c r="G120" s="292"/>
      <c r="H120" s="293"/>
      <c r="I120" s="294" t="s">
        <v>65</v>
      </c>
      <c r="J120" s="295"/>
      <c r="K120" s="291"/>
      <c r="L120" s="293"/>
      <c r="N120" s="296"/>
      <c r="O120" s="280" t="s">
        <v>29</v>
      </c>
      <c r="P120" s="281"/>
      <c r="Q120" s="281"/>
      <c r="R120" s="178"/>
      <c r="S120" s="178"/>
      <c r="T120" s="178"/>
      <c r="U120" s="87"/>
      <c r="X120" s="88"/>
    </row>
    <row r="121" spans="1:28" ht="14.25">
      <c r="A121" s="183" t="s">
        <v>7</v>
      </c>
      <c r="B121" s="184"/>
      <c r="C121" s="184"/>
      <c r="D121" s="184"/>
      <c r="E121" s="184"/>
      <c r="F121" s="275" t="s">
        <v>235</v>
      </c>
      <c r="G121" s="276"/>
      <c r="H121" s="277"/>
      <c r="I121" s="294" t="s">
        <v>45</v>
      </c>
      <c r="J121" s="295"/>
      <c r="K121" s="275" t="s">
        <v>328</v>
      </c>
      <c r="L121" s="277"/>
      <c r="N121" s="297"/>
      <c r="O121" s="298"/>
      <c r="P121" s="299"/>
      <c r="Q121" s="299"/>
      <c r="R121" s="179"/>
      <c r="S121" s="179"/>
      <c r="T121" s="179"/>
      <c r="U121" s="89"/>
      <c r="X121" s="88"/>
    </row>
    <row r="122" spans="1:28" ht="16.5" customHeight="1">
      <c r="A122" s="272" t="s">
        <v>46</v>
      </c>
      <c r="B122" s="273"/>
      <c r="C122" s="273"/>
      <c r="D122" s="273"/>
      <c r="E122" s="274"/>
      <c r="F122" s="275"/>
      <c r="G122" s="276"/>
      <c r="H122" s="277"/>
      <c r="I122" s="183" t="s">
        <v>44</v>
      </c>
      <c r="J122" s="71"/>
      <c r="K122" s="275"/>
      <c r="L122" s="277"/>
      <c r="N122" s="278"/>
      <c r="O122" s="280" t="s">
        <v>30</v>
      </c>
      <c r="P122" s="281"/>
      <c r="Q122" s="282"/>
      <c r="R122" s="180"/>
      <c r="S122" s="180"/>
      <c r="T122" s="180"/>
      <c r="U122" s="87"/>
      <c r="X122" s="88"/>
    </row>
    <row r="123" spans="1:28" ht="16.5" customHeight="1" thickBot="1">
      <c r="A123" s="272" t="s">
        <v>66</v>
      </c>
      <c r="B123" s="273"/>
      <c r="C123" s="273"/>
      <c r="D123" s="273"/>
      <c r="E123" s="274"/>
      <c r="F123" s="286"/>
      <c r="G123" s="287"/>
      <c r="H123" s="288"/>
      <c r="I123" s="183" t="s">
        <v>67</v>
      </c>
      <c r="J123" s="71"/>
      <c r="K123" s="286"/>
      <c r="L123" s="288"/>
      <c r="N123" s="279"/>
      <c r="O123" s="283"/>
      <c r="P123" s="284"/>
      <c r="Q123" s="285"/>
      <c r="R123" s="181"/>
      <c r="S123" s="181"/>
      <c r="T123" s="181"/>
      <c r="U123" s="91"/>
      <c r="X123" s="88"/>
    </row>
    <row r="124" spans="1:28" ht="15" thickBot="1">
      <c r="A124" s="303" t="s">
        <v>66</v>
      </c>
      <c r="B124" s="304"/>
      <c r="C124" s="304"/>
      <c r="D124" s="304"/>
      <c r="E124" s="305"/>
      <c r="F124" s="306"/>
      <c r="G124" s="307"/>
      <c r="H124" s="308"/>
      <c r="I124" s="92"/>
      <c r="J124" s="93"/>
      <c r="K124" s="306"/>
      <c r="L124" s="308"/>
      <c r="N124" s="309"/>
      <c r="O124" s="309"/>
      <c r="P124" s="310"/>
      <c r="Q124" s="310"/>
      <c r="R124" s="182"/>
      <c r="S124" s="182"/>
      <c r="T124" s="182"/>
      <c r="U124" s="182"/>
      <c r="X124" s="88"/>
    </row>
    <row r="125" spans="1:28" ht="15" hidden="1" thickBot="1">
      <c r="A125" s="94"/>
      <c r="B125" s="95"/>
      <c r="C125" s="95"/>
      <c r="D125" s="95"/>
      <c r="E125" s="95"/>
      <c r="F125" s="96"/>
      <c r="G125" s="96"/>
      <c r="H125" s="96"/>
      <c r="I125" s="95"/>
      <c r="J125" s="95"/>
      <c r="K125" s="96"/>
      <c r="L125" s="97"/>
      <c r="N125" s="177"/>
      <c r="O125" s="177"/>
      <c r="P125" s="182"/>
      <c r="Q125" s="182"/>
      <c r="R125" s="182"/>
      <c r="S125" s="182"/>
      <c r="T125" s="182"/>
      <c r="U125" s="182"/>
      <c r="X125" s="88"/>
    </row>
    <row r="126" spans="1:28" ht="15" hidden="1" thickBot="1">
      <c r="A126" s="94"/>
      <c r="B126" s="95"/>
      <c r="C126" s="95"/>
      <c r="D126" s="95"/>
      <c r="E126" s="95"/>
      <c r="F126" s="96"/>
      <c r="G126" s="96"/>
      <c r="H126" s="96"/>
      <c r="I126" s="95"/>
      <c r="J126" s="95"/>
      <c r="K126" s="96"/>
      <c r="L126" s="97"/>
      <c r="N126" s="177"/>
      <c r="O126" s="177"/>
      <c r="P126" s="182"/>
      <c r="Q126" s="182"/>
      <c r="R126" s="182"/>
      <c r="S126" s="182"/>
      <c r="T126" s="182"/>
      <c r="U126" s="182"/>
      <c r="X126" s="88"/>
    </row>
    <row r="127" spans="1:28" ht="15" hidden="1" thickBot="1">
      <c r="A127" s="94"/>
      <c r="B127" s="95"/>
      <c r="C127" s="95"/>
      <c r="D127" s="95"/>
      <c r="E127" s="95"/>
      <c r="F127" s="96"/>
      <c r="G127" s="96"/>
      <c r="H127" s="96"/>
      <c r="I127" s="95"/>
      <c r="J127" s="95"/>
      <c r="K127" s="96"/>
      <c r="L127" s="97"/>
      <c r="N127" s="177"/>
      <c r="O127" s="177"/>
      <c r="P127" s="182"/>
      <c r="Q127" s="182"/>
      <c r="R127" s="182"/>
      <c r="S127" s="182"/>
      <c r="T127" s="182"/>
      <c r="U127" s="182"/>
      <c r="X127" s="88"/>
    </row>
    <row r="128" spans="1:28" ht="15" hidden="1" thickBot="1">
      <c r="A128" s="94"/>
      <c r="B128" s="95"/>
      <c r="C128" s="95"/>
      <c r="D128" s="95"/>
      <c r="E128" s="95"/>
      <c r="F128" s="96"/>
      <c r="G128" s="96"/>
      <c r="H128" s="96"/>
      <c r="I128" s="95"/>
      <c r="J128" s="95"/>
      <c r="K128" s="96"/>
      <c r="L128" s="97"/>
      <c r="N128" s="177"/>
      <c r="O128" s="177"/>
      <c r="P128" s="182"/>
      <c r="Q128" s="182"/>
      <c r="R128" s="182"/>
      <c r="S128" s="182"/>
      <c r="T128" s="182"/>
      <c r="U128" s="182"/>
      <c r="X128" s="88"/>
    </row>
    <row r="129" spans="1:24" ht="18.75" customHeight="1" thickBot="1">
      <c r="A129" s="311" t="s">
        <v>33</v>
      </c>
      <c r="B129" s="312"/>
      <c r="C129" s="312"/>
      <c r="D129" s="312"/>
      <c r="E129" s="312"/>
      <c r="F129" s="312"/>
      <c r="G129" s="312"/>
      <c r="H129" s="312"/>
      <c r="I129" s="312"/>
      <c r="J129" s="312"/>
      <c r="K129" s="312"/>
      <c r="L129" s="313"/>
      <c r="N129" s="314" t="s">
        <v>37</v>
      </c>
      <c r="O129" s="315"/>
      <c r="P129" s="315"/>
      <c r="Q129" s="315"/>
      <c r="R129" s="315"/>
      <c r="S129" s="315"/>
      <c r="T129" s="315"/>
      <c r="U129" s="315"/>
      <c r="V129" s="316"/>
      <c r="X129" s="88"/>
    </row>
    <row r="130" spans="1:24" ht="8.25" customHeight="1">
      <c r="A130" s="300" t="s">
        <v>83</v>
      </c>
      <c r="B130" s="300" t="s">
        <v>51</v>
      </c>
      <c r="C130" s="300" t="s">
        <v>52</v>
      </c>
      <c r="D130" s="300" t="s">
        <v>24</v>
      </c>
      <c r="E130" s="300" t="s">
        <v>53</v>
      </c>
      <c r="F130" s="300" t="s">
        <v>55</v>
      </c>
      <c r="G130" s="300" t="s">
        <v>50</v>
      </c>
      <c r="H130" s="300" t="s">
        <v>64</v>
      </c>
      <c r="I130" s="300" t="s">
        <v>57</v>
      </c>
      <c r="J130" s="300" t="s">
        <v>49</v>
      </c>
      <c r="K130" s="300" t="s">
        <v>35</v>
      </c>
      <c r="L130" s="337" t="s">
        <v>48</v>
      </c>
      <c r="N130" s="324" t="s">
        <v>41</v>
      </c>
      <c r="O130" s="324"/>
      <c r="P130" s="325" t="s">
        <v>42</v>
      </c>
      <c r="Q130" s="326"/>
      <c r="R130" s="326"/>
      <c r="S130" s="326"/>
      <c r="T130" s="326"/>
      <c r="U130" s="327"/>
      <c r="V130" s="324" t="s">
        <v>43</v>
      </c>
      <c r="X130" s="88"/>
    </row>
    <row r="131" spans="1:24" ht="12.75" customHeight="1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38"/>
      <c r="N131" s="324"/>
      <c r="O131" s="324"/>
      <c r="P131" s="328"/>
      <c r="Q131" s="329"/>
      <c r="R131" s="329"/>
      <c r="S131" s="329"/>
      <c r="T131" s="329"/>
      <c r="U131" s="330"/>
      <c r="V131" s="324"/>
      <c r="X131" s="88"/>
    </row>
    <row r="132" spans="1:24" ht="12.75" customHeight="1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38"/>
      <c r="N132" s="324"/>
      <c r="O132" s="324"/>
      <c r="P132" s="328"/>
      <c r="Q132" s="329"/>
      <c r="R132" s="329"/>
      <c r="S132" s="329"/>
      <c r="T132" s="329"/>
      <c r="U132" s="330"/>
      <c r="V132" s="324"/>
      <c r="X132" s="88"/>
    </row>
    <row r="133" spans="1:24" ht="3.75" customHeight="1">
      <c r="A133" s="301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38"/>
      <c r="N133" s="324"/>
      <c r="O133" s="324"/>
      <c r="P133" s="331"/>
      <c r="Q133" s="332"/>
      <c r="R133" s="332"/>
      <c r="S133" s="332"/>
      <c r="T133" s="332"/>
      <c r="U133" s="333"/>
      <c r="V133" s="324"/>
      <c r="X133" s="88"/>
    </row>
    <row r="134" spans="1:24" ht="45.75" customHeight="1" thickBot="1">
      <c r="A134" s="301"/>
      <c r="B134" s="301"/>
      <c r="C134" s="301"/>
      <c r="D134" s="302"/>
      <c r="E134" s="302"/>
      <c r="F134" s="302"/>
      <c r="G134" s="302"/>
      <c r="H134" s="302"/>
      <c r="I134" s="302"/>
      <c r="J134" s="302"/>
      <c r="K134" s="302"/>
      <c r="L134" s="338"/>
      <c r="M134" s="98"/>
      <c r="N134" s="334" t="s">
        <v>17</v>
      </c>
      <c r="O134" s="334"/>
      <c r="P134" s="18">
        <f>SUM(S162:S173)</f>
        <v>91.999999999999986</v>
      </c>
      <c r="Q134" s="18">
        <f>SUM(S174:S184)</f>
        <v>168.00000000000003</v>
      </c>
      <c r="R134" s="18">
        <f>SUM(S185:S195)</f>
        <v>30.000000000000011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290</v>
      </c>
      <c r="X134" s="88"/>
    </row>
    <row r="135" spans="1:24" ht="16.899999999999999" customHeight="1" thickBot="1">
      <c r="A135" s="317"/>
      <c r="B135" s="317"/>
      <c r="C135" s="317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176" t="s">
        <v>18</v>
      </c>
      <c r="O135" s="176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300" t="str">
        <f>A152</f>
        <v>Карамель 0,25</v>
      </c>
      <c r="B136" s="318">
        <v>0.83333333333333337</v>
      </c>
      <c r="C136" s="318">
        <v>0.90416666666666667</v>
      </c>
      <c r="D136" s="320">
        <f>(C136-B136+(C136&lt;B136))*24*60</f>
        <v>101.99999999999996</v>
      </c>
      <c r="E136" s="322">
        <v>2800</v>
      </c>
      <c r="F136" s="335">
        <f>IF(E136=0,0,(F152/J118*60))</f>
        <v>81.12</v>
      </c>
      <c r="G136" s="339">
        <f>IF($K136=0,0,(K136*100)/(D136*$J$3/60))</f>
        <v>56.806722689075649</v>
      </c>
      <c r="H136" s="335">
        <f>P134+P141</f>
        <v>91.999999999999986</v>
      </c>
      <c r="I136" s="339">
        <f>D136-F136-P142</f>
        <v>-71.120000000000033</v>
      </c>
      <c r="J136" s="320">
        <f>(D136-H136)/60*E136</f>
        <v>466.66666666666532</v>
      </c>
      <c r="K136" s="341">
        <f>F152</f>
        <v>2704</v>
      </c>
      <c r="L136" s="100">
        <f>IF($K136=0,0,K136/J136)</f>
        <v>5.7942857142857314</v>
      </c>
      <c r="N136" s="176" t="s">
        <v>19</v>
      </c>
      <c r="O136" s="176"/>
      <c r="P136" s="18">
        <f>SUM(U161:U172)</f>
        <v>0</v>
      </c>
      <c r="Q136" s="18">
        <f>SUM(U173:U183)</f>
        <v>0</v>
      </c>
      <c r="R136" s="18">
        <f>SUM(U184:U194)</f>
        <v>9.999999999999984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9.999999999999984</v>
      </c>
      <c r="W136" s="182"/>
    </row>
    <row r="137" spans="1:24" ht="17.25" customHeight="1" thickBot="1">
      <c r="A137" s="317"/>
      <c r="B137" s="319"/>
      <c r="C137" s="319"/>
      <c r="D137" s="321"/>
      <c r="E137" s="323"/>
      <c r="F137" s="336"/>
      <c r="G137" s="340"/>
      <c r="H137" s="336"/>
      <c r="I137" s="340"/>
      <c r="J137" s="321"/>
      <c r="K137" s="342"/>
      <c r="L137" s="101">
        <f>K136-J136</f>
        <v>2237.3333333333348</v>
      </c>
      <c r="N137" s="176" t="s">
        <v>20</v>
      </c>
      <c r="O137" s="176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82"/>
    </row>
    <row r="138" spans="1:24" ht="17.25" customHeight="1">
      <c r="A138" s="300" t="str">
        <f>A153</f>
        <v>красный апельсин 0,25</v>
      </c>
      <c r="B138" s="318">
        <v>0.90416666666666667</v>
      </c>
      <c r="C138" s="318">
        <v>6.5972222222222224E-2</v>
      </c>
      <c r="D138" s="320">
        <f>(C138-B138+(C138&lt;B138))*24*60</f>
        <v>232.99999999999997</v>
      </c>
      <c r="E138" s="322">
        <v>2800</v>
      </c>
      <c r="F138" s="335">
        <f>IF(E138=0,0,(F153/J118*60))</f>
        <v>179.64000000000001</v>
      </c>
      <c r="G138" s="339">
        <f>IF($K138=0,0,(K138*100)/(D138*$J$3/60))</f>
        <v>55.070508890251382</v>
      </c>
      <c r="H138" s="335">
        <f>Q134+Q141</f>
        <v>168.00000000000003</v>
      </c>
      <c r="I138" s="339">
        <f>D138-F138-Q142</f>
        <v>-114.64000000000007</v>
      </c>
      <c r="J138" s="320">
        <f>(D138-H138)/60*E138</f>
        <v>3033.3333333333308</v>
      </c>
      <c r="K138" s="341">
        <f>F153</f>
        <v>5988</v>
      </c>
      <c r="L138" s="102">
        <f>IF($K138=0,0,K138/J138)</f>
        <v>1.9740659340659357</v>
      </c>
      <c r="N138" s="176" t="s">
        <v>27</v>
      </c>
      <c r="O138" s="176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82"/>
    </row>
    <row r="139" spans="1:24" ht="16.899999999999999" customHeight="1" thickBot="1">
      <c r="A139" s="317"/>
      <c r="B139" s="319"/>
      <c r="C139" s="319"/>
      <c r="D139" s="321"/>
      <c r="E139" s="323"/>
      <c r="F139" s="336"/>
      <c r="G139" s="340"/>
      <c r="H139" s="336"/>
      <c r="I139" s="340"/>
      <c r="J139" s="321"/>
      <c r="K139" s="342"/>
      <c r="L139" s="101">
        <f>K138-J138</f>
        <v>2954.6666666666692</v>
      </c>
      <c r="N139" s="174" t="s">
        <v>21</v>
      </c>
      <c r="O139" s="174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82"/>
    </row>
    <row r="140" spans="1:24" ht="16.899999999999999" customHeight="1" collapsed="1">
      <c r="A140" s="300" t="str">
        <f>A154</f>
        <v>лесной орех 0,25</v>
      </c>
      <c r="B140" s="318">
        <v>6.5972222222222224E-2</v>
      </c>
      <c r="C140" s="318">
        <v>0.33333333333333331</v>
      </c>
      <c r="D140" s="320">
        <f>(C140-B140+(C140&lt;B140))*24*60</f>
        <v>384.99999999999994</v>
      </c>
      <c r="E140" s="322">
        <v>2800</v>
      </c>
      <c r="F140" s="335">
        <f>IF(E140=0,0,(F154/J118*60))</f>
        <v>307.95000000000005</v>
      </c>
      <c r="G140" s="339">
        <f>IF($K140=0,0,(K140*100)/(D140*$J$3/60))</f>
        <v>57.133580705009287</v>
      </c>
      <c r="H140" s="335">
        <f>R134+R141</f>
        <v>30.000000000000011</v>
      </c>
      <c r="I140" s="339">
        <f>D140-F140-R142</f>
        <v>37.049999999999905</v>
      </c>
      <c r="J140" s="320">
        <f>(D140-H140)/60*E140</f>
        <v>16566.666666666664</v>
      </c>
      <c r="K140" s="341">
        <f>F154</f>
        <v>10265</v>
      </c>
      <c r="L140" s="100">
        <f>IF($K140=0,0,K140/J140)</f>
        <v>0.61961770623742463</v>
      </c>
      <c r="N140" s="174" t="s">
        <v>39</v>
      </c>
      <c r="O140" s="174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82"/>
      <c r="X140" s="182"/>
    </row>
    <row r="141" spans="1:24" ht="16.899999999999999" customHeight="1" thickBot="1">
      <c r="A141" s="317"/>
      <c r="B141" s="319"/>
      <c r="C141" s="319"/>
      <c r="D141" s="321"/>
      <c r="E141" s="323"/>
      <c r="F141" s="336"/>
      <c r="G141" s="340"/>
      <c r="H141" s="336"/>
      <c r="I141" s="340"/>
      <c r="J141" s="321"/>
      <c r="K141" s="342"/>
      <c r="L141" s="101">
        <f>K140-J140</f>
        <v>-6301.6666666666642</v>
      </c>
      <c r="N141" s="343" t="s">
        <v>22</v>
      </c>
      <c r="O141" s="343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82"/>
      <c r="X141" s="182"/>
    </row>
    <row r="142" spans="1:24" ht="16.899999999999999" customHeight="1" collapsed="1">
      <c r="A142" s="301">
        <f>A155</f>
        <v>0</v>
      </c>
      <c r="B142" s="348"/>
      <c r="C142" s="348"/>
      <c r="D142" s="346">
        <f>(C142-B142+(C142&lt;B142))*24*60</f>
        <v>0</v>
      </c>
      <c r="E142" s="349"/>
      <c r="F142" s="344">
        <f>IF(E142=0,0,(F155/J118*60))</f>
        <v>0</v>
      </c>
      <c r="G142" s="339">
        <f>IF($K142=0,0,(K142*100)/(D142*$J$3/60))</f>
        <v>0</v>
      </c>
      <c r="H142" s="344">
        <f>S134+S141</f>
        <v>0</v>
      </c>
      <c r="I142" s="345">
        <f>D142-F142-S142</f>
        <v>0</v>
      </c>
      <c r="J142" s="346">
        <f>(D142-H142)/60*E142</f>
        <v>0</v>
      </c>
      <c r="K142" s="341">
        <f>F155</f>
        <v>0</v>
      </c>
      <c r="L142" s="100">
        <f>IF($K142=0,0,K142/J142)</f>
        <v>0</v>
      </c>
      <c r="N142" s="347" t="s">
        <v>15</v>
      </c>
      <c r="O142" s="347"/>
      <c r="P142" s="19">
        <f t="shared" ref="P142:U142" si="29">SUM(P133:P141)</f>
        <v>91.999999999999986</v>
      </c>
      <c r="Q142" s="19">
        <f t="shared" si="29"/>
        <v>168.00000000000003</v>
      </c>
      <c r="R142" s="19">
        <f t="shared" si="29"/>
        <v>39.999999999999993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300</v>
      </c>
      <c r="W142" s="182"/>
      <c r="X142" s="182"/>
    </row>
    <row r="143" spans="1:24" ht="16.899999999999999" customHeight="1" thickBot="1">
      <c r="A143" s="317"/>
      <c r="B143" s="319"/>
      <c r="C143" s="319"/>
      <c r="D143" s="321"/>
      <c r="E143" s="323"/>
      <c r="F143" s="336"/>
      <c r="G143" s="340"/>
      <c r="H143" s="336"/>
      <c r="I143" s="340"/>
      <c r="J143" s="321"/>
      <c r="K143" s="342"/>
      <c r="L143" s="101">
        <f>K142-J142</f>
        <v>0</v>
      </c>
      <c r="N143" s="347"/>
      <c r="O143" s="347"/>
      <c r="P143" s="19"/>
      <c r="Q143" s="19"/>
      <c r="R143" s="19"/>
      <c r="S143" s="19"/>
      <c r="T143" s="19"/>
      <c r="U143" s="19"/>
      <c r="V143" s="19"/>
      <c r="W143" s="182"/>
      <c r="X143" s="182"/>
    </row>
    <row r="144" spans="1:24" ht="16.899999999999999" customHeight="1">
      <c r="A144" s="300">
        <f>A156</f>
        <v>0</v>
      </c>
      <c r="B144" s="318"/>
      <c r="C144" s="318"/>
      <c r="D144" s="320">
        <f>(C144-B144+(C144&lt;B144))*24*60</f>
        <v>0</v>
      </c>
      <c r="E144" s="322"/>
      <c r="F144" s="335">
        <f>IF(E144=0,0,(F156/J118*60))</f>
        <v>0</v>
      </c>
      <c r="G144" s="339">
        <f>IF($K144=0,0,(K144*100)/(D144*$J$3/60))</f>
        <v>0</v>
      </c>
      <c r="H144" s="335">
        <f>T134+T141</f>
        <v>0</v>
      </c>
      <c r="I144" s="339">
        <f>D144-F144-T142</f>
        <v>0</v>
      </c>
      <c r="J144" s="320">
        <f>(D144-H144)/60*E144</f>
        <v>0</v>
      </c>
      <c r="K144" s="341">
        <f>F156</f>
        <v>0</v>
      </c>
      <c r="L144" s="100">
        <f>IF($K144=0,0,K144/J144)</f>
        <v>0</v>
      </c>
      <c r="V144" s="182"/>
      <c r="W144" s="182"/>
      <c r="X144" s="182"/>
    </row>
    <row r="145" spans="1:26" ht="16.899999999999999" customHeight="1" thickBot="1">
      <c r="A145" s="317"/>
      <c r="B145" s="319"/>
      <c r="C145" s="319"/>
      <c r="D145" s="321"/>
      <c r="E145" s="323"/>
      <c r="F145" s="336"/>
      <c r="G145" s="340"/>
      <c r="H145" s="336"/>
      <c r="I145" s="340"/>
      <c r="J145" s="321"/>
      <c r="K145" s="342"/>
      <c r="L145" s="101">
        <f>K144-J144</f>
        <v>0</v>
      </c>
      <c r="V145" s="182"/>
      <c r="W145" s="182"/>
      <c r="X145" s="182"/>
    </row>
    <row r="146" spans="1:26" ht="16.899999999999999" customHeight="1">
      <c r="A146" s="300">
        <f>A157</f>
        <v>0</v>
      </c>
      <c r="B146" s="318"/>
      <c r="C146" s="318"/>
      <c r="D146" s="320">
        <f>(C146-B146+(C146&lt;B146))*24*60</f>
        <v>0</v>
      </c>
      <c r="E146" s="322"/>
      <c r="F146" s="335">
        <f>IF(E146=0,0,(F157/J118*60))</f>
        <v>0</v>
      </c>
      <c r="G146" s="339">
        <f>IF($K146=0,0,(K146*100)/(D146*$J$3/60))</f>
        <v>0</v>
      </c>
      <c r="H146" s="335">
        <f>U134+U141</f>
        <v>0</v>
      </c>
      <c r="I146" s="339">
        <f>D146-F146-U142</f>
        <v>0</v>
      </c>
      <c r="J146" s="320">
        <f>(D146-H146)/60*E146</f>
        <v>0</v>
      </c>
      <c r="K146" s="341">
        <f>F157</f>
        <v>0</v>
      </c>
      <c r="L146" s="100">
        <f>IF($K146=0,0,K146/J146)</f>
        <v>0</v>
      </c>
      <c r="V146" s="182"/>
      <c r="W146" s="182"/>
      <c r="X146" s="182"/>
    </row>
    <row r="147" spans="1:26" ht="16.899999999999999" customHeight="1" thickBot="1">
      <c r="A147" s="317"/>
      <c r="B147" s="319"/>
      <c r="C147" s="319"/>
      <c r="D147" s="321"/>
      <c r="E147" s="323"/>
      <c r="F147" s="336"/>
      <c r="G147" s="340"/>
      <c r="H147" s="336"/>
      <c r="I147" s="340"/>
      <c r="J147" s="321"/>
      <c r="K147" s="342"/>
      <c r="L147" s="103">
        <f>K146-J146</f>
        <v>0</v>
      </c>
      <c r="V147" s="182"/>
      <c r="W147" s="182"/>
      <c r="X147" s="182"/>
    </row>
    <row r="148" spans="1:26" s="104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175" t="s">
        <v>81</v>
      </c>
      <c r="K148" s="140" t="s">
        <v>82</v>
      </c>
      <c r="L148" s="354">
        <f>IF($K149=0,0,K149/J149)</f>
        <v>0.9447009966777411</v>
      </c>
      <c r="N148"/>
      <c r="O148"/>
      <c r="P148"/>
      <c r="Q148"/>
      <c r="R148"/>
      <c r="S148"/>
      <c r="T148"/>
      <c r="U148"/>
      <c r="V148" s="182"/>
      <c r="W148" s="105"/>
      <c r="X148" s="105"/>
    </row>
    <row r="149" spans="1:26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41">
        <f>J136+J138+J140+J142+J144+J146</f>
        <v>20066.666666666661</v>
      </c>
      <c r="K149" s="140">
        <f>K136+K138+K140+K142+K144+K146</f>
        <v>18957</v>
      </c>
      <c r="L149" s="355"/>
      <c r="M149" s="182"/>
      <c r="V149" s="182"/>
      <c r="W149" s="182"/>
      <c r="X149" s="182"/>
    </row>
    <row r="150" spans="1:26" ht="17.25" customHeight="1">
      <c r="A150" s="363" t="s">
        <v>11</v>
      </c>
      <c r="B150" s="364"/>
      <c r="C150" s="364"/>
      <c r="D150" s="364"/>
      <c r="E150" s="337"/>
      <c r="F150" s="300" t="s">
        <v>78</v>
      </c>
      <c r="G150" s="300" t="s">
        <v>80</v>
      </c>
      <c r="H150" s="367"/>
      <c r="I150" s="20"/>
      <c r="J150" s="21"/>
      <c r="K150" s="22"/>
      <c r="L150" s="367" t="s">
        <v>56</v>
      </c>
      <c r="M150" s="356"/>
      <c r="V150" s="182"/>
      <c r="W150" s="106"/>
      <c r="X150" s="106"/>
    </row>
    <row r="151" spans="1:26" ht="17.25" customHeight="1" thickBot="1">
      <c r="A151" s="365"/>
      <c r="B151" s="366"/>
      <c r="C151" s="366"/>
      <c r="D151" s="366"/>
      <c r="E151" s="338"/>
      <c r="F151" s="302"/>
      <c r="G151" s="301"/>
      <c r="H151" s="416"/>
      <c r="I151" s="117"/>
      <c r="J151" s="118"/>
      <c r="K151" s="115"/>
      <c r="L151" s="368"/>
      <c r="M151" s="356"/>
      <c r="V151" s="182"/>
      <c r="W151" s="106"/>
      <c r="X151" s="106"/>
    </row>
    <row r="152" spans="1:26" ht="15.75" thickBot="1">
      <c r="A152" s="357" t="s">
        <v>329</v>
      </c>
      <c r="B152" s="358"/>
      <c r="C152" s="358"/>
      <c r="D152" s="358"/>
      <c r="E152" s="359"/>
      <c r="F152" s="62">
        <v>2704</v>
      </c>
      <c r="G152" s="63">
        <v>8604</v>
      </c>
      <c r="H152" s="131"/>
      <c r="I152" s="121"/>
      <c r="J152" s="135"/>
      <c r="K152" s="123">
        <f>G152</f>
        <v>8604</v>
      </c>
      <c r="L152" s="136"/>
      <c r="M152" s="133"/>
      <c r="V152" s="182"/>
      <c r="W152" s="182"/>
      <c r="X152" s="182"/>
    </row>
    <row r="153" spans="1:26" ht="13.5" customHeight="1" thickBot="1">
      <c r="A153" s="360" t="s">
        <v>330</v>
      </c>
      <c r="B153" s="361"/>
      <c r="C153" s="361"/>
      <c r="D153" s="361"/>
      <c r="E153" s="362"/>
      <c r="F153" s="62">
        <v>5988</v>
      </c>
      <c r="G153" s="64">
        <v>5724</v>
      </c>
      <c r="H153" s="132"/>
      <c r="I153" s="110"/>
      <c r="J153" s="134"/>
      <c r="K153" s="17">
        <f t="shared" ref="K153:K157" si="30">G153</f>
        <v>5724</v>
      </c>
      <c r="L153" s="137"/>
      <c r="M153" s="133"/>
      <c r="V153" s="182"/>
      <c r="W153" s="182"/>
      <c r="X153" s="182"/>
    </row>
    <row r="154" spans="1:26" ht="13.5" customHeight="1" thickBot="1">
      <c r="A154" s="360" t="s">
        <v>331</v>
      </c>
      <c r="B154" s="361"/>
      <c r="C154" s="361"/>
      <c r="D154" s="361"/>
      <c r="E154" s="362"/>
      <c r="F154" s="62">
        <v>10265</v>
      </c>
      <c r="G154" s="64">
        <v>6840</v>
      </c>
      <c r="H154" s="132"/>
      <c r="I154" s="110"/>
      <c r="J154" s="134"/>
      <c r="K154" s="17">
        <f t="shared" si="30"/>
        <v>6840</v>
      </c>
      <c r="L154" s="137"/>
      <c r="M154" s="133"/>
      <c r="V154" s="182"/>
      <c r="W154" s="182"/>
      <c r="X154" s="182"/>
    </row>
    <row r="155" spans="1:26" ht="13.5" customHeight="1" thickBot="1">
      <c r="A155" s="360"/>
      <c r="B155" s="361"/>
      <c r="C155" s="361"/>
      <c r="D155" s="361"/>
      <c r="E155" s="362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182"/>
      <c r="W155" s="182"/>
      <c r="X155" s="182"/>
    </row>
    <row r="156" spans="1:26" ht="13.5" customHeight="1" thickBot="1">
      <c r="A156" s="360"/>
      <c r="B156" s="361"/>
      <c r="C156" s="361"/>
      <c r="D156" s="361"/>
      <c r="E156" s="362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182"/>
      <c r="W156" s="182"/>
      <c r="X156" s="182"/>
    </row>
    <row r="157" spans="1:26" ht="13.5" customHeight="1" thickBot="1">
      <c r="A157" s="369"/>
      <c r="B157" s="370"/>
      <c r="C157" s="370"/>
      <c r="D157" s="370"/>
      <c r="E157" s="371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182"/>
      <c r="W157" s="182"/>
      <c r="X157" s="182"/>
    </row>
    <row r="158" spans="1:26" ht="13.5" thickBot="1">
      <c r="A158" s="372" t="s">
        <v>79</v>
      </c>
      <c r="B158" s="373"/>
      <c r="C158" s="373"/>
      <c r="D158" s="373"/>
      <c r="E158" s="373"/>
      <c r="F158" s="374"/>
      <c r="G158" s="374"/>
      <c r="H158" s="374"/>
      <c r="I158" s="373"/>
      <c r="J158" s="375"/>
      <c r="K158" s="116">
        <f>SUM(K152:K157)</f>
        <v>21168</v>
      </c>
      <c r="L158" s="116">
        <f>SUM(L153+L153)</f>
        <v>0</v>
      </c>
      <c r="M158" s="112"/>
      <c r="V158" s="182"/>
    </row>
    <row r="159" spans="1:26" ht="12.75" customHeight="1" thickBot="1"/>
    <row r="160" spans="1:26" ht="12.75" customHeight="1" thickBot="1">
      <c r="A160" s="376" t="s">
        <v>11</v>
      </c>
      <c r="B160" s="376" t="s">
        <v>59</v>
      </c>
      <c r="C160" s="378"/>
      <c r="D160" s="380" t="s">
        <v>58</v>
      </c>
      <c r="E160" s="378" t="s">
        <v>1</v>
      </c>
      <c r="F160" s="383" t="s">
        <v>6</v>
      </c>
      <c r="G160" s="384"/>
      <c r="H160" s="380" t="s">
        <v>5</v>
      </c>
      <c r="I160" s="388" t="s">
        <v>12</v>
      </c>
      <c r="J160" s="389"/>
      <c r="K160" s="380" t="s">
        <v>38</v>
      </c>
      <c r="L160" s="376" t="s">
        <v>0</v>
      </c>
      <c r="M160" s="383"/>
      <c r="N160" s="384"/>
      <c r="O160" s="380" t="s">
        <v>4</v>
      </c>
      <c r="P160" s="380" t="s">
        <v>2</v>
      </c>
      <c r="Q160" s="380" t="s">
        <v>3</v>
      </c>
      <c r="S160" s="390" t="s">
        <v>26</v>
      </c>
      <c r="T160" s="391"/>
      <c r="U160" s="391"/>
      <c r="V160" s="391"/>
      <c r="W160" s="391"/>
      <c r="X160" s="391"/>
      <c r="Y160" s="391"/>
      <c r="Z160" s="392"/>
    </row>
    <row r="161" spans="1:28" s="85" customFormat="1" ht="25.5" customHeight="1" thickBot="1">
      <c r="A161" s="377"/>
      <c r="B161" s="377"/>
      <c r="C161" s="379"/>
      <c r="D161" s="381"/>
      <c r="E161" s="382"/>
      <c r="F161" s="385"/>
      <c r="G161" s="386"/>
      <c r="H161" s="387"/>
      <c r="I161" s="27" t="s">
        <v>13</v>
      </c>
      <c r="J161" s="28" t="s">
        <v>14</v>
      </c>
      <c r="K161" s="381"/>
      <c r="L161" s="377"/>
      <c r="M161" s="399"/>
      <c r="N161" s="400"/>
      <c r="O161" s="381"/>
      <c r="P161" s="381"/>
      <c r="Q161" s="381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405" t="str">
        <f>A152</f>
        <v>Карамель 0,25</v>
      </c>
      <c r="B162" s="23">
        <f>B136</f>
        <v>0.83333333333333337</v>
      </c>
      <c r="C162" s="23">
        <f>B162+1/24</f>
        <v>0.875</v>
      </c>
      <c r="D162" s="1"/>
      <c r="E162" s="171"/>
      <c r="F162" s="408" t="s">
        <v>98</v>
      </c>
      <c r="G162" s="409"/>
      <c r="H162" s="2" t="s">
        <v>99</v>
      </c>
      <c r="I162" s="3">
        <v>0.84027777777777779</v>
      </c>
      <c r="J162" s="3">
        <v>0.84722222222222221</v>
      </c>
      <c r="K162" s="29">
        <f>(J162-I162+(J162&lt;I162))*24*60</f>
        <v>9.9999999999999645</v>
      </c>
      <c r="L162" s="410"/>
      <c r="M162" s="411"/>
      <c r="N162" s="412"/>
      <c r="O162" s="35" t="str">
        <f t="shared" ref="O162:O225" si="31">IF(H162=$V$5,$F$122,"")</f>
        <v/>
      </c>
      <c r="P162" s="171"/>
      <c r="Q162" s="4"/>
      <c r="R162"/>
      <c r="S162" s="33">
        <f>IF($H162="ПЛАНОВЫЕ",$K162,0)</f>
        <v>9.9999999999999645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406"/>
      <c r="B163" s="24">
        <f>C162</f>
        <v>0.875</v>
      </c>
      <c r="C163" s="24">
        <f>B163+1/24</f>
        <v>0.91666666666666663</v>
      </c>
      <c r="D163" s="5"/>
      <c r="E163" s="172"/>
      <c r="F163" s="398" t="s">
        <v>100</v>
      </c>
      <c r="G163" s="398"/>
      <c r="H163" s="6" t="s">
        <v>99</v>
      </c>
      <c r="I163" s="7">
        <v>0.84722222222222221</v>
      </c>
      <c r="J163" s="7">
        <v>0.85416666666666663</v>
      </c>
      <c r="K163" s="30">
        <f t="shared" ref="K163:K226" si="32">(J163-I163+(J163&lt;I163))*24*60</f>
        <v>9.9999999999999645</v>
      </c>
      <c r="L163" s="395"/>
      <c r="M163" s="396"/>
      <c r="N163" s="397"/>
      <c r="O163" s="36" t="str">
        <f t="shared" si="31"/>
        <v/>
      </c>
      <c r="P163" s="172"/>
      <c r="Q163" s="8"/>
      <c r="R163"/>
      <c r="S163" s="33">
        <f t="shared" ref="S163:S226" si="33">IF($H163="ПЛАНОВЫЕ",$K163,0)</f>
        <v>9.9999999999999645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406"/>
      <c r="B164" s="24">
        <f t="shared" ref="B164:B173" si="41">C163</f>
        <v>0.91666666666666663</v>
      </c>
      <c r="C164" s="24">
        <f t="shared" ref="C164:C173" si="42">B164+1/24</f>
        <v>0.95833333333333326</v>
      </c>
      <c r="D164" s="5"/>
      <c r="E164" s="172"/>
      <c r="F164" s="398" t="s">
        <v>104</v>
      </c>
      <c r="G164" s="398"/>
      <c r="H164" s="6" t="s">
        <v>99</v>
      </c>
      <c r="I164" s="7">
        <v>0.85416666666666663</v>
      </c>
      <c r="J164" s="7">
        <v>0.90416666666666667</v>
      </c>
      <c r="K164" s="30">
        <f t="shared" si="32"/>
        <v>72.000000000000057</v>
      </c>
      <c r="L164" s="395"/>
      <c r="M164" s="396"/>
      <c r="N164" s="397"/>
      <c r="O164" s="36" t="str">
        <f t="shared" si="31"/>
        <v/>
      </c>
      <c r="P164" s="172"/>
      <c r="Q164" s="8"/>
      <c r="R164"/>
      <c r="S164" s="33">
        <f t="shared" si="33"/>
        <v>72.000000000000057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406"/>
      <c r="B165" s="24">
        <f t="shared" si="41"/>
        <v>0.95833333333333326</v>
      </c>
      <c r="C165" s="24">
        <f t="shared" si="42"/>
        <v>0.99999999999999989</v>
      </c>
      <c r="D165" s="5"/>
      <c r="E165" s="172"/>
      <c r="F165" s="398"/>
      <c r="G165" s="398"/>
      <c r="H165" s="6"/>
      <c r="I165" s="7"/>
      <c r="J165" s="7"/>
      <c r="K165" s="30">
        <f t="shared" si="32"/>
        <v>0</v>
      </c>
      <c r="L165" s="395"/>
      <c r="M165" s="396"/>
      <c r="N165" s="397"/>
      <c r="O165" s="36">
        <f t="shared" si="31"/>
        <v>0</v>
      </c>
      <c r="P165" s="172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406"/>
      <c r="B166" s="24">
        <f t="shared" si="41"/>
        <v>0.99999999999999989</v>
      </c>
      <c r="C166" s="24">
        <f t="shared" si="42"/>
        <v>1.0416666666666665</v>
      </c>
      <c r="D166" s="5"/>
      <c r="E166" s="172"/>
      <c r="F166" s="398"/>
      <c r="G166" s="398"/>
      <c r="H166" s="6"/>
      <c r="I166" s="7"/>
      <c r="J166" s="7"/>
      <c r="K166" s="30">
        <f t="shared" si="32"/>
        <v>0</v>
      </c>
      <c r="L166" s="395"/>
      <c r="M166" s="396"/>
      <c r="N166" s="397"/>
      <c r="O166" s="36">
        <f t="shared" si="31"/>
        <v>0</v>
      </c>
      <c r="P166" s="172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406"/>
      <c r="B167" s="24">
        <f t="shared" si="41"/>
        <v>1.0416666666666665</v>
      </c>
      <c r="C167" s="24">
        <f t="shared" si="42"/>
        <v>1.0833333333333333</v>
      </c>
      <c r="D167" s="5"/>
      <c r="E167" s="172"/>
      <c r="F167" s="398"/>
      <c r="G167" s="398"/>
      <c r="H167" s="6"/>
      <c r="I167" s="7"/>
      <c r="J167" s="7"/>
      <c r="K167" s="30">
        <f t="shared" si="32"/>
        <v>0</v>
      </c>
      <c r="L167" s="395"/>
      <c r="M167" s="396"/>
      <c r="N167" s="397"/>
      <c r="O167" s="36">
        <f t="shared" si="31"/>
        <v>0</v>
      </c>
      <c r="P167" s="172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406"/>
      <c r="B168" s="24">
        <f t="shared" si="41"/>
        <v>1.0833333333333333</v>
      </c>
      <c r="C168" s="24">
        <f t="shared" si="42"/>
        <v>1.125</v>
      </c>
      <c r="D168" s="5"/>
      <c r="E168" s="9"/>
      <c r="F168" s="398"/>
      <c r="G168" s="398"/>
      <c r="H168" s="6"/>
      <c r="I168" s="7"/>
      <c r="J168" s="7"/>
      <c r="K168" s="30">
        <f t="shared" si="32"/>
        <v>0</v>
      </c>
      <c r="L168" s="395"/>
      <c r="M168" s="396"/>
      <c r="N168" s="397"/>
      <c r="O168" s="36">
        <f t="shared" si="31"/>
        <v>0</v>
      </c>
      <c r="P168" s="172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406"/>
      <c r="B169" s="24">
        <f t="shared" si="41"/>
        <v>1.125</v>
      </c>
      <c r="C169" s="24">
        <f t="shared" si="42"/>
        <v>1.1666666666666667</v>
      </c>
      <c r="D169" s="5"/>
      <c r="E169" s="9"/>
      <c r="F169" s="393"/>
      <c r="G169" s="394"/>
      <c r="H169" s="6"/>
      <c r="I169" s="7"/>
      <c r="J169" s="7"/>
      <c r="K169" s="30">
        <f t="shared" si="32"/>
        <v>0</v>
      </c>
      <c r="L169" s="395"/>
      <c r="M169" s="396"/>
      <c r="N169" s="397"/>
      <c r="O169" s="36">
        <f t="shared" si="31"/>
        <v>0</v>
      </c>
      <c r="P169" s="172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406"/>
      <c r="B170" s="24">
        <f t="shared" si="41"/>
        <v>1.1666666666666667</v>
      </c>
      <c r="C170" s="24">
        <f t="shared" si="42"/>
        <v>1.2083333333333335</v>
      </c>
      <c r="D170" s="5"/>
      <c r="E170" s="9"/>
      <c r="F170" s="393"/>
      <c r="G170" s="394"/>
      <c r="H170" s="6"/>
      <c r="I170" s="7"/>
      <c r="J170" s="7"/>
      <c r="K170" s="30">
        <f t="shared" si="32"/>
        <v>0</v>
      </c>
      <c r="L170" s="395"/>
      <c r="M170" s="396"/>
      <c r="N170" s="397"/>
      <c r="O170" s="36">
        <f t="shared" si="31"/>
        <v>0</v>
      </c>
      <c r="P170" s="172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406"/>
      <c r="B171" s="24">
        <f t="shared" si="41"/>
        <v>1.2083333333333335</v>
      </c>
      <c r="C171" s="24">
        <f t="shared" si="42"/>
        <v>1.2500000000000002</v>
      </c>
      <c r="D171" s="5"/>
      <c r="E171" s="9"/>
      <c r="F171" s="398"/>
      <c r="G171" s="398"/>
      <c r="H171" s="6"/>
      <c r="I171" s="7"/>
      <c r="J171" s="7"/>
      <c r="K171" s="30">
        <f t="shared" si="32"/>
        <v>0</v>
      </c>
      <c r="L171" s="395"/>
      <c r="M171" s="396"/>
      <c r="N171" s="397"/>
      <c r="O171" s="36">
        <f t="shared" si="31"/>
        <v>0</v>
      </c>
      <c r="P171" s="172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406"/>
      <c r="B172" s="24">
        <f t="shared" si="41"/>
        <v>1.2500000000000002</v>
      </c>
      <c r="C172" s="24">
        <f t="shared" si="42"/>
        <v>1.291666666666667</v>
      </c>
      <c r="D172" s="10"/>
      <c r="E172" s="9"/>
      <c r="F172" s="398"/>
      <c r="G172" s="398"/>
      <c r="H172" s="6"/>
      <c r="I172" s="7"/>
      <c r="J172" s="7"/>
      <c r="K172" s="30">
        <f t="shared" si="32"/>
        <v>0</v>
      </c>
      <c r="L172" s="395"/>
      <c r="M172" s="396"/>
      <c r="N172" s="397"/>
      <c r="O172" s="36">
        <f t="shared" si="31"/>
        <v>0</v>
      </c>
      <c r="P172" s="172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407"/>
      <c r="B173" s="25">
        <f t="shared" si="41"/>
        <v>1.291666666666667</v>
      </c>
      <c r="C173" s="26">
        <f t="shared" si="42"/>
        <v>1.3333333333333337</v>
      </c>
      <c r="D173" s="11"/>
      <c r="E173" s="11"/>
      <c r="F173" s="401"/>
      <c r="G173" s="401"/>
      <c r="H173" s="6"/>
      <c r="I173" s="13"/>
      <c r="J173" s="13"/>
      <c r="K173" s="31">
        <f t="shared" si="32"/>
        <v>0</v>
      </c>
      <c r="L173" s="402"/>
      <c r="M173" s="403"/>
      <c r="N173" s="404"/>
      <c r="O173" s="39">
        <f t="shared" si="31"/>
        <v>0</v>
      </c>
      <c r="P173" s="173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405" t="str">
        <f>A153</f>
        <v>красный апельсин 0,25</v>
      </c>
      <c r="B174" s="23">
        <f>B138</f>
        <v>0.90416666666666667</v>
      </c>
      <c r="C174" s="23">
        <f>B174+1/24</f>
        <v>0.9458333333333333</v>
      </c>
      <c r="D174" s="1"/>
      <c r="E174" s="171"/>
      <c r="F174" s="408" t="s">
        <v>98</v>
      </c>
      <c r="G174" s="409"/>
      <c r="H174" s="2" t="s">
        <v>99</v>
      </c>
      <c r="I174" s="3">
        <v>0.90416666666666667</v>
      </c>
      <c r="J174" s="3">
        <v>0.91111111111111109</v>
      </c>
      <c r="K174" s="29">
        <f t="shared" si="32"/>
        <v>9.9999999999999645</v>
      </c>
      <c r="L174" s="410"/>
      <c r="M174" s="411"/>
      <c r="N174" s="412"/>
      <c r="O174" s="35" t="str">
        <f t="shared" si="31"/>
        <v/>
      </c>
      <c r="P174" s="171"/>
      <c r="Q174" s="4"/>
      <c r="R174"/>
      <c r="S174" s="33">
        <f t="shared" si="33"/>
        <v>9.9999999999999645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406"/>
      <c r="B175" s="24">
        <f>C174</f>
        <v>0.9458333333333333</v>
      </c>
      <c r="C175" s="24">
        <f>B175+1/24</f>
        <v>0.98749999999999993</v>
      </c>
      <c r="D175" s="5"/>
      <c r="E175" s="172"/>
      <c r="F175" s="398" t="s">
        <v>100</v>
      </c>
      <c r="G175" s="398"/>
      <c r="H175" s="6" t="s">
        <v>99</v>
      </c>
      <c r="I175" s="7">
        <v>0.91111111111111109</v>
      </c>
      <c r="J175" s="7">
        <v>0.91805555555555562</v>
      </c>
      <c r="K175" s="30">
        <f t="shared" si="32"/>
        <v>10.000000000000124</v>
      </c>
      <c r="L175" s="395"/>
      <c r="M175" s="396"/>
      <c r="N175" s="397"/>
      <c r="O175" s="36" t="str">
        <f t="shared" si="31"/>
        <v/>
      </c>
      <c r="P175" s="172"/>
      <c r="Q175" s="8"/>
      <c r="R175"/>
      <c r="S175" s="33">
        <f t="shared" si="33"/>
        <v>10.000000000000124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406"/>
      <c r="B176" s="24">
        <f t="shared" ref="B176:B184" si="43">C175</f>
        <v>0.98749999999999993</v>
      </c>
      <c r="C176" s="24">
        <f t="shared" ref="C176:C184" si="44">B176+1/24</f>
        <v>1.0291666666666666</v>
      </c>
      <c r="D176" s="5"/>
      <c r="E176" s="172"/>
      <c r="F176" s="398" t="s">
        <v>116</v>
      </c>
      <c r="G176" s="398"/>
      <c r="H176" s="6" t="s">
        <v>99</v>
      </c>
      <c r="I176" s="7">
        <v>0.91805555555555562</v>
      </c>
      <c r="J176" s="7">
        <v>0.92499999999999993</v>
      </c>
      <c r="K176" s="30">
        <f t="shared" si="32"/>
        <v>9.9999999999998046</v>
      </c>
      <c r="L176" s="395"/>
      <c r="M176" s="396"/>
      <c r="N176" s="397"/>
      <c r="O176" s="36" t="str">
        <f t="shared" si="31"/>
        <v/>
      </c>
      <c r="P176" s="172"/>
      <c r="Q176" s="8"/>
      <c r="R176"/>
      <c r="S176" s="33">
        <f t="shared" si="33"/>
        <v>9.9999999999998046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406"/>
      <c r="B177" s="24">
        <f t="shared" si="43"/>
        <v>1.0291666666666666</v>
      </c>
      <c r="C177" s="24">
        <f t="shared" si="44"/>
        <v>1.0708333333333333</v>
      </c>
      <c r="D177" s="5"/>
      <c r="E177" s="172"/>
      <c r="F177" s="398" t="s">
        <v>214</v>
      </c>
      <c r="G177" s="398"/>
      <c r="H177" s="6" t="s">
        <v>99</v>
      </c>
      <c r="I177" s="7">
        <v>0.92499999999999993</v>
      </c>
      <c r="J177" s="7">
        <v>2.0833333333333332E-2</v>
      </c>
      <c r="K177" s="30">
        <f t="shared" si="32"/>
        <v>138.00000000000014</v>
      </c>
      <c r="L177" s="395"/>
      <c r="M177" s="396"/>
      <c r="N177" s="397"/>
      <c r="O177" s="36" t="str">
        <f t="shared" si="31"/>
        <v/>
      </c>
      <c r="P177" s="172"/>
      <c r="Q177" s="8"/>
      <c r="R177"/>
      <c r="S177" s="33">
        <f t="shared" si="33"/>
        <v>138.00000000000014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406"/>
      <c r="B178" s="24">
        <f t="shared" si="43"/>
        <v>1.0708333333333333</v>
      </c>
      <c r="C178" s="24">
        <f t="shared" si="44"/>
        <v>1.1125</v>
      </c>
      <c r="D178" s="5"/>
      <c r="E178" s="172"/>
      <c r="F178" s="398"/>
      <c r="G178" s="398"/>
      <c r="H178" s="6"/>
      <c r="I178" s="7"/>
      <c r="J178" s="7"/>
      <c r="K178" s="30">
        <f t="shared" si="32"/>
        <v>0</v>
      </c>
      <c r="L178" s="395"/>
      <c r="M178" s="396"/>
      <c r="N178" s="397"/>
      <c r="O178" s="36">
        <f t="shared" si="31"/>
        <v>0</v>
      </c>
      <c r="P178" s="172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406"/>
      <c r="B179" s="24">
        <f t="shared" si="43"/>
        <v>1.1125</v>
      </c>
      <c r="C179" s="24">
        <f t="shared" si="44"/>
        <v>1.1541666666666668</v>
      </c>
      <c r="D179" s="5"/>
      <c r="E179" s="172"/>
      <c r="F179" s="398"/>
      <c r="G179" s="398"/>
      <c r="H179" s="6"/>
      <c r="I179" s="7"/>
      <c r="J179" s="7"/>
      <c r="K179" s="30">
        <f t="shared" si="32"/>
        <v>0</v>
      </c>
      <c r="L179" s="395"/>
      <c r="M179" s="396"/>
      <c r="N179" s="397"/>
      <c r="O179" s="36">
        <f t="shared" si="31"/>
        <v>0</v>
      </c>
      <c r="P179" s="172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406"/>
      <c r="B180" s="24">
        <f t="shared" si="43"/>
        <v>1.1541666666666668</v>
      </c>
      <c r="C180" s="24">
        <f t="shared" si="44"/>
        <v>1.1958333333333335</v>
      </c>
      <c r="D180" s="5"/>
      <c r="E180" s="9"/>
      <c r="F180" s="398"/>
      <c r="G180" s="398"/>
      <c r="H180" s="6"/>
      <c r="I180" s="7"/>
      <c r="J180" s="7"/>
      <c r="K180" s="30">
        <f t="shared" si="32"/>
        <v>0</v>
      </c>
      <c r="L180" s="395"/>
      <c r="M180" s="396"/>
      <c r="N180" s="397"/>
      <c r="O180" s="36">
        <f t="shared" si="31"/>
        <v>0</v>
      </c>
      <c r="P180" s="172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406"/>
      <c r="B181" s="24">
        <f t="shared" si="43"/>
        <v>1.1958333333333335</v>
      </c>
      <c r="C181" s="24">
        <f t="shared" si="44"/>
        <v>1.2375000000000003</v>
      </c>
      <c r="D181" s="5"/>
      <c r="E181" s="9"/>
      <c r="F181" s="393"/>
      <c r="G181" s="394"/>
      <c r="H181" s="6"/>
      <c r="I181" s="7"/>
      <c r="J181" s="7"/>
      <c r="K181" s="30">
        <f t="shared" si="32"/>
        <v>0</v>
      </c>
      <c r="L181" s="395"/>
      <c r="M181" s="396"/>
      <c r="N181" s="397"/>
      <c r="O181" s="36">
        <f t="shared" si="31"/>
        <v>0</v>
      </c>
      <c r="P181" s="172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406"/>
      <c r="B182" s="24">
        <f t="shared" si="43"/>
        <v>1.2375000000000003</v>
      </c>
      <c r="C182" s="24">
        <f t="shared" si="44"/>
        <v>1.279166666666667</v>
      </c>
      <c r="D182" s="5"/>
      <c r="E182" s="9"/>
      <c r="F182" s="393"/>
      <c r="G182" s="394"/>
      <c r="H182" s="6"/>
      <c r="I182" s="7"/>
      <c r="J182" s="7"/>
      <c r="K182" s="30">
        <f t="shared" si="32"/>
        <v>0</v>
      </c>
      <c r="L182" s="395"/>
      <c r="M182" s="396"/>
      <c r="N182" s="397"/>
      <c r="O182" s="36">
        <f t="shared" si="31"/>
        <v>0</v>
      </c>
      <c r="P182" s="172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406"/>
      <c r="B183" s="24">
        <f t="shared" si="43"/>
        <v>1.279166666666667</v>
      </c>
      <c r="C183" s="24">
        <f t="shared" si="44"/>
        <v>1.3208333333333337</v>
      </c>
      <c r="D183" s="5"/>
      <c r="E183" s="9"/>
      <c r="F183" s="398"/>
      <c r="G183" s="398"/>
      <c r="H183" s="6"/>
      <c r="I183" s="7"/>
      <c r="J183" s="7"/>
      <c r="K183" s="30">
        <f t="shared" si="32"/>
        <v>0</v>
      </c>
      <c r="L183" s="395"/>
      <c r="M183" s="396"/>
      <c r="N183" s="397"/>
      <c r="O183" s="36">
        <f t="shared" si="31"/>
        <v>0</v>
      </c>
      <c r="P183" s="172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407"/>
      <c r="B184" s="25">
        <f t="shared" si="43"/>
        <v>1.3208333333333337</v>
      </c>
      <c r="C184" s="25">
        <f t="shared" si="44"/>
        <v>1.3625000000000005</v>
      </c>
      <c r="D184" s="15"/>
      <c r="E184" s="11"/>
      <c r="F184" s="401"/>
      <c r="G184" s="401"/>
      <c r="H184" s="12"/>
      <c r="I184" s="13"/>
      <c r="J184" s="13"/>
      <c r="K184" s="31">
        <f t="shared" si="32"/>
        <v>0</v>
      </c>
      <c r="L184" s="402"/>
      <c r="M184" s="403"/>
      <c r="N184" s="404"/>
      <c r="O184" s="39">
        <f t="shared" si="31"/>
        <v>0</v>
      </c>
      <c r="P184" s="173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405" t="str">
        <f>A154</f>
        <v>лесной орех 0,25</v>
      </c>
      <c r="B185" s="23">
        <f>B140</f>
        <v>6.5972222222222224E-2</v>
      </c>
      <c r="C185" s="23">
        <f>B185+1/24</f>
        <v>0.1076388888888889</v>
      </c>
      <c r="D185" s="1"/>
      <c r="E185" s="171"/>
      <c r="F185" s="408" t="s">
        <v>98</v>
      </c>
      <c r="G185" s="409"/>
      <c r="H185" s="2" t="s">
        <v>99</v>
      </c>
      <c r="I185" s="3">
        <v>6.5972222222222224E-2</v>
      </c>
      <c r="J185" s="3">
        <v>7.2916666666666671E-2</v>
      </c>
      <c r="K185" s="29">
        <f t="shared" si="32"/>
        <v>10.000000000000004</v>
      </c>
      <c r="L185" s="410"/>
      <c r="M185" s="411"/>
      <c r="N185" s="412"/>
      <c r="O185" s="35" t="str">
        <f t="shared" si="31"/>
        <v/>
      </c>
      <c r="P185" s="171"/>
      <c r="Q185" s="4"/>
      <c r="R185"/>
      <c r="S185" s="33">
        <f t="shared" si="33"/>
        <v>10.000000000000004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406"/>
      <c r="B186" s="24">
        <f>C185</f>
        <v>0.1076388888888889</v>
      </c>
      <c r="C186" s="24">
        <f>B186+1/24</f>
        <v>0.14930555555555555</v>
      </c>
      <c r="D186" s="5"/>
      <c r="E186" s="172"/>
      <c r="F186" s="398" t="s">
        <v>100</v>
      </c>
      <c r="G186" s="398"/>
      <c r="H186" s="6" t="s">
        <v>99</v>
      </c>
      <c r="I186" s="7">
        <v>7.2916666666666671E-2</v>
      </c>
      <c r="J186" s="7">
        <v>7.9861111111111105E-2</v>
      </c>
      <c r="K186" s="30">
        <f t="shared" si="32"/>
        <v>9.999999999999984</v>
      </c>
      <c r="L186" s="395"/>
      <c r="M186" s="396"/>
      <c r="N186" s="397"/>
      <c r="O186" s="36" t="str">
        <f t="shared" si="31"/>
        <v/>
      </c>
      <c r="P186" s="172"/>
      <c r="Q186" s="8"/>
      <c r="R186"/>
      <c r="S186" s="33">
        <f t="shared" si="33"/>
        <v>9.999999999999984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406"/>
      <c r="B187" s="24">
        <f t="shared" ref="B187:B195" si="45">C186</f>
        <v>0.14930555555555555</v>
      </c>
      <c r="C187" s="24">
        <f t="shared" ref="C187:C195" si="46">B187+1/24</f>
        <v>0.19097222222222221</v>
      </c>
      <c r="D187" s="5"/>
      <c r="E187" s="172"/>
      <c r="F187" s="398" t="s">
        <v>116</v>
      </c>
      <c r="G187" s="398"/>
      <c r="H187" s="6" t="s">
        <v>99</v>
      </c>
      <c r="I187" s="7">
        <v>7.9861111111111105E-2</v>
      </c>
      <c r="J187" s="7">
        <v>8.6805555555555566E-2</v>
      </c>
      <c r="K187" s="30">
        <f t="shared" si="32"/>
        <v>10.000000000000025</v>
      </c>
      <c r="L187" s="395"/>
      <c r="M187" s="396"/>
      <c r="N187" s="397"/>
      <c r="O187" s="36" t="str">
        <f t="shared" si="31"/>
        <v/>
      </c>
      <c r="P187" s="172"/>
      <c r="Q187" s="8"/>
      <c r="R187"/>
      <c r="S187" s="33">
        <f t="shared" si="33"/>
        <v>10.000000000000025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406"/>
      <c r="B188" s="24">
        <f t="shared" si="45"/>
        <v>0.19097222222222221</v>
      </c>
      <c r="C188" s="24">
        <f t="shared" si="46"/>
        <v>0.23263888888888887</v>
      </c>
      <c r="D188" s="5"/>
      <c r="E188" s="172"/>
      <c r="F188" s="398" t="s">
        <v>270</v>
      </c>
      <c r="G188" s="398"/>
      <c r="H188" s="6" t="s">
        <v>102</v>
      </c>
      <c r="I188" s="7">
        <v>8.6805555555555566E-2</v>
      </c>
      <c r="J188" s="7">
        <v>9.375E-2</v>
      </c>
      <c r="K188" s="30">
        <f t="shared" si="32"/>
        <v>9.999999999999984</v>
      </c>
      <c r="L188" s="395" t="s">
        <v>332</v>
      </c>
      <c r="M188" s="396"/>
      <c r="N188" s="397"/>
      <c r="O188" s="36" t="str">
        <f t="shared" si="31"/>
        <v/>
      </c>
      <c r="P188" s="172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9.999999999999984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406"/>
      <c r="B189" s="24">
        <f t="shared" si="45"/>
        <v>0.23263888888888887</v>
      </c>
      <c r="C189" s="24">
        <f t="shared" si="46"/>
        <v>0.27430555555555552</v>
      </c>
      <c r="D189" s="5"/>
      <c r="E189" s="172"/>
      <c r="F189" s="398"/>
      <c r="G189" s="398"/>
      <c r="H189" s="6"/>
      <c r="I189" s="7"/>
      <c r="J189" s="7"/>
      <c r="K189" s="30">
        <f t="shared" si="32"/>
        <v>0</v>
      </c>
      <c r="L189" s="395"/>
      <c r="M189" s="396"/>
      <c r="N189" s="397"/>
      <c r="O189" s="36">
        <f t="shared" si="31"/>
        <v>0</v>
      </c>
      <c r="P189" s="172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406"/>
      <c r="B190" s="24">
        <f t="shared" si="45"/>
        <v>0.27430555555555552</v>
      </c>
      <c r="C190" s="24">
        <f t="shared" si="46"/>
        <v>0.31597222222222221</v>
      </c>
      <c r="D190" s="5"/>
      <c r="E190" s="172"/>
      <c r="F190" s="398"/>
      <c r="G190" s="398"/>
      <c r="H190" s="6"/>
      <c r="I190" s="7"/>
      <c r="J190" s="7"/>
      <c r="K190" s="30">
        <f t="shared" si="32"/>
        <v>0</v>
      </c>
      <c r="L190" s="395"/>
      <c r="M190" s="396"/>
      <c r="N190" s="397"/>
      <c r="O190" s="36">
        <f t="shared" si="31"/>
        <v>0</v>
      </c>
      <c r="P190" s="172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406"/>
      <c r="B191" s="24">
        <f t="shared" si="45"/>
        <v>0.31597222222222221</v>
      </c>
      <c r="C191" s="24">
        <f t="shared" si="46"/>
        <v>0.3576388888888889</v>
      </c>
      <c r="D191" s="5"/>
      <c r="E191" s="9"/>
      <c r="F191" s="398"/>
      <c r="G191" s="398"/>
      <c r="H191" s="6"/>
      <c r="I191" s="7"/>
      <c r="J191" s="7"/>
      <c r="K191" s="30">
        <f t="shared" si="32"/>
        <v>0</v>
      </c>
      <c r="L191" s="395"/>
      <c r="M191" s="396"/>
      <c r="N191" s="397"/>
      <c r="O191" s="36">
        <f t="shared" si="31"/>
        <v>0</v>
      </c>
      <c r="P191" s="172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406"/>
      <c r="B192" s="24">
        <f t="shared" si="45"/>
        <v>0.3576388888888889</v>
      </c>
      <c r="C192" s="24">
        <f t="shared" si="46"/>
        <v>0.39930555555555558</v>
      </c>
      <c r="D192" s="5"/>
      <c r="E192" s="9"/>
      <c r="F192" s="393"/>
      <c r="G192" s="394"/>
      <c r="H192" s="6"/>
      <c r="I192" s="7"/>
      <c r="J192" s="7"/>
      <c r="K192" s="30">
        <f t="shared" si="32"/>
        <v>0</v>
      </c>
      <c r="L192" s="395"/>
      <c r="M192" s="396"/>
      <c r="N192" s="397"/>
      <c r="O192" s="36">
        <f t="shared" si="31"/>
        <v>0</v>
      </c>
      <c r="P192" s="172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406"/>
      <c r="B193" s="24">
        <f t="shared" si="45"/>
        <v>0.39930555555555558</v>
      </c>
      <c r="C193" s="24">
        <f t="shared" si="46"/>
        <v>0.44097222222222227</v>
      </c>
      <c r="D193" s="5"/>
      <c r="E193" s="9"/>
      <c r="F193" s="393"/>
      <c r="G193" s="394"/>
      <c r="H193" s="6"/>
      <c r="I193" s="7"/>
      <c r="J193" s="7"/>
      <c r="K193" s="30">
        <f t="shared" si="32"/>
        <v>0</v>
      </c>
      <c r="L193" s="395"/>
      <c r="M193" s="396"/>
      <c r="N193" s="397"/>
      <c r="O193" s="36">
        <f t="shared" si="31"/>
        <v>0</v>
      </c>
      <c r="P193" s="172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406"/>
      <c r="B194" s="24">
        <f t="shared" si="45"/>
        <v>0.44097222222222227</v>
      </c>
      <c r="C194" s="24">
        <f t="shared" si="46"/>
        <v>0.48263888888888895</v>
      </c>
      <c r="D194" s="5"/>
      <c r="E194" s="9"/>
      <c r="F194" s="398"/>
      <c r="G194" s="398"/>
      <c r="H194" s="6"/>
      <c r="I194" s="7"/>
      <c r="J194" s="7"/>
      <c r="K194" s="30">
        <f t="shared" si="32"/>
        <v>0</v>
      </c>
      <c r="L194" s="395"/>
      <c r="M194" s="396"/>
      <c r="N194" s="397"/>
      <c r="O194" s="36">
        <f t="shared" si="31"/>
        <v>0</v>
      </c>
      <c r="P194" s="172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407"/>
      <c r="B195" s="25">
        <f t="shared" si="45"/>
        <v>0.48263888888888895</v>
      </c>
      <c r="C195" s="25">
        <f t="shared" si="46"/>
        <v>0.52430555555555558</v>
      </c>
      <c r="D195" s="15"/>
      <c r="E195" s="11"/>
      <c r="F195" s="401"/>
      <c r="G195" s="401"/>
      <c r="H195" s="12"/>
      <c r="I195" s="13"/>
      <c r="J195" s="13"/>
      <c r="K195" s="31">
        <f t="shared" si="32"/>
        <v>0</v>
      </c>
      <c r="L195" s="402"/>
      <c r="M195" s="403"/>
      <c r="N195" s="404"/>
      <c r="O195" s="39">
        <f t="shared" si="31"/>
        <v>0</v>
      </c>
      <c r="P195" s="173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405">
        <f>A155</f>
        <v>0</v>
      </c>
      <c r="B196" s="23">
        <f>B142</f>
        <v>0</v>
      </c>
      <c r="C196" s="23">
        <f>B196+1/24</f>
        <v>4.1666666666666664E-2</v>
      </c>
      <c r="D196" s="1"/>
      <c r="E196" s="171"/>
      <c r="F196" s="408"/>
      <c r="G196" s="409"/>
      <c r="H196" s="2"/>
      <c r="I196" s="3"/>
      <c r="J196" s="3"/>
      <c r="K196" s="29">
        <f t="shared" si="32"/>
        <v>0</v>
      </c>
      <c r="L196" s="410"/>
      <c r="M196" s="411"/>
      <c r="N196" s="412"/>
      <c r="O196" s="35">
        <f t="shared" si="31"/>
        <v>0</v>
      </c>
      <c r="P196" s="171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406"/>
      <c r="B197" s="24">
        <f>C196</f>
        <v>4.1666666666666664E-2</v>
      </c>
      <c r="C197" s="24">
        <f>B197+1/24</f>
        <v>8.3333333333333329E-2</v>
      </c>
      <c r="D197" s="5"/>
      <c r="E197" s="172"/>
      <c r="F197" s="398"/>
      <c r="G197" s="398"/>
      <c r="H197" s="6"/>
      <c r="I197" s="7"/>
      <c r="J197" s="7"/>
      <c r="K197" s="30">
        <f t="shared" si="32"/>
        <v>0</v>
      </c>
      <c r="L197" s="395"/>
      <c r="M197" s="396"/>
      <c r="N197" s="397"/>
      <c r="O197" s="36">
        <f t="shared" si="31"/>
        <v>0</v>
      </c>
      <c r="P197" s="172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40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72"/>
      <c r="F198" s="398"/>
      <c r="G198" s="398"/>
      <c r="H198" s="6"/>
      <c r="I198" s="7"/>
      <c r="J198" s="7"/>
      <c r="K198" s="30">
        <f t="shared" si="32"/>
        <v>0</v>
      </c>
      <c r="L198" s="395"/>
      <c r="M198" s="396"/>
      <c r="N198" s="397"/>
      <c r="O198" s="36">
        <f t="shared" si="31"/>
        <v>0</v>
      </c>
      <c r="P198" s="172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406"/>
      <c r="B199" s="24">
        <f t="shared" si="47"/>
        <v>0.125</v>
      </c>
      <c r="C199" s="24">
        <f t="shared" si="48"/>
        <v>0.16666666666666666</v>
      </c>
      <c r="D199" s="5"/>
      <c r="E199" s="172"/>
      <c r="F199" s="398"/>
      <c r="G199" s="398"/>
      <c r="H199" s="6"/>
      <c r="I199" s="7"/>
      <c r="J199" s="7"/>
      <c r="K199" s="30">
        <f t="shared" si="32"/>
        <v>0</v>
      </c>
      <c r="L199" s="395"/>
      <c r="M199" s="396"/>
      <c r="N199" s="397"/>
      <c r="O199" s="36">
        <f t="shared" si="31"/>
        <v>0</v>
      </c>
      <c r="P199" s="172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406"/>
      <c r="B200" s="24">
        <f t="shared" si="47"/>
        <v>0.16666666666666666</v>
      </c>
      <c r="C200" s="24">
        <f t="shared" si="48"/>
        <v>0.20833333333333331</v>
      </c>
      <c r="D200" s="5"/>
      <c r="E200" s="172"/>
      <c r="F200" s="398"/>
      <c r="G200" s="398"/>
      <c r="H200" s="6"/>
      <c r="I200" s="7"/>
      <c r="J200" s="7"/>
      <c r="K200" s="30">
        <f t="shared" si="32"/>
        <v>0</v>
      </c>
      <c r="L200" s="395"/>
      <c r="M200" s="396"/>
      <c r="N200" s="397"/>
      <c r="O200" s="36">
        <f t="shared" si="31"/>
        <v>0</v>
      </c>
      <c r="P200" s="172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406"/>
      <c r="B201" s="24">
        <f t="shared" si="47"/>
        <v>0.20833333333333331</v>
      </c>
      <c r="C201" s="24">
        <f t="shared" si="48"/>
        <v>0.24999999999999997</v>
      </c>
      <c r="D201" s="5"/>
      <c r="E201" s="172"/>
      <c r="F201" s="398"/>
      <c r="G201" s="398"/>
      <c r="H201" s="6"/>
      <c r="I201" s="7"/>
      <c r="J201" s="7"/>
      <c r="K201" s="30">
        <f t="shared" si="32"/>
        <v>0</v>
      </c>
      <c r="L201" s="395"/>
      <c r="M201" s="396"/>
      <c r="N201" s="397"/>
      <c r="O201" s="36">
        <f t="shared" si="31"/>
        <v>0</v>
      </c>
      <c r="P201" s="172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40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398"/>
      <c r="G202" s="398"/>
      <c r="H202" s="6"/>
      <c r="I202" s="7"/>
      <c r="J202" s="7"/>
      <c r="K202" s="30">
        <f t="shared" si="32"/>
        <v>0</v>
      </c>
      <c r="L202" s="395"/>
      <c r="M202" s="396"/>
      <c r="N202" s="397"/>
      <c r="O202" s="36">
        <f t="shared" si="31"/>
        <v>0</v>
      </c>
      <c r="P202" s="172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40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393"/>
      <c r="G203" s="394"/>
      <c r="H203" s="6"/>
      <c r="I203" s="7"/>
      <c r="J203" s="7"/>
      <c r="K203" s="30">
        <f t="shared" si="32"/>
        <v>0</v>
      </c>
      <c r="L203" s="395"/>
      <c r="M203" s="396"/>
      <c r="N203" s="397"/>
      <c r="O203" s="36">
        <f t="shared" si="31"/>
        <v>0</v>
      </c>
      <c r="P203" s="172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406"/>
      <c r="B204" s="24">
        <f t="shared" si="47"/>
        <v>0.33333333333333331</v>
      </c>
      <c r="C204" s="24">
        <f t="shared" si="48"/>
        <v>0.375</v>
      </c>
      <c r="D204" s="5"/>
      <c r="E204" s="9"/>
      <c r="F204" s="393"/>
      <c r="G204" s="394"/>
      <c r="H204" s="6"/>
      <c r="I204" s="7"/>
      <c r="J204" s="7"/>
      <c r="K204" s="30">
        <f t="shared" si="32"/>
        <v>0</v>
      </c>
      <c r="L204" s="395"/>
      <c r="M204" s="396"/>
      <c r="N204" s="397"/>
      <c r="O204" s="36">
        <f t="shared" si="31"/>
        <v>0</v>
      </c>
      <c r="P204" s="172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406"/>
      <c r="B205" s="24">
        <f t="shared" si="47"/>
        <v>0.375</v>
      </c>
      <c r="C205" s="24">
        <f t="shared" si="48"/>
        <v>0.41666666666666669</v>
      </c>
      <c r="D205" s="5"/>
      <c r="E205" s="9"/>
      <c r="F205" s="398"/>
      <c r="G205" s="398"/>
      <c r="H205" s="6"/>
      <c r="I205" s="7"/>
      <c r="J205" s="7"/>
      <c r="K205" s="30">
        <f t="shared" si="32"/>
        <v>0</v>
      </c>
      <c r="L205" s="395"/>
      <c r="M205" s="396"/>
      <c r="N205" s="397"/>
      <c r="O205" s="36">
        <f t="shared" si="31"/>
        <v>0</v>
      </c>
      <c r="P205" s="172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40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401"/>
      <c r="G206" s="401"/>
      <c r="H206" s="12"/>
      <c r="I206" s="13"/>
      <c r="J206" s="13"/>
      <c r="K206" s="31">
        <f t="shared" si="32"/>
        <v>0</v>
      </c>
      <c r="L206" s="402"/>
      <c r="M206" s="403"/>
      <c r="N206" s="404"/>
      <c r="O206" s="173">
        <f t="shared" si="31"/>
        <v>0</v>
      </c>
      <c r="P206" s="173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406">
        <f>A156</f>
        <v>0</v>
      </c>
      <c r="B207" s="23">
        <f>B144</f>
        <v>0</v>
      </c>
      <c r="C207" s="23">
        <f>B207+1/24</f>
        <v>4.1666666666666664E-2</v>
      </c>
      <c r="D207" s="1"/>
      <c r="E207" s="171"/>
      <c r="F207" s="408"/>
      <c r="G207" s="409"/>
      <c r="H207" s="2"/>
      <c r="I207" s="3"/>
      <c r="J207" s="3"/>
      <c r="K207" s="29">
        <f t="shared" si="32"/>
        <v>0</v>
      </c>
      <c r="L207" s="410"/>
      <c r="M207" s="411"/>
      <c r="N207" s="412"/>
      <c r="O207" s="35">
        <f t="shared" si="31"/>
        <v>0</v>
      </c>
      <c r="P207" s="171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406"/>
      <c r="B208" s="24">
        <f>C207</f>
        <v>4.1666666666666664E-2</v>
      </c>
      <c r="C208" s="24">
        <f>B208+1/24</f>
        <v>8.3333333333333329E-2</v>
      </c>
      <c r="D208" s="5"/>
      <c r="E208" s="172"/>
      <c r="F208" s="393"/>
      <c r="G208" s="394"/>
      <c r="H208" s="6"/>
      <c r="I208" s="7"/>
      <c r="J208" s="7"/>
      <c r="K208" s="30">
        <f t="shared" si="32"/>
        <v>0</v>
      </c>
      <c r="L208" s="395"/>
      <c r="M208" s="396"/>
      <c r="N208" s="397"/>
      <c r="O208" s="36">
        <f t="shared" si="31"/>
        <v>0</v>
      </c>
      <c r="P208" s="172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40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72"/>
      <c r="F209" s="398"/>
      <c r="G209" s="398"/>
      <c r="H209" s="6"/>
      <c r="I209" s="7"/>
      <c r="J209" s="7"/>
      <c r="K209" s="30">
        <f t="shared" si="32"/>
        <v>0</v>
      </c>
      <c r="L209" s="395"/>
      <c r="M209" s="396"/>
      <c r="N209" s="397"/>
      <c r="O209" s="36">
        <f t="shared" si="31"/>
        <v>0</v>
      </c>
      <c r="P209" s="172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406"/>
      <c r="B210" s="24">
        <f t="shared" si="49"/>
        <v>0.125</v>
      </c>
      <c r="C210" s="24">
        <f t="shared" si="50"/>
        <v>0.16666666666666666</v>
      </c>
      <c r="D210" s="5"/>
      <c r="E210" s="172"/>
      <c r="F210" s="398"/>
      <c r="G210" s="398"/>
      <c r="H210" s="6"/>
      <c r="I210" s="7"/>
      <c r="J210" s="7"/>
      <c r="K210" s="30">
        <f t="shared" si="32"/>
        <v>0</v>
      </c>
      <c r="L210" s="395"/>
      <c r="M210" s="396"/>
      <c r="N210" s="397"/>
      <c r="O210" s="36">
        <f t="shared" si="31"/>
        <v>0</v>
      </c>
      <c r="P210" s="172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406"/>
      <c r="B211" s="24">
        <f t="shared" si="49"/>
        <v>0.16666666666666666</v>
      </c>
      <c r="C211" s="24">
        <f t="shared" si="50"/>
        <v>0.20833333333333331</v>
      </c>
      <c r="D211" s="5"/>
      <c r="E211" s="172"/>
      <c r="F211" s="398"/>
      <c r="G211" s="398"/>
      <c r="H211" s="6"/>
      <c r="I211" s="7"/>
      <c r="J211" s="7"/>
      <c r="K211" s="30">
        <f t="shared" si="32"/>
        <v>0</v>
      </c>
      <c r="L211" s="395"/>
      <c r="M211" s="396"/>
      <c r="N211" s="397"/>
      <c r="O211" s="36">
        <f t="shared" si="31"/>
        <v>0</v>
      </c>
      <c r="P211" s="172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406"/>
      <c r="B212" s="24">
        <f t="shared" si="49"/>
        <v>0.20833333333333331</v>
      </c>
      <c r="C212" s="24">
        <f t="shared" si="50"/>
        <v>0.24999999999999997</v>
      </c>
      <c r="D212" s="5"/>
      <c r="E212" s="172"/>
      <c r="F212" s="398"/>
      <c r="G212" s="398"/>
      <c r="H212" s="6"/>
      <c r="I212" s="7"/>
      <c r="J212" s="7"/>
      <c r="K212" s="30">
        <f t="shared" si="32"/>
        <v>0</v>
      </c>
      <c r="L212" s="395"/>
      <c r="M212" s="396"/>
      <c r="N212" s="397"/>
      <c r="O212" s="36">
        <f t="shared" si="31"/>
        <v>0</v>
      </c>
      <c r="P212" s="172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40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398"/>
      <c r="G213" s="398"/>
      <c r="H213" s="6"/>
      <c r="I213" s="7"/>
      <c r="J213" s="7"/>
      <c r="K213" s="30">
        <f t="shared" si="32"/>
        <v>0</v>
      </c>
      <c r="L213" s="395"/>
      <c r="M213" s="396"/>
      <c r="N213" s="397"/>
      <c r="O213" s="36">
        <f t="shared" si="31"/>
        <v>0</v>
      </c>
      <c r="P213" s="172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40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393"/>
      <c r="G214" s="394"/>
      <c r="H214" s="6"/>
      <c r="I214" s="7"/>
      <c r="J214" s="7"/>
      <c r="K214" s="30">
        <f t="shared" si="32"/>
        <v>0</v>
      </c>
      <c r="L214" s="395"/>
      <c r="M214" s="396"/>
      <c r="N214" s="397"/>
      <c r="O214" s="36">
        <f t="shared" si="31"/>
        <v>0</v>
      </c>
      <c r="P214" s="172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406"/>
      <c r="B215" s="24">
        <f t="shared" si="49"/>
        <v>0.33333333333333331</v>
      </c>
      <c r="C215" s="24">
        <f t="shared" si="50"/>
        <v>0.375</v>
      </c>
      <c r="D215" s="5"/>
      <c r="E215" s="9"/>
      <c r="F215" s="393"/>
      <c r="G215" s="394"/>
      <c r="H215" s="6"/>
      <c r="I215" s="7"/>
      <c r="J215" s="7"/>
      <c r="K215" s="30">
        <f t="shared" si="32"/>
        <v>0</v>
      </c>
      <c r="L215" s="395"/>
      <c r="M215" s="396"/>
      <c r="N215" s="397"/>
      <c r="O215" s="36">
        <f t="shared" si="31"/>
        <v>0</v>
      </c>
      <c r="P215" s="172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406"/>
      <c r="B216" s="24">
        <f t="shared" si="49"/>
        <v>0.375</v>
      </c>
      <c r="C216" s="24">
        <f t="shared" si="50"/>
        <v>0.41666666666666669</v>
      </c>
      <c r="D216" s="5"/>
      <c r="E216" s="9"/>
      <c r="F216" s="398"/>
      <c r="G216" s="398"/>
      <c r="H216" s="6"/>
      <c r="I216" s="7"/>
      <c r="J216" s="7"/>
      <c r="K216" s="30">
        <f t="shared" si="32"/>
        <v>0</v>
      </c>
      <c r="L216" s="395"/>
      <c r="M216" s="396"/>
      <c r="N216" s="397"/>
      <c r="O216" s="36">
        <f t="shared" si="31"/>
        <v>0</v>
      </c>
      <c r="P216" s="172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40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401"/>
      <c r="G217" s="401"/>
      <c r="H217" s="12"/>
      <c r="I217" s="13"/>
      <c r="J217" s="13"/>
      <c r="K217" s="31">
        <f t="shared" si="32"/>
        <v>0</v>
      </c>
      <c r="L217" s="402"/>
      <c r="M217" s="403"/>
      <c r="N217" s="404"/>
      <c r="O217" s="173">
        <f t="shared" si="31"/>
        <v>0</v>
      </c>
      <c r="P217" s="173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405">
        <f>A157</f>
        <v>0</v>
      </c>
      <c r="B218" s="23">
        <f>B146</f>
        <v>0</v>
      </c>
      <c r="C218" s="23">
        <f>B218+1/24</f>
        <v>4.1666666666666664E-2</v>
      </c>
      <c r="D218" s="1"/>
      <c r="E218" s="171"/>
      <c r="F218" s="408"/>
      <c r="G218" s="409"/>
      <c r="H218" s="2"/>
      <c r="I218" s="3"/>
      <c r="J218" s="3"/>
      <c r="K218" s="29">
        <f t="shared" si="32"/>
        <v>0</v>
      </c>
      <c r="L218" s="410"/>
      <c r="M218" s="411"/>
      <c r="N218" s="412"/>
      <c r="O218" s="35">
        <f t="shared" si="31"/>
        <v>0</v>
      </c>
      <c r="P218" s="171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406"/>
      <c r="B219" s="24">
        <f>C218</f>
        <v>4.1666666666666664E-2</v>
      </c>
      <c r="C219" s="24">
        <f>B219+1/24</f>
        <v>8.3333333333333329E-2</v>
      </c>
      <c r="D219" s="5"/>
      <c r="E219" s="172"/>
      <c r="F219" s="393"/>
      <c r="G219" s="394"/>
      <c r="H219" s="6"/>
      <c r="I219" s="7"/>
      <c r="J219" s="7"/>
      <c r="K219" s="30">
        <f t="shared" si="32"/>
        <v>0</v>
      </c>
      <c r="L219" s="395"/>
      <c r="M219" s="396"/>
      <c r="N219" s="397"/>
      <c r="O219" s="36">
        <f t="shared" si="31"/>
        <v>0</v>
      </c>
      <c r="P219" s="172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40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72"/>
      <c r="F220" s="398"/>
      <c r="G220" s="398"/>
      <c r="H220" s="6"/>
      <c r="I220" s="7"/>
      <c r="J220" s="7"/>
      <c r="K220" s="30">
        <f t="shared" si="32"/>
        <v>0</v>
      </c>
      <c r="L220" s="395"/>
      <c r="M220" s="396"/>
      <c r="N220" s="397"/>
      <c r="O220" s="36">
        <f t="shared" si="31"/>
        <v>0</v>
      </c>
      <c r="P220" s="172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406"/>
      <c r="B221" s="24">
        <f t="shared" si="51"/>
        <v>0.125</v>
      </c>
      <c r="C221" s="24">
        <f t="shared" si="52"/>
        <v>0.16666666666666666</v>
      </c>
      <c r="D221" s="5"/>
      <c r="E221" s="172"/>
      <c r="F221" s="398"/>
      <c r="G221" s="398"/>
      <c r="H221" s="6"/>
      <c r="I221" s="7"/>
      <c r="J221" s="7"/>
      <c r="K221" s="30">
        <f t="shared" si="32"/>
        <v>0</v>
      </c>
      <c r="L221" s="395"/>
      <c r="M221" s="396"/>
      <c r="N221" s="397"/>
      <c r="O221" s="36">
        <f t="shared" si="31"/>
        <v>0</v>
      </c>
      <c r="P221" s="172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406"/>
      <c r="B222" s="24">
        <f t="shared" si="51"/>
        <v>0.16666666666666666</v>
      </c>
      <c r="C222" s="24">
        <f t="shared" si="52"/>
        <v>0.20833333333333331</v>
      </c>
      <c r="D222" s="5"/>
      <c r="E222" s="172"/>
      <c r="F222" s="398"/>
      <c r="G222" s="398"/>
      <c r="H222" s="6"/>
      <c r="I222" s="7"/>
      <c r="J222" s="7"/>
      <c r="K222" s="30">
        <f t="shared" si="32"/>
        <v>0</v>
      </c>
      <c r="L222" s="395"/>
      <c r="M222" s="396"/>
      <c r="N222" s="397"/>
      <c r="O222" s="36">
        <f t="shared" si="31"/>
        <v>0</v>
      </c>
      <c r="P222" s="172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406"/>
      <c r="B223" s="24">
        <f t="shared" si="51"/>
        <v>0.20833333333333331</v>
      </c>
      <c r="C223" s="24">
        <f t="shared" si="52"/>
        <v>0.24999999999999997</v>
      </c>
      <c r="D223" s="5"/>
      <c r="E223" s="172"/>
      <c r="F223" s="398"/>
      <c r="G223" s="398"/>
      <c r="H223" s="6"/>
      <c r="I223" s="7"/>
      <c r="J223" s="7"/>
      <c r="K223" s="30">
        <f t="shared" si="32"/>
        <v>0</v>
      </c>
      <c r="L223" s="395"/>
      <c r="M223" s="396"/>
      <c r="N223" s="397"/>
      <c r="O223" s="36">
        <f t="shared" si="31"/>
        <v>0</v>
      </c>
      <c r="P223" s="172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40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398"/>
      <c r="G224" s="398"/>
      <c r="H224" s="6"/>
      <c r="I224" s="7"/>
      <c r="J224" s="7"/>
      <c r="K224" s="30">
        <f t="shared" si="32"/>
        <v>0</v>
      </c>
      <c r="L224" s="395"/>
      <c r="M224" s="396"/>
      <c r="N224" s="397"/>
      <c r="O224" s="36">
        <f t="shared" si="31"/>
        <v>0</v>
      </c>
      <c r="P224" s="172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40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393"/>
      <c r="G225" s="394"/>
      <c r="H225" s="6"/>
      <c r="I225" s="7"/>
      <c r="J225" s="7"/>
      <c r="K225" s="30">
        <f t="shared" si="32"/>
        <v>0</v>
      </c>
      <c r="L225" s="395"/>
      <c r="M225" s="396"/>
      <c r="N225" s="397"/>
      <c r="O225" s="36">
        <f t="shared" si="31"/>
        <v>0</v>
      </c>
      <c r="P225" s="172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406"/>
      <c r="B226" s="24">
        <f t="shared" si="51"/>
        <v>0.33333333333333331</v>
      </c>
      <c r="C226" s="24">
        <f t="shared" si="52"/>
        <v>0.375</v>
      </c>
      <c r="D226" s="5"/>
      <c r="E226" s="9"/>
      <c r="F226" s="393"/>
      <c r="G226" s="394"/>
      <c r="H226" s="6"/>
      <c r="I226" s="7"/>
      <c r="J226" s="7"/>
      <c r="K226" s="30">
        <f t="shared" si="32"/>
        <v>0</v>
      </c>
      <c r="L226" s="395"/>
      <c r="M226" s="396"/>
      <c r="N226" s="397"/>
      <c r="O226" s="36">
        <f t="shared" ref="O226:O228" si="53">IF(H226=$V$5,$F$122,"")</f>
        <v>0</v>
      </c>
      <c r="P226" s="172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406"/>
      <c r="B227" s="24">
        <f t="shared" si="51"/>
        <v>0.375</v>
      </c>
      <c r="C227" s="24">
        <f t="shared" si="52"/>
        <v>0.41666666666666669</v>
      </c>
      <c r="D227" s="5"/>
      <c r="E227" s="9"/>
      <c r="F227" s="398"/>
      <c r="G227" s="398"/>
      <c r="H227" s="6"/>
      <c r="I227" s="7"/>
      <c r="J227" s="7"/>
      <c r="K227" s="30">
        <f t="shared" ref="K227:K228" si="54">(J227-I227+(J227&lt;I227))*24*60</f>
        <v>0</v>
      </c>
      <c r="L227" s="395"/>
      <c r="M227" s="396"/>
      <c r="N227" s="397"/>
      <c r="O227" s="36">
        <f t="shared" si="53"/>
        <v>0</v>
      </c>
      <c r="P227" s="172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40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401"/>
      <c r="G228" s="401"/>
      <c r="H228" s="12"/>
      <c r="I228" s="13"/>
      <c r="J228" s="13"/>
      <c r="K228" s="31">
        <f t="shared" si="54"/>
        <v>0</v>
      </c>
      <c r="L228" s="402"/>
      <c r="M228" s="403"/>
      <c r="N228" s="404"/>
      <c r="O228" s="173">
        <f t="shared" si="53"/>
        <v>0</v>
      </c>
      <c r="P228" s="173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5" thickBot="1">
      <c r="S229" s="34">
        <f t="shared" ref="S229:Z229" si="55">SUM(S162:S228)</f>
        <v>290</v>
      </c>
      <c r="T229" s="34">
        <f t="shared" si="55"/>
        <v>0</v>
      </c>
      <c r="U229" s="34">
        <f t="shared" si="55"/>
        <v>9.999999999999984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571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</mergeCells>
  <conditionalFormatting sqref="A37:F42">
    <cfRule type="containsBlanks" dxfId="759" priority="107" stopIfTrue="1">
      <formula>LEN(TRIM(A37))=0</formula>
    </cfRule>
  </conditionalFormatting>
  <conditionalFormatting sqref="A152:F157">
    <cfRule type="containsBlanks" dxfId="758" priority="81" stopIfTrue="1">
      <formula>LEN(TRIM(A152))=0</formula>
    </cfRule>
  </conditionalFormatting>
  <conditionalFormatting sqref="B21:C32">
    <cfRule type="containsBlanks" dxfId="757" priority="113" stopIfTrue="1">
      <formula>LEN(TRIM(B21))=0</formula>
    </cfRule>
  </conditionalFormatting>
  <conditionalFormatting sqref="B136:C147">
    <cfRule type="containsBlanks" dxfId="756" priority="87" stopIfTrue="1">
      <formula>LEN(TRIM(B136))=0</formula>
    </cfRule>
  </conditionalFormatting>
  <conditionalFormatting sqref="D162:D166 D167:G168 D169:F170">
    <cfRule type="containsBlanks" dxfId="755" priority="80" stopIfTrue="1">
      <formula>LEN(TRIM(D162))=0</formula>
    </cfRule>
  </conditionalFormatting>
  <conditionalFormatting sqref="D181:F182 D183:G184">
    <cfRule type="containsBlanks" dxfId="754" priority="79" stopIfTrue="1">
      <formula>LEN(TRIM(D181))=0</formula>
    </cfRule>
  </conditionalFormatting>
  <conditionalFormatting sqref="D59:G65 D66:F67 D68:J69">
    <cfRule type="containsBlanks" dxfId="753" priority="105" stopIfTrue="1">
      <formula>LEN(TRIM(D59))=0</formula>
    </cfRule>
  </conditionalFormatting>
  <conditionalFormatting sqref="D70:G76 D77:F78 D79:J80">
    <cfRule type="containsBlanks" dxfId="752" priority="104" stopIfTrue="1">
      <formula>LEN(TRIM(D70))=0</formula>
    </cfRule>
  </conditionalFormatting>
  <conditionalFormatting sqref="D81:G87 D88:F89 D90:J91">
    <cfRule type="containsBlanks" dxfId="751" priority="103" stopIfTrue="1">
      <formula>LEN(TRIM(D81))=0</formula>
    </cfRule>
  </conditionalFormatting>
  <conditionalFormatting sqref="D92:G98 D99:F100 D101:J102">
    <cfRule type="containsBlanks" dxfId="750" priority="51" stopIfTrue="1">
      <formula>LEN(TRIM(D92))=0</formula>
    </cfRule>
  </conditionalFormatting>
  <conditionalFormatting sqref="D103:G109 D110:F111 D112:J113">
    <cfRule type="containsBlanks" dxfId="749" priority="45" stopIfTrue="1">
      <formula>LEN(TRIM(D103))=0</formula>
    </cfRule>
  </conditionalFormatting>
  <conditionalFormatting sqref="D171:G173 D177:G180">
    <cfRule type="containsBlanks" dxfId="748" priority="14" stopIfTrue="1">
      <formula>LEN(TRIM(D171))=0</formula>
    </cfRule>
  </conditionalFormatting>
  <conditionalFormatting sqref="D188:G191 D192:F193 D194:G195">
    <cfRule type="containsBlanks" dxfId="747" priority="78" stopIfTrue="1">
      <formula>LEN(TRIM(D188))=0</formula>
    </cfRule>
  </conditionalFormatting>
  <conditionalFormatting sqref="D200:G202 D203:F204 D205:J206">
    <cfRule type="containsBlanks" dxfId="746" priority="77" stopIfTrue="1">
      <formula>LEN(TRIM(D200))=0</formula>
    </cfRule>
  </conditionalFormatting>
  <conditionalFormatting sqref="D207:G213 D214:F215 D216:J217">
    <cfRule type="containsBlanks" dxfId="745" priority="39" stopIfTrue="1">
      <formula>LEN(TRIM(D207))=0</formula>
    </cfRule>
  </conditionalFormatting>
  <conditionalFormatting sqref="D218:G224 D225:F226 D227:J228">
    <cfRule type="containsBlanks" dxfId="744" priority="32" stopIfTrue="1">
      <formula>LEN(TRIM(D218))=0</formula>
    </cfRule>
  </conditionalFormatting>
  <conditionalFormatting sqref="D47:J53 D54:F55 H54:J55 D56:J58">
    <cfRule type="containsBlanks" dxfId="743" priority="106" stopIfTrue="1">
      <formula>LEN(TRIM(D47))=0</formula>
    </cfRule>
  </conditionalFormatting>
  <conditionalFormatting sqref="D174:J176">
    <cfRule type="containsBlanks" dxfId="742" priority="2" stopIfTrue="1">
      <formula>LEN(TRIM(D174))=0</formula>
    </cfRule>
  </conditionalFormatting>
  <conditionalFormatting sqref="D185:J187">
    <cfRule type="containsBlanks" dxfId="741" priority="1" stopIfTrue="1">
      <formula>LEN(TRIM(D185))=0</formula>
    </cfRule>
  </conditionalFormatting>
  <conditionalFormatting sqref="D196:J199">
    <cfRule type="containsBlanks" dxfId="740" priority="3" stopIfTrue="1">
      <formula>LEN(TRIM(D196))=0</formula>
    </cfRule>
  </conditionalFormatting>
  <conditionalFormatting sqref="E21:E32">
    <cfRule type="containsBlanks" dxfId="739" priority="112" stopIfTrue="1">
      <formula>LEN(TRIM(E21))=0</formula>
    </cfRule>
  </conditionalFormatting>
  <conditionalFormatting sqref="E136:E147">
    <cfRule type="containsBlanks" dxfId="738" priority="86" stopIfTrue="1">
      <formula>LEN(TRIM(E136))=0</formula>
    </cfRule>
  </conditionalFormatting>
  <conditionalFormatting sqref="E165:G166">
    <cfRule type="containsBlanks" dxfId="737" priority="16" stopIfTrue="1">
      <formula>LEN(TRIM(E165))=0</formula>
    </cfRule>
  </conditionalFormatting>
  <conditionalFormatting sqref="E162:J164">
    <cfRule type="containsBlanks" dxfId="736" priority="22" stopIfTrue="1">
      <formula>LEN(TRIM(E162))=0</formula>
    </cfRule>
  </conditionalFormatting>
  <conditionalFormatting sqref="F5:H13">
    <cfRule type="containsBlanks" dxfId="735" priority="52" stopIfTrue="1">
      <formula>LEN(TRIM(F5))=0</formula>
    </cfRule>
  </conditionalFormatting>
  <conditionalFormatting sqref="F120:H128">
    <cfRule type="containsBlanks" dxfId="734" priority="63" stopIfTrue="1">
      <formula>LEN(TRIM(F120))=0</formula>
    </cfRule>
  </conditionalFormatting>
  <conditionalFormatting sqref="H59:J67">
    <cfRule type="containsBlanks" dxfId="733" priority="62" stopIfTrue="1">
      <formula>LEN(TRIM(H59))=0</formula>
    </cfRule>
  </conditionalFormatting>
  <conditionalFormatting sqref="H70:J78">
    <cfRule type="containsBlanks" dxfId="732" priority="61" stopIfTrue="1">
      <formula>LEN(TRIM(H70))=0</formula>
    </cfRule>
  </conditionalFormatting>
  <conditionalFormatting sqref="H81:J89">
    <cfRule type="containsBlanks" dxfId="731" priority="60" stopIfTrue="1">
      <formula>LEN(TRIM(H81))=0</formula>
    </cfRule>
  </conditionalFormatting>
  <conditionalFormatting sqref="H92:J100">
    <cfRule type="containsBlanks" dxfId="730" priority="46" stopIfTrue="1">
      <formula>LEN(TRIM(H92))=0</formula>
    </cfRule>
  </conditionalFormatting>
  <conditionalFormatting sqref="H103:J111">
    <cfRule type="containsBlanks" dxfId="729" priority="40" stopIfTrue="1">
      <formula>LEN(TRIM(H103))=0</formula>
    </cfRule>
  </conditionalFormatting>
  <conditionalFormatting sqref="H165:J173 H177:J184">
    <cfRule type="containsBlanks" dxfId="728" priority="15" stopIfTrue="1">
      <formula>LEN(TRIM(H165))=0</formula>
    </cfRule>
  </conditionalFormatting>
  <conditionalFormatting sqref="H188:J195">
    <cfRule type="containsBlanks" dxfId="727" priority="55" stopIfTrue="1">
      <formula>LEN(TRIM(H188))=0</formula>
    </cfRule>
  </conditionalFormatting>
  <conditionalFormatting sqref="H200:J204">
    <cfRule type="containsBlanks" dxfId="726" priority="54" stopIfTrue="1">
      <formula>LEN(TRIM(H200))=0</formula>
    </cfRule>
  </conditionalFormatting>
  <conditionalFormatting sqref="H207:J215">
    <cfRule type="containsBlanks" dxfId="725" priority="33" stopIfTrue="1">
      <formula>LEN(TRIM(H207))=0</formula>
    </cfRule>
  </conditionalFormatting>
  <conditionalFormatting sqref="H218:J226">
    <cfRule type="containsBlanks" dxfId="724" priority="26" stopIfTrue="1">
      <formula>LEN(TRIM(H218))=0</formula>
    </cfRule>
  </conditionalFormatting>
  <conditionalFormatting sqref="K5:L13">
    <cfRule type="containsBlanks" dxfId="723" priority="53" stopIfTrue="1">
      <formula>LEN(TRIM(K5))=0</formula>
    </cfRule>
  </conditionalFormatting>
  <conditionalFormatting sqref="K120:L128">
    <cfRule type="containsBlanks" dxfId="722" priority="89" stopIfTrue="1">
      <formula>LEN(TRIM(K120))=0</formula>
    </cfRule>
  </conditionalFormatting>
  <conditionalFormatting sqref="L47:L113">
    <cfRule type="containsBlanks" dxfId="721" priority="41" stopIfTrue="1">
      <formula>LEN(TRIM(L47))=0</formula>
    </cfRule>
  </conditionalFormatting>
  <conditionalFormatting sqref="L162:L228">
    <cfRule type="containsBlanks" dxfId="720" priority="13" stopIfTrue="1">
      <formula>LEN(TRIM(L162))=0</formula>
    </cfRule>
  </conditionalFormatting>
  <conditionalFormatting sqref="O47:Q113">
    <cfRule type="containsBlanks" dxfId="719" priority="42" stopIfTrue="1">
      <formula>LEN(TRIM(O47))=0</formula>
    </cfRule>
  </conditionalFormatting>
  <conditionalFormatting sqref="O162:Q228">
    <cfRule type="containsBlanks" dxfId="718" priority="27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8573D880-DDC8-45B3-B11A-6C252374AB89}">
      <formula1>$V$3:$V$5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15"/>
  <dimension ref="A1:AB229"/>
  <sheetViews>
    <sheetView topLeftCell="A159" zoomScale="70" zoomScaleNormal="70" workbookViewId="0">
      <selection activeCell="F156" sqref="F156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185"/>
      <c r="S1" s="185"/>
      <c r="T1" s="185"/>
      <c r="U1" s="185"/>
    </row>
    <row r="2" spans="1:24" ht="15.75" thickBot="1">
      <c r="A2" s="258" t="s">
        <v>90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186"/>
      <c r="S2" s="186"/>
      <c r="T2" s="186"/>
      <c r="U2" s="186"/>
    </row>
    <row r="3" spans="1:24" ht="18.75" thickBot="1">
      <c r="A3" s="259" t="s">
        <v>60</v>
      </c>
      <c r="B3" s="260"/>
      <c r="C3" s="260"/>
      <c r="D3" s="260"/>
      <c r="E3" s="261"/>
      <c r="F3" s="37" t="s">
        <v>61</v>
      </c>
      <c r="G3" s="38">
        <f>SUM(J21:J32)+SUM(J136:J147)</f>
        <v>58146.666666666657</v>
      </c>
      <c r="H3" s="38">
        <f>SUM(K21:K32)+SUM(K136:K147)</f>
        <v>40617</v>
      </c>
      <c r="I3" s="81" t="s">
        <v>47</v>
      </c>
      <c r="J3" s="82">
        <v>2000</v>
      </c>
      <c r="K3" s="83" t="s">
        <v>54</v>
      </c>
      <c r="L3" s="84">
        <v>720</v>
      </c>
    </row>
    <row r="4" spans="1:24" ht="20.25" customHeight="1" thickBot="1">
      <c r="A4" s="262" t="s">
        <v>8</v>
      </c>
      <c r="B4" s="263"/>
      <c r="C4" s="263"/>
      <c r="D4" s="263"/>
      <c r="E4" s="264"/>
      <c r="F4" s="265" t="s">
        <v>34</v>
      </c>
      <c r="G4" s="265"/>
      <c r="H4" s="266"/>
      <c r="I4" s="265" t="s">
        <v>9</v>
      </c>
      <c r="J4" s="267"/>
      <c r="K4" s="268" t="s">
        <v>16</v>
      </c>
      <c r="L4" s="266"/>
      <c r="M4" s="85"/>
      <c r="N4" s="269" t="s">
        <v>28</v>
      </c>
      <c r="O4" s="270"/>
      <c r="P4" s="270"/>
      <c r="Q4" s="270"/>
      <c r="R4" s="270"/>
      <c r="S4" s="270"/>
      <c r="T4" s="270"/>
      <c r="U4" s="271"/>
      <c r="X4" s="86"/>
    </row>
    <row r="5" spans="1:24" ht="15" thickBot="1">
      <c r="A5" s="289" t="s">
        <v>63</v>
      </c>
      <c r="B5" s="290"/>
      <c r="C5" s="290"/>
      <c r="D5" s="290"/>
      <c r="E5" s="290"/>
      <c r="F5" s="291" t="s">
        <v>121</v>
      </c>
      <c r="G5" s="292"/>
      <c r="H5" s="293"/>
      <c r="I5" s="294" t="s">
        <v>65</v>
      </c>
      <c r="J5" s="295"/>
      <c r="K5" s="291" t="s">
        <v>124</v>
      </c>
      <c r="L5" s="293"/>
      <c r="N5" s="296"/>
      <c r="O5" s="280" t="s">
        <v>29</v>
      </c>
      <c r="P5" s="281"/>
      <c r="Q5" s="281"/>
      <c r="R5" s="178"/>
      <c r="S5" s="178"/>
      <c r="T5" s="178"/>
      <c r="U5" s="87"/>
      <c r="X5" s="88"/>
    </row>
    <row r="6" spans="1:24" ht="14.25">
      <c r="A6" s="183" t="s">
        <v>7</v>
      </c>
      <c r="B6" s="184"/>
      <c r="C6" s="184"/>
      <c r="D6" s="184"/>
      <c r="E6" s="184"/>
      <c r="F6" s="275" t="s">
        <v>317</v>
      </c>
      <c r="G6" s="276"/>
      <c r="H6" s="277"/>
      <c r="I6" s="294" t="s">
        <v>45</v>
      </c>
      <c r="J6" s="295"/>
      <c r="K6" s="275" t="s">
        <v>171</v>
      </c>
      <c r="L6" s="277"/>
      <c r="N6" s="297"/>
      <c r="O6" s="298"/>
      <c r="P6" s="299"/>
      <c r="Q6" s="299"/>
      <c r="R6" s="179"/>
      <c r="S6" s="179"/>
      <c r="T6" s="179"/>
      <c r="U6" s="89"/>
      <c r="X6" s="88"/>
    </row>
    <row r="7" spans="1:24" ht="16.5" customHeight="1">
      <c r="A7" s="272" t="s">
        <v>46</v>
      </c>
      <c r="B7" s="273"/>
      <c r="C7" s="273"/>
      <c r="D7" s="273"/>
      <c r="E7" s="274"/>
      <c r="F7" s="275" t="s">
        <v>216</v>
      </c>
      <c r="G7" s="276"/>
      <c r="H7" s="277"/>
      <c r="I7" s="183" t="s">
        <v>44</v>
      </c>
      <c r="J7" s="71"/>
      <c r="K7" s="275" t="s">
        <v>125</v>
      </c>
      <c r="L7" s="277"/>
      <c r="N7" s="278"/>
      <c r="O7" s="280" t="s">
        <v>30</v>
      </c>
      <c r="P7" s="281"/>
      <c r="Q7" s="282"/>
      <c r="R7" s="180"/>
      <c r="S7" s="180"/>
      <c r="T7" s="180"/>
      <c r="U7" s="87"/>
      <c r="X7" s="88"/>
    </row>
    <row r="8" spans="1:24" ht="16.5" customHeight="1" thickBot="1">
      <c r="A8" s="272" t="s">
        <v>66</v>
      </c>
      <c r="B8" s="273"/>
      <c r="C8" s="273"/>
      <c r="D8" s="273"/>
      <c r="E8" s="274"/>
      <c r="F8" s="286" t="s">
        <v>147</v>
      </c>
      <c r="G8" s="287"/>
      <c r="H8" s="288"/>
      <c r="I8" s="183" t="s">
        <v>67</v>
      </c>
      <c r="J8" s="71"/>
      <c r="K8" s="286" t="s">
        <v>333</v>
      </c>
      <c r="L8" s="288"/>
      <c r="N8" s="279"/>
      <c r="O8" s="283"/>
      <c r="P8" s="284"/>
      <c r="Q8" s="285"/>
      <c r="R8" s="181"/>
      <c r="S8" s="181"/>
      <c r="T8" s="181"/>
      <c r="U8" s="91"/>
      <c r="X8" s="88"/>
    </row>
    <row r="9" spans="1:24" ht="15" thickBot="1">
      <c r="A9" s="303" t="s">
        <v>66</v>
      </c>
      <c r="B9" s="304"/>
      <c r="C9" s="304"/>
      <c r="D9" s="304"/>
      <c r="E9" s="305"/>
      <c r="F9" s="306" t="s">
        <v>123</v>
      </c>
      <c r="G9" s="307"/>
      <c r="H9" s="308"/>
      <c r="I9" s="92"/>
      <c r="J9" s="93"/>
      <c r="K9" s="306"/>
      <c r="L9" s="308"/>
      <c r="N9" s="309"/>
      <c r="O9" s="309"/>
      <c r="P9" s="310"/>
      <c r="Q9" s="310"/>
      <c r="R9" s="182"/>
      <c r="S9" s="182"/>
      <c r="T9" s="182"/>
      <c r="U9" s="182"/>
      <c r="X9" s="88"/>
    </row>
    <row r="10" spans="1:24" ht="15" hidden="1" thickBot="1">
      <c r="A10" s="94"/>
      <c r="B10" s="95"/>
      <c r="C10" s="95"/>
      <c r="D10" s="95"/>
      <c r="E10" s="95"/>
      <c r="F10" s="96"/>
      <c r="G10" s="96"/>
      <c r="H10" s="96"/>
      <c r="I10" s="95"/>
      <c r="J10" s="95"/>
      <c r="K10" s="96"/>
      <c r="L10" s="97"/>
      <c r="N10" s="177"/>
      <c r="O10" s="177"/>
      <c r="P10" s="182"/>
      <c r="Q10" s="182"/>
      <c r="R10" s="182"/>
      <c r="S10" s="182"/>
      <c r="T10" s="182"/>
      <c r="U10" s="182"/>
      <c r="X10" s="88"/>
    </row>
    <row r="11" spans="1:24" ht="15" hidden="1" thickBot="1">
      <c r="A11" s="94"/>
      <c r="B11" s="95"/>
      <c r="C11" s="95"/>
      <c r="D11" s="95"/>
      <c r="E11" s="95"/>
      <c r="F11" s="96"/>
      <c r="G11" s="96"/>
      <c r="H11" s="96"/>
      <c r="I11" s="95"/>
      <c r="J11" s="95"/>
      <c r="K11" s="96"/>
      <c r="L11" s="97"/>
      <c r="N11" s="177"/>
      <c r="O11" s="177"/>
      <c r="P11" s="182"/>
      <c r="Q11" s="182"/>
      <c r="R11" s="182"/>
      <c r="S11" s="182"/>
      <c r="T11" s="182"/>
      <c r="U11" s="182"/>
      <c r="X11" s="88"/>
    </row>
    <row r="12" spans="1:24" ht="15" hidden="1" thickBot="1">
      <c r="A12" s="94"/>
      <c r="B12" s="95"/>
      <c r="C12" s="95"/>
      <c r="D12" s="95"/>
      <c r="E12" s="95"/>
      <c r="F12" s="96"/>
      <c r="G12" s="96"/>
      <c r="H12" s="96"/>
      <c r="I12" s="95"/>
      <c r="J12" s="95"/>
      <c r="K12" s="96"/>
      <c r="L12" s="97"/>
      <c r="N12" s="177"/>
      <c r="O12" s="177"/>
      <c r="P12" s="182"/>
      <c r="Q12" s="182"/>
      <c r="R12" s="182"/>
      <c r="S12" s="182"/>
      <c r="T12" s="182"/>
      <c r="U12" s="182"/>
      <c r="X12" s="88"/>
    </row>
    <row r="13" spans="1:24" ht="15" hidden="1" thickBot="1">
      <c r="A13" s="94"/>
      <c r="B13" s="95"/>
      <c r="C13" s="95"/>
      <c r="D13" s="95"/>
      <c r="E13" s="95"/>
      <c r="F13" s="96"/>
      <c r="G13" s="96"/>
      <c r="H13" s="96"/>
      <c r="I13" s="95"/>
      <c r="J13" s="95"/>
      <c r="K13" s="96"/>
      <c r="L13" s="97"/>
      <c r="N13" s="177"/>
      <c r="O13" s="177"/>
      <c r="P13" s="182"/>
      <c r="Q13" s="182"/>
      <c r="R13" s="182"/>
      <c r="S13" s="182"/>
      <c r="T13" s="182"/>
      <c r="U13" s="182"/>
      <c r="X13" s="88"/>
    </row>
    <row r="14" spans="1:24" ht="18.75" customHeight="1" thickBot="1">
      <c r="A14" s="311" t="s">
        <v>33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3"/>
      <c r="N14" s="314" t="s">
        <v>37</v>
      </c>
      <c r="O14" s="315"/>
      <c r="P14" s="315"/>
      <c r="Q14" s="315"/>
      <c r="R14" s="315"/>
      <c r="S14" s="315"/>
      <c r="T14" s="315"/>
      <c r="U14" s="315"/>
      <c r="V14" s="316"/>
      <c r="X14" s="88"/>
    </row>
    <row r="15" spans="1:24" ht="8.25" customHeight="1">
      <c r="A15" s="300" t="s">
        <v>83</v>
      </c>
      <c r="B15" s="300" t="s">
        <v>51</v>
      </c>
      <c r="C15" s="300" t="s">
        <v>52</v>
      </c>
      <c r="D15" s="300" t="s">
        <v>24</v>
      </c>
      <c r="E15" s="300" t="s">
        <v>53</v>
      </c>
      <c r="F15" s="300" t="s">
        <v>55</v>
      </c>
      <c r="G15" s="300" t="s">
        <v>50</v>
      </c>
      <c r="H15" s="300" t="s">
        <v>64</v>
      </c>
      <c r="I15" s="300" t="s">
        <v>57</v>
      </c>
      <c r="J15" s="300" t="s">
        <v>49</v>
      </c>
      <c r="K15" s="300" t="s">
        <v>35</v>
      </c>
      <c r="L15" s="337" t="s">
        <v>48</v>
      </c>
      <c r="N15" s="324" t="s">
        <v>41</v>
      </c>
      <c r="O15" s="324"/>
      <c r="P15" s="325" t="s">
        <v>42</v>
      </c>
      <c r="Q15" s="326"/>
      <c r="R15" s="326"/>
      <c r="S15" s="326"/>
      <c r="T15" s="326"/>
      <c r="U15" s="327"/>
      <c r="V15" s="324" t="s">
        <v>43</v>
      </c>
      <c r="X15" s="88"/>
    </row>
    <row r="16" spans="1:24" ht="12.75" customHeight="1">
      <c r="A16" s="301"/>
      <c r="B16" s="301"/>
      <c r="C16" s="301"/>
      <c r="D16" s="301"/>
      <c r="E16" s="301"/>
      <c r="F16" s="301"/>
      <c r="G16" s="301"/>
      <c r="H16" s="301"/>
      <c r="I16" s="301"/>
      <c r="J16" s="301"/>
      <c r="K16" s="301"/>
      <c r="L16" s="338"/>
      <c r="N16" s="324"/>
      <c r="O16" s="324"/>
      <c r="P16" s="328"/>
      <c r="Q16" s="329"/>
      <c r="R16" s="329"/>
      <c r="S16" s="329"/>
      <c r="T16" s="329"/>
      <c r="U16" s="330"/>
      <c r="V16" s="324"/>
      <c r="X16" s="88"/>
    </row>
    <row r="17" spans="1:24" ht="12.75" customHeight="1">
      <c r="A17" s="301"/>
      <c r="B17" s="301"/>
      <c r="C17" s="301"/>
      <c r="D17" s="301"/>
      <c r="E17" s="301"/>
      <c r="F17" s="301"/>
      <c r="G17" s="301"/>
      <c r="H17" s="301"/>
      <c r="I17" s="301"/>
      <c r="J17" s="301"/>
      <c r="K17" s="301"/>
      <c r="L17" s="338"/>
      <c r="N17" s="324"/>
      <c r="O17" s="324"/>
      <c r="P17" s="328"/>
      <c r="Q17" s="329"/>
      <c r="R17" s="329"/>
      <c r="S17" s="329"/>
      <c r="T17" s="329"/>
      <c r="U17" s="330"/>
      <c r="V17" s="324"/>
      <c r="X17" s="88"/>
    </row>
    <row r="18" spans="1:24" ht="3.75" customHeight="1">
      <c r="A18" s="301"/>
      <c r="B18" s="301"/>
      <c r="C18" s="301"/>
      <c r="D18" s="301"/>
      <c r="E18" s="301"/>
      <c r="F18" s="301"/>
      <c r="G18" s="301"/>
      <c r="H18" s="301"/>
      <c r="I18" s="301"/>
      <c r="J18" s="301"/>
      <c r="K18" s="301"/>
      <c r="L18" s="338"/>
      <c r="N18" s="324"/>
      <c r="O18" s="324"/>
      <c r="P18" s="331"/>
      <c r="Q18" s="332"/>
      <c r="R18" s="332"/>
      <c r="S18" s="332"/>
      <c r="T18" s="332"/>
      <c r="U18" s="333"/>
      <c r="V18" s="324"/>
      <c r="X18" s="88"/>
    </row>
    <row r="19" spans="1:24" ht="45.75" customHeight="1" thickBot="1">
      <c r="A19" s="301"/>
      <c r="B19" s="301"/>
      <c r="C19" s="301"/>
      <c r="D19" s="302"/>
      <c r="E19" s="302"/>
      <c r="F19" s="302"/>
      <c r="G19" s="302"/>
      <c r="H19" s="302"/>
      <c r="I19" s="302"/>
      <c r="J19" s="302"/>
      <c r="K19" s="302"/>
      <c r="L19" s="338"/>
      <c r="M19" s="98"/>
      <c r="N19" s="334" t="s">
        <v>17</v>
      </c>
      <c r="O19" s="334"/>
      <c r="P19" s="18">
        <f>SUM(S47:S58)</f>
        <v>65.000000000000085</v>
      </c>
      <c r="Q19" s="18">
        <f>SUM(S59:S69)</f>
        <v>9.9999999999999645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75.000000000000057</v>
      </c>
      <c r="X19" s="182"/>
    </row>
    <row r="20" spans="1:24" ht="14.45" customHeight="1" thickBot="1">
      <c r="A20" s="317"/>
      <c r="B20" s="317"/>
      <c r="C20" s="317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176" t="s">
        <v>18</v>
      </c>
      <c r="O20" s="176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82"/>
    </row>
    <row r="21" spans="1:24" ht="17.25" customHeight="1">
      <c r="A21" s="300" t="str">
        <f>A37</f>
        <v>сироп лесной орех 0,25</v>
      </c>
      <c r="B21" s="318">
        <v>0.33333333333333331</v>
      </c>
      <c r="C21" s="318">
        <v>0.55833333333333335</v>
      </c>
      <c r="D21" s="320">
        <f>(C21-B21+(C21&lt;B21))*24*60</f>
        <v>324</v>
      </c>
      <c r="E21" s="322">
        <v>2800</v>
      </c>
      <c r="F21" s="335">
        <f>IF(E21=0,0,(F37/J3*60))</f>
        <v>241.07999999999998</v>
      </c>
      <c r="G21" s="339">
        <f>IF($K21=0,0,(K21*100)/(D21*$J$3/60))</f>
        <v>74.407407407407405</v>
      </c>
      <c r="H21" s="335">
        <f>P19+P26</f>
        <v>65.000000000000085</v>
      </c>
      <c r="I21" s="339">
        <f>D21-F21-P27</f>
        <v>-40.080000000000098</v>
      </c>
      <c r="J21" s="320">
        <f>(D21-H21)/60*E21</f>
        <v>12086.666666666661</v>
      </c>
      <c r="K21" s="341">
        <f>F37</f>
        <v>8036</v>
      </c>
      <c r="L21" s="100">
        <f>IF($K21=0,0,K21/J21)</f>
        <v>0.66486486486486518</v>
      </c>
      <c r="N21" s="176" t="s">
        <v>19</v>
      </c>
      <c r="O21" s="176"/>
      <c r="P21" s="18">
        <f>SUM(U46:U57)</f>
        <v>58.000000000000036</v>
      </c>
      <c r="Q21" s="18">
        <f>SUM(U58:U68)</f>
        <v>74.000000000000057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132.00000000000009</v>
      </c>
      <c r="W21" s="182"/>
      <c r="X21" s="182"/>
    </row>
    <row r="22" spans="1:24" ht="17.25" customHeight="1" thickBot="1">
      <c r="A22" s="317"/>
      <c r="B22" s="319"/>
      <c r="C22" s="319"/>
      <c r="D22" s="321"/>
      <c r="E22" s="323"/>
      <c r="F22" s="336"/>
      <c r="G22" s="340"/>
      <c r="H22" s="336"/>
      <c r="I22" s="340"/>
      <c r="J22" s="321"/>
      <c r="K22" s="342"/>
      <c r="L22" s="101">
        <f>K21-J21</f>
        <v>-4050.6666666666606</v>
      </c>
      <c r="N22" s="176" t="s">
        <v>20</v>
      </c>
      <c r="O22" s="176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82"/>
      <c r="X22" s="182"/>
    </row>
    <row r="23" spans="1:24" ht="17.25" customHeight="1">
      <c r="A23" s="300" t="str">
        <f>A38</f>
        <v>соленая карамель0,25</v>
      </c>
      <c r="B23" s="318">
        <v>0.55833333333333335</v>
      </c>
      <c r="C23" s="318">
        <v>0.83333333333333337</v>
      </c>
      <c r="D23" s="320">
        <f>(C23-B23+(C23&lt;B23))*24*60</f>
        <v>396.00000000000006</v>
      </c>
      <c r="E23" s="322">
        <v>2800</v>
      </c>
      <c r="F23" s="335">
        <f>IF(E23=0,0,(F38/J3*60))</f>
        <v>468.03000000000003</v>
      </c>
      <c r="G23" s="339">
        <f>IF($K23=0,0,(K23*100)/(D23*$J$3/60))</f>
        <v>118.18939393939392</v>
      </c>
      <c r="H23" s="335">
        <f>Q19+Q26</f>
        <v>9.9999999999999645</v>
      </c>
      <c r="I23" s="339">
        <f>D23-F23-Q27</f>
        <v>-166.02999999999997</v>
      </c>
      <c r="J23" s="320">
        <f>(D23-H23)/60*E23</f>
        <v>18013.333333333339</v>
      </c>
      <c r="K23" s="341">
        <f>F38</f>
        <v>15601</v>
      </c>
      <c r="L23" s="102">
        <f>IF($K23=0,0,K23/J23)</f>
        <v>0.86608068097705371</v>
      </c>
      <c r="N23" s="176" t="s">
        <v>27</v>
      </c>
      <c r="O23" s="176"/>
      <c r="P23" s="18">
        <f>SUM(W46:W57)</f>
        <v>0</v>
      </c>
      <c r="Q23" s="18">
        <f>SUM(W58:W68)</f>
        <v>9.9999999999999645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9.9999999999999645</v>
      </c>
      <c r="W23" s="182"/>
      <c r="X23" s="182"/>
    </row>
    <row r="24" spans="1:24" ht="16.899999999999999" customHeight="1" thickBot="1">
      <c r="A24" s="317"/>
      <c r="B24" s="319"/>
      <c r="C24" s="319"/>
      <c r="D24" s="321"/>
      <c r="E24" s="323"/>
      <c r="F24" s="336"/>
      <c r="G24" s="340"/>
      <c r="H24" s="336"/>
      <c r="I24" s="340"/>
      <c r="J24" s="321"/>
      <c r="K24" s="342"/>
      <c r="L24" s="101">
        <f>K23-J23</f>
        <v>-2412.3333333333394</v>
      </c>
      <c r="N24" s="174" t="s">
        <v>21</v>
      </c>
      <c r="O24" s="174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82"/>
      <c r="X24" s="182"/>
    </row>
    <row r="25" spans="1:24" ht="16.899999999999999" customHeight="1" collapsed="1">
      <c r="A25" s="300">
        <f>A39</f>
        <v>0</v>
      </c>
      <c r="B25" s="318"/>
      <c r="C25" s="318"/>
      <c r="D25" s="320">
        <f>(C25-B25+(C25&lt;B25))*24*60</f>
        <v>0</v>
      </c>
      <c r="E25" s="322"/>
      <c r="F25" s="335">
        <f>IF(E25=0,0,(F39/J3*60))</f>
        <v>0</v>
      </c>
      <c r="G25" s="339">
        <f>IF($K25=0,0,(K25*100)/(D25*$J$3/60))</f>
        <v>0</v>
      </c>
      <c r="H25" s="335">
        <f>R19+R26</f>
        <v>0</v>
      </c>
      <c r="I25" s="339">
        <f>D25-F25-R27</f>
        <v>0</v>
      </c>
      <c r="J25" s="320">
        <f>(D25-H25)/60*E25</f>
        <v>0</v>
      </c>
      <c r="K25" s="341">
        <f>F39</f>
        <v>0</v>
      </c>
      <c r="L25" s="100">
        <f>IF($K25=0,0,K25/J25)</f>
        <v>0</v>
      </c>
      <c r="N25" s="174" t="s">
        <v>39</v>
      </c>
      <c r="O25" s="174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82"/>
      <c r="X25" s="182"/>
    </row>
    <row r="26" spans="1:24" ht="16.899999999999999" customHeight="1" thickBot="1">
      <c r="A26" s="317"/>
      <c r="B26" s="319"/>
      <c r="C26" s="319"/>
      <c r="D26" s="321"/>
      <c r="E26" s="323"/>
      <c r="F26" s="336"/>
      <c r="G26" s="340"/>
      <c r="H26" s="336"/>
      <c r="I26" s="340"/>
      <c r="J26" s="321"/>
      <c r="K26" s="342"/>
      <c r="L26" s="101">
        <f>K25-J25</f>
        <v>0</v>
      </c>
      <c r="N26" s="343" t="s">
        <v>22</v>
      </c>
      <c r="O26" s="343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82"/>
      <c r="X26" s="182"/>
    </row>
    <row r="27" spans="1:24" ht="16.899999999999999" customHeight="1" collapsed="1">
      <c r="A27" s="301">
        <f>A40</f>
        <v>0</v>
      </c>
      <c r="B27" s="348"/>
      <c r="C27" s="348"/>
      <c r="D27" s="346">
        <f>(C27-B27+(C27&lt;B27))*24*60</f>
        <v>0</v>
      </c>
      <c r="E27" s="349"/>
      <c r="F27" s="344">
        <f>IF(E27=0,0,(F40/J3*60))</f>
        <v>0</v>
      </c>
      <c r="G27" s="339">
        <f>IF($K27=0,0,(K27*100)/(D27*$J$3/60))</f>
        <v>0</v>
      </c>
      <c r="H27" s="344">
        <f>S19+S26</f>
        <v>0</v>
      </c>
      <c r="I27" s="345">
        <f>D27-F27-S27</f>
        <v>0</v>
      </c>
      <c r="J27" s="346">
        <f>(D27-H27)/60*E27</f>
        <v>0</v>
      </c>
      <c r="K27" s="341">
        <f>F40</f>
        <v>0</v>
      </c>
      <c r="L27" s="100">
        <f>IF($K27=0,0,K27/J27)</f>
        <v>0</v>
      </c>
      <c r="N27" s="347" t="s">
        <v>15</v>
      </c>
      <c r="O27" s="347"/>
      <c r="P27" s="19">
        <f t="shared" ref="P27:U27" si="1">SUM(P18:P26)</f>
        <v>123.00000000000011</v>
      </c>
      <c r="Q27" s="19">
        <f t="shared" si="1"/>
        <v>94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217.00000000000011</v>
      </c>
      <c r="W27" s="182"/>
      <c r="X27" s="182"/>
    </row>
    <row r="28" spans="1:24" ht="16.899999999999999" customHeight="1" thickBot="1">
      <c r="A28" s="317"/>
      <c r="B28" s="319"/>
      <c r="C28" s="319"/>
      <c r="D28" s="321"/>
      <c r="E28" s="323"/>
      <c r="F28" s="336"/>
      <c r="G28" s="340"/>
      <c r="H28" s="336"/>
      <c r="I28" s="340"/>
      <c r="J28" s="321"/>
      <c r="K28" s="342"/>
      <c r="L28" s="101">
        <f>K27-J27</f>
        <v>0</v>
      </c>
      <c r="N28" s="347"/>
      <c r="O28" s="347"/>
      <c r="P28" s="19"/>
      <c r="Q28" s="19"/>
      <c r="R28" s="19"/>
      <c r="S28" s="19"/>
      <c r="T28" s="19"/>
      <c r="U28" s="19"/>
      <c r="V28" s="19"/>
      <c r="W28" s="182"/>
      <c r="X28" s="182"/>
    </row>
    <row r="29" spans="1:24" ht="16.899999999999999" customHeight="1">
      <c r="A29" s="300">
        <f>A41</f>
        <v>0</v>
      </c>
      <c r="B29" s="318"/>
      <c r="C29" s="318"/>
      <c r="D29" s="320">
        <f>(C29-B29+(C29&lt;B29))*24*60</f>
        <v>0</v>
      </c>
      <c r="E29" s="322"/>
      <c r="F29" s="335">
        <f>IF(E29=0,0,(F41/J3*60))</f>
        <v>0</v>
      </c>
      <c r="G29" s="339">
        <f>IF($K29=0,0,(K29*100)/(D29*$J$3/60))</f>
        <v>0</v>
      </c>
      <c r="H29" s="335">
        <f>T19+T26</f>
        <v>0</v>
      </c>
      <c r="I29" s="339">
        <f>D29-F29-T27</f>
        <v>0</v>
      </c>
      <c r="J29" s="320">
        <f>(D29-H29)/60*E29</f>
        <v>0</v>
      </c>
      <c r="K29" s="341">
        <f>F41</f>
        <v>0</v>
      </c>
      <c r="L29" s="100">
        <f>IF($K29=0,0,K29/J29)</f>
        <v>0</v>
      </c>
      <c r="V29" s="182"/>
      <c r="W29" s="182"/>
      <c r="X29" s="182"/>
    </row>
    <row r="30" spans="1:24" ht="16.899999999999999" customHeight="1" thickBot="1">
      <c r="A30" s="317"/>
      <c r="B30" s="319"/>
      <c r="C30" s="319"/>
      <c r="D30" s="321"/>
      <c r="E30" s="323"/>
      <c r="F30" s="336"/>
      <c r="G30" s="340"/>
      <c r="H30" s="336"/>
      <c r="I30" s="340"/>
      <c r="J30" s="321"/>
      <c r="K30" s="342"/>
      <c r="L30" s="101">
        <f>K29-J29</f>
        <v>0</v>
      </c>
      <c r="V30" s="182"/>
      <c r="W30" s="182"/>
      <c r="X30" s="182"/>
    </row>
    <row r="31" spans="1:24" ht="16.899999999999999" customHeight="1">
      <c r="A31" s="300">
        <f>A42</f>
        <v>0</v>
      </c>
      <c r="B31" s="318"/>
      <c r="C31" s="318"/>
      <c r="D31" s="320">
        <f>(C31-B31+(C31&lt;B31))*24*60</f>
        <v>0</v>
      </c>
      <c r="E31" s="322"/>
      <c r="F31" s="335">
        <f>IF(E31=0,0,(F42/J3*60))</f>
        <v>0</v>
      </c>
      <c r="G31" s="339">
        <f>IF($K31=0,0,(K31*100)/(D31*$J$3/60))</f>
        <v>0</v>
      </c>
      <c r="H31" s="335">
        <f>U19+U26</f>
        <v>0</v>
      </c>
      <c r="I31" s="339">
        <f>D31-F31-U27</f>
        <v>0</v>
      </c>
      <c r="J31" s="320">
        <f>(D31-H31)/60*E31</f>
        <v>0</v>
      </c>
      <c r="K31" s="341">
        <f>F42</f>
        <v>0</v>
      </c>
      <c r="L31" s="100">
        <f>IF($K31=0,0,K31/J31)</f>
        <v>0</v>
      </c>
      <c r="V31" s="182"/>
      <c r="W31" s="182"/>
      <c r="X31" s="182"/>
    </row>
    <row r="32" spans="1:24" ht="16.899999999999999" customHeight="1" thickBot="1">
      <c r="A32" s="317"/>
      <c r="B32" s="319"/>
      <c r="C32" s="319"/>
      <c r="D32" s="321"/>
      <c r="E32" s="323"/>
      <c r="F32" s="336"/>
      <c r="G32" s="340"/>
      <c r="H32" s="336"/>
      <c r="I32" s="340"/>
      <c r="J32" s="321"/>
      <c r="K32" s="342"/>
      <c r="L32" s="103">
        <f>K31-J31</f>
        <v>0</v>
      </c>
      <c r="V32" s="182"/>
      <c r="W32" s="182"/>
      <c r="X32" s="182"/>
    </row>
    <row r="33" spans="1:28" s="104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175" t="s">
        <v>81</v>
      </c>
      <c r="K33" s="140" t="s">
        <v>82</v>
      </c>
      <c r="L33" s="354">
        <f>IF($K34=0,0,K34/J34)</f>
        <v>0.78528239202657812</v>
      </c>
      <c r="N33"/>
      <c r="O33"/>
      <c r="P33"/>
      <c r="Q33"/>
      <c r="R33"/>
      <c r="S33"/>
      <c r="T33"/>
      <c r="U33"/>
      <c r="V33" s="182"/>
      <c r="W33" s="105"/>
      <c r="X33" s="105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41">
        <f>J21+J23+J25+J27+J29+J31</f>
        <v>30100</v>
      </c>
      <c r="K34" s="140">
        <f>K21+K23+K25+K27+K29+K31</f>
        <v>23637</v>
      </c>
      <c r="L34" s="355"/>
      <c r="M34" s="182"/>
      <c r="V34" s="182"/>
      <c r="W34" s="182"/>
      <c r="X34" s="182"/>
    </row>
    <row r="35" spans="1:28" ht="17.25" customHeight="1">
      <c r="A35" s="363" t="s">
        <v>11</v>
      </c>
      <c r="B35" s="364"/>
      <c r="C35" s="364"/>
      <c r="D35" s="364"/>
      <c r="E35" s="337"/>
      <c r="F35" s="300" t="s">
        <v>78</v>
      </c>
      <c r="G35" s="300" t="s">
        <v>80</v>
      </c>
      <c r="H35" s="367"/>
      <c r="I35" s="20"/>
      <c r="J35" s="21"/>
      <c r="K35" s="22"/>
      <c r="L35" s="367" t="s">
        <v>56</v>
      </c>
      <c r="M35" s="356"/>
      <c r="V35" s="182"/>
      <c r="W35" s="106"/>
      <c r="X35" s="106"/>
    </row>
    <row r="36" spans="1:28" ht="17.25" customHeight="1" thickBot="1">
      <c r="A36" s="365"/>
      <c r="B36" s="366"/>
      <c r="C36" s="366"/>
      <c r="D36" s="366"/>
      <c r="E36" s="338"/>
      <c r="F36" s="302"/>
      <c r="G36" s="301"/>
      <c r="H36" s="368"/>
      <c r="I36" s="117"/>
      <c r="J36" s="118"/>
      <c r="K36" s="115"/>
      <c r="L36" s="368"/>
      <c r="M36" s="356"/>
      <c r="V36" s="182"/>
      <c r="W36" s="106"/>
      <c r="X36" s="106"/>
    </row>
    <row r="37" spans="1:28" ht="15.75" thickBot="1">
      <c r="A37" s="357" t="s">
        <v>334</v>
      </c>
      <c r="B37" s="358"/>
      <c r="C37" s="358"/>
      <c r="D37" s="358"/>
      <c r="E37" s="359"/>
      <c r="F37" s="62">
        <v>8036</v>
      </c>
      <c r="G37" s="119">
        <v>11388</v>
      </c>
      <c r="H37" s="120"/>
      <c r="I37" s="121"/>
      <c r="J37" s="122"/>
      <c r="K37" s="123">
        <f>G37</f>
        <v>11388</v>
      </c>
      <c r="L37" s="107"/>
      <c r="M37" s="108"/>
      <c r="V37" s="182"/>
      <c r="W37" s="182"/>
      <c r="X37" s="182"/>
    </row>
    <row r="38" spans="1:28" ht="13.5" customHeight="1" thickBot="1">
      <c r="A38" s="360" t="s">
        <v>335</v>
      </c>
      <c r="B38" s="361"/>
      <c r="C38" s="361"/>
      <c r="D38" s="361"/>
      <c r="E38" s="362"/>
      <c r="F38" s="62">
        <v>15601</v>
      </c>
      <c r="G38" s="124">
        <v>10944</v>
      </c>
      <c r="H38" s="109"/>
      <c r="I38" s="110"/>
      <c r="J38" s="111"/>
      <c r="K38" s="17">
        <f t="shared" ref="K38:K42" si="2">G38</f>
        <v>10944</v>
      </c>
      <c r="L38" s="64"/>
      <c r="M38" s="108"/>
      <c r="V38" s="182"/>
      <c r="W38" s="182"/>
      <c r="X38" s="182"/>
    </row>
    <row r="39" spans="1:28" ht="13.5" customHeight="1" thickBot="1">
      <c r="A39" s="360"/>
      <c r="B39" s="361"/>
      <c r="C39" s="361"/>
      <c r="D39" s="361"/>
      <c r="E39" s="362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182"/>
      <c r="W39" s="182"/>
      <c r="X39" s="182"/>
    </row>
    <row r="40" spans="1:28" ht="13.5" customHeight="1" thickBot="1">
      <c r="A40" s="360"/>
      <c r="B40" s="361"/>
      <c r="C40" s="361"/>
      <c r="D40" s="361"/>
      <c r="E40" s="362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182"/>
      <c r="W40" s="182"/>
      <c r="X40" s="182"/>
    </row>
    <row r="41" spans="1:28" ht="13.5" customHeight="1" thickBot="1">
      <c r="A41" s="360"/>
      <c r="B41" s="361"/>
      <c r="C41" s="361"/>
      <c r="D41" s="361"/>
      <c r="E41" s="362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182"/>
      <c r="W41" s="182"/>
      <c r="X41" s="182"/>
    </row>
    <row r="42" spans="1:28" ht="13.5" customHeight="1" thickBot="1">
      <c r="A42" s="369"/>
      <c r="B42" s="370"/>
      <c r="C42" s="370"/>
      <c r="D42" s="370"/>
      <c r="E42" s="371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182"/>
      <c r="W42" s="182"/>
      <c r="X42" s="182"/>
    </row>
    <row r="43" spans="1:28" ht="13.5" thickBot="1">
      <c r="A43" s="372" t="s">
        <v>79</v>
      </c>
      <c r="B43" s="373"/>
      <c r="C43" s="373"/>
      <c r="D43" s="373"/>
      <c r="E43" s="373"/>
      <c r="F43" s="374"/>
      <c r="G43" s="373"/>
      <c r="H43" s="373"/>
      <c r="I43" s="373"/>
      <c r="J43" s="375"/>
      <c r="K43" s="116">
        <f>SUM(K37:K42)</f>
        <v>22332</v>
      </c>
      <c r="L43" s="116">
        <f>SUM(L38+L38)</f>
        <v>0</v>
      </c>
      <c r="M43" s="112"/>
      <c r="V43" s="182"/>
    </row>
    <row r="44" spans="1:28" ht="12.75" customHeight="1" thickBot="1"/>
    <row r="45" spans="1:28" ht="12.75" customHeight="1" thickBot="1">
      <c r="A45" s="376" t="s">
        <v>11</v>
      </c>
      <c r="B45" s="376" t="s">
        <v>59</v>
      </c>
      <c r="C45" s="378"/>
      <c r="D45" s="380" t="s">
        <v>58</v>
      </c>
      <c r="E45" s="378" t="s">
        <v>1</v>
      </c>
      <c r="F45" s="383" t="s">
        <v>6</v>
      </c>
      <c r="G45" s="384"/>
      <c r="H45" s="380" t="s">
        <v>5</v>
      </c>
      <c r="I45" s="388" t="s">
        <v>12</v>
      </c>
      <c r="J45" s="389"/>
      <c r="K45" s="380" t="s">
        <v>38</v>
      </c>
      <c r="L45" s="376" t="s">
        <v>0</v>
      </c>
      <c r="M45" s="383"/>
      <c r="N45" s="384"/>
      <c r="O45" s="380" t="s">
        <v>4</v>
      </c>
      <c r="P45" s="380" t="s">
        <v>2</v>
      </c>
      <c r="Q45" s="380" t="s">
        <v>3</v>
      </c>
      <c r="S45" s="390" t="s">
        <v>26</v>
      </c>
      <c r="T45" s="391"/>
      <c r="U45" s="391"/>
      <c r="V45" s="391"/>
      <c r="W45" s="391"/>
      <c r="X45" s="391"/>
      <c r="Y45" s="391"/>
      <c r="Z45" s="392"/>
    </row>
    <row r="46" spans="1:28" s="85" customFormat="1" ht="25.5" customHeight="1" thickBot="1">
      <c r="A46" s="377"/>
      <c r="B46" s="377"/>
      <c r="C46" s="379"/>
      <c r="D46" s="381"/>
      <c r="E46" s="382"/>
      <c r="F46" s="385"/>
      <c r="G46" s="386"/>
      <c r="H46" s="387"/>
      <c r="I46" s="27" t="s">
        <v>13</v>
      </c>
      <c r="J46" s="28" t="s">
        <v>14</v>
      </c>
      <c r="K46" s="381"/>
      <c r="L46" s="377"/>
      <c r="M46" s="399"/>
      <c r="N46" s="400"/>
      <c r="O46" s="381"/>
      <c r="P46" s="381"/>
      <c r="Q46" s="381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405" t="str">
        <f>A37</f>
        <v>сироп лесной орех 0,25</v>
      </c>
      <c r="B47" s="23">
        <f>B21</f>
        <v>0.33333333333333331</v>
      </c>
      <c r="C47" s="23">
        <f>B47+1/24</f>
        <v>0.375</v>
      </c>
      <c r="D47" s="1"/>
      <c r="E47" s="171"/>
      <c r="F47" s="408" t="s">
        <v>336</v>
      </c>
      <c r="G47" s="409"/>
      <c r="H47" s="2" t="s">
        <v>102</v>
      </c>
      <c r="I47" s="3">
        <v>0.34027777777777773</v>
      </c>
      <c r="J47" s="3">
        <v>0.38055555555555554</v>
      </c>
      <c r="K47" s="29">
        <f>(J47-I47+(J47&lt;I47))*24*60</f>
        <v>58.000000000000036</v>
      </c>
      <c r="L47" s="410" t="s">
        <v>337</v>
      </c>
      <c r="M47" s="411"/>
      <c r="N47" s="412"/>
      <c r="O47" s="35" t="str">
        <f t="shared" ref="O47:O110" si="3">IF(H47=$V$5,$F$7,"")</f>
        <v/>
      </c>
      <c r="P47" s="171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58.000000000000036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406"/>
      <c r="B48" s="24">
        <f>C47</f>
        <v>0.375</v>
      </c>
      <c r="C48" s="24">
        <f>B48+1/24</f>
        <v>0.41666666666666669</v>
      </c>
      <c r="D48" s="5"/>
      <c r="E48" s="172"/>
      <c r="F48" s="393" t="s">
        <v>132</v>
      </c>
      <c r="G48" s="394"/>
      <c r="H48" s="6" t="s">
        <v>99</v>
      </c>
      <c r="I48" s="7">
        <v>0.5131944444444444</v>
      </c>
      <c r="J48" s="7">
        <v>0.52222222222222225</v>
      </c>
      <c r="K48" s="30">
        <f t="shared" ref="K48:K111" si="4">(J48-I48+(J48&lt;I48))*24*60</f>
        <v>13.000000000000114</v>
      </c>
      <c r="L48" s="395"/>
      <c r="M48" s="396"/>
      <c r="N48" s="397"/>
      <c r="O48" s="36" t="str">
        <f t="shared" si="3"/>
        <v/>
      </c>
      <c r="P48" s="172"/>
      <c r="Q48" s="8"/>
      <c r="R48"/>
      <c r="S48" s="33">
        <f t="shared" ref="S48:S111" si="5">IF($H48="ПЛАНОВЫЕ",$K48,0)</f>
        <v>13.000000000000114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406"/>
      <c r="B49" s="24">
        <f t="shared" ref="B49:B58" si="13">C48</f>
        <v>0.41666666666666669</v>
      </c>
      <c r="C49" s="24">
        <f t="shared" ref="C49:C58" si="14">B49+1/24</f>
        <v>0.45833333333333337</v>
      </c>
      <c r="D49" s="5"/>
      <c r="E49" s="172"/>
      <c r="F49" s="398" t="s">
        <v>104</v>
      </c>
      <c r="G49" s="398"/>
      <c r="H49" s="6" t="s">
        <v>99</v>
      </c>
      <c r="I49" s="7">
        <v>0.52222222222222225</v>
      </c>
      <c r="J49" s="7">
        <v>0.54999999999999993</v>
      </c>
      <c r="K49" s="30">
        <f t="shared" si="4"/>
        <v>39.999999999999858</v>
      </c>
      <c r="L49" s="395"/>
      <c r="M49" s="396"/>
      <c r="N49" s="397"/>
      <c r="O49" s="36" t="str">
        <f t="shared" si="3"/>
        <v/>
      </c>
      <c r="P49" s="172"/>
      <c r="Q49" s="8"/>
      <c r="R49"/>
      <c r="S49" s="33">
        <f t="shared" si="5"/>
        <v>39.999999999999858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406"/>
      <c r="B50" s="24">
        <f t="shared" si="13"/>
        <v>0.45833333333333337</v>
      </c>
      <c r="C50" s="24">
        <f t="shared" si="14"/>
        <v>0.5</v>
      </c>
      <c r="D50" s="5"/>
      <c r="E50" s="172"/>
      <c r="F50" s="398" t="s">
        <v>338</v>
      </c>
      <c r="G50" s="398"/>
      <c r="H50" s="6" t="s">
        <v>99</v>
      </c>
      <c r="I50" s="7">
        <v>0.54999999999999993</v>
      </c>
      <c r="J50" s="7">
        <v>0.55833333333333335</v>
      </c>
      <c r="K50" s="30">
        <f t="shared" si="4"/>
        <v>12.000000000000117</v>
      </c>
      <c r="L50" s="395"/>
      <c r="M50" s="396"/>
      <c r="N50" s="397"/>
      <c r="O50" s="36" t="str">
        <f t="shared" si="3"/>
        <v/>
      </c>
      <c r="P50" s="172"/>
      <c r="Q50" s="8"/>
      <c r="R50"/>
      <c r="S50" s="33">
        <f t="shared" si="5"/>
        <v>12.000000000000117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406"/>
      <c r="B51" s="24">
        <f t="shared" si="13"/>
        <v>0.5</v>
      </c>
      <c r="C51" s="24">
        <f t="shared" si="14"/>
        <v>0.54166666666666663</v>
      </c>
      <c r="D51" s="5"/>
      <c r="E51" s="172"/>
      <c r="F51" s="398"/>
      <c r="G51" s="398"/>
      <c r="H51" s="6"/>
      <c r="I51" s="7"/>
      <c r="J51" s="7"/>
      <c r="K51" s="30">
        <f t="shared" si="4"/>
        <v>0</v>
      </c>
      <c r="L51" s="395"/>
      <c r="M51" s="396"/>
      <c r="N51" s="397"/>
      <c r="O51" s="36" t="str">
        <f t="shared" si="3"/>
        <v>Касьяненко</v>
      </c>
      <c r="P51" s="172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406"/>
      <c r="B52" s="24">
        <f t="shared" si="13"/>
        <v>0.54166666666666663</v>
      </c>
      <c r="C52" s="24">
        <f t="shared" si="14"/>
        <v>0.58333333333333326</v>
      </c>
      <c r="D52" s="5"/>
      <c r="E52" s="172"/>
      <c r="F52" s="398"/>
      <c r="G52" s="398"/>
      <c r="H52" s="6"/>
      <c r="I52" s="7"/>
      <c r="J52" s="7"/>
      <c r="K52" s="30">
        <f t="shared" si="4"/>
        <v>0</v>
      </c>
      <c r="L52" s="395"/>
      <c r="M52" s="396"/>
      <c r="N52" s="397"/>
      <c r="O52" s="36" t="str">
        <f t="shared" si="3"/>
        <v>Касьяненко</v>
      </c>
      <c r="P52" s="172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406"/>
      <c r="B53" s="24">
        <f t="shared" si="13"/>
        <v>0.58333333333333326</v>
      </c>
      <c r="C53" s="24">
        <f t="shared" si="14"/>
        <v>0.62499999999999989</v>
      </c>
      <c r="D53" s="5"/>
      <c r="E53" s="9"/>
      <c r="F53" s="398"/>
      <c r="G53" s="398"/>
      <c r="H53" s="6"/>
      <c r="I53" s="7"/>
      <c r="J53" s="7"/>
      <c r="K53" s="30">
        <f t="shared" si="4"/>
        <v>0</v>
      </c>
      <c r="L53" s="395"/>
      <c r="M53" s="396"/>
      <c r="N53" s="397"/>
      <c r="O53" s="36" t="str">
        <f t="shared" si="3"/>
        <v>Касьяненко</v>
      </c>
      <c r="P53" s="172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406"/>
      <c r="B54" s="24">
        <f t="shared" si="13"/>
        <v>0.62499999999999989</v>
      </c>
      <c r="C54" s="24">
        <f t="shared" si="14"/>
        <v>0.66666666666666652</v>
      </c>
      <c r="D54" s="5"/>
      <c r="E54" s="9"/>
      <c r="F54" s="393"/>
      <c r="G54" s="394"/>
      <c r="H54" s="6"/>
      <c r="I54" s="7"/>
      <c r="J54" s="7"/>
      <c r="K54" s="30">
        <f t="shared" si="4"/>
        <v>0</v>
      </c>
      <c r="L54" s="395"/>
      <c r="M54" s="396"/>
      <c r="N54" s="397"/>
      <c r="O54" s="36" t="str">
        <f t="shared" si="3"/>
        <v>Касьяненко</v>
      </c>
      <c r="P54" s="172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406"/>
      <c r="B55" s="24">
        <f t="shared" si="13"/>
        <v>0.66666666666666652</v>
      </c>
      <c r="C55" s="24">
        <f t="shared" si="14"/>
        <v>0.70833333333333315</v>
      </c>
      <c r="D55" s="5"/>
      <c r="E55" s="9"/>
      <c r="F55" s="393"/>
      <c r="G55" s="394"/>
      <c r="H55" s="6"/>
      <c r="I55" s="7"/>
      <c r="J55" s="7"/>
      <c r="K55" s="30">
        <f t="shared" si="4"/>
        <v>0</v>
      </c>
      <c r="L55" s="395"/>
      <c r="M55" s="396"/>
      <c r="N55" s="397"/>
      <c r="O55" s="36" t="str">
        <f t="shared" si="3"/>
        <v>Касьяненко</v>
      </c>
      <c r="P55" s="172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406"/>
      <c r="B56" s="24">
        <f t="shared" si="13"/>
        <v>0.70833333333333315</v>
      </c>
      <c r="C56" s="24">
        <f t="shared" si="14"/>
        <v>0.74999999999999978</v>
      </c>
      <c r="D56" s="5"/>
      <c r="E56" s="9"/>
      <c r="F56" s="398"/>
      <c r="G56" s="398"/>
      <c r="H56" s="6"/>
      <c r="I56" s="7"/>
      <c r="J56" s="7"/>
      <c r="K56" s="30">
        <f t="shared" si="4"/>
        <v>0</v>
      </c>
      <c r="L56" s="395"/>
      <c r="M56" s="396"/>
      <c r="N56" s="397"/>
      <c r="O56" s="36" t="str">
        <f t="shared" si="3"/>
        <v>Касьяненко</v>
      </c>
      <c r="P56" s="172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406"/>
      <c r="B57" s="24">
        <f t="shared" si="13"/>
        <v>0.74999999999999978</v>
      </c>
      <c r="C57" s="24">
        <f t="shared" si="14"/>
        <v>0.79166666666666641</v>
      </c>
      <c r="D57" s="10"/>
      <c r="E57" s="9"/>
      <c r="F57" s="398"/>
      <c r="G57" s="398"/>
      <c r="H57" s="6"/>
      <c r="I57" s="7"/>
      <c r="J57" s="7"/>
      <c r="K57" s="30">
        <f t="shared" si="4"/>
        <v>0</v>
      </c>
      <c r="L57" s="395"/>
      <c r="M57" s="396"/>
      <c r="N57" s="397"/>
      <c r="O57" s="36" t="str">
        <f t="shared" si="3"/>
        <v>Касьяненко</v>
      </c>
      <c r="P57" s="172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407"/>
      <c r="B58" s="25">
        <f t="shared" si="13"/>
        <v>0.79166666666666641</v>
      </c>
      <c r="C58" s="26">
        <f t="shared" si="14"/>
        <v>0.83333333333333304</v>
      </c>
      <c r="D58" s="11"/>
      <c r="E58" s="11"/>
      <c r="F58" s="401"/>
      <c r="G58" s="401"/>
      <c r="H58" s="6"/>
      <c r="I58" s="13"/>
      <c r="J58" s="13"/>
      <c r="K58" s="31">
        <f t="shared" si="4"/>
        <v>0</v>
      </c>
      <c r="L58" s="402"/>
      <c r="M58" s="403"/>
      <c r="N58" s="404"/>
      <c r="O58" s="172" t="str">
        <f t="shared" si="3"/>
        <v>Касьяненко</v>
      </c>
      <c r="P58" s="173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405" t="str">
        <f>A38</f>
        <v>соленая карамель0,25</v>
      </c>
      <c r="B59" s="23">
        <f>B23</f>
        <v>0.55833333333333335</v>
      </c>
      <c r="C59" s="23">
        <f>B59+1/24</f>
        <v>0.6</v>
      </c>
      <c r="D59" s="1"/>
      <c r="E59" s="171"/>
      <c r="F59" s="408" t="s">
        <v>134</v>
      </c>
      <c r="G59" s="409"/>
      <c r="H59" s="2" t="s">
        <v>99</v>
      </c>
      <c r="I59" s="3">
        <v>0.55833333333333335</v>
      </c>
      <c r="J59" s="3">
        <v>0.56527777777777777</v>
      </c>
      <c r="K59" s="29">
        <f t="shared" si="4"/>
        <v>9.9999999999999645</v>
      </c>
      <c r="L59" s="410"/>
      <c r="M59" s="411"/>
      <c r="N59" s="412"/>
      <c r="O59" s="35" t="str">
        <f t="shared" si="3"/>
        <v/>
      </c>
      <c r="P59" s="171"/>
      <c r="Q59" s="4"/>
      <c r="R59"/>
      <c r="S59" s="33">
        <f t="shared" si="5"/>
        <v>9.9999999999999645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406"/>
      <c r="B60" s="24">
        <f>C59</f>
        <v>0.6</v>
      </c>
      <c r="C60" s="24">
        <f>B60+1/24</f>
        <v>0.64166666666666661</v>
      </c>
      <c r="D60" s="5"/>
      <c r="E60" s="172"/>
      <c r="F60" s="393" t="s">
        <v>116</v>
      </c>
      <c r="G60" s="394"/>
      <c r="H60" s="6" t="s">
        <v>135</v>
      </c>
      <c r="I60" s="7">
        <v>0.56527777777777777</v>
      </c>
      <c r="J60" s="7">
        <v>0.57222222222222219</v>
      </c>
      <c r="K60" s="30">
        <f t="shared" si="4"/>
        <v>9.9999999999999645</v>
      </c>
      <c r="L60" s="395"/>
      <c r="M60" s="396"/>
      <c r="N60" s="397"/>
      <c r="O60" s="36" t="str">
        <f t="shared" si="3"/>
        <v/>
      </c>
      <c r="P60" s="172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9.9999999999999645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406"/>
      <c r="B61" s="24">
        <f t="shared" ref="B61:B69" si="15">C60</f>
        <v>0.64166666666666661</v>
      </c>
      <c r="C61" s="24">
        <f t="shared" ref="C61:C69" si="16">B61+1/24</f>
        <v>0.68333333333333324</v>
      </c>
      <c r="D61" s="5"/>
      <c r="E61" s="172"/>
      <c r="F61" s="398" t="s">
        <v>340</v>
      </c>
      <c r="G61" s="398"/>
      <c r="H61" s="6" t="s">
        <v>102</v>
      </c>
      <c r="I61" s="7">
        <v>0.60277777777777775</v>
      </c>
      <c r="J61" s="7">
        <v>0.62430555555555556</v>
      </c>
      <c r="K61" s="30">
        <f t="shared" si="4"/>
        <v>31.00000000000005</v>
      </c>
      <c r="L61" s="395" t="s">
        <v>339</v>
      </c>
      <c r="M61" s="396"/>
      <c r="N61" s="397"/>
      <c r="O61" s="36" t="str">
        <f t="shared" si="3"/>
        <v/>
      </c>
      <c r="P61" s="172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31.00000000000005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406"/>
      <c r="B62" s="24">
        <f t="shared" si="15"/>
        <v>0.68333333333333324</v>
      </c>
      <c r="C62" s="24">
        <f t="shared" si="16"/>
        <v>0.72499999999999987</v>
      </c>
      <c r="D62" s="5"/>
      <c r="E62" s="172"/>
      <c r="F62" s="398" t="s">
        <v>341</v>
      </c>
      <c r="G62" s="398"/>
      <c r="H62" s="6" t="s">
        <v>102</v>
      </c>
      <c r="I62" s="7">
        <v>0.68680555555555556</v>
      </c>
      <c r="J62" s="7">
        <v>0.71666666666666667</v>
      </c>
      <c r="K62" s="30">
        <f t="shared" si="4"/>
        <v>43.000000000000007</v>
      </c>
      <c r="L62" s="395" t="s">
        <v>342</v>
      </c>
      <c r="M62" s="396"/>
      <c r="N62" s="397"/>
      <c r="O62" s="36" t="str">
        <f t="shared" si="3"/>
        <v/>
      </c>
      <c r="P62" s="172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43.000000000000007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406"/>
      <c r="B63" s="24">
        <f t="shared" si="15"/>
        <v>0.72499999999999987</v>
      </c>
      <c r="C63" s="24">
        <f t="shared" si="16"/>
        <v>0.7666666666666665</v>
      </c>
      <c r="D63" s="5"/>
      <c r="E63" s="172"/>
      <c r="F63" s="398"/>
      <c r="G63" s="398"/>
      <c r="H63" s="6"/>
      <c r="I63" s="7"/>
      <c r="J63" s="7"/>
      <c r="K63" s="30">
        <f t="shared" si="4"/>
        <v>0</v>
      </c>
      <c r="L63" s="395"/>
      <c r="M63" s="396"/>
      <c r="N63" s="397"/>
      <c r="O63" s="36" t="str">
        <f t="shared" si="3"/>
        <v>Касьяненко</v>
      </c>
      <c r="P63" s="172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406"/>
      <c r="B64" s="24">
        <f t="shared" si="15"/>
        <v>0.7666666666666665</v>
      </c>
      <c r="C64" s="24">
        <f t="shared" si="16"/>
        <v>0.80833333333333313</v>
      </c>
      <c r="D64" s="5"/>
      <c r="E64" s="172"/>
      <c r="F64" s="398"/>
      <c r="G64" s="398"/>
      <c r="H64" s="6"/>
      <c r="I64" s="7"/>
      <c r="J64" s="7"/>
      <c r="K64" s="30">
        <f t="shared" si="4"/>
        <v>0</v>
      </c>
      <c r="L64" s="395"/>
      <c r="M64" s="396"/>
      <c r="N64" s="397"/>
      <c r="O64" s="36" t="str">
        <f t="shared" si="3"/>
        <v>Касьяненко</v>
      </c>
      <c r="P64" s="172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406"/>
      <c r="B65" s="24">
        <f t="shared" si="15"/>
        <v>0.80833333333333313</v>
      </c>
      <c r="C65" s="24">
        <f t="shared" si="16"/>
        <v>0.84999999999999976</v>
      </c>
      <c r="D65" s="5"/>
      <c r="E65" s="9"/>
      <c r="F65" s="398"/>
      <c r="G65" s="398"/>
      <c r="H65" s="6"/>
      <c r="I65" s="7"/>
      <c r="J65" s="7"/>
      <c r="K65" s="30">
        <f t="shared" si="4"/>
        <v>0</v>
      </c>
      <c r="L65" s="395"/>
      <c r="M65" s="396"/>
      <c r="N65" s="397"/>
      <c r="O65" s="36" t="str">
        <f t="shared" si="3"/>
        <v>Касьяненко</v>
      </c>
      <c r="P65" s="172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406"/>
      <c r="B66" s="24">
        <f t="shared" si="15"/>
        <v>0.84999999999999976</v>
      </c>
      <c r="C66" s="24">
        <f t="shared" si="16"/>
        <v>0.89166666666666639</v>
      </c>
      <c r="D66" s="5"/>
      <c r="E66" s="9"/>
      <c r="F66" s="393"/>
      <c r="G66" s="394"/>
      <c r="H66" s="6"/>
      <c r="I66" s="7"/>
      <c r="J66" s="7"/>
      <c r="K66" s="30">
        <f t="shared" si="4"/>
        <v>0</v>
      </c>
      <c r="L66" s="395"/>
      <c r="M66" s="396"/>
      <c r="N66" s="397"/>
      <c r="O66" s="36" t="str">
        <f t="shared" si="3"/>
        <v>Касьяненко</v>
      </c>
      <c r="P66" s="172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406"/>
      <c r="B67" s="24">
        <f t="shared" si="15"/>
        <v>0.89166666666666639</v>
      </c>
      <c r="C67" s="24">
        <f t="shared" si="16"/>
        <v>0.93333333333333302</v>
      </c>
      <c r="D67" s="5"/>
      <c r="E67" s="9"/>
      <c r="F67" s="393"/>
      <c r="G67" s="394"/>
      <c r="H67" s="6"/>
      <c r="I67" s="7"/>
      <c r="J67" s="7"/>
      <c r="K67" s="30">
        <f t="shared" si="4"/>
        <v>0</v>
      </c>
      <c r="L67" s="395"/>
      <c r="M67" s="396"/>
      <c r="N67" s="397"/>
      <c r="O67" s="36" t="str">
        <f t="shared" si="3"/>
        <v>Касьяненко</v>
      </c>
      <c r="P67" s="172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406"/>
      <c r="B68" s="24">
        <f t="shared" si="15"/>
        <v>0.93333333333333302</v>
      </c>
      <c r="C68" s="24">
        <f t="shared" si="16"/>
        <v>0.97499999999999964</v>
      </c>
      <c r="D68" s="5"/>
      <c r="E68" s="9"/>
      <c r="F68" s="398"/>
      <c r="G68" s="398"/>
      <c r="H68" s="6"/>
      <c r="I68" s="7"/>
      <c r="J68" s="7"/>
      <c r="K68" s="30">
        <f t="shared" si="4"/>
        <v>0</v>
      </c>
      <c r="L68" s="395"/>
      <c r="M68" s="396"/>
      <c r="N68" s="397"/>
      <c r="O68" s="36" t="str">
        <f t="shared" si="3"/>
        <v>Касьяненко</v>
      </c>
      <c r="P68" s="172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407"/>
      <c r="B69" s="25">
        <f t="shared" si="15"/>
        <v>0.97499999999999964</v>
      </c>
      <c r="C69" s="25">
        <f t="shared" si="16"/>
        <v>1.0166666666666664</v>
      </c>
      <c r="D69" s="15"/>
      <c r="E69" s="11"/>
      <c r="F69" s="401"/>
      <c r="G69" s="401"/>
      <c r="H69" s="12"/>
      <c r="I69" s="13"/>
      <c r="J69" s="13"/>
      <c r="K69" s="31">
        <f t="shared" si="4"/>
        <v>0</v>
      </c>
      <c r="L69" s="402"/>
      <c r="M69" s="403"/>
      <c r="N69" s="404"/>
      <c r="O69" s="172" t="str">
        <f t="shared" si="3"/>
        <v>Касьяненко</v>
      </c>
      <c r="P69" s="173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405">
        <f>A39</f>
        <v>0</v>
      </c>
      <c r="B70" s="23">
        <f>B25</f>
        <v>0</v>
      </c>
      <c r="C70" s="23">
        <f>B70+1/24</f>
        <v>4.1666666666666664E-2</v>
      </c>
      <c r="D70" s="1"/>
      <c r="E70" s="171"/>
      <c r="F70" s="408"/>
      <c r="G70" s="409"/>
      <c r="H70" s="2"/>
      <c r="I70" s="3"/>
      <c r="J70" s="3"/>
      <c r="K70" s="29">
        <f t="shared" si="4"/>
        <v>0</v>
      </c>
      <c r="L70" s="410"/>
      <c r="M70" s="411"/>
      <c r="N70" s="412"/>
      <c r="O70" s="35" t="str">
        <f t="shared" si="3"/>
        <v>Касьяненко</v>
      </c>
      <c r="P70" s="171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406"/>
      <c r="B71" s="24">
        <f>C70</f>
        <v>4.1666666666666664E-2</v>
      </c>
      <c r="C71" s="24">
        <f>B71+1/24</f>
        <v>8.3333333333333329E-2</v>
      </c>
      <c r="D71" s="5"/>
      <c r="E71" s="172"/>
      <c r="F71" s="393"/>
      <c r="G71" s="394"/>
      <c r="H71" s="6"/>
      <c r="I71" s="7"/>
      <c r="J71" s="7"/>
      <c r="K71" s="30">
        <f t="shared" si="4"/>
        <v>0</v>
      </c>
      <c r="L71" s="395"/>
      <c r="M71" s="396"/>
      <c r="N71" s="397"/>
      <c r="O71" s="36" t="str">
        <f t="shared" si="3"/>
        <v>Касьяненко</v>
      </c>
      <c r="P71" s="172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40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72"/>
      <c r="F72" s="398"/>
      <c r="G72" s="398"/>
      <c r="H72" s="6"/>
      <c r="I72" s="7"/>
      <c r="J72" s="7"/>
      <c r="K72" s="30">
        <f t="shared" si="4"/>
        <v>0</v>
      </c>
      <c r="L72" s="395"/>
      <c r="M72" s="396"/>
      <c r="N72" s="397"/>
      <c r="O72" s="36" t="str">
        <f t="shared" si="3"/>
        <v>Касьяненко</v>
      </c>
      <c r="P72" s="172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406"/>
      <c r="B73" s="24">
        <f t="shared" si="17"/>
        <v>0.125</v>
      </c>
      <c r="C73" s="24">
        <f t="shared" si="18"/>
        <v>0.16666666666666666</v>
      </c>
      <c r="D73" s="5"/>
      <c r="E73" s="172"/>
      <c r="F73" s="398"/>
      <c r="G73" s="398"/>
      <c r="H73" s="6"/>
      <c r="I73" s="7"/>
      <c r="J73" s="7"/>
      <c r="K73" s="30">
        <f t="shared" si="4"/>
        <v>0</v>
      </c>
      <c r="L73" s="395"/>
      <c r="M73" s="396"/>
      <c r="N73" s="397"/>
      <c r="O73" s="36" t="str">
        <f t="shared" si="3"/>
        <v>Касьяненко</v>
      </c>
      <c r="P73" s="172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406"/>
      <c r="B74" s="24">
        <f t="shared" si="17"/>
        <v>0.16666666666666666</v>
      </c>
      <c r="C74" s="24">
        <f t="shared" si="18"/>
        <v>0.20833333333333331</v>
      </c>
      <c r="D74" s="5"/>
      <c r="E74" s="172"/>
      <c r="F74" s="398"/>
      <c r="G74" s="398"/>
      <c r="H74" s="6"/>
      <c r="I74" s="7"/>
      <c r="J74" s="7"/>
      <c r="K74" s="30">
        <f t="shared" si="4"/>
        <v>0</v>
      </c>
      <c r="L74" s="395"/>
      <c r="M74" s="396"/>
      <c r="N74" s="397"/>
      <c r="O74" s="36" t="str">
        <f t="shared" si="3"/>
        <v>Касьяненко</v>
      </c>
      <c r="P74" s="172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406"/>
      <c r="B75" s="24">
        <f t="shared" si="17"/>
        <v>0.20833333333333331</v>
      </c>
      <c r="C75" s="24">
        <f t="shared" si="18"/>
        <v>0.24999999999999997</v>
      </c>
      <c r="D75" s="5"/>
      <c r="E75" s="172"/>
      <c r="F75" s="398"/>
      <c r="G75" s="398"/>
      <c r="H75" s="6"/>
      <c r="I75" s="7"/>
      <c r="J75" s="7"/>
      <c r="K75" s="30">
        <f t="shared" si="4"/>
        <v>0</v>
      </c>
      <c r="L75" s="395"/>
      <c r="M75" s="396"/>
      <c r="N75" s="397"/>
      <c r="O75" s="36" t="str">
        <f t="shared" si="3"/>
        <v>Касьяненко</v>
      </c>
      <c r="P75" s="172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406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398"/>
      <c r="G76" s="398"/>
      <c r="H76" s="6"/>
      <c r="I76" s="7"/>
      <c r="J76" s="7"/>
      <c r="K76" s="30">
        <f t="shared" si="4"/>
        <v>0</v>
      </c>
      <c r="L76" s="395"/>
      <c r="M76" s="396"/>
      <c r="N76" s="397"/>
      <c r="O76" s="36" t="str">
        <f t="shared" si="3"/>
        <v>Касьяненко</v>
      </c>
      <c r="P76" s="172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406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393"/>
      <c r="G77" s="394"/>
      <c r="H77" s="6"/>
      <c r="I77" s="7"/>
      <c r="J77" s="7"/>
      <c r="K77" s="30">
        <f t="shared" si="4"/>
        <v>0</v>
      </c>
      <c r="L77" s="395"/>
      <c r="M77" s="396"/>
      <c r="N77" s="397"/>
      <c r="O77" s="36" t="str">
        <f t="shared" si="3"/>
        <v>Касьяненко</v>
      </c>
      <c r="P77" s="172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406"/>
      <c r="B78" s="24">
        <f t="shared" si="17"/>
        <v>0.33333333333333331</v>
      </c>
      <c r="C78" s="24">
        <f t="shared" si="18"/>
        <v>0.375</v>
      </c>
      <c r="D78" s="5"/>
      <c r="E78" s="9"/>
      <c r="F78" s="393"/>
      <c r="G78" s="394"/>
      <c r="H78" s="6"/>
      <c r="I78" s="7"/>
      <c r="J78" s="7"/>
      <c r="K78" s="30">
        <f t="shared" si="4"/>
        <v>0</v>
      </c>
      <c r="L78" s="395"/>
      <c r="M78" s="396"/>
      <c r="N78" s="397"/>
      <c r="O78" s="36" t="str">
        <f t="shared" si="3"/>
        <v>Касьяненко</v>
      </c>
      <c r="P78" s="172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406"/>
      <c r="B79" s="24">
        <f t="shared" si="17"/>
        <v>0.375</v>
      </c>
      <c r="C79" s="24">
        <f t="shared" si="18"/>
        <v>0.41666666666666669</v>
      </c>
      <c r="D79" s="5"/>
      <c r="E79" s="9"/>
      <c r="F79" s="398"/>
      <c r="G79" s="398"/>
      <c r="H79" s="6"/>
      <c r="I79" s="7"/>
      <c r="J79" s="7"/>
      <c r="K79" s="30">
        <f t="shared" si="4"/>
        <v>0</v>
      </c>
      <c r="L79" s="395"/>
      <c r="M79" s="396"/>
      <c r="N79" s="397"/>
      <c r="O79" s="36" t="str">
        <f t="shared" si="3"/>
        <v>Касьяненко</v>
      </c>
      <c r="P79" s="172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407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401"/>
      <c r="G80" s="401"/>
      <c r="H80" s="12"/>
      <c r="I80" s="13"/>
      <c r="J80" s="13"/>
      <c r="K80" s="31">
        <f t="shared" si="4"/>
        <v>0</v>
      </c>
      <c r="L80" s="402"/>
      <c r="M80" s="403"/>
      <c r="N80" s="404"/>
      <c r="O80" s="172" t="str">
        <f t="shared" si="3"/>
        <v>Касьяненко</v>
      </c>
      <c r="P80" s="173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405">
        <f>A40</f>
        <v>0</v>
      </c>
      <c r="B81" s="23">
        <f>B27</f>
        <v>0</v>
      </c>
      <c r="C81" s="23">
        <f>B81+1/24</f>
        <v>4.1666666666666664E-2</v>
      </c>
      <c r="D81" s="1"/>
      <c r="E81" s="171"/>
      <c r="F81" s="408"/>
      <c r="G81" s="409"/>
      <c r="H81" s="2"/>
      <c r="I81" s="3"/>
      <c r="J81" s="3"/>
      <c r="K81" s="29">
        <f t="shared" si="4"/>
        <v>0</v>
      </c>
      <c r="L81" s="410"/>
      <c r="M81" s="411"/>
      <c r="N81" s="412"/>
      <c r="O81" s="35" t="str">
        <f t="shared" si="3"/>
        <v>Касьяненко</v>
      </c>
      <c r="P81" s="171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406"/>
      <c r="B82" s="24">
        <f>C81</f>
        <v>4.1666666666666664E-2</v>
      </c>
      <c r="C82" s="24">
        <f>B82+1/24</f>
        <v>8.3333333333333329E-2</v>
      </c>
      <c r="D82" s="5"/>
      <c r="E82" s="172"/>
      <c r="F82" s="393"/>
      <c r="G82" s="394"/>
      <c r="H82" s="6"/>
      <c r="I82" s="7"/>
      <c r="J82" s="7"/>
      <c r="K82" s="30">
        <f t="shared" si="4"/>
        <v>0</v>
      </c>
      <c r="L82" s="395"/>
      <c r="M82" s="396"/>
      <c r="N82" s="397"/>
      <c r="O82" s="36" t="str">
        <f t="shared" si="3"/>
        <v>Касьяненко</v>
      </c>
      <c r="P82" s="172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40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72"/>
      <c r="F83" s="398"/>
      <c r="G83" s="398"/>
      <c r="H83" s="6"/>
      <c r="I83" s="7"/>
      <c r="J83" s="7"/>
      <c r="K83" s="30">
        <f t="shared" si="4"/>
        <v>0</v>
      </c>
      <c r="L83" s="395"/>
      <c r="M83" s="396"/>
      <c r="N83" s="397"/>
      <c r="O83" s="36" t="str">
        <f t="shared" si="3"/>
        <v>Касьяненко</v>
      </c>
      <c r="P83" s="172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406"/>
      <c r="B84" s="24">
        <f t="shared" si="19"/>
        <v>0.125</v>
      </c>
      <c r="C84" s="24">
        <f t="shared" si="20"/>
        <v>0.16666666666666666</v>
      </c>
      <c r="D84" s="5"/>
      <c r="E84" s="172"/>
      <c r="F84" s="398"/>
      <c r="G84" s="398"/>
      <c r="H84" s="6"/>
      <c r="I84" s="7"/>
      <c r="J84" s="7"/>
      <c r="K84" s="30">
        <f t="shared" si="4"/>
        <v>0</v>
      </c>
      <c r="L84" s="395"/>
      <c r="M84" s="396"/>
      <c r="N84" s="397"/>
      <c r="O84" s="36" t="str">
        <f t="shared" si="3"/>
        <v>Касьяненко</v>
      </c>
      <c r="P84" s="172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406"/>
      <c r="B85" s="24">
        <f t="shared" si="19"/>
        <v>0.16666666666666666</v>
      </c>
      <c r="C85" s="24">
        <f t="shared" si="20"/>
        <v>0.20833333333333331</v>
      </c>
      <c r="D85" s="5"/>
      <c r="E85" s="172"/>
      <c r="F85" s="398"/>
      <c r="G85" s="398"/>
      <c r="H85" s="6"/>
      <c r="I85" s="7"/>
      <c r="J85" s="7"/>
      <c r="K85" s="30">
        <f t="shared" si="4"/>
        <v>0</v>
      </c>
      <c r="L85" s="395"/>
      <c r="M85" s="396"/>
      <c r="N85" s="397"/>
      <c r="O85" s="36" t="str">
        <f t="shared" si="3"/>
        <v>Касьяненко</v>
      </c>
      <c r="P85" s="172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406"/>
      <c r="B86" s="24">
        <f t="shared" si="19"/>
        <v>0.20833333333333331</v>
      </c>
      <c r="C86" s="24">
        <f t="shared" si="20"/>
        <v>0.24999999999999997</v>
      </c>
      <c r="D86" s="5"/>
      <c r="E86" s="172"/>
      <c r="F86" s="398"/>
      <c r="G86" s="398"/>
      <c r="H86" s="6"/>
      <c r="I86" s="7"/>
      <c r="J86" s="7"/>
      <c r="K86" s="30">
        <f t="shared" si="4"/>
        <v>0</v>
      </c>
      <c r="L86" s="395"/>
      <c r="M86" s="396"/>
      <c r="N86" s="397"/>
      <c r="O86" s="36" t="str">
        <f t="shared" si="3"/>
        <v>Касьяненко</v>
      </c>
      <c r="P86" s="172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40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398"/>
      <c r="G87" s="398"/>
      <c r="H87" s="6"/>
      <c r="I87" s="7"/>
      <c r="J87" s="7"/>
      <c r="K87" s="30">
        <f t="shared" si="4"/>
        <v>0</v>
      </c>
      <c r="L87" s="395"/>
      <c r="M87" s="396"/>
      <c r="N87" s="397"/>
      <c r="O87" s="36" t="str">
        <f t="shared" si="3"/>
        <v>Касьяненко</v>
      </c>
      <c r="P87" s="172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40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393"/>
      <c r="G88" s="394"/>
      <c r="H88" s="6"/>
      <c r="I88" s="7"/>
      <c r="J88" s="7"/>
      <c r="K88" s="30">
        <f t="shared" si="4"/>
        <v>0</v>
      </c>
      <c r="L88" s="395"/>
      <c r="M88" s="396"/>
      <c r="N88" s="397"/>
      <c r="O88" s="36" t="str">
        <f t="shared" si="3"/>
        <v>Касьяненко</v>
      </c>
      <c r="P88" s="172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406"/>
      <c r="B89" s="24">
        <f t="shared" si="19"/>
        <v>0.33333333333333331</v>
      </c>
      <c r="C89" s="24">
        <f t="shared" si="20"/>
        <v>0.375</v>
      </c>
      <c r="D89" s="5"/>
      <c r="E89" s="9"/>
      <c r="F89" s="393"/>
      <c r="G89" s="394"/>
      <c r="H89" s="6"/>
      <c r="I89" s="7"/>
      <c r="J89" s="7"/>
      <c r="K89" s="30">
        <f t="shared" si="4"/>
        <v>0</v>
      </c>
      <c r="L89" s="395"/>
      <c r="M89" s="396"/>
      <c r="N89" s="397"/>
      <c r="O89" s="36" t="str">
        <f t="shared" si="3"/>
        <v>Касьяненко</v>
      </c>
      <c r="P89" s="172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406"/>
      <c r="B90" s="24">
        <f t="shared" si="19"/>
        <v>0.375</v>
      </c>
      <c r="C90" s="24">
        <f t="shared" si="20"/>
        <v>0.41666666666666669</v>
      </c>
      <c r="D90" s="5"/>
      <c r="E90" s="9"/>
      <c r="F90" s="398"/>
      <c r="G90" s="398"/>
      <c r="H90" s="6"/>
      <c r="I90" s="7"/>
      <c r="J90" s="7"/>
      <c r="K90" s="30">
        <f t="shared" si="4"/>
        <v>0</v>
      </c>
      <c r="L90" s="395"/>
      <c r="M90" s="396"/>
      <c r="N90" s="397"/>
      <c r="O90" s="36" t="str">
        <f t="shared" si="3"/>
        <v>Касьяненко</v>
      </c>
      <c r="P90" s="172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40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401"/>
      <c r="G91" s="401"/>
      <c r="H91" s="12"/>
      <c r="I91" s="13"/>
      <c r="J91" s="13"/>
      <c r="K91" s="31">
        <f t="shared" si="4"/>
        <v>0</v>
      </c>
      <c r="L91" s="402"/>
      <c r="M91" s="403"/>
      <c r="N91" s="404"/>
      <c r="O91" s="172" t="str">
        <f t="shared" si="3"/>
        <v>Касьяненко</v>
      </c>
      <c r="P91" s="173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406">
        <f>A41</f>
        <v>0</v>
      </c>
      <c r="B92" s="23">
        <f>B29</f>
        <v>0</v>
      </c>
      <c r="C92" s="23">
        <f>B92+1/24</f>
        <v>4.1666666666666664E-2</v>
      </c>
      <c r="D92" s="1"/>
      <c r="E92" s="171"/>
      <c r="F92" s="408"/>
      <c r="G92" s="409"/>
      <c r="H92" s="2"/>
      <c r="I92" s="3"/>
      <c r="J92" s="3"/>
      <c r="K92" s="29">
        <f t="shared" si="4"/>
        <v>0</v>
      </c>
      <c r="L92" s="410"/>
      <c r="M92" s="411"/>
      <c r="N92" s="412"/>
      <c r="O92" s="35" t="str">
        <f t="shared" si="3"/>
        <v>Касьяненко</v>
      </c>
      <c r="P92" s="171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406"/>
      <c r="B93" s="24">
        <f>C92</f>
        <v>4.1666666666666664E-2</v>
      </c>
      <c r="C93" s="24">
        <f>B93+1/24</f>
        <v>8.3333333333333329E-2</v>
      </c>
      <c r="D93" s="5"/>
      <c r="E93" s="172"/>
      <c r="F93" s="393"/>
      <c r="G93" s="394"/>
      <c r="H93" s="6"/>
      <c r="I93" s="7"/>
      <c r="J93" s="7"/>
      <c r="K93" s="30">
        <f t="shared" si="4"/>
        <v>0</v>
      </c>
      <c r="L93" s="395"/>
      <c r="M93" s="396"/>
      <c r="N93" s="397"/>
      <c r="O93" s="36" t="str">
        <f t="shared" si="3"/>
        <v>Касьяненко</v>
      </c>
      <c r="P93" s="172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40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72"/>
      <c r="F94" s="398"/>
      <c r="G94" s="398"/>
      <c r="H94" s="6"/>
      <c r="I94" s="7"/>
      <c r="J94" s="7"/>
      <c r="K94" s="30">
        <f t="shared" si="4"/>
        <v>0</v>
      </c>
      <c r="L94" s="395"/>
      <c r="M94" s="396"/>
      <c r="N94" s="397"/>
      <c r="O94" s="36" t="str">
        <f t="shared" si="3"/>
        <v>Касьяненко</v>
      </c>
      <c r="P94" s="172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406"/>
      <c r="B95" s="24">
        <f t="shared" si="21"/>
        <v>0.125</v>
      </c>
      <c r="C95" s="24">
        <f t="shared" si="22"/>
        <v>0.16666666666666666</v>
      </c>
      <c r="D95" s="5"/>
      <c r="E95" s="172"/>
      <c r="F95" s="398"/>
      <c r="G95" s="398"/>
      <c r="H95" s="6"/>
      <c r="I95" s="7"/>
      <c r="J95" s="7"/>
      <c r="K95" s="30">
        <f t="shared" si="4"/>
        <v>0</v>
      </c>
      <c r="L95" s="395"/>
      <c r="M95" s="396"/>
      <c r="N95" s="397"/>
      <c r="O95" s="36" t="str">
        <f t="shared" si="3"/>
        <v>Касьяненко</v>
      </c>
      <c r="P95" s="172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406"/>
      <c r="B96" s="24">
        <f t="shared" si="21"/>
        <v>0.16666666666666666</v>
      </c>
      <c r="C96" s="24">
        <f t="shared" si="22"/>
        <v>0.20833333333333331</v>
      </c>
      <c r="D96" s="5"/>
      <c r="E96" s="172"/>
      <c r="F96" s="398"/>
      <c r="G96" s="398"/>
      <c r="H96" s="6"/>
      <c r="I96" s="7"/>
      <c r="J96" s="7"/>
      <c r="K96" s="30">
        <f t="shared" si="4"/>
        <v>0</v>
      </c>
      <c r="L96" s="395"/>
      <c r="M96" s="396"/>
      <c r="N96" s="397"/>
      <c r="O96" s="36" t="str">
        <f t="shared" si="3"/>
        <v>Касьяненко</v>
      </c>
      <c r="P96" s="172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406"/>
      <c r="B97" s="24">
        <f t="shared" si="21"/>
        <v>0.20833333333333331</v>
      </c>
      <c r="C97" s="24">
        <f t="shared" si="22"/>
        <v>0.24999999999999997</v>
      </c>
      <c r="D97" s="5"/>
      <c r="E97" s="172"/>
      <c r="F97" s="398"/>
      <c r="G97" s="398"/>
      <c r="H97" s="6"/>
      <c r="I97" s="7"/>
      <c r="J97" s="7"/>
      <c r="K97" s="30">
        <f t="shared" si="4"/>
        <v>0</v>
      </c>
      <c r="L97" s="395"/>
      <c r="M97" s="396"/>
      <c r="N97" s="397"/>
      <c r="O97" s="36" t="str">
        <f t="shared" si="3"/>
        <v>Касьяненко</v>
      </c>
      <c r="P97" s="172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40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398"/>
      <c r="G98" s="398"/>
      <c r="H98" s="6"/>
      <c r="I98" s="7"/>
      <c r="J98" s="7"/>
      <c r="K98" s="30">
        <f t="shared" si="4"/>
        <v>0</v>
      </c>
      <c r="L98" s="395"/>
      <c r="M98" s="396"/>
      <c r="N98" s="397"/>
      <c r="O98" s="36" t="str">
        <f t="shared" si="3"/>
        <v>Касьяненко</v>
      </c>
      <c r="P98" s="172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40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393"/>
      <c r="G99" s="394"/>
      <c r="H99" s="6"/>
      <c r="I99" s="7"/>
      <c r="J99" s="7"/>
      <c r="K99" s="30">
        <f t="shared" si="4"/>
        <v>0</v>
      </c>
      <c r="L99" s="395"/>
      <c r="M99" s="396"/>
      <c r="N99" s="397"/>
      <c r="O99" s="36" t="str">
        <f t="shared" si="3"/>
        <v>Касьяненко</v>
      </c>
      <c r="P99" s="172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406"/>
      <c r="B100" s="24">
        <f t="shared" si="21"/>
        <v>0.33333333333333331</v>
      </c>
      <c r="C100" s="24">
        <f t="shared" si="22"/>
        <v>0.375</v>
      </c>
      <c r="D100" s="5"/>
      <c r="E100" s="9"/>
      <c r="F100" s="393"/>
      <c r="G100" s="394"/>
      <c r="H100" s="6"/>
      <c r="I100" s="7"/>
      <c r="J100" s="7"/>
      <c r="K100" s="30">
        <f t="shared" si="4"/>
        <v>0</v>
      </c>
      <c r="L100" s="395"/>
      <c r="M100" s="396"/>
      <c r="N100" s="397"/>
      <c r="O100" s="36" t="str">
        <f t="shared" si="3"/>
        <v>Касьяненко</v>
      </c>
      <c r="P100" s="172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406"/>
      <c r="B101" s="24">
        <f t="shared" si="21"/>
        <v>0.375</v>
      </c>
      <c r="C101" s="24">
        <f t="shared" si="22"/>
        <v>0.41666666666666669</v>
      </c>
      <c r="D101" s="5"/>
      <c r="E101" s="9"/>
      <c r="F101" s="398"/>
      <c r="G101" s="398"/>
      <c r="H101" s="6"/>
      <c r="I101" s="7"/>
      <c r="J101" s="7"/>
      <c r="K101" s="30">
        <f t="shared" si="4"/>
        <v>0</v>
      </c>
      <c r="L101" s="395"/>
      <c r="M101" s="396"/>
      <c r="N101" s="397"/>
      <c r="O101" s="36" t="str">
        <f t="shared" si="3"/>
        <v>Касьяненко</v>
      </c>
      <c r="P101" s="172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40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401"/>
      <c r="G102" s="401"/>
      <c r="H102" s="12"/>
      <c r="I102" s="13"/>
      <c r="J102" s="13"/>
      <c r="K102" s="31">
        <f t="shared" si="4"/>
        <v>0</v>
      </c>
      <c r="L102" s="402"/>
      <c r="M102" s="403"/>
      <c r="N102" s="404"/>
      <c r="O102" s="172" t="str">
        <f t="shared" si="3"/>
        <v>Касьяненко</v>
      </c>
      <c r="P102" s="173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405">
        <f>A42</f>
        <v>0</v>
      </c>
      <c r="B103" s="23">
        <f>B31</f>
        <v>0</v>
      </c>
      <c r="C103" s="23">
        <f>B103+1/24</f>
        <v>4.1666666666666664E-2</v>
      </c>
      <c r="D103" s="1"/>
      <c r="E103" s="171"/>
      <c r="F103" s="408"/>
      <c r="G103" s="409"/>
      <c r="H103" s="2"/>
      <c r="I103" s="3"/>
      <c r="J103" s="3"/>
      <c r="K103" s="29">
        <f t="shared" si="4"/>
        <v>0</v>
      </c>
      <c r="L103" s="410"/>
      <c r="M103" s="411"/>
      <c r="N103" s="412"/>
      <c r="O103" s="35" t="str">
        <f t="shared" si="3"/>
        <v>Касьяненко</v>
      </c>
      <c r="P103" s="171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406"/>
      <c r="B104" s="24">
        <f>C103</f>
        <v>4.1666666666666664E-2</v>
      </c>
      <c r="C104" s="24">
        <f>B104+1/24</f>
        <v>8.3333333333333329E-2</v>
      </c>
      <c r="D104" s="5"/>
      <c r="E104" s="172"/>
      <c r="F104" s="393"/>
      <c r="G104" s="394"/>
      <c r="H104" s="6"/>
      <c r="I104" s="7"/>
      <c r="J104" s="7"/>
      <c r="K104" s="30">
        <f t="shared" si="4"/>
        <v>0</v>
      </c>
      <c r="L104" s="395"/>
      <c r="M104" s="396"/>
      <c r="N104" s="397"/>
      <c r="O104" s="36" t="str">
        <f t="shared" si="3"/>
        <v>Касьяненко</v>
      </c>
      <c r="P104" s="172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40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72"/>
      <c r="F105" s="398"/>
      <c r="G105" s="398"/>
      <c r="H105" s="6"/>
      <c r="I105" s="7"/>
      <c r="J105" s="7"/>
      <c r="K105" s="30">
        <f t="shared" si="4"/>
        <v>0</v>
      </c>
      <c r="L105" s="395"/>
      <c r="M105" s="396"/>
      <c r="N105" s="397"/>
      <c r="O105" s="36" t="str">
        <f t="shared" si="3"/>
        <v>Касьяненко</v>
      </c>
      <c r="P105" s="172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406"/>
      <c r="B106" s="24">
        <f t="shared" si="23"/>
        <v>0.125</v>
      </c>
      <c r="C106" s="24">
        <f t="shared" si="24"/>
        <v>0.16666666666666666</v>
      </c>
      <c r="D106" s="5"/>
      <c r="E106" s="172"/>
      <c r="F106" s="398"/>
      <c r="G106" s="398"/>
      <c r="H106" s="6"/>
      <c r="I106" s="7"/>
      <c r="J106" s="7"/>
      <c r="K106" s="30">
        <f t="shared" si="4"/>
        <v>0</v>
      </c>
      <c r="L106" s="395"/>
      <c r="M106" s="396"/>
      <c r="N106" s="397"/>
      <c r="O106" s="36" t="str">
        <f t="shared" si="3"/>
        <v>Касьяненко</v>
      </c>
      <c r="P106" s="172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406"/>
      <c r="B107" s="24">
        <f t="shared" si="23"/>
        <v>0.16666666666666666</v>
      </c>
      <c r="C107" s="24">
        <f t="shared" si="24"/>
        <v>0.20833333333333331</v>
      </c>
      <c r="D107" s="5"/>
      <c r="E107" s="172"/>
      <c r="F107" s="398"/>
      <c r="G107" s="398"/>
      <c r="H107" s="6"/>
      <c r="I107" s="7"/>
      <c r="J107" s="7"/>
      <c r="K107" s="30">
        <f t="shared" si="4"/>
        <v>0</v>
      </c>
      <c r="L107" s="395"/>
      <c r="M107" s="396"/>
      <c r="N107" s="397"/>
      <c r="O107" s="36" t="str">
        <f t="shared" si="3"/>
        <v>Касьяненко</v>
      </c>
      <c r="P107" s="172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406"/>
      <c r="B108" s="24">
        <f t="shared" si="23"/>
        <v>0.20833333333333331</v>
      </c>
      <c r="C108" s="24">
        <f t="shared" si="24"/>
        <v>0.24999999999999997</v>
      </c>
      <c r="D108" s="5"/>
      <c r="E108" s="172"/>
      <c r="F108" s="398"/>
      <c r="G108" s="398"/>
      <c r="H108" s="6"/>
      <c r="I108" s="7"/>
      <c r="J108" s="7"/>
      <c r="K108" s="30">
        <f t="shared" si="4"/>
        <v>0</v>
      </c>
      <c r="L108" s="395"/>
      <c r="M108" s="396"/>
      <c r="N108" s="397"/>
      <c r="O108" s="36" t="str">
        <f t="shared" si="3"/>
        <v>Касьяненко</v>
      </c>
      <c r="P108" s="172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40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398"/>
      <c r="G109" s="398"/>
      <c r="H109" s="6"/>
      <c r="I109" s="7"/>
      <c r="J109" s="7"/>
      <c r="K109" s="30">
        <f t="shared" si="4"/>
        <v>0</v>
      </c>
      <c r="L109" s="395"/>
      <c r="M109" s="396"/>
      <c r="N109" s="397"/>
      <c r="O109" s="36" t="str">
        <f t="shared" si="3"/>
        <v>Касьяненко</v>
      </c>
      <c r="P109" s="172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40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393"/>
      <c r="G110" s="394"/>
      <c r="H110" s="6"/>
      <c r="I110" s="7"/>
      <c r="J110" s="7"/>
      <c r="K110" s="30">
        <f t="shared" si="4"/>
        <v>0</v>
      </c>
      <c r="L110" s="395"/>
      <c r="M110" s="396"/>
      <c r="N110" s="397"/>
      <c r="O110" s="36" t="str">
        <f t="shared" si="3"/>
        <v>Касьяненко</v>
      </c>
      <c r="P110" s="172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406"/>
      <c r="B111" s="24">
        <f t="shared" si="23"/>
        <v>0.33333333333333331</v>
      </c>
      <c r="C111" s="24">
        <f t="shared" si="24"/>
        <v>0.375</v>
      </c>
      <c r="D111" s="5"/>
      <c r="E111" s="9"/>
      <c r="F111" s="393"/>
      <c r="G111" s="394"/>
      <c r="H111" s="6"/>
      <c r="I111" s="7"/>
      <c r="J111" s="7"/>
      <c r="K111" s="30">
        <f t="shared" si="4"/>
        <v>0</v>
      </c>
      <c r="L111" s="395"/>
      <c r="M111" s="396"/>
      <c r="N111" s="397"/>
      <c r="O111" s="36" t="str">
        <f t="shared" ref="O111:O113" si="25">IF(H111=$V$5,$F$7,"")</f>
        <v>Касьяненко</v>
      </c>
      <c r="P111" s="172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406"/>
      <c r="B112" s="24">
        <f t="shared" si="23"/>
        <v>0.375</v>
      </c>
      <c r="C112" s="24">
        <f t="shared" si="24"/>
        <v>0.41666666666666669</v>
      </c>
      <c r="D112" s="5"/>
      <c r="E112" s="9"/>
      <c r="F112" s="398"/>
      <c r="G112" s="398"/>
      <c r="H112" s="6"/>
      <c r="I112" s="7"/>
      <c r="J112" s="7"/>
      <c r="K112" s="30">
        <f t="shared" ref="K112:K113" si="26">(J112-I112+(J112&lt;I112))*24*60</f>
        <v>0</v>
      </c>
      <c r="L112" s="395"/>
      <c r="M112" s="396"/>
      <c r="N112" s="397"/>
      <c r="O112" s="36" t="str">
        <f t="shared" si="25"/>
        <v>Касьяненко</v>
      </c>
      <c r="P112" s="172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40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401"/>
      <c r="G113" s="401"/>
      <c r="H113" s="12"/>
      <c r="I113" s="13"/>
      <c r="J113" s="13"/>
      <c r="K113" s="31">
        <f t="shared" si="26"/>
        <v>0</v>
      </c>
      <c r="L113" s="402"/>
      <c r="M113" s="403"/>
      <c r="N113" s="404"/>
      <c r="O113" s="173" t="str">
        <f t="shared" si="25"/>
        <v>Касьяненко</v>
      </c>
      <c r="P113" s="173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5" thickBot="1">
      <c r="S114" s="34">
        <f t="shared" ref="S114:Z114" si="27">SUM(S47:S113)</f>
        <v>75.000000000000057</v>
      </c>
      <c r="T114" s="34">
        <f t="shared" si="27"/>
        <v>0</v>
      </c>
      <c r="U114" s="34">
        <f t="shared" si="27"/>
        <v>132.00000000000009</v>
      </c>
      <c r="V114" s="34">
        <f t="shared" si="27"/>
        <v>0</v>
      </c>
      <c r="W114" s="34">
        <f t="shared" si="27"/>
        <v>9.9999999999999645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185"/>
      <c r="S116" s="185"/>
      <c r="T116" s="185"/>
      <c r="U116" s="185"/>
    </row>
    <row r="117" spans="1:28" ht="15.75" thickBot="1">
      <c r="A117" s="258" t="s">
        <v>90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186"/>
      <c r="S117" s="186"/>
      <c r="T117" s="186"/>
      <c r="U117" s="186"/>
    </row>
    <row r="118" spans="1:28" ht="18.75" thickBot="1">
      <c r="A118" s="259" t="s">
        <v>62</v>
      </c>
      <c r="B118" s="260"/>
      <c r="C118" s="260"/>
      <c r="D118" s="260"/>
      <c r="E118" s="261"/>
      <c r="F118" s="413"/>
      <c r="G118" s="414"/>
      <c r="H118" s="415"/>
      <c r="I118" s="81" t="s">
        <v>47</v>
      </c>
      <c r="J118" s="82">
        <v>2800</v>
      </c>
      <c r="K118" s="83" t="s">
        <v>54</v>
      </c>
      <c r="L118" s="84">
        <v>720</v>
      </c>
    </row>
    <row r="119" spans="1:28" ht="20.25" customHeight="1" thickBot="1">
      <c r="A119" s="262" t="s">
        <v>8</v>
      </c>
      <c r="B119" s="263"/>
      <c r="C119" s="263"/>
      <c r="D119" s="263"/>
      <c r="E119" s="264"/>
      <c r="F119" s="265" t="s">
        <v>34</v>
      </c>
      <c r="G119" s="265"/>
      <c r="H119" s="266"/>
      <c r="I119" s="265" t="s">
        <v>9</v>
      </c>
      <c r="J119" s="267"/>
      <c r="K119" s="268" t="s">
        <v>16</v>
      </c>
      <c r="L119" s="266"/>
      <c r="M119" s="85"/>
      <c r="N119" s="269" t="s">
        <v>28</v>
      </c>
      <c r="O119" s="270"/>
      <c r="P119" s="270"/>
      <c r="Q119" s="270"/>
      <c r="R119" s="270"/>
      <c r="S119" s="270"/>
      <c r="T119" s="270"/>
      <c r="U119" s="271"/>
      <c r="X119" s="86"/>
    </row>
    <row r="120" spans="1:28" ht="15" thickBot="1">
      <c r="A120" s="289" t="s">
        <v>63</v>
      </c>
      <c r="B120" s="290"/>
      <c r="C120" s="290"/>
      <c r="D120" s="290"/>
      <c r="E120" s="290"/>
      <c r="F120" s="291" t="s">
        <v>91</v>
      </c>
      <c r="G120" s="292"/>
      <c r="H120" s="293"/>
      <c r="I120" s="294" t="s">
        <v>65</v>
      </c>
      <c r="J120" s="295"/>
      <c r="K120" s="291" t="s">
        <v>279</v>
      </c>
      <c r="L120" s="293"/>
      <c r="N120" s="296"/>
      <c r="O120" s="280" t="s">
        <v>29</v>
      </c>
      <c r="P120" s="281"/>
      <c r="Q120" s="281"/>
      <c r="R120" s="178"/>
      <c r="S120" s="178"/>
      <c r="T120" s="178"/>
      <c r="U120" s="87"/>
      <c r="X120" s="88"/>
    </row>
    <row r="121" spans="1:28" ht="14.25">
      <c r="A121" s="183" t="s">
        <v>7</v>
      </c>
      <c r="B121" s="184"/>
      <c r="C121" s="184"/>
      <c r="D121" s="184"/>
      <c r="E121" s="184"/>
      <c r="F121" s="275" t="s">
        <v>235</v>
      </c>
      <c r="G121" s="276"/>
      <c r="H121" s="277"/>
      <c r="I121" s="294" t="s">
        <v>45</v>
      </c>
      <c r="J121" s="295"/>
      <c r="K121" s="275" t="s">
        <v>236</v>
      </c>
      <c r="L121" s="277"/>
      <c r="N121" s="297"/>
      <c r="O121" s="298"/>
      <c r="P121" s="299"/>
      <c r="Q121" s="299"/>
      <c r="R121" s="179"/>
      <c r="S121" s="179"/>
      <c r="T121" s="179"/>
      <c r="U121" s="89"/>
      <c r="X121" s="88"/>
    </row>
    <row r="122" spans="1:28" ht="16.5" customHeight="1">
      <c r="A122" s="272" t="s">
        <v>46</v>
      </c>
      <c r="B122" s="273"/>
      <c r="C122" s="273"/>
      <c r="D122" s="273"/>
      <c r="E122" s="274"/>
      <c r="F122" s="275"/>
      <c r="G122" s="276"/>
      <c r="H122" s="277"/>
      <c r="I122" s="183" t="s">
        <v>44</v>
      </c>
      <c r="J122" s="71"/>
      <c r="K122" s="275" t="s">
        <v>328</v>
      </c>
      <c r="L122" s="277"/>
      <c r="N122" s="278"/>
      <c r="O122" s="280" t="s">
        <v>30</v>
      </c>
      <c r="P122" s="281"/>
      <c r="Q122" s="282"/>
      <c r="R122" s="180"/>
      <c r="S122" s="180"/>
      <c r="T122" s="180"/>
      <c r="U122" s="87"/>
      <c r="X122" s="88"/>
    </row>
    <row r="123" spans="1:28" ht="16.5" customHeight="1" thickBot="1">
      <c r="A123" s="272" t="s">
        <v>66</v>
      </c>
      <c r="B123" s="273"/>
      <c r="C123" s="273"/>
      <c r="D123" s="273"/>
      <c r="E123" s="274"/>
      <c r="F123" s="286"/>
      <c r="G123" s="287"/>
      <c r="H123" s="288"/>
      <c r="I123" s="183" t="s">
        <v>67</v>
      </c>
      <c r="J123" s="71"/>
      <c r="K123" s="286"/>
      <c r="L123" s="288"/>
      <c r="N123" s="279"/>
      <c r="O123" s="283"/>
      <c r="P123" s="284"/>
      <c r="Q123" s="285"/>
      <c r="R123" s="181"/>
      <c r="S123" s="181"/>
      <c r="T123" s="181"/>
      <c r="U123" s="91"/>
      <c r="X123" s="88"/>
    </row>
    <row r="124" spans="1:28" ht="15" thickBot="1">
      <c r="A124" s="303" t="s">
        <v>66</v>
      </c>
      <c r="B124" s="304"/>
      <c r="C124" s="304"/>
      <c r="D124" s="304"/>
      <c r="E124" s="305"/>
      <c r="F124" s="306"/>
      <c r="G124" s="307"/>
      <c r="H124" s="308"/>
      <c r="I124" s="92"/>
      <c r="J124" s="93"/>
      <c r="K124" s="306"/>
      <c r="L124" s="308"/>
      <c r="N124" s="309"/>
      <c r="O124" s="309"/>
      <c r="P124" s="310"/>
      <c r="Q124" s="310"/>
      <c r="R124" s="182"/>
      <c r="S124" s="182"/>
      <c r="T124" s="182"/>
      <c r="U124" s="182"/>
      <c r="X124" s="88"/>
    </row>
    <row r="125" spans="1:28" ht="15" hidden="1" thickBot="1">
      <c r="A125" s="94"/>
      <c r="B125" s="95"/>
      <c r="C125" s="95"/>
      <c r="D125" s="95"/>
      <c r="E125" s="95"/>
      <c r="F125" s="96"/>
      <c r="G125" s="96"/>
      <c r="H125" s="96"/>
      <c r="I125" s="95"/>
      <c r="J125" s="95"/>
      <c r="K125" s="96"/>
      <c r="L125" s="97"/>
      <c r="N125" s="177"/>
      <c r="O125" s="177"/>
      <c r="P125" s="182"/>
      <c r="Q125" s="182"/>
      <c r="R125" s="182"/>
      <c r="S125" s="182"/>
      <c r="T125" s="182"/>
      <c r="U125" s="182"/>
      <c r="X125" s="88"/>
    </row>
    <row r="126" spans="1:28" ht="15" hidden="1" thickBot="1">
      <c r="A126" s="94"/>
      <c r="B126" s="95"/>
      <c r="C126" s="95"/>
      <c r="D126" s="95"/>
      <c r="E126" s="95"/>
      <c r="F126" s="96"/>
      <c r="G126" s="96"/>
      <c r="H126" s="96"/>
      <c r="I126" s="95"/>
      <c r="J126" s="95"/>
      <c r="K126" s="96"/>
      <c r="L126" s="97"/>
      <c r="N126" s="177"/>
      <c r="O126" s="177"/>
      <c r="P126" s="182"/>
      <c r="Q126" s="182"/>
      <c r="R126" s="182"/>
      <c r="S126" s="182"/>
      <c r="T126" s="182"/>
      <c r="U126" s="182"/>
      <c r="X126" s="88"/>
    </row>
    <row r="127" spans="1:28" ht="15" hidden="1" thickBot="1">
      <c r="A127" s="94"/>
      <c r="B127" s="95"/>
      <c r="C127" s="95"/>
      <c r="D127" s="95"/>
      <c r="E127" s="95"/>
      <c r="F127" s="96"/>
      <c r="G127" s="96"/>
      <c r="H127" s="96"/>
      <c r="I127" s="95"/>
      <c r="J127" s="95"/>
      <c r="K127" s="96"/>
      <c r="L127" s="97"/>
      <c r="N127" s="177"/>
      <c r="O127" s="177"/>
      <c r="P127" s="182"/>
      <c r="Q127" s="182"/>
      <c r="R127" s="182"/>
      <c r="S127" s="182"/>
      <c r="T127" s="182"/>
      <c r="U127" s="182"/>
      <c r="X127" s="88"/>
    </row>
    <row r="128" spans="1:28" ht="15" hidden="1" thickBot="1">
      <c r="A128" s="94"/>
      <c r="B128" s="95"/>
      <c r="C128" s="95"/>
      <c r="D128" s="95"/>
      <c r="E128" s="95"/>
      <c r="F128" s="96"/>
      <c r="G128" s="96"/>
      <c r="H128" s="96"/>
      <c r="I128" s="95"/>
      <c r="J128" s="95"/>
      <c r="K128" s="96"/>
      <c r="L128" s="97"/>
      <c r="N128" s="177"/>
      <c r="O128" s="177"/>
      <c r="P128" s="182"/>
      <c r="Q128" s="182"/>
      <c r="R128" s="182"/>
      <c r="S128" s="182"/>
      <c r="T128" s="182"/>
      <c r="U128" s="182"/>
      <c r="X128" s="88"/>
    </row>
    <row r="129" spans="1:24" ht="18.75" customHeight="1" thickBot="1">
      <c r="A129" s="311" t="s">
        <v>33</v>
      </c>
      <c r="B129" s="312"/>
      <c r="C129" s="312"/>
      <c r="D129" s="312"/>
      <c r="E129" s="312"/>
      <c r="F129" s="312"/>
      <c r="G129" s="312"/>
      <c r="H129" s="312"/>
      <c r="I129" s="312"/>
      <c r="J129" s="312"/>
      <c r="K129" s="312"/>
      <c r="L129" s="313"/>
      <c r="N129" s="314" t="s">
        <v>37</v>
      </c>
      <c r="O129" s="315"/>
      <c r="P129" s="315"/>
      <c r="Q129" s="315"/>
      <c r="R129" s="315"/>
      <c r="S129" s="315"/>
      <c r="T129" s="315"/>
      <c r="U129" s="315"/>
      <c r="V129" s="316"/>
      <c r="X129" s="88"/>
    </row>
    <row r="130" spans="1:24" ht="8.25" customHeight="1">
      <c r="A130" s="300" t="s">
        <v>83</v>
      </c>
      <c r="B130" s="300" t="s">
        <v>51</v>
      </c>
      <c r="C130" s="300" t="s">
        <v>52</v>
      </c>
      <c r="D130" s="300" t="s">
        <v>24</v>
      </c>
      <c r="E130" s="300" t="s">
        <v>53</v>
      </c>
      <c r="F130" s="300" t="s">
        <v>55</v>
      </c>
      <c r="G130" s="300" t="s">
        <v>50</v>
      </c>
      <c r="H130" s="300" t="s">
        <v>64</v>
      </c>
      <c r="I130" s="300" t="s">
        <v>57</v>
      </c>
      <c r="J130" s="300" t="s">
        <v>49</v>
      </c>
      <c r="K130" s="300" t="s">
        <v>35</v>
      </c>
      <c r="L130" s="337" t="s">
        <v>48</v>
      </c>
      <c r="N130" s="324" t="s">
        <v>41</v>
      </c>
      <c r="O130" s="324"/>
      <c r="P130" s="325" t="s">
        <v>42</v>
      </c>
      <c r="Q130" s="326"/>
      <c r="R130" s="326"/>
      <c r="S130" s="326"/>
      <c r="T130" s="326"/>
      <c r="U130" s="327"/>
      <c r="V130" s="324" t="s">
        <v>43</v>
      </c>
      <c r="X130" s="88"/>
    </row>
    <row r="131" spans="1:24" ht="12.75" customHeight="1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38"/>
      <c r="N131" s="324"/>
      <c r="O131" s="324"/>
      <c r="P131" s="328"/>
      <c r="Q131" s="329"/>
      <c r="R131" s="329"/>
      <c r="S131" s="329"/>
      <c r="T131" s="329"/>
      <c r="U131" s="330"/>
      <c r="V131" s="324"/>
      <c r="X131" s="88"/>
    </row>
    <row r="132" spans="1:24" ht="12.75" customHeight="1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38"/>
      <c r="N132" s="324"/>
      <c r="O132" s="324"/>
      <c r="P132" s="328"/>
      <c r="Q132" s="329"/>
      <c r="R132" s="329"/>
      <c r="S132" s="329"/>
      <c r="T132" s="329"/>
      <c r="U132" s="330"/>
      <c r="V132" s="324"/>
      <c r="X132" s="88"/>
    </row>
    <row r="133" spans="1:24" ht="3.75" customHeight="1">
      <c r="A133" s="301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38"/>
      <c r="N133" s="324"/>
      <c r="O133" s="324"/>
      <c r="P133" s="331"/>
      <c r="Q133" s="332"/>
      <c r="R133" s="332"/>
      <c r="S133" s="332"/>
      <c r="T133" s="332"/>
      <c r="U133" s="333"/>
      <c r="V133" s="324"/>
      <c r="X133" s="88"/>
    </row>
    <row r="134" spans="1:24" ht="45.75" customHeight="1" thickBot="1">
      <c r="A134" s="301"/>
      <c r="B134" s="301"/>
      <c r="C134" s="301"/>
      <c r="D134" s="302"/>
      <c r="E134" s="302"/>
      <c r="F134" s="302"/>
      <c r="G134" s="302"/>
      <c r="H134" s="302"/>
      <c r="I134" s="302"/>
      <c r="J134" s="302"/>
      <c r="K134" s="302"/>
      <c r="L134" s="338"/>
      <c r="M134" s="98"/>
      <c r="N134" s="334" t="s">
        <v>17</v>
      </c>
      <c r="O134" s="334"/>
      <c r="P134" s="18">
        <f>SUM(S162:S173)</f>
        <v>30.000000000000053</v>
      </c>
      <c r="Q134" s="18">
        <f>SUM(S174:S184)</f>
        <v>89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119.00000000000006</v>
      </c>
      <c r="X134" s="88"/>
    </row>
    <row r="135" spans="1:24" ht="16.899999999999999" customHeight="1" thickBot="1">
      <c r="A135" s="317"/>
      <c r="B135" s="317"/>
      <c r="C135" s="317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176" t="s">
        <v>18</v>
      </c>
      <c r="O135" s="176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300" t="str">
        <f>A152</f>
        <v>Соленная карамель</v>
      </c>
      <c r="B136" s="318">
        <v>0.83333333333333337</v>
      </c>
      <c r="C136" s="318">
        <v>0.16666666666666666</v>
      </c>
      <c r="D136" s="320">
        <f>(C136-B136+(C136&lt;B136))*24*60</f>
        <v>479.99999999999989</v>
      </c>
      <c r="E136" s="322">
        <v>2800</v>
      </c>
      <c r="F136" s="335">
        <f>IF(E136=0,0,(F152/J118*60))</f>
        <v>352.32857142857142</v>
      </c>
      <c r="G136" s="339">
        <f>IF($K136=0,0,(K136*100)/(D136*$J$3/60))</f>
        <v>102.76250000000002</v>
      </c>
      <c r="H136" s="335">
        <f>P134+P141</f>
        <v>30.000000000000053</v>
      </c>
      <c r="I136" s="339">
        <f>D136-F136-P142</f>
        <v>-32.32857142857145</v>
      </c>
      <c r="J136" s="320">
        <f>(D136-H136)/60*E136</f>
        <v>20999.999999999993</v>
      </c>
      <c r="K136" s="341">
        <f>F152</f>
        <v>16442</v>
      </c>
      <c r="L136" s="100">
        <f>IF($K136=0,0,K136/J136)</f>
        <v>0.78295238095238118</v>
      </c>
      <c r="N136" s="176" t="s">
        <v>19</v>
      </c>
      <c r="O136" s="176"/>
      <c r="P136" s="18">
        <f>SUM(U161:U172)</f>
        <v>129.99999999999986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129.99999999999986</v>
      </c>
      <c r="W136" s="182"/>
    </row>
    <row r="137" spans="1:24" ht="17.25" customHeight="1" thickBot="1">
      <c r="A137" s="317"/>
      <c r="B137" s="319"/>
      <c r="C137" s="319"/>
      <c r="D137" s="321"/>
      <c r="E137" s="323"/>
      <c r="F137" s="336"/>
      <c r="G137" s="340"/>
      <c r="H137" s="336"/>
      <c r="I137" s="340"/>
      <c r="J137" s="321"/>
      <c r="K137" s="342"/>
      <c r="L137" s="101">
        <f>K136-J136</f>
        <v>-4557.9999999999927</v>
      </c>
      <c r="N137" s="176" t="s">
        <v>20</v>
      </c>
      <c r="O137" s="176"/>
      <c r="P137" s="18">
        <f>SUM(V161:V172)</f>
        <v>0</v>
      </c>
      <c r="Q137" s="18">
        <f>SUM(V173:V183)</f>
        <v>92.000000000000028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92.000000000000028</v>
      </c>
      <c r="W137" s="182"/>
    </row>
    <row r="138" spans="1:24" ht="17.25" customHeight="1">
      <c r="A138" s="300" t="str">
        <f>A153</f>
        <v>Мохито</v>
      </c>
      <c r="B138" s="318">
        <v>0.16666666666666666</v>
      </c>
      <c r="C138" s="318">
        <v>0.33333333333333331</v>
      </c>
      <c r="D138" s="320">
        <f>(C138-B138+(C138&lt;B138))*24*60</f>
        <v>240</v>
      </c>
      <c r="E138" s="322">
        <v>2800</v>
      </c>
      <c r="F138" s="335">
        <f>IF(E138=0,0,(F153/J118*60))</f>
        <v>11.528571428571428</v>
      </c>
      <c r="G138" s="339">
        <f>IF($K138=0,0,(K138*100)/(D138*$J$3/60))</f>
        <v>6.7249999999999996</v>
      </c>
      <c r="H138" s="335">
        <f>Q134+Q141</f>
        <v>89</v>
      </c>
      <c r="I138" s="339">
        <f>D138-F138-Q142</f>
        <v>47.471428571428532</v>
      </c>
      <c r="J138" s="320">
        <f>(D138-H138)/60*E138</f>
        <v>7046.6666666666661</v>
      </c>
      <c r="K138" s="341">
        <f>F153</f>
        <v>538</v>
      </c>
      <c r="L138" s="102">
        <f>IF($K138=0,0,K138/J138)</f>
        <v>7.6348155156102188E-2</v>
      </c>
      <c r="N138" s="176" t="s">
        <v>27</v>
      </c>
      <c r="O138" s="176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82"/>
    </row>
    <row r="139" spans="1:24" ht="16.899999999999999" customHeight="1" thickBot="1">
      <c r="A139" s="317"/>
      <c r="B139" s="319"/>
      <c r="C139" s="319"/>
      <c r="D139" s="321"/>
      <c r="E139" s="323"/>
      <c r="F139" s="336"/>
      <c r="G139" s="340"/>
      <c r="H139" s="336"/>
      <c r="I139" s="340"/>
      <c r="J139" s="321"/>
      <c r="K139" s="342"/>
      <c r="L139" s="101">
        <f>K138-J138</f>
        <v>-6508.6666666666661</v>
      </c>
      <c r="N139" s="174" t="s">
        <v>21</v>
      </c>
      <c r="O139" s="174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82"/>
    </row>
    <row r="140" spans="1:24" ht="16.899999999999999" customHeight="1" collapsed="1">
      <c r="A140" s="300">
        <f>A154</f>
        <v>0</v>
      </c>
      <c r="B140" s="318"/>
      <c r="C140" s="318"/>
      <c r="D140" s="320">
        <f>(C140-B140+(C140&lt;B140))*24*60</f>
        <v>0</v>
      </c>
      <c r="E140" s="322"/>
      <c r="F140" s="335">
        <f>IF(E140=0,0,(F154/J118*60))</f>
        <v>0</v>
      </c>
      <c r="G140" s="339">
        <f>IF($K140=0,0,(K140*100)/(D140*$J$3/60))</f>
        <v>0</v>
      </c>
      <c r="H140" s="335">
        <f>R134+R141</f>
        <v>0</v>
      </c>
      <c r="I140" s="339">
        <f>D140-F140-R142</f>
        <v>0</v>
      </c>
      <c r="J140" s="320">
        <f>(D140-H140)/60*E140</f>
        <v>0</v>
      </c>
      <c r="K140" s="341">
        <f>F154</f>
        <v>0</v>
      </c>
      <c r="L140" s="100">
        <f>IF($K140=0,0,K140/J140)</f>
        <v>0</v>
      </c>
      <c r="N140" s="174" t="s">
        <v>39</v>
      </c>
      <c r="O140" s="174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82"/>
      <c r="X140" s="182"/>
    </row>
    <row r="141" spans="1:24" ht="16.899999999999999" customHeight="1" thickBot="1">
      <c r="A141" s="317"/>
      <c r="B141" s="319"/>
      <c r="C141" s="319"/>
      <c r="D141" s="321"/>
      <c r="E141" s="323"/>
      <c r="F141" s="336"/>
      <c r="G141" s="340"/>
      <c r="H141" s="336"/>
      <c r="I141" s="340"/>
      <c r="J141" s="321"/>
      <c r="K141" s="342"/>
      <c r="L141" s="101">
        <f>K140-J140</f>
        <v>0</v>
      </c>
      <c r="N141" s="343" t="s">
        <v>22</v>
      </c>
      <c r="O141" s="343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82"/>
      <c r="X141" s="182"/>
    </row>
    <row r="142" spans="1:24" ht="16.899999999999999" customHeight="1" collapsed="1">
      <c r="A142" s="301">
        <f>A155</f>
        <v>0</v>
      </c>
      <c r="B142" s="348"/>
      <c r="C142" s="348"/>
      <c r="D142" s="346">
        <f>(C142-B142+(C142&lt;B142))*24*60</f>
        <v>0</v>
      </c>
      <c r="E142" s="349"/>
      <c r="F142" s="344">
        <f>IF(E142=0,0,(F155/J118*60))</f>
        <v>0</v>
      </c>
      <c r="G142" s="339">
        <f>IF($K142=0,0,(K142*100)/(D142*$J$3/60))</f>
        <v>0</v>
      </c>
      <c r="H142" s="344">
        <f>S134+S141</f>
        <v>0</v>
      </c>
      <c r="I142" s="345">
        <f>D142-F142-S142</f>
        <v>0</v>
      </c>
      <c r="J142" s="346">
        <f>(D142-H142)/60*E142</f>
        <v>0</v>
      </c>
      <c r="K142" s="341">
        <f>F155</f>
        <v>0</v>
      </c>
      <c r="L142" s="100">
        <f>IF($K142=0,0,K142/J142)</f>
        <v>0</v>
      </c>
      <c r="N142" s="347" t="s">
        <v>15</v>
      </c>
      <c r="O142" s="347"/>
      <c r="P142" s="19">
        <f t="shared" ref="P142:U142" si="29">SUM(P133:P141)</f>
        <v>159.99999999999991</v>
      </c>
      <c r="Q142" s="19">
        <f t="shared" si="29"/>
        <v>181.00000000000003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340.99999999999994</v>
      </c>
      <c r="W142" s="182"/>
      <c r="X142" s="182"/>
    </row>
    <row r="143" spans="1:24" ht="16.899999999999999" customHeight="1" thickBot="1">
      <c r="A143" s="317"/>
      <c r="B143" s="319"/>
      <c r="C143" s="319"/>
      <c r="D143" s="321"/>
      <c r="E143" s="323"/>
      <c r="F143" s="336"/>
      <c r="G143" s="340"/>
      <c r="H143" s="336"/>
      <c r="I143" s="340"/>
      <c r="J143" s="321"/>
      <c r="K143" s="342"/>
      <c r="L143" s="101">
        <f>K142-J142</f>
        <v>0</v>
      </c>
      <c r="N143" s="347"/>
      <c r="O143" s="347"/>
      <c r="P143" s="19"/>
      <c r="Q143" s="19"/>
      <c r="R143" s="19"/>
      <c r="S143" s="19"/>
      <c r="T143" s="19"/>
      <c r="U143" s="19"/>
      <c r="V143" s="19"/>
      <c r="W143" s="182"/>
      <c r="X143" s="182"/>
    </row>
    <row r="144" spans="1:24" ht="16.899999999999999" customHeight="1">
      <c r="A144" s="300">
        <f>A156</f>
        <v>0</v>
      </c>
      <c r="B144" s="318"/>
      <c r="C144" s="318"/>
      <c r="D144" s="320">
        <f>(C144-B144+(C144&lt;B144))*24*60</f>
        <v>0</v>
      </c>
      <c r="E144" s="322"/>
      <c r="F144" s="335">
        <f>IF(E144=0,0,(F156/J118*60))</f>
        <v>0</v>
      </c>
      <c r="G144" s="339">
        <f>IF($K144=0,0,(K144*100)/(D144*$J$3/60))</f>
        <v>0</v>
      </c>
      <c r="H144" s="335">
        <f>T134+T141</f>
        <v>0</v>
      </c>
      <c r="I144" s="339">
        <f>D144-F144-T142</f>
        <v>0</v>
      </c>
      <c r="J144" s="320">
        <f>(D144-H144)/60*E144</f>
        <v>0</v>
      </c>
      <c r="K144" s="341">
        <f>F156</f>
        <v>0</v>
      </c>
      <c r="L144" s="100">
        <f>IF($K144=0,0,K144/J144)</f>
        <v>0</v>
      </c>
      <c r="V144" s="182"/>
      <c r="W144" s="182"/>
      <c r="X144" s="182"/>
    </row>
    <row r="145" spans="1:26" ht="16.899999999999999" customHeight="1" thickBot="1">
      <c r="A145" s="317"/>
      <c r="B145" s="319"/>
      <c r="C145" s="319"/>
      <c r="D145" s="321"/>
      <c r="E145" s="323"/>
      <c r="F145" s="336"/>
      <c r="G145" s="340"/>
      <c r="H145" s="336"/>
      <c r="I145" s="340"/>
      <c r="J145" s="321"/>
      <c r="K145" s="342"/>
      <c r="L145" s="101">
        <f>K144-J144</f>
        <v>0</v>
      </c>
      <c r="V145" s="182"/>
      <c r="W145" s="182"/>
      <c r="X145" s="182"/>
    </row>
    <row r="146" spans="1:26" ht="16.899999999999999" customHeight="1">
      <c r="A146" s="300">
        <f>A157</f>
        <v>0</v>
      </c>
      <c r="B146" s="318"/>
      <c r="C146" s="318"/>
      <c r="D146" s="320">
        <f>(C146-B146+(C146&lt;B146))*24*60</f>
        <v>0</v>
      </c>
      <c r="E146" s="322"/>
      <c r="F146" s="335">
        <f>IF(E146=0,0,(F157/J118*60))</f>
        <v>0</v>
      </c>
      <c r="G146" s="339">
        <f>IF($K146=0,0,(K146*100)/(D146*$J$3/60))</f>
        <v>0</v>
      </c>
      <c r="H146" s="335">
        <f>U134+U141</f>
        <v>0</v>
      </c>
      <c r="I146" s="339">
        <f>D146-F146-U142</f>
        <v>0</v>
      </c>
      <c r="J146" s="320">
        <f>(D146-H146)/60*E146</f>
        <v>0</v>
      </c>
      <c r="K146" s="341">
        <f>F157</f>
        <v>0</v>
      </c>
      <c r="L146" s="100">
        <f>IF($K146=0,0,K146/J146)</f>
        <v>0</v>
      </c>
      <c r="V146" s="182"/>
      <c r="W146" s="182"/>
      <c r="X146" s="182"/>
    </row>
    <row r="147" spans="1:26" ht="16.899999999999999" customHeight="1" thickBot="1">
      <c r="A147" s="317"/>
      <c r="B147" s="319"/>
      <c r="C147" s="319"/>
      <c r="D147" s="321"/>
      <c r="E147" s="323"/>
      <c r="F147" s="336"/>
      <c r="G147" s="340"/>
      <c r="H147" s="336"/>
      <c r="I147" s="340"/>
      <c r="J147" s="321"/>
      <c r="K147" s="342"/>
      <c r="L147" s="103">
        <f>K146-J146</f>
        <v>0</v>
      </c>
      <c r="V147" s="182"/>
      <c r="W147" s="182"/>
      <c r="X147" s="182"/>
    </row>
    <row r="148" spans="1:26" s="104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175" t="s">
        <v>81</v>
      </c>
      <c r="K148" s="140" t="s">
        <v>82</v>
      </c>
      <c r="L148" s="354">
        <f>IF($K149=0,0,K149/J149)</f>
        <v>0.60541953886379862</v>
      </c>
      <c r="N148"/>
      <c r="O148"/>
      <c r="P148"/>
      <c r="Q148"/>
      <c r="R148"/>
      <c r="S148"/>
      <c r="T148"/>
      <c r="U148"/>
      <c r="V148" s="182"/>
      <c r="W148" s="105"/>
      <c r="X148" s="105"/>
    </row>
    <row r="149" spans="1:26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41">
        <f>J136+J138+J140+J142+J144+J146</f>
        <v>28046.666666666657</v>
      </c>
      <c r="K149" s="140">
        <f>K136+K138+K140+K142+K144+K146</f>
        <v>16980</v>
      </c>
      <c r="L149" s="355"/>
      <c r="M149" s="182"/>
      <c r="V149" s="182"/>
      <c r="W149" s="182"/>
      <c r="X149" s="182"/>
    </row>
    <row r="150" spans="1:26" ht="17.25" customHeight="1">
      <c r="A150" s="363" t="s">
        <v>11</v>
      </c>
      <c r="B150" s="364"/>
      <c r="C150" s="364"/>
      <c r="D150" s="364"/>
      <c r="E150" s="337"/>
      <c r="F150" s="300" t="s">
        <v>78</v>
      </c>
      <c r="G150" s="300" t="s">
        <v>80</v>
      </c>
      <c r="H150" s="367"/>
      <c r="I150" s="20"/>
      <c r="J150" s="21"/>
      <c r="K150" s="22"/>
      <c r="L150" s="367" t="s">
        <v>56</v>
      </c>
      <c r="M150" s="356"/>
      <c r="V150" s="182"/>
      <c r="W150" s="106"/>
      <c r="X150" s="106"/>
    </row>
    <row r="151" spans="1:26" ht="17.25" customHeight="1" thickBot="1">
      <c r="A151" s="365"/>
      <c r="B151" s="366"/>
      <c r="C151" s="366"/>
      <c r="D151" s="366"/>
      <c r="E151" s="338"/>
      <c r="F151" s="302"/>
      <c r="G151" s="301"/>
      <c r="H151" s="416"/>
      <c r="I151" s="117"/>
      <c r="J151" s="118"/>
      <c r="K151" s="115"/>
      <c r="L151" s="368"/>
      <c r="M151" s="356"/>
      <c r="V151" s="182"/>
      <c r="W151" s="106"/>
      <c r="X151" s="106"/>
    </row>
    <row r="152" spans="1:26" ht="15.75" thickBot="1">
      <c r="A152" s="357" t="s">
        <v>343</v>
      </c>
      <c r="B152" s="358"/>
      <c r="C152" s="358"/>
      <c r="D152" s="358"/>
      <c r="E152" s="359"/>
      <c r="F152" s="62">
        <v>16442</v>
      </c>
      <c r="G152" s="63">
        <v>20940</v>
      </c>
      <c r="H152" s="131"/>
      <c r="I152" s="121"/>
      <c r="J152" s="135"/>
      <c r="K152" s="123">
        <f>G152</f>
        <v>20940</v>
      </c>
      <c r="L152" s="136"/>
      <c r="M152" s="133"/>
      <c r="V152" s="182"/>
      <c r="W152" s="182"/>
      <c r="X152" s="182"/>
    </row>
    <row r="153" spans="1:26" ht="13.5" customHeight="1" thickBot="1">
      <c r="A153" s="360" t="s">
        <v>346</v>
      </c>
      <c r="B153" s="361"/>
      <c r="C153" s="361"/>
      <c r="D153" s="361"/>
      <c r="E153" s="362"/>
      <c r="F153" s="62">
        <v>538</v>
      </c>
      <c r="G153" s="64"/>
      <c r="H153" s="132"/>
      <c r="I153" s="110"/>
      <c r="J153" s="134"/>
      <c r="K153" s="17">
        <f t="shared" ref="K153:K157" si="30">G153</f>
        <v>0</v>
      </c>
      <c r="L153" s="137"/>
      <c r="M153" s="133"/>
      <c r="V153" s="182"/>
      <c r="W153" s="182"/>
      <c r="X153" s="182"/>
    </row>
    <row r="154" spans="1:26" ht="13.5" customHeight="1" thickBot="1">
      <c r="A154" s="360"/>
      <c r="B154" s="361"/>
      <c r="C154" s="361"/>
      <c r="D154" s="361"/>
      <c r="E154" s="362"/>
      <c r="F154" s="62"/>
      <c r="G154" s="64"/>
      <c r="H154" s="132"/>
      <c r="I154" s="110"/>
      <c r="J154" s="134"/>
      <c r="K154" s="17">
        <f t="shared" si="30"/>
        <v>0</v>
      </c>
      <c r="L154" s="137"/>
      <c r="M154" s="133"/>
      <c r="V154" s="182"/>
      <c r="W154" s="182"/>
      <c r="X154" s="182"/>
    </row>
    <row r="155" spans="1:26" ht="13.5" customHeight="1" thickBot="1">
      <c r="A155" s="360"/>
      <c r="B155" s="361"/>
      <c r="C155" s="361"/>
      <c r="D155" s="361"/>
      <c r="E155" s="362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182"/>
      <c r="W155" s="182"/>
      <c r="X155" s="182"/>
    </row>
    <row r="156" spans="1:26" ht="13.5" customHeight="1" thickBot="1">
      <c r="A156" s="360"/>
      <c r="B156" s="361"/>
      <c r="C156" s="361"/>
      <c r="D156" s="361"/>
      <c r="E156" s="362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182"/>
      <c r="W156" s="182"/>
      <c r="X156" s="182"/>
    </row>
    <row r="157" spans="1:26" ht="13.5" customHeight="1" thickBot="1">
      <c r="A157" s="369"/>
      <c r="B157" s="370"/>
      <c r="C157" s="370"/>
      <c r="D157" s="370"/>
      <c r="E157" s="371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182"/>
      <c r="W157" s="182"/>
      <c r="X157" s="182"/>
    </row>
    <row r="158" spans="1:26" ht="13.5" thickBot="1">
      <c r="A158" s="372" t="s">
        <v>79</v>
      </c>
      <c r="B158" s="373"/>
      <c r="C158" s="373"/>
      <c r="D158" s="373"/>
      <c r="E158" s="373"/>
      <c r="F158" s="374"/>
      <c r="G158" s="374"/>
      <c r="H158" s="374"/>
      <c r="I158" s="373"/>
      <c r="J158" s="375"/>
      <c r="K158" s="116">
        <f>SUM(K152:K157)</f>
        <v>20940</v>
      </c>
      <c r="L158" s="116">
        <f>SUM(L153+L153)</f>
        <v>0</v>
      </c>
      <c r="M158" s="112"/>
      <c r="V158" s="182"/>
    </row>
    <row r="159" spans="1:26" ht="12.75" customHeight="1" thickBot="1"/>
    <row r="160" spans="1:26" ht="12.75" customHeight="1" thickBot="1">
      <c r="A160" s="376" t="s">
        <v>11</v>
      </c>
      <c r="B160" s="376" t="s">
        <v>59</v>
      </c>
      <c r="C160" s="378"/>
      <c r="D160" s="380" t="s">
        <v>58</v>
      </c>
      <c r="E160" s="378" t="s">
        <v>1</v>
      </c>
      <c r="F160" s="383" t="s">
        <v>6</v>
      </c>
      <c r="G160" s="384"/>
      <c r="H160" s="380" t="s">
        <v>5</v>
      </c>
      <c r="I160" s="388" t="s">
        <v>12</v>
      </c>
      <c r="J160" s="389"/>
      <c r="K160" s="380" t="s">
        <v>38</v>
      </c>
      <c r="L160" s="376" t="s">
        <v>0</v>
      </c>
      <c r="M160" s="383"/>
      <c r="N160" s="384"/>
      <c r="O160" s="380" t="s">
        <v>4</v>
      </c>
      <c r="P160" s="380" t="s">
        <v>2</v>
      </c>
      <c r="Q160" s="380" t="s">
        <v>3</v>
      </c>
      <c r="S160" s="390" t="s">
        <v>26</v>
      </c>
      <c r="T160" s="391"/>
      <c r="U160" s="391"/>
      <c r="V160" s="391"/>
      <c r="W160" s="391"/>
      <c r="X160" s="391"/>
      <c r="Y160" s="391"/>
      <c r="Z160" s="392"/>
    </row>
    <row r="161" spans="1:28" s="85" customFormat="1" ht="25.5" customHeight="1" thickBot="1">
      <c r="A161" s="377"/>
      <c r="B161" s="377"/>
      <c r="C161" s="379"/>
      <c r="D161" s="381"/>
      <c r="E161" s="382"/>
      <c r="F161" s="385"/>
      <c r="G161" s="386"/>
      <c r="H161" s="387"/>
      <c r="I161" s="27" t="s">
        <v>13</v>
      </c>
      <c r="J161" s="28" t="s">
        <v>14</v>
      </c>
      <c r="K161" s="381"/>
      <c r="L161" s="377"/>
      <c r="M161" s="399"/>
      <c r="N161" s="400"/>
      <c r="O161" s="381"/>
      <c r="P161" s="381"/>
      <c r="Q161" s="381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405" t="str">
        <f>A152</f>
        <v>Соленная карамель</v>
      </c>
      <c r="B162" s="23">
        <f>B136</f>
        <v>0.83333333333333337</v>
      </c>
      <c r="C162" s="23">
        <f>B162+1/24</f>
        <v>0.875</v>
      </c>
      <c r="D162" s="1"/>
      <c r="E162" s="171"/>
      <c r="F162" s="408" t="s">
        <v>142</v>
      </c>
      <c r="G162" s="409"/>
      <c r="H162" s="2" t="s">
        <v>99</v>
      </c>
      <c r="I162" s="3">
        <v>0.84027777777777779</v>
      </c>
      <c r="J162" s="3">
        <v>0.84722222222222221</v>
      </c>
      <c r="K162" s="29">
        <f>(J162-I162+(J162&lt;I162))*24*60</f>
        <v>9.9999999999999645</v>
      </c>
      <c r="L162" s="410"/>
      <c r="M162" s="411"/>
      <c r="N162" s="412"/>
      <c r="O162" s="35" t="str">
        <f t="shared" ref="O162:O225" si="31">IF(H162=$V$5,$F$122,"")</f>
        <v/>
      </c>
      <c r="P162" s="171"/>
      <c r="Q162" s="4"/>
      <c r="R162"/>
      <c r="S162" s="33">
        <f>IF($H162="ПЛАНОВЫЕ",$K162,0)</f>
        <v>9.9999999999999645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406"/>
      <c r="B163" s="24">
        <f>C162</f>
        <v>0.875</v>
      </c>
      <c r="C163" s="24">
        <f>B163+1/24</f>
        <v>0.91666666666666663</v>
      </c>
      <c r="D163" s="5"/>
      <c r="E163" s="172"/>
      <c r="F163" s="398" t="s">
        <v>100</v>
      </c>
      <c r="G163" s="398"/>
      <c r="H163" s="6" t="s">
        <v>99</v>
      </c>
      <c r="I163" s="7">
        <v>0.84722222222222221</v>
      </c>
      <c r="J163" s="7">
        <v>0.85416666666666663</v>
      </c>
      <c r="K163" s="30">
        <f t="shared" ref="K163:K226" si="32">(J163-I163+(J163&lt;I163))*24*60</f>
        <v>9.9999999999999645</v>
      </c>
      <c r="L163" s="395"/>
      <c r="M163" s="396"/>
      <c r="N163" s="397"/>
      <c r="O163" s="36" t="str">
        <f t="shared" si="31"/>
        <v/>
      </c>
      <c r="P163" s="172"/>
      <c r="Q163" s="8"/>
      <c r="R163"/>
      <c r="S163" s="33">
        <f t="shared" ref="S163:S226" si="33">IF($H163="ПЛАНОВЫЕ",$K163,0)</f>
        <v>9.9999999999999645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406"/>
      <c r="B164" s="24">
        <f t="shared" ref="B164:B173" si="41">C163</f>
        <v>0.91666666666666663</v>
      </c>
      <c r="C164" s="24">
        <f t="shared" ref="C164:C173" si="42">B164+1/24</f>
        <v>0.95833333333333326</v>
      </c>
      <c r="D164" s="5"/>
      <c r="E164" s="172"/>
      <c r="F164" s="398" t="s">
        <v>116</v>
      </c>
      <c r="G164" s="398"/>
      <c r="H164" s="6" t="s">
        <v>99</v>
      </c>
      <c r="I164" s="7">
        <v>0.85416666666666663</v>
      </c>
      <c r="J164" s="7">
        <v>0.86111111111111116</v>
      </c>
      <c r="K164" s="30">
        <f t="shared" si="32"/>
        <v>10.000000000000124</v>
      </c>
      <c r="L164" s="395"/>
      <c r="M164" s="396"/>
      <c r="N164" s="397"/>
      <c r="O164" s="36" t="str">
        <f t="shared" si="31"/>
        <v/>
      </c>
      <c r="P164" s="172"/>
      <c r="Q164" s="8"/>
      <c r="R164"/>
      <c r="S164" s="33">
        <f t="shared" si="33"/>
        <v>10.000000000000124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406"/>
      <c r="B165" s="24">
        <f t="shared" si="41"/>
        <v>0.95833333333333326</v>
      </c>
      <c r="C165" s="24">
        <f t="shared" si="42"/>
        <v>0.99999999999999989</v>
      </c>
      <c r="D165" s="5"/>
      <c r="E165" s="172"/>
      <c r="F165" s="398" t="s">
        <v>114</v>
      </c>
      <c r="G165" s="398"/>
      <c r="H165" s="6" t="s">
        <v>102</v>
      </c>
      <c r="I165" s="7">
        <v>0.86111111111111116</v>
      </c>
      <c r="J165" s="7">
        <v>0.90277777777777779</v>
      </c>
      <c r="K165" s="30">
        <f t="shared" si="32"/>
        <v>59.999999999999943</v>
      </c>
      <c r="L165" s="395" t="s">
        <v>115</v>
      </c>
      <c r="M165" s="396"/>
      <c r="N165" s="397"/>
      <c r="O165" s="36" t="str">
        <f t="shared" si="31"/>
        <v/>
      </c>
      <c r="P165" s="172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59.999999999999943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406"/>
      <c r="B166" s="24">
        <f t="shared" si="41"/>
        <v>0.99999999999999989</v>
      </c>
      <c r="C166" s="24">
        <f t="shared" si="42"/>
        <v>1.0416666666666665</v>
      </c>
      <c r="D166" s="5"/>
      <c r="E166" s="172"/>
      <c r="F166" s="398" t="s">
        <v>105</v>
      </c>
      <c r="G166" s="398"/>
      <c r="H166" s="6" t="s">
        <v>102</v>
      </c>
      <c r="I166" s="7">
        <v>0.90277777777777779</v>
      </c>
      <c r="J166" s="7">
        <v>0.95138888888888884</v>
      </c>
      <c r="K166" s="30">
        <f t="shared" si="32"/>
        <v>69.999999999999915</v>
      </c>
      <c r="L166" s="395" t="s">
        <v>344</v>
      </c>
      <c r="M166" s="396"/>
      <c r="N166" s="397"/>
      <c r="O166" s="36" t="str">
        <f t="shared" si="31"/>
        <v/>
      </c>
      <c r="P166" s="172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69.999999999999915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406"/>
      <c r="B167" s="24">
        <f t="shared" si="41"/>
        <v>1.0416666666666665</v>
      </c>
      <c r="C167" s="24">
        <f t="shared" si="42"/>
        <v>1.0833333333333333</v>
      </c>
      <c r="D167" s="5"/>
      <c r="E167" s="172"/>
      <c r="F167" s="398"/>
      <c r="G167" s="398"/>
      <c r="H167" s="6"/>
      <c r="I167" s="7"/>
      <c r="J167" s="7"/>
      <c r="K167" s="30">
        <f t="shared" si="32"/>
        <v>0</v>
      </c>
      <c r="L167" s="395"/>
      <c r="M167" s="396"/>
      <c r="N167" s="397"/>
      <c r="O167" s="36">
        <f t="shared" si="31"/>
        <v>0</v>
      </c>
      <c r="P167" s="172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406"/>
      <c r="B168" s="24">
        <f t="shared" si="41"/>
        <v>1.0833333333333333</v>
      </c>
      <c r="C168" s="24">
        <f t="shared" si="42"/>
        <v>1.125</v>
      </c>
      <c r="D168" s="5"/>
      <c r="E168" s="9"/>
      <c r="F168" s="398"/>
      <c r="G168" s="398"/>
      <c r="H168" s="6"/>
      <c r="I168" s="7"/>
      <c r="J168" s="7"/>
      <c r="K168" s="30">
        <f t="shared" si="32"/>
        <v>0</v>
      </c>
      <c r="L168" s="395"/>
      <c r="M168" s="396"/>
      <c r="N168" s="397"/>
      <c r="O168" s="36">
        <f t="shared" si="31"/>
        <v>0</v>
      </c>
      <c r="P168" s="172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406"/>
      <c r="B169" s="24">
        <f t="shared" si="41"/>
        <v>1.125</v>
      </c>
      <c r="C169" s="24">
        <f t="shared" si="42"/>
        <v>1.1666666666666667</v>
      </c>
      <c r="D169" s="5"/>
      <c r="E169" s="9"/>
      <c r="F169" s="393"/>
      <c r="G169" s="394"/>
      <c r="H169" s="6"/>
      <c r="I169" s="7"/>
      <c r="J169" s="7"/>
      <c r="K169" s="30">
        <f t="shared" si="32"/>
        <v>0</v>
      </c>
      <c r="L169" s="395"/>
      <c r="M169" s="396"/>
      <c r="N169" s="397"/>
      <c r="O169" s="36">
        <f t="shared" si="31"/>
        <v>0</v>
      </c>
      <c r="P169" s="172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406"/>
      <c r="B170" s="24">
        <f t="shared" si="41"/>
        <v>1.1666666666666667</v>
      </c>
      <c r="C170" s="24">
        <f t="shared" si="42"/>
        <v>1.2083333333333335</v>
      </c>
      <c r="D170" s="5"/>
      <c r="E170" s="9"/>
      <c r="F170" s="393"/>
      <c r="G170" s="394"/>
      <c r="H170" s="6"/>
      <c r="I170" s="7"/>
      <c r="J170" s="7"/>
      <c r="K170" s="30">
        <f t="shared" si="32"/>
        <v>0</v>
      </c>
      <c r="L170" s="395"/>
      <c r="M170" s="396"/>
      <c r="N170" s="397"/>
      <c r="O170" s="36">
        <f t="shared" si="31"/>
        <v>0</v>
      </c>
      <c r="P170" s="172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406"/>
      <c r="B171" s="24">
        <f t="shared" si="41"/>
        <v>1.2083333333333335</v>
      </c>
      <c r="C171" s="24">
        <f t="shared" si="42"/>
        <v>1.2500000000000002</v>
      </c>
      <c r="D171" s="5"/>
      <c r="E171" s="9"/>
      <c r="F171" s="398"/>
      <c r="G171" s="398"/>
      <c r="H171" s="6"/>
      <c r="I171" s="7"/>
      <c r="J171" s="7"/>
      <c r="K171" s="30">
        <f t="shared" si="32"/>
        <v>0</v>
      </c>
      <c r="L171" s="395"/>
      <c r="M171" s="396"/>
      <c r="N171" s="397"/>
      <c r="O171" s="36">
        <f t="shared" si="31"/>
        <v>0</v>
      </c>
      <c r="P171" s="172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406"/>
      <c r="B172" s="24">
        <f t="shared" si="41"/>
        <v>1.2500000000000002</v>
      </c>
      <c r="C172" s="24">
        <f t="shared" si="42"/>
        <v>1.291666666666667</v>
      </c>
      <c r="D172" s="10"/>
      <c r="E172" s="9"/>
      <c r="F172" s="398"/>
      <c r="G172" s="398"/>
      <c r="H172" s="6"/>
      <c r="I172" s="7"/>
      <c r="J172" s="7"/>
      <c r="K172" s="30">
        <f t="shared" si="32"/>
        <v>0</v>
      </c>
      <c r="L172" s="395"/>
      <c r="M172" s="396"/>
      <c r="N172" s="397"/>
      <c r="O172" s="36">
        <f t="shared" si="31"/>
        <v>0</v>
      </c>
      <c r="P172" s="172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407"/>
      <c r="B173" s="25">
        <f t="shared" si="41"/>
        <v>1.291666666666667</v>
      </c>
      <c r="C173" s="26">
        <f t="shared" si="42"/>
        <v>1.3333333333333337</v>
      </c>
      <c r="D173" s="11"/>
      <c r="E173" s="11"/>
      <c r="F173" s="401"/>
      <c r="G173" s="401"/>
      <c r="H173" s="6"/>
      <c r="I173" s="13"/>
      <c r="J173" s="13"/>
      <c r="K173" s="31">
        <f t="shared" si="32"/>
        <v>0</v>
      </c>
      <c r="L173" s="402"/>
      <c r="M173" s="403"/>
      <c r="N173" s="404"/>
      <c r="O173" s="39">
        <f t="shared" si="31"/>
        <v>0</v>
      </c>
      <c r="P173" s="173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405" t="str">
        <f>A153</f>
        <v>Мохито</v>
      </c>
      <c r="B174" s="23">
        <f>B138</f>
        <v>0.16666666666666666</v>
      </c>
      <c r="C174" s="23">
        <f>B174+1/24</f>
        <v>0.20833333333333331</v>
      </c>
      <c r="D174" s="1"/>
      <c r="E174" s="171"/>
      <c r="F174" s="408" t="s">
        <v>142</v>
      </c>
      <c r="G174" s="409"/>
      <c r="H174" s="2" t="s">
        <v>99</v>
      </c>
      <c r="I174" s="3">
        <v>0.16666666666666666</v>
      </c>
      <c r="J174" s="3">
        <v>0.17361111111111113</v>
      </c>
      <c r="K174" s="29">
        <f t="shared" si="32"/>
        <v>10.000000000000044</v>
      </c>
      <c r="L174" s="410"/>
      <c r="M174" s="411"/>
      <c r="N174" s="412"/>
      <c r="O174" s="35" t="str">
        <f t="shared" si="31"/>
        <v/>
      </c>
      <c r="P174" s="171"/>
      <c r="Q174" s="4"/>
      <c r="R174"/>
      <c r="S174" s="33">
        <f t="shared" si="33"/>
        <v>10.000000000000044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406"/>
      <c r="B175" s="24">
        <f>C174</f>
        <v>0.20833333333333331</v>
      </c>
      <c r="C175" s="24">
        <f>B175+1/24</f>
        <v>0.24999999999999997</v>
      </c>
      <c r="D175" s="5"/>
      <c r="E175" s="172"/>
      <c r="F175" s="398" t="s">
        <v>100</v>
      </c>
      <c r="G175" s="398"/>
      <c r="H175" s="6" t="s">
        <v>99</v>
      </c>
      <c r="I175" s="7">
        <v>0.17361111111111113</v>
      </c>
      <c r="J175" s="7">
        <v>0.18055555555555555</v>
      </c>
      <c r="K175" s="30">
        <f t="shared" si="32"/>
        <v>9.9999999999999645</v>
      </c>
      <c r="L175" s="395"/>
      <c r="M175" s="396"/>
      <c r="N175" s="397"/>
      <c r="O175" s="36" t="str">
        <f t="shared" si="31"/>
        <v/>
      </c>
      <c r="P175" s="172"/>
      <c r="Q175" s="8"/>
      <c r="R175"/>
      <c r="S175" s="33">
        <f t="shared" si="33"/>
        <v>9.9999999999999645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406"/>
      <c r="B176" s="24">
        <f t="shared" ref="B176:B184" si="43">C175</f>
        <v>0.24999999999999997</v>
      </c>
      <c r="C176" s="24">
        <f t="shared" ref="C176:C184" si="44">B176+1/24</f>
        <v>0.29166666666666663</v>
      </c>
      <c r="D176" s="5"/>
      <c r="E176" s="172"/>
      <c r="F176" s="398" t="s">
        <v>116</v>
      </c>
      <c r="G176" s="398"/>
      <c r="H176" s="6" t="s">
        <v>99</v>
      </c>
      <c r="I176" s="7">
        <v>0.18055555555555555</v>
      </c>
      <c r="J176" s="7">
        <v>0.1875</v>
      </c>
      <c r="K176" s="30">
        <f t="shared" si="32"/>
        <v>10.000000000000004</v>
      </c>
      <c r="L176" s="395"/>
      <c r="M176" s="396"/>
      <c r="N176" s="397"/>
      <c r="O176" s="36" t="str">
        <f t="shared" si="31"/>
        <v/>
      </c>
      <c r="P176" s="172"/>
      <c r="Q176" s="8"/>
      <c r="R176"/>
      <c r="S176" s="33">
        <f t="shared" si="33"/>
        <v>10.000000000000004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406"/>
      <c r="B177" s="24">
        <f t="shared" si="43"/>
        <v>0.29166666666666663</v>
      </c>
      <c r="C177" s="24">
        <f t="shared" si="44"/>
        <v>0.33333333333333331</v>
      </c>
      <c r="D177" s="5"/>
      <c r="E177" s="172"/>
      <c r="F177" s="398" t="s">
        <v>214</v>
      </c>
      <c r="G177" s="398"/>
      <c r="H177" s="6" t="s">
        <v>99</v>
      </c>
      <c r="I177" s="7">
        <v>0.1875</v>
      </c>
      <c r="J177" s="7">
        <v>0.22847222222222222</v>
      </c>
      <c r="K177" s="30">
        <f t="shared" si="32"/>
        <v>58.999999999999993</v>
      </c>
      <c r="L177" s="395"/>
      <c r="M177" s="396"/>
      <c r="N177" s="397"/>
      <c r="O177" s="36" t="str">
        <f t="shared" si="31"/>
        <v/>
      </c>
      <c r="P177" s="172"/>
      <c r="Q177" s="8"/>
      <c r="R177"/>
      <c r="S177" s="33">
        <f t="shared" si="33"/>
        <v>58.999999999999993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406"/>
      <c r="B178" s="24">
        <f t="shared" si="43"/>
        <v>0.33333333333333331</v>
      </c>
      <c r="C178" s="24">
        <f t="shared" si="44"/>
        <v>0.375</v>
      </c>
      <c r="D178" s="5"/>
      <c r="E178" s="172"/>
      <c r="F178" s="398" t="s">
        <v>345</v>
      </c>
      <c r="G178" s="398"/>
      <c r="H178" s="6" t="s">
        <v>117</v>
      </c>
      <c r="I178" s="7">
        <v>0.22847222222222222</v>
      </c>
      <c r="J178" s="7">
        <v>0.29236111111111113</v>
      </c>
      <c r="K178" s="30">
        <f t="shared" si="32"/>
        <v>92.000000000000028</v>
      </c>
      <c r="L178" s="395"/>
      <c r="M178" s="396"/>
      <c r="N178" s="397"/>
      <c r="O178" s="36" t="str">
        <f t="shared" si="31"/>
        <v/>
      </c>
      <c r="P178" s="172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92.000000000000028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406"/>
      <c r="B179" s="24">
        <f t="shared" si="43"/>
        <v>0.375</v>
      </c>
      <c r="C179" s="24">
        <f t="shared" si="44"/>
        <v>0.41666666666666669</v>
      </c>
      <c r="D179" s="5"/>
      <c r="E179" s="172"/>
      <c r="F179" s="398"/>
      <c r="G179" s="398"/>
      <c r="H179" s="6"/>
      <c r="I179" s="7"/>
      <c r="J179" s="7"/>
      <c r="K179" s="30">
        <f t="shared" si="32"/>
        <v>0</v>
      </c>
      <c r="L179" s="395"/>
      <c r="M179" s="396"/>
      <c r="N179" s="397"/>
      <c r="O179" s="36">
        <f t="shared" si="31"/>
        <v>0</v>
      </c>
      <c r="P179" s="172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406"/>
      <c r="B180" s="24">
        <f t="shared" si="43"/>
        <v>0.41666666666666669</v>
      </c>
      <c r="C180" s="24">
        <f t="shared" si="44"/>
        <v>0.45833333333333337</v>
      </c>
      <c r="D180" s="5"/>
      <c r="E180" s="9"/>
      <c r="F180" s="398"/>
      <c r="G180" s="398"/>
      <c r="H180" s="6"/>
      <c r="I180" s="7"/>
      <c r="J180" s="7"/>
      <c r="K180" s="30">
        <f t="shared" si="32"/>
        <v>0</v>
      </c>
      <c r="L180" s="395"/>
      <c r="M180" s="396"/>
      <c r="N180" s="397"/>
      <c r="O180" s="36">
        <f t="shared" si="31"/>
        <v>0</v>
      </c>
      <c r="P180" s="172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406"/>
      <c r="B181" s="24">
        <f t="shared" si="43"/>
        <v>0.45833333333333337</v>
      </c>
      <c r="C181" s="24">
        <f t="shared" si="44"/>
        <v>0.5</v>
      </c>
      <c r="D181" s="5"/>
      <c r="E181" s="9"/>
      <c r="F181" s="393"/>
      <c r="G181" s="394"/>
      <c r="H181" s="6"/>
      <c r="I181" s="7"/>
      <c r="J181" s="7"/>
      <c r="K181" s="30">
        <f t="shared" si="32"/>
        <v>0</v>
      </c>
      <c r="L181" s="395"/>
      <c r="M181" s="396"/>
      <c r="N181" s="397"/>
      <c r="O181" s="36">
        <f t="shared" si="31"/>
        <v>0</v>
      </c>
      <c r="P181" s="172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406"/>
      <c r="B182" s="24">
        <f t="shared" si="43"/>
        <v>0.5</v>
      </c>
      <c r="C182" s="24">
        <f t="shared" si="44"/>
        <v>0.54166666666666663</v>
      </c>
      <c r="D182" s="5"/>
      <c r="E182" s="9"/>
      <c r="F182" s="393"/>
      <c r="G182" s="394"/>
      <c r="H182" s="6"/>
      <c r="I182" s="7"/>
      <c r="J182" s="7"/>
      <c r="K182" s="30">
        <f t="shared" si="32"/>
        <v>0</v>
      </c>
      <c r="L182" s="395"/>
      <c r="M182" s="396"/>
      <c r="N182" s="397"/>
      <c r="O182" s="36">
        <f t="shared" si="31"/>
        <v>0</v>
      </c>
      <c r="P182" s="172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406"/>
      <c r="B183" s="24">
        <f t="shared" si="43"/>
        <v>0.54166666666666663</v>
      </c>
      <c r="C183" s="24">
        <f t="shared" si="44"/>
        <v>0.58333333333333326</v>
      </c>
      <c r="D183" s="5"/>
      <c r="E183" s="9"/>
      <c r="F183" s="398"/>
      <c r="G183" s="398"/>
      <c r="H183" s="6"/>
      <c r="I183" s="7"/>
      <c r="J183" s="7"/>
      <c r="K183" s="30">
        <f t="shared" si="32"/>
        <v>0</v>
      </c>
      <c r="L183" s="395"/>
      <c r="M183" s="396"/>
      <c r="N183" s="397"/>
      <c r="O183" s="36">
        <f t="shared" si="31"/>
        <v>0</v>
      </c>
      <c r="P183" s="172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407"/>
      <c r="B184" s="25">
        <f t="shared" si="43"/>
        <v>0.58333333333333326</v>
      </c>
      <c r="C184" s="25">
        <f t="shared" si="44"/>
        <v>0.62499999999999989</v>
      </c>
      <c r="D184" s="15"/>
      <c r="E184" s="11"/>
      <c r="F184" s="401"/>
      <c r="G184" s="401"/>
      <c r="H184" s="12"/>
      <c r="I184" s="13"/>
      <c r="J184" s="13"/>
      <c r="K184" s="31">
        <f t="shared" si="32"/>
        <v>0</v>
      </c>
      <c r="L184" s="402"/>
      <c r="M184" s="403"/>
      <c r="N184" s="404"/>
      <c r="O184" s="39">
        <f t="shared" si="31"/>
        <v>0</v>
      </c>
      <c r="P184" s="173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405">
        <f>A154</f>
        <v>0</v>
      </c>
      <c r="B185" s="23">
        <f>B140</f>
        <v>0</v>
      </c>
      <c r="C185" s="23">
        <f>B185+1/24</f>
        <v>4.1666666666666664E-2</v>
      </c>
      <c r="D185" s="1"/>
      <c r="E185" s="171"/>
      <c r="F185" s="408"/>
      <c r="G185" s="409"/>
      <c r="H185" s="2"/>
      <c r="I185" s="3"/>
      <c r="J185" s="3"/>
      <c r="K185" s="29">
        <f t="shared" si="32"/>
        <v>0</v>
      </c>
      <c r="L185" s="410"/>
      <c r="M185" s="411"/>
      <c r="N185" s="412"/>
      <c r="O185" s="35">
        <f t="shared" si="31"/>
        <v>0</v>
      </c>
      <c r="P185" s="171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406"/>
      <c r="B186" s="24">
        <f>C185</f>
        <v>4.1666666666666664E-2</v>
      </c>
      <c r="C186" s="24">
        <f>B186+1/24</f>
        <v>8.3333333333333329E-2</v>
      </c>
      <c r="D186" s="5"/>
      <c r="E186" s="172"/>
      <c r="F186" s="398"/>
      <c r="G186" s="398"/>
      <c r="H186" s="6"/>
      <c r="I186" s="7"/>
      <c r="J186" s="7"/>
      <c r="K186" s="30">
        <f t="shared" si="32"/>
        <v>0</v>
      </c>
      <c r="L186" s="395"/>
      <c r="M186" s="396"/>
      <c r="N186" s="397"/>
      <c r="O186" s="36">
        <f t="shared" si="31"/>
        <v>0</v>
      </c>
      <c r="P186" s="172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40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72"/>
      <c r="F187" s="398"/>
      <c r="G187" s="398"/>
      <c r="H187" s="6"/>
      <c r="I187" s="7"/>
      <c r="J187" s="7"/>
      <c r="K187" s="30">
        <f t="shared" si="32"/>
        <v>0</v>
      </c>
      <c r="L187" s="395"/>
      <c r="M187" s="396"/>
      <c r="N187" s="397"/>
      <c r="O187" s="36">
        <f t="shared" si="31"/>
        <v>0</v>
      </c>
      <c r="P187" s="172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406"/>
      <c r="B188" s="24">
        <f t="shared" si="45"/>
        <v>0.125</v>
      </c>
      <c r="C188" s="24">
        <f t="shared" si="46"/>
        <v>0.16666666666666666</v>
      </c>
      <c r="D188" s="5"/>
      <c r="E188" s="172"/>
      <c r="F188" s="398"/>
      <c r="G188" s="398"/>
      <c r="H188" s="6"/>
      <c r="I188" s="7"/>
      <c r="J188" s="7"/>
      <c r="K188" s="30">
        <f t="shared" si="32"/>
        <v>0</v>
      </c>
      <c r="L188" s="395"/>
      <c r="M188" s="396"/>
      <c r="N188" s="397"/>
      <c r="O188" s="36">
        <f t="shared" si="31"/>
        <v>0</v>
      </c>
      <c r="P188" s="172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406"/>
      <c r="B189" s="24">
        <f t="shared" si="45"/>
        <v>0.16666666666666666</v>
      </c>
      <c r="C189" s="24">
        <f t="shared" si="46"/>
        <v>0.20833333333333331</v>
      </c>
      <c r="D189" s="5"/>
      <c r="E189" s="172"/>
      <c r="F189" s="398"/>
      <c r="G189" s="398"/>
      <c r="H189" s="6"/>
      <c r="I189" s="7"/>
      <c r="J189" s="7"/>
      <c r="K189" s="30">
        <f t="shared" si="32"/>
        <v>0</v>
      </c>
      <c r="L189" s="395"/>
      <c r="M189" s="396"/>
      <c r="N189" s="397"/>
      <c r="O189" s="36">
        <f t="shared" si="31"/>
        <v>0</v>
      </c>
      <c r="P189" s="172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406"/>
      <c r="B190" s="24">
        <f t="shared" si="45"/>
        <v>0.20833333333333331</v>
      </c>
      <c r="C190" s="24">
        <f t="shared" si="46"/>
        <v>0.24999999999999997</v>
      </c>
      <c r="D190" s="5"/>
      <c r="E190" s="172"/>
      <c r="F190" s="398"/>
      <c r="G190" s="398"/>
      <c r="H190" s="6"/>
      <c r="I190" s="7"/>
      <c r="J190" s="7"/>
      <c r="K190" s="30">
        <f t="shared" si="32"/>
        <v>0</v>
      </c>
      <c r="L190" s="395"/>
      <c r="M190" s="396"/>
      <c r="N190" s="397"/>
      <c r="O190" s="36">
        <f t="shared" si="31"/>
        <v>0</v>
      </c>
      <c r="P190" s="172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406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398"/>
      <c r="G191" s="398"/>
      <c r="H191" s="6"/>
      <c r="I191" s="7"/>
      <c r="J191" s="7"/>
      <c r="K191" s="30">
        <f t="shared" si="32"/>
        <v>0</v>
      </c>
      <c r="L191" s="395"/>
      <c r="M191" s="396"/>
      <c r="N191" s="397"/>
      <c r="O191" s="36">
        <f t="shared" si="31"/>
        <v>0</v>
      </c>
      <c r="P191" s="172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406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393"/>
      <c r="G192" s="394"/>
      <c r="H192" s="6"/>
      <c r="I192" s="7"/>
      <c r="J192" s="7"/>
      <c r="K192" s="30">
        <f t="shared" si="32"/>
        <v>0</v>
      </c>
      <c r="L192" s="395"/>
      <c r="M192" s="396"/>
      <c r="N192" s="397"/>
      <c r="O192" s="36">
        <f t="shared" si="31"/>
        <v>0</v>
      </c>
      <c r="P192" s="172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406"/>
      <c r="B193" s="24">
        <f t="shared" si="45"/>
        <v>0.33333333333333331</v>
      </c>
      <c r="C193" s="24">
        <f t="shared" si="46"/>
        <v>0.375</v>
      </c>
      <c r="D193" s="5"/>
      <c r="E193" s="9"/>
      <c r="F193" s="393"/>
      <c r="G193" s="394"/>
      <c r="H193" s="6"/>
      <c r="I193" s="7"/>
      <c r="J193" s="7"/>
      <c r="K193" s="30">
        <f t="shared" si="32"/>
        <v>0</v>
      </c>
      <c r="L193" s="395"/>
      <c r="M193" s="396"/>
      <c r="N193" s="397"/>
      <c r="O193" s="36">
        <f t="shared" si="31"/>
        <v>0</v>
      </c>
      <c r="P193" s="172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406"/>
      <c r="B194" s="24">
        <f t="shared" si="45"/>
        <v>0.375</v>
      </c>
      <c r="C194" s="24">
        <f t="shared" si="46"/>
        <v>0.41666666666666669</v>
      </c>
      <c r="D194" s="5"/>
      <c r="E194" s="9"/>
      <c r="F194" s="398"/>
      <c r="G194" s="398"/>
      <c r="H194" s="6"/>
      <c r="I194" s="7"/>
      <c r="J194" s="7"/>
      <c r="K194" s="30">
        <f t="shared" si="32"/>
        <v>0</v>
      </c>
      <c r="L194" s="395"/>
      <c r="M194" s="396"/>
      <c r="N194" s="397"/>
      <c r="O194" s="36">
        <f t="shared" si="31"/>
        <v>0</v>
      </c>
      <c r="P194" s="172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407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401"/>
      <c r="G195" s="401"/>
      <c r="H195" s="12"/>
      <c r="I195" s="13"/>
      <c r="J195" s="13"/>
      <c r="K195" s="31">
        <f t="shared" si="32"/>
        <v>0</v>
      </c>
      <c r="L195" s="402"/>
      <c r="M195" s="403"/>
      <c r="N195" s="404"/>
      <c r="O195" s="39">
        <f t="shared" si="31"/>
        <v>0</v>
      </c>
      <c r="P195" s="173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405">
        <f>A155</f>
        <v>0</v>
      </c>
      <c r="B196" s="23">
        <f>B142</f>
        <v>0</v>
      </c>
      <c r="C196" s="23">
        <f>B196+1/24</f>
        <v>4.1666666666666664E-2</v>
      </c>
      <c r="D196" s="1"/>
      <c r="E196" s="171"/>
      <c r="F196" s="408"/>
      <c r="G196" s="409"/>
      <c r="H196" s="2"/>
      <c r="I196" s="3"/>
      <c r="J196" s="3"/>
      <c r="K196" s="29">
        <f t="shared" si="32"/>
        <v>0</v>
      </c>
      <c r="L196" s="410"/>
      <c r="M196" s="411"/>
      <c r="N196" s="412"/>
      <c r="O196" s="35">
        <f t="shared" si="31"/>
        <v>0</v>
      </c>
      <c r="P196" s="171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406"/>
      <c r="B197" s="24">
        <f>C196</f>
        <v>4.1666666666666664E-2</v>
      </c>
      <c r="C197" s="24">
        <f>B197+1/24</f>
        <v>8.3333333333333329E-2</v>
      </c>
      <c r="D197" s="5"/>
      <c r="E197" s="172"/>
      <c r="F197" s="398"/>
      <c r="G197" s="398"/>
      <c r="H197" s="6"/>
      <c r="I197" s="7"/>
      <c r="J197" s="7"/>
      <c r="K197" s="30">
        <f t="shared" si="32"/>
        <v>0</v>
      </c>
      <c r="L197" s="395"/>
      <c r="M197" s="396"/>
      <c r="N197" s="397"/>
      <c r="O197" s="36">
        <f t="shared" si="31"/>
        <v>0</v>
      </c>
      <c r="P197" s="172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40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72"/>
      <c r="F198" s="398"/>
      <c r="G198" s="398"/>
      <c r="H198" s="6"/>
      <c r="I198" s="7"/>
      <c r="J198" s="7"/>
      <c r="K198" s="30">
        <f t="shared" si="32"/>
        <v>0</v>
      </c>
      <c r="L198" s="395"/>
      <c r="M198" s="396"/>
      <c r="N198" s="397"/>
      <c r="O198" s="36">
        <f t="shared" si="31"/>
        <v>0</v>
      </c>
      <c r="P198" s="172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406"/>
      <c r="B199" s="24">
        <f t="shared" si="47"/>
        <v>0.125</v>
      </c>
      <c r="C199" s="24">
        <f t="shared" si="48"/>
        <v>0.16666666666666666</v>
      </c>
      <c r="D199" s="5"/>
      <c r="E199" s="172"/>
      <c r="F199" s="398"/>
      <c r="G199" s="398"/>
      <c r="H199" s="6"/>
      <c r="I199" s="7"/>
      <c r="J199" s="7"/>
      <c r="K199" s="30">
        <f t="shared" si="32"/>
        <v>0</v>
      </c>
      <c r="L199" s="395"/>
      <c r="M199" s="396"/>
      <c r="N199" s="397"/>
      <c r="O199" s="36">
        <f t="shared" si="31"/>
        <v>0</v>
      </c>
      <c r="P199" s="172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406"/>
      <c r="B200" s="24">
        <f t="shared" si="47"/>
        <v>0.16666666666666666</v>
      </c>
      <c r="C200" s="24">
        <f t="shared" si="48"/>
        <v>0.20833333333333331</v>
      </c>
      <c r="D200" s="5"/>
      <c r="E200" s="172"/>
      <c r="F200" s="398"/>
      <c r="G200" s="398"/>
      <c r="H200" s="6"/>
      <c r="I200" s="7"/>
      <c r="J200" s="7"/>
      <c r="K200" s="30">
        <f t="shared" si="32"/>
        <v>0</v>
      </c>
      <c r="L200" s="395"/>
      <c r="M200" s="396"/>
      <c r="N200" s="397"/>
      <c r="O200" s="36">
        <f t="shared" si="31"/>
        <v>0</v>
      </c>
      <c r="P200" s="172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406"/>
      <c r="B201" s="24">
        <f t="shared" si="47"/>
        <v>0.20833333333333331</v>
      </c>
      <c r="C201" s="24">
        <f t="shared" si="48"/>
        <v>0.24999999999999997</v>
      </c>
      <c r="D201" s="5"/>
      <c r="E201" s="172"/>
      <c r="F201" s="398"/>
      <c r="G201" s="398"/>
      <c r="H201" s="6"/>
      <c r="I201" s="7"/>
      <c r="J201" s="7"/>
      <c r="K201" s="30">
        <f t="shared" si="32"/>
        <v>0</v>
      </c>
      <c r="L201" s="395"/>
      <c r="M201" s="396"/>
      <c r="N201" s="397"/>
      <c r="O201" s="36">
        <f t="shared" si="31"/>
        <v>0</v>
      </c>
      <c r="P201" s="172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40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398"/>
      <c r="G202" s="398"/>
      <c r="H202" s="6"/>
      <c r="I202" s="7"/>
      <c r="J202" s="7"/>
      <c r="K202" s="30">
        <f t="shared" si="32"/>
        <v>0</v>
      </c>
      <c r="L202" s="395"/>
      <c r="M202" s="396"/>
      <c r="N202" s="397"/>
      <c r="O202" s="36">
        <f t="shared" si="31"/>
        <v>0</v>
      </c>
      <c r="P202" s="172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40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393"/>
      <c r="G203" s="394"/>
      <c r="H203" s="6"/>
      <c r="I203" s="7"/>
      <c r="J203" s="7"/>
      <c r="K203" s="30">
        <f t="shared" si="32"/>
        <v>0</v>
      </c>
      <c r="L203" s="395"/>
      <c r="M203" s="396"/>
      <c r="N203" s="397"/>
      <c r="O203" s="36">
        <f t="shared" si="31"/>
        <v>0</v>
      </c>
      <c r="P203" s="172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406"/>
      <c r="B204" s="24">
        <f t="shared" si="47"/>
        <v>0.33333333333333331</v>
      </c>
      <c r="C204" s="24">
        <f t="shared" si="48"/>
        <v>0.375</v>
      </c>
      <c r="D204" s="5"/>
      <c r="E204" s="9"/>
      <c r="F204" s="393"/>
      <c r="G204" s="394"/>
      <c r="H204" s="6"/>
      <c r="I204" s="7"/>
      <c r="J204" s="7"/>
      <c r="K204" s="30">
        <f t="shared" si="32"/>
        <v>0</v>
      </c>
      <c r="L204" s="395"/>
      <c r="M204" s="396"/>
      <c r="N204" s="397"/>
      <c r="O204" s="36">
        <f t="shared" si="31"/>
        <v>0</v>
      </c>
      <c r="P204" s="172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406"/>
      <c r="B205" s="24">
        <f t="shared" si="47"/>
        <v>0.375</v>
      </c>
      <c r="C205" s="24">
        <f t="shared" si="48"/>
        <v>0.41666666666666669</v>
      </c>
      <c r="D205" s="5"/>
      <c r="E205" s="9"/>
      <c r="F205" s="398"/>
      <c r="G205" s="398"/>
      <c r="H205" s="6"/>
      <c r="I205" s="7"/>
      <c r="J205" s="7"/>
      <c r="K205" s="30">
        <f t="shared" si="32"/>
        <v>0</v>
      </c>
      <c r="L205" s="395"/>
      <c r="M205" s="396"/>
      <c r="N205" s="397"/>
      <c r="O205" s="36">
        <f t="shared" si="31"/>
        <v>0</v>
      </c>
      <c r="P205" s="172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40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401"/>
      <c r="G206" s="401"/>
      <c r="H206" s="12"/>
      <c r="I206" s="13"/>
      <c r="J206" s="13"/>
      <c r="K206" s="31">
        <f t="shared" si="32"/>
        <v>0</v>
      </c>
      <c r="L206" s="402"/>
      <c r="M206" s="403"/>
      <c r="N206" s="404"/>
      <c r="O206" s="173">
        <f t="shared" si="31"/>
        <v>0</v>
      </c>
      <c r="P206" s="173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406">
        <f>A156</f>
        <v>0</v>
      </c>
      <c r="B207" s="23">
        <f>B144</f>
        <v>0</v>
      </c>
      <c r="C207" s="23">
        <f>B207+1/24</f>
        <v>4.1666666666666664E-2</v>
      </c>
      <c r="D207" s="1"/>
      <c r="E207" s="171"/>
      <c r="F207" s="408"/>
      <c r="G207" s="409"/>
      <c r="H207" s="2"/>
      <c r="I207" s="3"/>
      <c r="J207" s="3"/>
      <c r="K207" s="29">
        <f t="shared" si="32"/>
        <v>0</v>
      </c>
      <c r="L207" s="410"/>
      <c r="M207" s="411"/>
      <c r="N207" s="412"/>
      <c r="O207" s="35">
        <f t="shared" si="31"/>
        <v>0</v>
      </c>
      <c r="P207" s="171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406"/>
      <c r="B208" s="24">
        <f>C207</f>
        <v>4.1666666666666664E-2</v>
      </c>
      <c r="C208" s="24">
        <f>B208+1/24</f>
        <v>8.3333333333333329E-2</v>
      </c>
      <c r="D208" s="5"/>
      <c r="E208" s="172"/>
      <c r="F208" s="393"/>
      <c r="G208" s="394"/>
      <c r="H208" s="6"/>
      <c r="I208" s="7"/>
      <c r="J208" s="7"/>
      <c r="K208" s="30">
        <f t="shared" si="32"/>
        <v>0</v>
      </c>
      <c r="L208" s="395"/>
      <c r="M208" s="396"/>
      <c r="N208" s="397"/>
      <c r="O208" s="36">
        <f t="shared" si="31"/>
        <v>0</v>
      </c>
      <c r="P208" s="172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40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72"/>
      <c r="F209" s="398"/>
      <c r="G209" s="398"/>
      <c r="H209" s="6"/>
      <c r="I209" s="7"/>
      <c r="J209" s="7"/>
      <c r="K209" s="30">
        <f t="shared" si="32"/>
        <v>0</v>
      </c>
      <c r="L209" s="395"/>
      <c r="M209" s="396"/>
      <c r="N209" s="397"/>
      <c r="O209" s="36">
        <f t="shared" si="31"/>
        <v>0</v>
      </c>
      <c r="P209" s="172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406"/>
      <c r="B210" s="24">
        <f t="shared" si="49"/>
        <v>0.125</v>
      </c>
      <c r="C210" s="24">
        <f t="shared" si="50"/>
        <v>0.16666666666666666</v>
      </c>
      <c r="D210" s="5"/>
      <c r="E210" s="172"/>
      <c r="F210" s="398"/>
      <c r="G210" s="398"/>
      <c r="H210" s="6"/>
      <c r="I210" s="7"/>
      <c r="J210" s="7"/>
      <c r="K210" s="30">
        <f t="shared" si="32"/>
        <v>0</v>
      </c>
      <c r="L210" s="395"/>
      <c r="M210" s="396"/>
      <c r="N210" s="397"/>
      <c r="O210" s="36">
        <f t="shared" si="31"/>
        <v>0</v>
      </c>
      <c r="P210" s="172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406"/>
      <c r="B211" s="24">
        <f t="shared" si="49"/>
        <v>0.16666666666666666</v>
      </c>
      <c r="C211" s="24">
        <f t="shared" si="50"/>
        <v>0.20833333333333331</v>
      </c>
      <c r="D211" s="5"/>
      <c r="E211" s="172"/>
      <c r="F211" s="398"/>
      <c r="G211" s="398"/>
      <c r="H211" s="6"/>
      <c r="I211" s="7"/>
      <c r="J211" s="7"/>
      <c r="K211" s="30">
        <f t="shared" si="32"/>
        <v>0</v>
      </c>
      <c r="L211" s="395"/>
      <c r="M211" s="396"/>
      <c r="N211" s="397"/>
      <c r="O211" s="36">
        <f t="shared" si="31"/>
        <v>0</v>
      </c>
      <c r="P211" s="172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406"/>
      <c r="B212" s="24">
        <f t="shared" si="49"/>
        <v>0.20833333333333331</v>
      </c>
      <c r="C212" s="24">
        <f t="shared" si="50"/>
        <v>0.24999999999999997</v>
      </c>
      <c r="D212" s="5"/>
      <c r="E212" s="172"/>
      <c r="F212" s="398"/>
      <c r="G212" s="398"/>
      <c r="H212" s="6"/>
      <c r="I212" s="7"/>
      <c r="J212" s="7"/>
      <c r="K212" s="30">
        <f t="shared" si="32"/>
        <v>0</v>
      </c>
      <c r="L212" s="395"/>
      <c r="M212" s="396"/>
      <c r="N212" s="397"/>
      <c r="O212" s="36">
        <f t="shared" si="31"/>
        <v>0</v>
      </c>
      <c r="P212" s="172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40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398"/>
      <c r="G213" s="398"/>
      <c r="H213" s="6"/>
      <c r="I213" s="7"/>
      <c r="J213" s="7"/>
      <c r="K213" s="30">
        <f t="shared" si="32"/>
        <v>0</v>
      </c>
      <c r="L213" s="395"/>
      <c r="M213" s="396"/>
      <c r="N213" s="397"/>
      <c r="O213" s="36">
        <f t="shared" si="31"/>
        <v>0</v>
      </c>
      <c r="P213" s="172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40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393"/>
      <c r="G214" s="394"/>
      <c r="H214" s="6"/>
      <c r="I214" s="7"/>
      <c r="J214" s="7"/>
      <c r="K214" s="30">
        <f t="shared" si="32"/>
        <v>0</v>
      </c>
      <c r="L214" s="395"/>
      <c r="M214" s="396"/>
      <c r="N214" s="397"/>
      <c r="O214" s="36">
        <f t="shared" si="31"/>
        <v>0</v>
      </c>
      <c r="P214" s="172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406"/>
      <c r="B215" s="24">
        <f t="shared" si="49"/>
        <v>0.33333333333333331</v>
      </c>
      <c r="C215" s="24">
        <f t="shared" si="50"/>
        <v>0.375</v>
      </c>
      <c r="D215" s="5"/>
      <c r="E215" s="9"/>
      <c r="F215" s="393"/>
      <c r="G215" s="394"/>
      <c r="H215" s="6"/>
      <c r="I215" s="7"/>
      <c r="J215" s="7"/>
      <c r="K215" s="30">
        <f t="shared" si="32"/>
        <v>0</v>
      </c>
      <c r="L215" s="395"/>
      <c r="M215" s="396"/>
      <c r="N215" s="397"/>
      <c r="O215" s="36">
        <f t="shared" si="31"/>
        <v>0</v>
      </c>
      <c r="P215" s="172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406"/>
      <c r="B216" s="24">
        <f t="shared" si="49"/>
        <v>0.375</v>
      </c>
      <c r="C216" s="24">
        <f t="shared" si="50"/>
        <v>0.41666666666666669</v>
      </c>
      <c r="D216" s="5"/>
      <c r="E216" s="9"/>
      <c r="F216" s="398"/>
      <c r="G216" s="398"/>
      <c r="H216" s="6"/>
      <c r="I216" s="7"/>
      <c r="J216" s="7"/>
      <c r="K216" s="30">
        <f t="shared" si="32"/>
        <v>0</v>
      </c>
      <c r="L216" s="395"/>
      <c r="M216" s="396"/>
      <c r="N216" s="397"/>
      <c r="O216" s="36">
        <f t="shared" si="31"/>
        <v>0</v>
      </c>
      <c r="P216" s="172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40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401"/>
      <c r="G217" s="401"/>
      <c r="H217" s="12"/>
      <c r="I217" s="13"/>
      <c r="J217" s="13"/>
      <c r="K217" s="31">
        <f t="shared" si="32"/>
        <v>0</v>
      </c>
      <c r="L217" s="402"/>
      <c r="M217" s="403"/>
      <c r="N217" s="404"/>
      <c r="O217" s="173">
        <f t="shared" si="31"/>
        <v>0</v>
      </c>
      <c r="P217" s="173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405">
        <f>A157</f>
        <v>0</v>
      </c>
      <c r="B218" s="23">
        <f>B146</f>
        <v>0</v>
      </c>
      <c r="C218" s="23">
        <f>B218+1/24</f>
        <v>4.1666666666666664E-2</v>
      </c>
      <c r="D218" s="1"/>
      <c r="E218" s="171"/>
      <c r="F218" s="408"/>
      <c r="G218" s="409"/>
      <c r="H218" s="2"/>
      <c r="I218" s="3"/>
      <c r="J218" s="3"/>
      <c r="K218" s="29">
        <f t="shared" si="32"/>
        <v>0</v>
      </c>
      <c r="L218" s="410"/>
      <c r="M218" s="411"/>
      <c r="N218" s="412"/>
      <c r="O218" s="35">
        <f t="shared" si="31"/>
        <v>0</v>
      </c>
      <c r="P218" s="171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406"/>
      <c r="B219" s="24">
        <f>C218</f>
        <v>4.1666666666666664E-2</v>
      </c>
      <c r="C219" s="24">
        <f>B219+1/24</f>
        <v>8.3333333333333329E-2</v>
      </c>
      <c r="D219" s="5"/>
      <c r="E219" s="172"/>
      <c r="F219" s="393"/>
      <c r="G219" s="394"/>
      <c r="H219" s="6"/>
      <c r="I219" s="7"/>
      <c r="J219" s="7"/>
      <c r="K219" s="30">
        <f t="shared" si="32"/>
        <v>0</v>
      </c>
      <c r="L219" s="395"/>
      <c r="M219" s="396"/>
      <c r="N219" s="397"/>
      <c r="O219" s="36">
        <f t="shared" si="31"/>
        <v>0</v>
      </c>
      <c r="P219" s="172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40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72"/>
      <c r="F220" s="398"/>
      <c r="G220" s="398"/>
      <c r="H220" s="6"/>
      <c r="I220" s="7"/>
      <c r="J220" s="7"/>
      <c r="K220" s="30">
        <f t="shared" si="32"/>
        <v>0</v>
      </c>
      <c r="L220" s="395"/>
      <c r="M220" s="396"/>
      <c r="N220" s="397"/>
      <c r="O220" s="36">
        <f t="shared" si="31"/>
        <v>0</v>
      </c>
      <c r="P220" s="172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406"/>
      <c r="B221" s="24">
        <f t="shared" si="51"/>
        <v>0.125</v>
      </c>
      <c r="C221" s="24">
        <f t="shared" si="52"/>
        <v>0.16666666666666666</v>
      </c>
      <c r="D221" s="5"/>
      <c r="E221" s="172"/>
      <c r="F221" s="398"/>
      <c r="G221" s="398"/>
      <c r="H221" s="6"/>
      <c r="I221" s="7"/>
      <c r="J221" s="7"/>
      <c r="K221" s="30">
        <f t="shared" si="32"/>
        <v>0</v>
      </c>
      <c r="L221" s="395"/>
      <c r="M221" s="396"/>
      <c r="N221" s="397"/>
      <c r="O221" s="36">
        <f t="shared" si="31"/>
        <v>0</v>
      </c>
      <c r="P221" s="172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406"/>
      <c r="B222" s="24">
        <f t="shared" si="51"/>
        <v>0.16666666666666666</v>
      </c>
      <c r="C222" s="24">
        <f t="shared" si="52"/>
        <v>0.20833333333333331</v>
      </c>
      <c r="D222" s="5"/>
      <c r="E222" s="172"/>
      <c r="F222" s="398"/>
      <c r="G222" s="398"/>
      <c r="H222" s="6"/>
      <c r="I222" s="7"/>
      <c r="J222" s="7"/>
      <c r="K222" s="30">
        <f t="shared" si="32"/>
        <v>0</v>
      </c>
      <c r="L222" s="395"/>
      <c r="M222" s="396"/>
      <c r="N222" s="397"/>
      <c r="O222" s="36">
        <f t="shared" si="31"/>
        <v>0</v>
      </c>
      <c r="P222" s="172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406"/>
      <c r="B223" s="24">
        <f t="shared" si="51"/>
        <v>0.20833333333333331</v>
      </c>
      <c r="C223" s="24">
        <f t="shared" si="52"/>
        <v>0.24999999999999997</v>
      </c>
      <c r="D223" s="5"/>
      <c r="E223" s="172"/>
      <c r="F223" s="398"/>
      <c r="G223" s="398"/>
      <c r="H223" s="6"/>
      <c r="I223" s="7"/>
      <c r="J223" s="7"/>
      <c r="K223" s="30">
        <f t="shared" si="32"/>
        <v>0</v>
      </c>
      <c r="L223" s="395"/>
      <c r="M223" s="396"/>
      <c r="N223" s="397"/>
      <c r="O223" s="36">
        <f t="shared" si="31"/>
        <v>0</v>
      </c>
      <c r="P223" s="172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40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398"/>
      <c r="G224" s="398"/>
      <c r="H224" s="6"/>
      <c r="I224" s="7"/>
      <c r="J224" s="7"/>
      <c r="K224" s="30">
        <f t="shared" si="32"/>
        <v>0</v>
      </c>
      <c r="L224" s="395"/>
      <c r="M224" s="396"/>
      <c r="N224" s="397"/>
      <c r="O224" s="36">
        <f t="shared" si="31"/>
        <v>0</v>
      </c>
      <c r="P224" s="172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40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393"/>
      <c r="G225" s="394"/>
      <c r="H225" s="6"/>
      <c r="I225" s="7"/>
      <c r="J225" s="7"/>
      <c r="K225" s="30">
        <f t="shared" si="32"/>
        <v>0</v>
      </c>
      <c r="L225" s="395"/>
      <c r="M225" s="396"/>
      <c r="N225" s="397"/>
      <c r="O225" s="36">
        <f t="shared" si="31"/>
        <v>0</v>
      </c>
      <c r="P225" s="172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406"/>
      <c r="B226" s="24">
        <f t="shared" si="51"/>
        <v>0.33333333333333331</v>
      </c>
      <c r="C226" s="24">
        <f t="shared" si="52"/>
        <v>0.375</v>
      </c>
      <c r="D226" s="5"/>
      <c r="E226" s="9"/>
      <c r="F226" s="393"/>
      <c r="G226" s="394"/>
      <c r="H226" s="6"/>
      <c r="I226" s="7"/>
      <c r="J226" s="7"/>
      <c r="K226" s="30">
        <f t="shared" si="32"/>
        <v>0</v>
      </c>
      <c r="L226" s="395"/>
      <c r="M226" s="396"/>
      <c r="N226" s="397"/>
      <c r="O226" s="36">
        <f t="shared" ref="O226:O228" si="53">IF(H226=$V$5,$F$122,"")</f>
        <v>0</v>
      </c>
      <c r="P226" s="172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406"/>
      <c r="B227" s="24">
        <f t="shared" si="51"/>
        <v>0.375</v>
      </c>
      <c r="C227" s="24">
        <f t="shared" si="52"/>
        <v>0.41666666666666669</v>
      </c>
      <c r="D227" s="5"/>
      <c r="E227" s="9"/>
      <c r="F227" s="398"/>
      <c r="G227" s="398"/>
      <c r="H227" s="6"/>
      <c r="I227" s="7"/>
      <c r="J227" s="7"/>
      <c r="K227" s="30">
        <f t="shared" ref="K227:K228" si="54">(J227-I227+(J227&lt;I227))*24*60</f>
        <v>0</v>
      </c>
      <c r="L227" s="395"/>
      <c r="M227" s="396"/>
      <c r="N227" s="397"/>
      <c r="O227" s="36">
        <f t="shared" si="53"/>
        <v>0</v>
      </c>
      <c r="P227" s="172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40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401"/>
      <c r="G228" s="401"/>
      <c r="H228" s="12"/>
      <c r="I228" s="13"/>
      <c r="J228" s="13"/>
      <c r="K228" s="31">
        <f t="shared" si="54"/>
        <v>0</v>
      </c>
      <c r="L228" s="402"/>
      <c r="M228" s="403"/>
      <c r="N228" s="404"/>
      <c r="O228" s="173">
        <f t="shared" si="53"/>
        <v>0</v>
      </c>
      <c r="P228" s="173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5" thickBot="1">
      <c r="S229" s="34">
        <f t="shared" ref="S229:Z229" si="55">SUM(S162:S228)</f>
        <v>119.00000000000006</v>
      </c>
      <c r="T229" s="34">
        <f t="shared" si="55"/>
        <v>0</v>
      </c>
      <c r="U229" s="34">
        <f t="shared" si="55"/>
        <v>129.99999999999986</v>
      </c>
      <c r="V229" s="34">
        <f t="shared" si="55"/>
        <v>92.000000000000028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571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</mergeCells>
  <conditionalFormatting sqref="A37:F42">
    <cfRule type="containsBlanks" dxfId="717" priority="105" stopIfTrue="1">
      <formula>LEN(TRIM(A37))=0</formula>
    </cfRule>
  </conditionalFormatting>
  <conditionalFormatting sqref="A152:F157">
    <cfRule type="containsBlanks" dxfId="716" priority="79" stopIfTrue="1">
      <formula>LEN(TRIM(A152))=0</formula>
    </cfRule>
  </conditionalFormatting>
  <conditionalFormatting sqref="B21:C32">
    <cfRule type="containsBlanks" dxfId="715" priority="111" stopIfTrue="1">
      <formula>LEN(TRIM(B21))=0</formula>
    </cfRule>
  </conditionalFormatting>
  <conditionalFormatting sqref="B136:C147">
    <cfRule type="containsBlanks" dxfId="714" priority="85" stopIfTrue="1">
      <formula>LEN(TRIM(B136))=0</formula>
    </cfRule>
  </conditionalFormatting>
  <conditionalFormatting sqref="D162:D166 D167:G168 D169:F170">
    <cfRule type="containsBlanks" dxfId="713" priority="78" stopIfTrue="1">
      <formula>LEN(TRIM(D162))=0</formula>
    </cfRule>
  </conditionalFormatting>
  <conditionalFormatting sqref="D181:F182 D183:G184">
    <cfRule type="containsBlanks" dxfId="712" priority="77" stopIfTrue="1">
      <formula>LEN(TRIM(D181))=0</formula>
    </cfRule>
  </conditionalFormatting>
  <conditionalFormatting sqref="D59:G65 D66:F67 D68:J69">
    <cfRule type="containsBlanks" dxfId="711" priority="103" stopIfTrue="1">
      <formula>LEN(TRIM(D59))=0</formula>
    </cfRule>
  </conditionalFormatting>
  <conditionalFormatting sqref="D70:G76 D77:F78 D79:J80">
    <cfRule type="containsBlanks" dxfId="710" priority="102" stopIfTrue="1">
      <formula>LEN(TRIM(D70))=0</formula>
    </cfRule>
  </conditionalFormatting>
  <conditionalFormatting sqref="D81:G87 D88:F89 D90:J91">
    <cfRule type="containsBlanks" dxfId="709" priority="101" stopIfTrue="1">
      <formula>LEN(TRIM(D81))=0</formula>
    </cfRule>
  </conditionalFormatting>
  <conditionalFormatting sqref="D92:G98 D99:F100 D101:J102">
    <cfRule type="containsBlanks" dxfId="708" priority="49" stopIfTrue="1">
      <formula>LEN(TRIM(D92))=0</formula>
    </cfRule>
  </conditionalFormatting>
  <conditionalFormatting sqref="D103:G109 D110:F111 D112:J113">
    <cfRule type="containsBlanks" dxfId="707" priority="43" stopIfTrue="1">
      <formula>LEN(TRIM(D103))=0</formula>
    </cfRule>
  </conditionalFormatting>
  <conditionalFormatting sqref="D171:G180">
    <cfRule type="containsBlanks" dxfId="706" priority="12" stopIfTrue="1">
      <formula>LEN(TRIM(D171))=0</formula>
    </cfRule>
  </conditionalFormatting>
  <conditionalFormatting sqref="D188:G191 D192:F193 D194:G195">
    <cfRule type="containsBlanks" dxfId="705" priority="76" stopIfTrue="1">
      <formula>LEN(TRIM(D188))=0</formula>
    </cfRule>
  </conditionalFormatting>
  <conditionalFormatting sqref="D200:G202 D203:F204 D205:J206">
    <cfRule type="containsBlanks" dxfId="704" priority="75" stopIfTrue="1">
      <formula>LEN(TRIM(D200))=0</formula>
    </cfRule>
  </conditionalFormatting>
  <conditionalFormatting sqref="D207:G213 D214:F215 D216:J217">
    <cfRule type="containsBlanks" dxfId="703" priority="37" stopIfTrue="1">
      <formula>LEN(TRIM(D207))=0</formula>
    </cfRule>
  </conditionalFormatting>
  <conditionalFormatting sqref="D218:G224 D225:F226 D227:J228">
    <cfRule type="containsBlanks" dxfId="702" priority="30" stopIfTrue="1">
      <formula>LEN(TRIM(D218))=0</formula>
    </cfRule>
  </conditionalFormatting>
  <conditionalFormatting sqref="D47:J53 D54:F55 H54:J55 D56:J58">
    <cfRule type="containsBlanks" dxfId="701" priority="104" stopIfTrue="1">
      <formula>LEN(TRIM(D47))=0</formula>
    </cfRule>
  </conditionalFormatting>
  <conditionalFormatting sqref="D185:J187">
    <cfRule type="containsBlanks" dxfId="700" priority="7" stopIfTrue="1">
      <formula>LEN(TRIM(D185))=0</formula>
    </cfRule>
  </conditionalFormatting>
  <conditionalFormatting sqref="D196:J199">
    <cfRule type="containsBlanks" dxfId="699" priority="1" stopIfTrue="1">
      <formula>LEN(TRIM(D196))=0</formula>
    </cfRule>
  </conditionalFormatting>
  <conditionalFormatting sqref="E21:E32">
    <cfRule type="containsBlanks" dxfId="698" priority="110" stopIfTrue="1">
      <formula>LEN(TRIM(E21))=0</formula>
    </cfRule>
  </conditionalFormatting>
  <conditionalFormatting sqref="E136:E147">
    <cfRule type="containsBlanks" dxfId="697" priority="84" stopIfTrue="1">
      <formula>LEN(TRIM(E136))=0</formula>
    </cfRule>
  </conditionalFormatting>
  <conditionalFormatting sqref="E165:G166">
    <cfRule type="containsBlanks" dxfId="696" priority="14" stopIfTrue="1">
      <formula>LEN(TRIM(E165))=0</formula>
    </cfRule>
  </conditionalFormatting>
  <conditionalFormatting sqref="E162:J164">
    <cfRule type="containsBlanks" dxfId="695" priority="20" stopIfTrue="1">
      <formula>LEN(TRIM(E162))=0</formula>
    </cfRule>
  </conditionalFormatting>
  <conditionalFormatting sqref="F5:H13">
    <cfRule type="containsBlanks" dxfId="694" priority="50" stopIfTrue="1">
      <formula>LEN(TRIM(F5))=0</formula>
    </cfRule>
  </conditionalFormatting>
  <conditionalFormatting sqref="F120:H128">
    <cfRule type="containsBlanks" dxfId="693" priority="61" stopIfTrue="1">
      <formula>LEN(TRIM(F120))=0</formula>
    </cfRule>
  </conditionalFormatting>
  <conditionalFormatting sqref="H59:J67">
    <cfRule type="containsBlanks" dxfId="692" priority="60" stopIfTrue="1">
      <formula>LEN(TRIM(H59))=0</formula>
    </cfRule>
  </conditionalFormatting>
  <conditionalFormatting sqref="H70:J78">
    <cfRule type="containsBlanks" dxfId="691" priority="59" stopIfTrue="1">
      <formula>LEN(TRIM(H70))=0</formula>
    </cfRule>
  </conditionalFormatting>
  <conditionalFormatting sqref="H81:J89">
    <cfRule type="containsBlanks" dxfId="690" priority="58" stopIfTrue="1">
      <formula>LEN(TRIM(H81))=0</formula>
    </cfRule>
  </conditionalFormatting>
  <conditionalFormatting sqref="H92:J100">
    <cfRule type="containsBlanks" dxfId="689" priority="44" stopIfTrue="1">
      <formula>LEN(TRIM(H92))=0</formula>
    </cfRule>
  </conditionalFormatting>
  <conditionalFormatting sqref="H103:J111">
    <cfRule type="containsBlanks" dxfId="688" priority="38" stopIfTrue="1">
      <formula>LEN(TRIM(H103))=0</formula>
    </cfRule>
  </conditionalFormatting>
  <conditionalFormatting sqref="H165:J184">
    <cfRule type="containsBlanks" dxfId="687" priority="13" stopIfTrue="1">
      <formula>LEN(TRIM(H165))=0</formula>
    </cfRule>
  </conditionalFormatting>
  <conditionalFormatting sqref="H188:J195">
    <cfRule type="containsBlanks" dxfId="686" priority="53" stopIfTrue="1">
      <formula>LEN(TRIM(H188))=0</formula>
    </cfRule>
  </conditionalFormatting>
  <conditionalFormatting sqref="H200:J204">
    <cfRule type="containsBlanks" dxfId="685" priority="52" stopIfTrue="1">
      <formula>LEN(TRIM(H200))=0</formula>
    </cfRule>
  </conditionalFormatting>
  <conditionalFormatting sqref="H207:J215">
    <cfRule type="containsBlanks" dxfId="684" priority="31" stopIfTrue="1">
      <formula>LEN(TRIM(H207))=0</formula>
    </cfRule>
  </conditionalFormatting>
  <conditionalFormatting sqref="H218:J226">
    <cfRule type="containsBlanks" dxfId="683" priority="24" stopIfTrue="1">
      <formula>LEN(TRIM(H218))=0</formula>
    </cfRule>
  </conditionalFormatting>
  <conditionalFormatting sqref="K5:L13">
    <cfRule type="containsBlanks" dxfId="682" priority="51" stopIfTrue="1">
      <formula>LEN(TRIM(K5))=0</formula>
    </cfRule>
  </conditionalFormatting>
  <conditionalFormatting sqref="K120:L128">
    <cfRule type="containsBlanks" dxfId="681" priority="87" stopIfTrue="1">
      <formula>LEN(TRIM(K120))=0</formula>
    </cfRule>
  </conditionalFormatting>
  <conditionalFormatting sqref="L47:L113">
    <cfRule type="containsBlanks" dxfId="680" priority="39" stopIfTrue="1">
      <formula>LEN(TRIM(L47))=0</formula>
    </cfRule>
  </conditionalFormatting>
  <conditionalFormatting sqref="L162:L228">
    <cfRule type="containsBlanks" dxfId="679" priority="11" stopIfTrue="1">
      <formula>LEN(TRIM(L162))=0</formula>
    </cfRule>
  </conditionalFormatting>
  <conditionalFormatting sqref="O47:Q113">
    <cfRule type="containsBlanks" dxfId="678" priority="40" stopIfTrue="1">
      <formula>LEN(TRIM(O47))=0</formula>
    </cfRule>
  </conditionalFormatting>
  <conditionalFormatting sqref="O162:Q228">
    <cfRule type="containsBlanks" dxfId="677" priority="2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B926B80D-FBEF-4EAF-AA15-61E50B2EA983}">
      <formula1>$V$3:$V$5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16"/>
  <dimension ref="A1:AB229"/>
  <sheetViews>
    <sheetView topLeftCell="A112" zoomScale="70" zoomScaleNormal="70" workbookViewId="0">
      <selection activeCell="F120" sqref="F120:L124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185"/>
      <c r="S1" s="185"/>
      <c r="T1" s="185"/>
      <c r="U1" s="185"/>
    </row>
    <row r="2" spans="1:24" ht="15.75" thickBot="1">
      <c r="A2" s="258" t="s">
        <v>90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186"/>
      <c r="S2" s="186"/>
      <c r="T2" s="186"/>
      <c r="U2" s="186"/>
    </row>
    <row r="3" spans="1:24" ht="18.75" thickBot="1">
      <c r="A3" s="259" t="s">
        <v>60</v>
      </c>
      <c r="B3" s="260"/>
      <c r="C3" s="260"/>
      <c r="D3" s="260"/>
      <c r="E3" s="261"/>
      <c r="F3" s="37" t="s">
        <v>61</v>
      </c>
      <c r="G3" s="38">
        <f>SUM(J21:J32)+SUM(J136:J147)</f>
        <v>48393.333333333336</v>
      </c>
      <c r="H3" s="38">
        <f>SUM(K21:K32)+SUM(K136:K147)</f>
        <v>35775</v>
      </c>
      <c r="I3" s="81" t="s">
        <v>47</v>
      </c>
      <c r="J3" s="82">
        <v>2800</v>
      </c>
      <c r="K3" s="83" t="s">
        <v>54</v>
      </c>
      <c r="L3" s="84">
        <v>720</v>
      </c>
    </row>
    <row r="4" spans="1:24" ht="20.25" customHeight="1" thickBot="1">
      <c r="A4" s="262" t="s">
        <v>8</v>
      </c>
      <c r="B4" s="263"/>
      <c r="C4" s="263"/>
      <c r="D4" s="263"/>
      <c r="E4" s="264"/>
      <c r="F4" s="265" t="s">
        <v>34</v>
      </c>
      <c r="G4" s="265"/>
      <c r="H4" s="266"/>
      <c r="I4" s="265" t="s">
        <v>9</v>
      </c>
      <c r="J4" s="267"/>
      <c r="K4" s="268" t="s">
        <v>16</v>
      </c>
      <c r="L4" s="266"/>
      <c r="M4" s="85"/>
      <c r="N4" s="269" t="s">
        <v>28</v>
      </c>
      <c r="O4" s="270"/>
      <c r="P4" s="270"/>
      <c r="Q4" s="270"/>
      <c r="R4" s="270"/>
      <c r="S4" s="270"/>
      <c r="T4" s="270"/>
      <c r="U4" s="271"/>
      <c r="X4" s="86"/>
    </row>
    <row r="5" spans="1:24" ht="15" thickBot="1">
      <c r="A5" s="289" t="s">
        <v>63</v>
      </c>
      <c r="B5" s="290"/>
      <c r="C5" s="290"/>
      <c r="D5" s="290"/>
      <c r="E5" s="290"/>
      <c r="F5" s="291" t="s">
        <v>249</v>
      </c>
      <c r="G5" s="292"/>
      <c r="H5" s="293"/>
      <c r="I5" s="294" t="s">
        <v>65</v>
      </c>
      <c r="J5" s="295"/>
      <c r="K5" s="291" t="s">
        <v>251</v>
      </c>
      <c r="L5" s="293"/>
      <c r="N5" s="296"/>
      <c r="O5" s="280" t="s">
        <v>29</v>
      </c>
      <c r="P5" s="281"/>
      <c r="Q5" s="281"/>
      <c r="R5" s="178"/>
      <c r="S5" s="178"/>
      <c r="T5" s="178"/>
      <c r="U5" s="87"/>
      <c r="X5" s="88"/>
    </row>
    <row r="6" spans="1:24" ht="14.25">
      <c r="A6" s="183" t="s">
        <v>7</v>
      </c>
      <c r="B6" s="184"/>
      <c r="C6" s="184"/>
      <c r="D6" s="184"/>
      <c r="E6" s="184"/>
      <c r="F6" s="275" t="s">
        <v>250</v>
      </c>
      <c r="G6" s="276"/>
      <c r="H6" s="277"/>
      <c r="I6" s="294" t="s">
        <v>45</v>
      </c>
      <c r="J6" s="295"/>
      <c r="K6" s="275" t="s">
        <v>263</v>
      </c>
      <c r="L6" s="277"/>
      <c r="N6" s="297"/>
      <c r="O6" s="298"/>
      <c r="P6" s="299"/>
      <c r="Q6" s="299"/>
      <c r="R6" s="179"/>
      <c r="S6" s="179"/>
      <c r="T6" s="179"/>
      <c r="U6" s="89"/>
      <c r="X6" s="88"/>
    </row>
    <row r="7" spans="1:24" ht="16.5" customHeight="1">
      <c r="A7" s="272" t="s">
        <v>46</v>
      </c>
      <c r="B7" s="273"/>
      <c r="C7" s="273"/>
      <c r="D7" s="273"/>
      <c r="E7" s="274"/>
      <c r="F7" s="275" t="s">
        <v>124</v>
      </c>
      <c r="G7" s="276"/>
      <c r="H7" s="277"/>
      <c r="I7" s="183" t="s">
        <v>44</v>
      </c>
      <c r="J7" s="71"/>
      <c r="K7" s="275" t="s">
        <v>347</v>
      </c>
      <c r="L7" s="277"/>
      <c r="N7" s="278"/>
      <c r="O7" s="280" t="s">
        <v>30</v>
      </c>
      <c r="P7" s="281"/>
      <c r="Q7" s="282"/>
      <c r="R7" s="180"/>
      <c r="S7" s="180"/>
      <c r="T7" s="180"/>
      <c r="U7" s="87"/>
      <c r="X7" s="88"/>
    </row>
    <row r="8" spans="1:24" ht="16.5" customHeight="1" thickBot="1">
      <c r="A8" s="272" t="s">
        <v>66</v>
      </c>
      <c r="B8" s="273"/>
      <c r="C8" s="273"/>
      <c r="D8" s="273"/>
      <c r="E8" s="274"/>
      <c r="F8" s="286" t="s">
        <v>263</v>
      </c>
      <c r="G8" s="287"/>
      <c r="H8" s="288"/>
      <c r="I8" s="183" t="s">
        <v>67</v>
      </c>
      <c r="J8" s="71"/>
      <c r="K8" s="286" t="s">
        <v>265</v>
      </c>
      <c r="L8" s="288"/>
      <c r="N8" s="279"/>
      <c r="O8" s="283"/>
      <c r="P8" s="284"/>
      <c r="Q8" s="285"/>
      <c r="R8" s="181"/>
      <c r="S8" s="181"/>
      <c r="T8" s="181"/>
      <c r="U8" s="91"/>
      <c r="X8" s="88"/>
    </row>
    <row r="9" spans="1:24" ht="15" thickBot="1">
      <c r="A9" s="303" t="s">
        <v>66</v>
      </c>
      <c r="B9" s="304"/>
      <c r="C9" s="304"/>
      <c r="D9" s="304"/>
      <c r="E9" s="305"/>
      <c r="F9" s="306" t="s">
        <v>122</v>
      </c>
      <c r="G9" s="307"/>
      <c r="H9" s="308"/>
      <c r="I9" s="92"/>
      <c r="J9" s="93"/>
      <c r="K9" s="306"/>
      <c r="L9" s="308"/>
      <c r="N9" s="309"/>
      <c r="O9" s="309"/>
      <c r="P9" s="310"/>
      <c r="Q9" s="310"/>
      <c r="R9" s="182"/>
      <c r="S9" s="182"/>
      <c r="T9" s="182"/>
      <c r="U9" s="182"/>
      <c r="X9" s="88"/>
    </row>
    <row r="10" spans="1:24" ht="15" hidden="1" thickBot="1">
      <c r="A10" s="94"/>
      <c r="B10" s="95"/>
      <c r="C10" s="95"/>
      <c r="D10" s="95"/>
      <c r="E10" s="95"/>
      <c r="F10" s="96"/>
      <c r="G10" s="96"/>
      <c r="H10" s="96"/>
      <c r="I10" s="95"/>
      <c r="J10" s="95"/>
      <c r="K10" s="96"/>
      <c r="L10" s="97"/>
      <c r="N10" s="177"/>
      <c r="O10" s="177"/>
      <c r="P10" s="182"/>
      <c r="Q10" s="182"/>
      <c r="R10" s="182"/>
      <c r="S10" s="182"/>
      <c r="T10" s="182"/>
      <c r="U10" s="182"/>
      <c r="X10" s="88"/>
    </row>
    <row r="11" spans="1:24" ht="15" hidden="1" thickBot="1">
      <c r="A11" s="94"/>
      <c r="B11" s="95"/>
      <c r="C11" s="95"/>
      <c r="D11" s="95"/>
      <c r="E11" s="95"/>
      <c r="F11" s="96"/>
      <c r="G11" s="96"/>
      <c r="H11" s="96"/>
      <c r="I11" s="95"/>
      <c r="J11" s="95"/>
      <c r="K11" s="96"/>
      <c r="L11" s="97"/>
      <c r="N11" s="177"/>
      <c r="O11" s="177"/>
      <c r="P11" s="182"/>
      <c r="Q11" s="182"/>
      <c r="R11" s="182"/>
      <c r="S11" s="182"/>
      <c r="T11" s="182"/>
      <c r="U11" s="182"/>
      <c r="X11" s="88"/>
    </row>
    <row r="12" spans="1:24" ht="15" hidden="1" thickBot="1">
      <c r="A12" s="94"/>
      <c r="B12" s="95"/>
      <c r="C12" s="95"/>
      <c r="D12" s="95"/>
      <c r="E12" s="95"/>
      <c r="F12" s="96"/>
      <c r="G12" s="96"/>
      <c r="H12" s="96"/>
      <c r="I12" s="95"/>
      <c r="J12" s="95"/>
      <c r="K12" s="96"/>
      <c r="L12" s="97"/>
      <c r="N12" s="177"/>
      <c r="O12" s="177"/>
      <c r="P12" s="182"/>
      <c r="Q12" s="182"/>
      <c r="R12" s="182"/>
      <c r="S12" s="182"/>
      <c r="T12" s="182"/>
      <c r="U12" s="182"/>
      <c r="X12" s="88"/>
    </row>
    <row r="13" spans="1:24" ht="15" hidden="1" thickBot="1">
      <c r="A13" s="94"/>
      <c r="B13" s="95"/>
      <c r="C13" s="95"/>
      <c r="D13" s="95"/>
      <c r="E13" s="95"/>
      <c r="F13" s="96"/>
      <c r="G13" s="96"/>
      <c r="H13" s="96"/>
      <c r="I13" s="95"/>
      <c r="J13" s="95"/>
      <c r="K13" s="96"/>
      <c r="L13" s="97"/>
      <c r="N13" s="177"/>
      <c r="O13" s="177"/>
      <c r="P13" s="182"/>
      <c r="Q13" s="182"/>
      <c r="R13" s="182"/>
      <c r="S13" s="182"/>
      <c r="T13" s="182"/>
      <c r="U13" s="182"/>
      <c r="X13" s="88"/>
    </row>
    <row r="14" spans="1:24" ht="18.75" customHeight="1" thickBot="1">
      <c r="A14" s="311" t="s">
        <v>33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3"/>
      <c r="N14" s="314" t="s">
        <v>37</v>
      </c>
      <c r="O14" s="315"/>
      <c r="P14" s="315"/>
      <c r="Q14" s="315"/>
      <c r="R14" s="315"/>
      <c r="S14" s="315"/>
      <c r="T14" s="315"/>
      <c r="U14" s="315"/>
      <c r="V14" s="316"/>
      <c r="X14" s="88"/>
    </row>
    <row r="15" spans="1:24" ht="8.25" customHeight="1">
      <c r="A15" s="300" t="s">
        <v>83</v>
      </c>
      <c r="B15" s="300" t="s">
        <v>51</v>
      </c>
      <c r="C15" s="300" t="s">
        <v>52</v>
      </c>
      <c r="D15" s="300" t="s">
        <v>24</v>
      </c>
      <c r="E15" s="300" t="s">
        <v>53</v>
      </c>
      <c r="F15" s="300" t="s">
        <v>55</v>
      </c>
      <c r="G15" s="300" t="s">
        <v>50</v>
      </c>
      <c r="H15" s="300" t="s">
        <v>64</v>
      </c>
      <c r="I15" s="300" t="s">
        <v>57</v>
      </c>
      <c r="J15" s="300" t="s">
        <v>49</v>
      </c>
      <c r="K15" s="300" t="s">
        <v>35</v>
      </c>
      <c r="L15" s="337" t="s">
        <v>48</v>
      </c>
      <c r="N15" s="324" t="s">
        <v>41</v>
      </c>
      <c r="O15" s="324"/>
      <c r="P15" s="325" t="s">
        <v>42</v>
      </c>
      <c r="Q15" s="326"/>
      <c r="R15" s="326"/>
      <c r="S15" s="326"/>
      <c r="T15" s="326"/>
      <c r="U15" s="327"/>
      <c r="V15" s="324" t="s">
        <v>43</v>
      </c>
      <c r="X15" s="88"/>
    </row>
    <row r="16" spans="1:24" ht="12.75" customHeight="1">
      <c r="A16" s="301"/>
      <c r="B16" s="301"/>
      <c r="C16" s="301"/>
      <c r="D16" s="301"/>
      <c r="E16" s="301"/>
      <c r="F16" s="301"/>
      <c r="G16" s="301"/>
      <c r="H16" s="301"/>
      <c r="I16" s="301"/>
      <c r="J16" s="301"/>
      <c r="K16" s="301"/>
      <c r="L16" s="338"/>
      <c r="N16" s="324"/>
      <c r="O16" s="324"/>
      <c r="P16" s="328"/>
      <c r="Q16" s="329"/>
      <c r="R16" s="329"/>
      <c r="S16" s="329"/>
      <c r="T16" s="329"/>
      <c r="U16" s="330"/>
      <c r="V16" s="324"/>
      <c r="X16" s="88"/>
    </row>
    <row r="17" spans="1:24" ht="12.75" customHeight="1">
      <c r="A17" s="301"/>
      <c r="B17" s="301"/>
      <c r="C17" s="301"/>
      <c r="D17" s="301"/>
      <c r="E17" s="301"/>
      <c r="F17" s="301"/>
      <c r="G17" s="301"/>
      <c r="H17" s="301"/>
      <c r="I17" s="301"/>
      <c r="J17" s="301"/>
      <c r="K17" s="301"/>
      <c r="L17" s="338"/>
      <c r="N17" s="324"/>
      <c r="O17" s="324"/>
      <c r="P17" s="328"/>
      <c r="Q17" s="329"/>
      <c r="R17" s="329"/>
      <c r="S17" s="329"/>
      <c r="T17" s="329"/>
      <c r="U17" s="330"/>
      <c r="V17" s="324"/>
      <c r="X17" s="88"/>
    </row>
    <row r="18" spans="1:24" ht="3.75" customHeight="1">
      <c r="A18" s="301"/>
      <c r="B18" s="301"/>
      <c r="C18" s="301"/>
      <c r="D18" s="301"/>
      <c r="E18" s="301"/>
      <c r="F18" s="301"/>
      <c r="G18" s="301"/>
      <c r="H18" s="301"/>
      <c r="I18" s="301"/>
      <c r="J18" s="301"/>
      <c r="K18" s="301"/>
      <c r="L18" s="338"/>
      <c r="N18" s="324"/>
      <c r="O18" s="324"/>
      <c r="P18" s="331"/>
      <c r="Q18" s="332"/>
      <c r="R18" s="332"/>
      <c r="S18" s="332"/>
      <c r="T18" s="332"/>
      <c r="U18" s="333"/>
      <c r="V18" s="324"/>
      <c r="X18" s="88"/>
    </row>
    <row r="19" spans="1:24" ht="45.75" customHeight="1" thickBot="1">
      <c r="A19" s="301"/>
      <c r="B19" s="301"/>
      <c r="C19" s="301"/>
      <c r="D19" s="302"/>
      <c r="E19" s="302"/>
      <c r="F19" s="302"/>
      <c r="G19" s="302"/>
      <c r="H19" s="302"/>
      <c r="I19" s="302"/>
      <c r="J19" s="302"/>
      <c r="K19" s="302"/>
      <c r="L19" s="338"/>
      <c r="M19" s="98"/>
      <c r="N19" s="334" t="s">
        <v>17</v>
      </c>
      <c r="O19" s="334"/>
      <c r="P19" s="18">
        <f>SUM(S47:S58)</f>
        <v>46</v>
      </c>
      <c r="Q19" s="18">
        <f>SUM(S59:S69)</f>
        <v>52.999999999999815</v>
      </c>
      <c r="R19" s="18">
        <f>SUM(S70:S80)</f>
        <v>10.000000000000124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108.99999999999994</v>
      </c>
      <c r="X19" s="182"/>
    </row>
    <row r="20" spans="1:24" ht="14.45" customHeight="1" thickBot="1">
      <c r="A20" s="317"/>
      <c r="B20" s="317"/>
      <c r="C20" s="317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176" t="s">
        <v>18</v>
      </c>
      <c r="O20" s="176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82"/>
    </row>
    <row r="21" spans="1:24" ht="17.25" customHeight="1">
      <c r="A21" s="300" t="str">
        <f>A37</f>
        <v>Мохито</v>
      </c>
      <c r="B21" s="318">
        <v>0.33333333333333331</v>
      </c>
      <c r="C21" s="318">
        <v>0.59375</v>
      </c>
      <c r="D21" s="320">
        <f>(C21-B21+(C21&lt;B21))*24*60</f>
        <v>375</v>
      </c>
      <c r="E21" s="322">
        <v>2800</v>
      </c>
      <c r="F21" s="335">
        <f>IF(E21=0,0,(F37/J3*60))</f>
        <v>109.97142857142858</v>
      </c>
      <c r="G21" s="339">
        <f>IF($K21=0,0,(K21*100)/(D21*$J$3/60))</f>
        <v>29.325714285714287</v>
      </c>
      <c r="H21" s="335">
        <f>P19+P26</f>
        <v>46</v>
      </c>
      <c r="I21" s="339">
        <f>D21-F21-P27</f>
        <v>-8.9714285714285893</v>
      </c>
      <c r="J21" s="320">
        <f>(D21-H21)/60*E21</f>
        <v>15353.333333333334</v>
      </c>
      <c r="K21" s="341">
        <f>F37</f>
        <v>5132</v>
      </c>
      <c r="L21" s="100">
        <f>IF($K21=0,0,K21/J21)</f>
        <v>0.33425966131133306</v>
      </c>
      <c r="N21" s="176" t="s">
        <v>19</v>
      </c>
      <c r="O21" s="176"/>
      <c r="P21" s="18">
        <f>SUM(U46:U57)</f>
        <v>228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228</v>
      </c>
      <c r="W21" s="182"/>
      <c r="X21" s="182"/>
    </row>
    <row r="22" spans="1:24" ht="17.25" customHeight="1" thickBot="1">
      <c r="A22" s="317"/>
      <c r="B22" s="319"/>
      <c r="C22" s="319"/>
      <c r="D22" s="321"/>
      <c r="E22" s="323"/>
      <c r="F22" s="336"/>
      <c r="G22" s="340"/>
      <c r="H22" s="336"/>
      <c r="I22" s="340"/>
      <c r="J22" s="321"/>
      <c r="K22" s="342"/>
      <c r="L22" s="101">
        <f>K21-J21</f>
        <v>-10221.333333333334</v>
      </c>
      <c r="N22" s="176" t="s">
        <v>20</v>
      </c>
      <c r="O22" s="176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82"/>
      <c r="X22" s="182"/>
    </row>
    <row r="23" spans="1:24" ht="17.25" customHeight="1">
      <c r="A23" s="300" t="str">
        <f>A38</f>
        <v>Миндаль</v>
      </c>
      <c r="B23" s="318">
        <v>0.59375</v>
      </c>
      <c r="C23" s="318">
        <v>0.74305555555555547</v>
      </c>
      <c r="D23" s="320">
        <f>(C23-B23+(C23&lt;B23))*24*60</f>
        <v>214.99999999999989</v>
      </c>
      <c r="E23" s="322">
        <v>2800</v>
      </c>
      <c r="F23" s="335">
        <f>IF(E23=0,0,(F38/J3*60))</f>
        <v>124.09285714285714</v>
      </c>
      <c r="G23" s="339">
        <f>IF($K23=0,0,(K23*100)/(D23*$J$3/60))</f>
        <v>57.717607973421963</v>
      </c>
      <c r="H23" s="335">
        <f>Q19+Q26</f>
        <v>52.999999999999815</v>
      </c>
      <c r="I23" s="339">
        <f>D23-F23-Q27</f>
        <v>32.907142857142944</v>
      </c>
      <c r="J23" s="320">
        <f>(D23-H23)/60*E23</f>
        <v>7560.0000000000027</v>
      </c>
      <c r="K23" s="341">
        <f>F38</f>
        <v>5791</v>
      </c>
      <c r="L23" s="102">
        <f>IF($K23=0,0,K23/J23)</f>
        <v>0.76600529100529069</v>
      </c>
      <c r="N23" s="176" t="s">
        <v>27</v>
      </c>
      <c r="O23" s="176"/>
      <c r="P23" s="18">
        <f>SUM(W46:W57)</f>
        <v>0</v>
      </c>
      <c r="Q23" s="18">
        <f>SUM(W58:W68)</f>
        <v>4.9999999999999822</v>
      </c>
      <c r="R23" s="18">
        <f>SUM(W69:W79)</f>
        <v>10.000000000000124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15.000000000000107</v>
      </c>
      <c r="W23" s="182"/>
      <c r="X23" s="182"/>
    </row>
    <row r="24" spans="1:24" ht="16.899999999999999" customHeight="1" thickBot="1">
      <c r="A24" s="317"/>
      <c r="B24" s="319"/>
      <c r="C24" s="319"/>
      <c r="D24" s="321"/>
      <c r="E24" s="323"/>
      <c r="F24" s="336"/>
      <c r="G24" s="340"/>
      <c r="H24" s="336"/>
      <c r="I24" s="340"/>
      <c r="J24" s="321"/>
      <c r="K24" s="342"/>
      <c r="L24" s="101">
        <f>K23-J23</f>
        <v>-1769.0000000000027</v>
      </c>
      <c r="N24" s="174" t="s">
        <v>21</v>
      </c>
      <c r="O24" s="174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82"/>
      <c r="X24" s="182"/>
    </row>
    <row r="25" spans="1:24" ht="16.899999999999999" customHeight="1" collapsed="1">
      <c r="A25" s="300" t="str">
        <f>A39</f>
        <v>Кокос</v>
      </c>
      <c r="B25" s="318">
        <v>0.74305555555555547</v>
      </c>
      <c r="C25" s="318">
        <v>0.83333333333333337</v>
      </c>
      <c r="D25" s="320">
        <f>(C25-B25+(C25&lt;B25))*24*60</f>
        <v>130.00000000000017</v>
      </c>
      <c r="E25" s="322">
        <v>2800</v>
      </c>
      <c r="F25" s="335">
        <f>IF(E25=0,0,(F39/J3*60))</f>
        <v>125.93571428571428</v>
      </c>
      <c r="G25" s="339">
        <f>IF($K25=0,0,(K25*100)/(D25*$J$3/60))</f>
        <v>96.873626373626252</v>
      </c>
      <c r="H25" s="335">
        <f>R19+R26</f>
        <v>10.000000000000124</v>
      </c>
      <c r="I25" s="339">
        <f>D25-F25-R27</f>
        <v>-15.935714285714361</v>
      </c>
      <c r="J25" s="320">
        <f>(D25-H25)/60*E25</f>
        <v>5600.0000000000027</v>
      </c>
      <c r="K25" s="341">
        <f>F39</f>
        <v>5877</v>
      </c>
      <c r="L25" s="100">
        <f>IF($K25=0,0,K25/J25)</f>
        <v>1.0494642857142853</v>
      </c>
      <c r="N25" s="174" t="s">
        <v>39</v>
      </c>
      <c r="O25" s="174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82"/>
      <c r="X25" s="182"/>
    </row>
    <row r="26" spans="1:24" ht="16.899999999999999" customHeight="1" thickBot="1">
      <c r="A26" s="317"/>
      <c r="B26" s="319"/>
      <c r="C26" s="319"/>
      <c r="D26" s="321"/>
      <c r="E26" s="323"/>
      <c r="F26" s="336"/>
      <c r="G26" s="340"/>
      <c r="H26" s="336"/>
      <c r="I26" s="340"/>
      <c r="J26" s="321"/>
      <c r="K26" s="342"/>
      <c r="L26" s="101">
        <f>K25-J25</f>
        <v>276.99999999999727</v>
      </c>
      <c r="N26" s="343" t="s">
        <v>22</v>
      </c>
      <c r="O26" s="343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82"/>
      <c r="X26" s="182"/>
    </row>
    <row r="27" spans="1:24" ht="16.899999999999999" customHeight="1" collapsed="1">
      <c r="A27" s="301">
        <f>A40</f>
        <v>0</v>
      </c>
      <c r="B27" s="348"/>
      <c r="C27" s="348"/>
      <c r="D27" s="346">
        <f>(C27-B27+(C27&lt;B27))*24*60</f>
        <v>0</v>
      </c>
      <c r="E27" s="349"/>
      <c r="F27" s="344">
        <f>IF(E27=0,0,(F40/J3*60))</f>
        <v>0</v>
      </c>
      <c r="G27" s="339">
        <f>IF($K27=0,0,(K27*100)/(D27*$J$3/60))</f>
        <v>0</v>
      </c>
      <c r="H27" s="344">
        <f>S19+S26</f>
        <v>0</v>
      </c>
      <c r="I27" s="345">
        <f>D27-F27-S27</f>
        <v>0</v>
      </c>
      <c r="J27" s="346">
        <f>(D27-H27)/60*E27</f>
        <v>0</v>
      </c>
      <c r="K27" s="341">
        <f>F40</f>
        <v>0</v>
      </c>
      <c r="L27" s="100">
        <f>IF($K27=0,0,K27/J27)</f>
        <v>0</v>
      </c>
      <c r="N27" s="347" t="s">
        <v>15</v>
      </c>
      <c r="O27" s="347"/>
      <c r="P27" s="19">
        <f t="shared" ref="P27:U27" si="1">SUM(P18:P26)</f>
        <v>274</v>
      </c>
      <c r="Q27" s="19">
        <f t="shared" si="1"/>
        <v>57.999999999999801</v>
      </c>
      <c r="R27" s="19">
        <f t="shared" si="1"/>
        <v>20.000000000000249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352</v>
      </c>
      <c r="W27" s="182"/>
      <c r="X27" s="182"/>
    </row>
    <row r="28" spans="1:24" ht="16.899999999999999" customHeight="1" thickBot="1">
      <c r="A28" s="317"/>
      <c r="B28" s="319"/>
      <c r="C28" s="319"/>
      <c r="D28" s="321"/>
      <c r="E28" s="323"/>
      <c r="F28" s="336"/>
      <c r="G28" s="340"/>
      <c r="H28" s="336"/>
      <c r="I28" s="340"/>
      <c r="J28" s="321"/>
      <c r="K28" s="342"/>
      <c r="L28" s="101">
        <f>K27-J27</f>
        <v>0</v>
      </c>
      <c r="N28" s="347"/>
      <c r="O28" s="347"/>
      <c r="P28" s="19"/>
      <c r="Q28" s="19"/>
      <c r="R28" s="19"/>
      <c r="S28" s="19"/>
      <c r="T28" s="19"/>
      <c r="U28" s="19"/>
      <c r="V28" s="19"/>
      <c r="W28" s="182"/>
      <c r="X28" s="182"/>
    </row>
    <row r="29" spans="1:24" ht="16.899999999999999" customHeight="1">
      <c r="A29" s="300">
        <f>A41</f>
        <v>0</v>
      </c>
      <c r="B29" s="318"/>
      <c r="C29" s="318"/>
      <c r="D29" s="320">
        <f>(C29-B29+(C29&lt;B29))*24*60</f>
        <v>0</v>
      </c>
      <c r="E29" s="322"/>
      <c r="F29" s="335">
        <f>IF(E29=0,0,(F41/J3*60))</f>
        <v>0</v>
      </c>
      <c r="G29" s="339">
        <f>IF($K29=0,0,(K29*100)/(D29*$J$3/60))</f>
        <v>0</v>
      </c>
      <c r="H29" s="335">
        <f>T19+T26</f>
        <v>0</v>
      </c>
      <c r="I29" s="339">
        <f>D29-F29-T27</f>
        <v>0</v>
      </c>
      <c r="J29" s="320">
        <f>(D29-H29)/60*E29</f>
        <v>0</v>
      </c>
      <c r="K29" s="341">
        <f>F41</f>
        <v>0</v>
      </c>
      <c r="L29" s="100">
        <f>IF($K29=0,0,K29/J29)</f>
        <v>0</v>
      </c>
      <c r="V29" s="182"/>
      <c r="W29" s="182"/>
      <c r="X29" s="182"/>
    </row>
    <row r="30" spans="1:24" ht="16.899999999999999" customHeight="1" thickBot="1">
      <c r="A30" s="317"/>
      <c r="B30" s="319"/>
      <c r="C30" s="319"/>
      <c r="D30" s="321"/>
      <c r="E30" s="323"/>
      <c r="F30" s="336"/>
      <c r="G30" s="340"/>
      <c r="H30" s="336"/>
      <c r="I30" s="340"/>
      <c r="J30" s="321"/>
      <c r="K30" s="342"/>
      <c r="L30" s="101">
        <f>K29-J29</f>
        <v>0</v>
      </c>
      <c r="V30" s="182"/>
      <c r="W30" s="182"/>
      <c r="X30" s="182"/>
    </row>
    <row r="31" spans="1:24" ht="16.899999999999999" customHeight="1">
      <c r="A31" s="300">
        <f>A42</f>
        <v>0</v>
      </c>
      <c r="B31" s="318"/>
      <c r="C31" s="318"/>
      <c r="D31" s="320">
        <f>(C31-B31+(C31&lt;B31))*24*60</f>
        <v>0</v>
      </c>
      <c r="E31" s="322"/>
      <c r="F31" s="335">
        <f>IF(E31=0,0,(F42/J3*60))</f>
        <v>0</v>
      </c>
      <c r="G31" s="339">
        <f>IF($K31=0,0,(K31*100)/(D31*$J$3/60))</f>
        <v>0</v>
      </c>
      <c r="H31" s="335">
        <f>U19+U26</f>
        <v>0</v>
      </c>
      <c r="I31" s="339">
        <f>D31-F31-U27</f>
        <v>0</v>
      </c>
      <c r="J31" s="320">
        <f>(D31-H31)/60*E31</f>
        <v>0</v>
      </c>
      <c r="K31" s="341">
        <f>F42</f>
        <v>0</v>
      </c>
      <c r="L31" s="100">
        <f>IF($K31=0,0,K31/J31)</f>
        <v>0</v>
      </c>
      <c r="V31" s="182"/>
      <c r="W31" s="182"/>
      <c r="X31" s="182"/>
    </row>
    <row r="32" spans="1:24" ht="16.899999999999999" customHeight="1" thickBot="1">
      <c r="A32" s="317"/>
      <c r="B32" s="319"/>
      <c r="C32" s="319"/>
      <c r="D32" s="321"/>
      <c r="E32" s="323"/>
      <c r="F32" s="336"/>
      <c r="G32" s="340"/>
      <c r="H32" s="336"/>
      <c r="I32" s="340"/>
      <c r="J32" s="321"/>
      <c r="K32" s="342"/>
      <c r="L32" s="103">
        <f>K31-J31</f>
        <v>0</v>
      </c>
      <c r="V32" s="182"/>
      <c r="W32" s="182"/>
      <c r="X32" s="182"/>
    </row>
    <row r="33" spans="1:28" s="104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175" t="s">
        <v>81</v>
      </c>
      <c r="K33" s="140" t="s">
        <v>82</v>
      </c>
      <c r="L33" s="354">
        <f>IF($K34=0,0,K34/J34)</f>
        <v>0.58919803600654652</v>
      </c>
      <c r="N33"/>
      <c r="O33"/>
      <c r="P33"/>
      <c r="Q33"/>
      <c r="R33"/>
      <c r="S33"/>
      <c r="T33"/>
      <c r="U33"/>
      <c r="V33" s="182"/>
      <c r="W33" s="105"/>
      <c r="X33" s="105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41">
        <f>J21+J23+J25+J27+J29+J31</f>
        <v>28513.333333333339</v>
      </c>
      <c r="K34" s="140">
        <f>K21+K23+K25+K27+K29+K31</f>
        <v>16800</v>
      </c>
      <c r="L34" s="355"/>
      <c r="M34" s="182"/>
      <c r="V34" s="182"/>
      <c r="W34" s="182"/>
      <c r="X34" s="182"/>
    </row>
    <row r="35" spans="1:28" ht="17.25" customHeight="1">
      <c r="A35" s="363" t="s">
        <v>11</v>
      </c>
      <c r="B35" s="364"/>
      <c r="C35" s="364"/>
      <c r="D35" s="364"/>
      <c r="E35" s="337"/>
      <c r="F35" s="300" t="s">
        <v>78</v>
      </c>
      <c r="G35" s="300" t="s">
        <v>80</v>
      </c>
      <c r="H35" s="367"/>
      <c r="I35" s="20"/>
      <c r="J35" s="21"/>
      <c r="K35" s="22"/>
      <c r="L35" s="367" t="s">
        <v>56</v>
      </c>
      <c r="M35" s="356"/>
      <c r="V35" s="182"/>
      <c r="W35" s="106"/>
      <c r="X35" s="106"/>
    </row>
    <row r="36" spans="1:28" ht="17.25" customHeight="1" thickBot="1">
      <c r="A36" s="365"/>
      <c r="B36" s="366"/>
      <c r="C36" s="366"/>
      <c r="D36" s="366"/>
      <c r="E36" s="338"/>
      <c r="F36" s="302"/>
      <c r="G36" s="301"/>
      <c r="H36" s="368"/>
      <c r="I36" s="117"/>
      <c r="J36" s="118"/>
      <c r="K36" s="115"/>
      <c r="L36" s="368"/>
      <c r="M36" s="356"/>
      <c r="V36" s="182"/>
      <c r="W36" s="106"/>
      <c r="X36" s="106"/>
    </row>
    <row r="37" spans="1:28" ht="15.75" thickBot="1">
      <c r="A37" s="357" t="s">
        <v>346</v>
      </c>
      <c r="B37" s="358"/>
      <c r="C37" s="358"/>
      <c r="D37" s="358"/>
      <c r="E37" s="359"/>
      <c r="F37" s="62">
        <v>5132</v>
      </c>
      <c r="G37" s="119">
        <v>5640</v>
      </c>
      <c r="H37" s="120"/>
      <c r="I37" s="121"/>
      <c r="J37" s="122"/>
      <c r="K37" s="123">
        <f>G37</f>
        <v>5640</v>
      </c>
      <c r="L37" s="107"/>
      <c r="M37" s="108"/>
      <c r="V37" s="182"/>
      <c r="W37" s="182"/>
      <c r="X37" s="182"/>
    </row>
    <row r="38" spans="1:28" ht="13.5" customHeight="1" thickBot="1">
      <c r="A38" s="360" t="s">
        <v>348</v>
      </c>
      <c r="B38" s="361"/>
      <c r="C38" s="361"/>
      <c r="D38" s="361"/>
      <c r="E38" s="362"/>
      <c r="F38" s="62">
        <v>5791</v>
      </c>
      <c r="G38" s="124">
        <v>5772</v>
      </c>
      <c r="H38" s="109"/>
      <c r="I38" s="110"/>
      <c r="J38" s="111"/>
      <c r="K38" s="17">
        <f t="shared" ref="K38:K42" si="2">G38</f>
        <v>5772</v>
      </c>
      <c r="L38" s="64"/>
      <c r="M38" s="108"/>
      <c r="V38" s="182"/>
      <c r="W38" s="182"/>
      <c r="X38" s="182"/>
    </row>
    <row r="39" spans="1:28" ht="13.5" customHeight="1" thickBot="1">
      <c r="A39" s="360" t="s">
        <v>349</v>
      </c>
      <c r="B39" s="361"/>
      <c r="C39" s="361"/>
      <c r="D39" s="361"/>
      <c r="E39" s="362"/>
      <c r="F39" s="62">
        <v>5877</v>
      </c>
      <c r="G39" s="124"/>
      <c r="H39" s="109"/>
      <c r="I39" s="110"/>
      <c r="J39" s="111"/>
      <c r="K39" s="17">
        <f t="shared" si="2"/>
        <v>0</v>
      </c>
      <c r="L39" s="64"/>
      <c r="M39" s="108"/>
      <c r="V39" s="182"/>
      <c r="W39" s="182"/>
      <c r="X39" s="182"/>
    </row>
    <row r="40" spans="1:28" ht="13.5" customHeight="1" thickBot="1">
      <c r="A40" s="360"/>
      <c r="B40" s="361"/>
      <c r="C40" s="361"/>
      <c r="D40" s="361"/>
      <c r="E40" s="362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182"/>
      <c r="W40" s="182"/>
      <c r="X40" s="182"/>
    </row>
    <row r="41" spans="1:28" ht="13.5" customHeight="1" thickBot="1">
      <c r="A41" s="360"/>
      <c r="B41" s="361"/>
      <c r="C41" s="361"/>
      <c r="D41" s="361"/>
      <c r="E41" s="362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182"/>
      <c r="W41" s="182"/>
      <c r="X41" s="182"/>
    </row>
    <row r="42" spans="1:28" ht="13.5" customHeight="1" thickBot="1">
      <c r="A42" s="369"/>
      <c r="B42" s="370"/>
      <c r="C42" s="370"/>
      <c r="D42" s="370"/>
      <c r="E42" s="371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182"/>
      <c r="W42" s="182"/>
      <c r="X42" s="182"/>
    </row>
    <row r="43" spans="1:28" ht="13.5" thickBot="1">
      <c r="A43" s="372" t="s">
        <v>79</v>
      </c>
      <c r="B43" s="373"/>
      <c r="C43" s="373"/>
      <c r="D43" s="373"/>
      <c r="E43" s="373"/>
      <c r="F43" s="374"/>
      <c r="G43" s="373"/>
      <c r="H43" s="373"/>
      <c r="I43" s="373"/>
      <c r="J43" s="375"/>
      <c r="K43" s="116">
        <f>SUM(K37:K42)</f>
        <v>11412</v>
      </c>
      <c r="L43" s="116">
        <f>SUM(L38+L38)</f>
        <v>0</v>
      </c>
      <c r="M43" s="112"/>
      <c r="V43" s="182"/>
    </row>
    <row r="44" spans="1:28" ht="12.75" customHeight="1" thickBot="1"/>
    <row r="45" spans="1:28" ht="12.75" customHeight="1" thickBot="1">
      <c r="A45" s="376" t="s">
        <v>11</v>
      </c>
      <c r="B45" s="376" t="s">
        <v>59</v>
      </c>
      <c r="C45" s="378"/>
      <c r="D45" s="380" t="s">
        <v>58</v>
      </c>
      <c r="E45" s="378" t="s">
        <v>1</v>
      </c>
      <c r="F45" s="383" t="s">
        <v>6</v>
      </c>
      <c r="G45" s="384"/>
      <c r="H45" s="380" t="s">
        <v>5</v>
      </c>
      <c r="I45" s="388" t="s">
        <v>12</v>
      </c>
      <c r="J45" s="389"/>
      <c r="K45" s="380" t="s">
        <v>38</v>
      </c>
      <c r="L45" s="376" t="s">
        <v>0</v>
      </c>
      <c r="M45" s="383"/>
      <c r="N45" s="384"/>
      <c r="O45" s="380" t="s">
        <v>4</v>
      </c>
      <c r="P45" s="380" t="s">
        <v>2</v>
      </c>
      <c r="Q45" s="380" t="s">
        <v>3</v>
      </c>
      <c r="S45" s="390" t="s">
        <v>26</v>
      </c>
      <c r="T45" s="391"/>
      <c r="U45" s="391"/>
      <c r="V45" s="391"/>
      <c r="W45" s="391"/>
      <c r="X45" s="391"/>
      <c r="Y45" s="391"/>
      <c r="Z45" s="392"/>
    </row>
    <row r="46" spans="1:28" s="85" customFormat="1" ht="25.5" customHeight="1" thickBot="1">
      <c r="A46" s="377"/>
      <c r="B46" s="377"/>
      <c r="C46" s="379"/>
      <c r="D46" s="381"/>
      <c r="E46" s="382"/>
      <c r="F46" s="385"/>
      <c r="G46" s="386"/>
      <c r="H46" s="387"/>
      <c r="I46" s="27" t="s">
        <v>13</v>
      </c>
      <c r="J46" s="28" t="s">
        <v>14</v>
      </c>
      <c r="K46" s="381"/>
      <c r="L46" s="377"/>
      <c r="M46" s="399"/>
      <c r="N46" s="400"/>
      <c r="O46" s="381"/>
      <c r="P46" s="381"/>
      <c r="Q46" s="381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405" t="str">
        <f>A37</f>
        <v>Мохито</v>
      </c>
      <c r="B47" s="23">
        <f>B21</f>
        <v>0.33333333333333331</v>
      </c>
      <c r="C47" s="23">
        <f>B47+1/24</f>
        <v>0.375</v>
      </c>
      <c r="D47" s="1"/>
      <c r="E47" s="171"/>
      <c r="F47" s="408" t="s">
        <v>296</v>
      </c>
      <c r="G47" s="409"/>
      <c r="H47" s="2" t="s">
        <v>102</v>
      </c>
      <c r="I47" s="3">
        <v>0.33333333333333331</v>
      </c>
      <c r="J47" s="3">
        <v>0.4777777777777778</v>
      </c>
      <c r="K47" s="29">
        <f>(J47-I47+(J47&lt;I47))*24*60</f>
        <v>208.00000000000006</v>
      </c>
      <c r="L47" s="410" t="s">
        <v>350</v>
      </c>
      <c r="M47" s="411"/>
      <c r="N47" s="412"/>
      <c r="O47" s="35" t="str">
        <f t="shared" ref="O47:O110" si="3">IF(H47=$V$5,$F$7,"")</f>
        <v/>
      </c>
      <c r="P47" s="171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208.00000000000006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406"/>
      <c r="B48" s="24">
        <f>C47</f>
        <v>0.375</v>
      </c>
      <c r="C48" s="24">
        <f>B48+1/24</f>
        <v>0.41666666666666669</v>
      </c>
      <c r="D48" s="5"/>
      <c r="E48" s="172"/>
      <c r="F48" s="393" t="s">
        <v>315</v>
      </c>
      <c r="G48" s="394"/>
      <c r="H48" s="6" t="s">
        <v>102</v>
      </c>
      <c r="I48" s="7">
        <v>0.51388888888888895</v>
      </c>
      <c r="J48" s="7">
        <v>0.52777777777777779</v>
      </c>
      <c r="K48" s="30">
        <f t="shared" ref="K48:K111" si="4">(J48-I48+(J48&lt;I48))*24*60</f>
        <v>19.999999999999929</v>
      </c>
      <c r="L48" s="395" t="s">
        <v>311</v>
      </c>
      <c r="M48" s="396"/>
      <c r="N48" s="397"/>
      <c r="O48" s="36" t="str">
        <f t="shared" si="3"/>
        <v/>
      </c>
      <c r="P48" s="172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19.999999999999929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406"/>
      <c r="B49" s="24">
        <f t="shared" ref="B49:B58" si="13">C48</f>
        <v>0.41666666666666669</v>
      </c>
      <c r="C49" s="24">
        <f t="shared" ref="C49:C58" si="14">B49+1/24</f>
        <v>0.45833333333333337</v>
      </c>
      <c r="D49" s="5"/>
      <c r="E49" s="172"/>
      <c r="F49" s="398" t="s">
        <v>132</v>
      </c>
      <c r="G49" s="398"/>
      <c r="H49" s="6" t="s">
        <v>99</v>
      </c>
      <c r="I49" s="7">
        <v>0.56180555555555556</v>
      </c>
      <c r="J49" s="7">
        <v>0.56666666666666665</v>
      </c>
      <c r="K49" s="30">
        <f t="shared" si="4"/>
        <v>6.9999999999999751</v>
      </c>
      <c r="L49" s="395"/>
      <c r="M49" s="396"/>
      <c r="N49" s="397"/>
      <c r="O49" s="36" t="str">
        <f t="shared" si="3"/>
        <v/>
      </c>
      <c r="P49" s="172"/>
      <c r="Q49" s="8"/>
      <c r="R49"/>
      <c r="S49" s="33">
        <f t="shared" si="5"/>
        <v>6.9999999999999751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406"/>
      <c r="B50" s="24">
        <f t="shared" si="13"/>
        <v>0.45833333333333337</v>
      </c>
      <c r="C50" s="24">
        <f t="shared" si="14"/>
        <v>0.5</v>
      </c>
      <c r="D50" s="5"/>
      <c r="E50" s="172"/>
      <c r="F50" s="398" t="s">
        <v>104</v>
      </c>
      <c r="G50" s="398"/>
      <c r="H50" s="6" t="s">
        <v>99</v>
      </c>
      <c r="I50" s="7">
        <v>0.56666666666666665</v>
      </c>
      <c r="J50" s="7">
        <v>0.59375</v>
      </c>
      <c r="K50" s="30">
        <f t="shared" si="4"/>
        <v>39.000000000000021</v>
      </c>
      <c r="L50" s="395"/>
      <c r="M50" s="396"/>
      <c r="N50" s="397"/>
      <c r="O50" s="36" t="str">
        <f t="shared" si="3"/>
        <v/>
      </c>
      <c r="P50" s="172"/>
      <c r="Q50" s="8"/>
      <c r="R50"/>
      <c r="S50" s="33">
        <f t="shared" si="5"/>
        <v>39.000000000000021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406"/>
      <c r="B51" s="24">
        <f t="shared" si="13"/>
        <v>0.5</v>
      </c>
      <c r="C51" s="24">
        <f t="shared" si="14"/>
        <v>0.54166666666666663</v>
      </c>
      <c r="D51" s="5"/>
      <c r="E51" s="172"/>
      <c r="F51" s="398"/>
      <c r="G51" s="398"/>
      <c r="H51" s="6"/>
      <c r="I51" s="7"/>
      <c r="J51" s="7"/>
      <c r="K51" s="30">
        <f t="shared" si="4"/>
        <v>0</v>
      </c>
      <c r="L51" s="395"/>
      <c r="M51" s="396"/>
      <c r="N51" s="397"/>
      <c r="O51" s="36" t="str">
        <f t="shared" si="3"/>
        <v>Никишова</v>
      </c>
      <c r="P51" s="172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406"/>
      <c r="B52" s="24">
        <f t="shared" si="13"/>
        <v>0.54166666666666663</v>
      </c>
      <c r="C52" s="24">
        <f t="shared" si="14"/>
        <v>0.58333333333333326</v>
      </c>
      <c r="D52" s="5"/>
      <c r="E52" s="172"/>
      <c r="F52" s="398"/>
      <c r="G52" s="398"/>
      <c r="H52" s="6"/>
      <c r="I52" s="7"/>
      <c r="J52" s="7"/>
      <c r="K52" s="30">
        <f t="shared" si="4"/>
        <v>0</v>
      </c>
      <c r="L52" s="395"/>
      <c r="M52" s="396"/>
      <c r="N52" s="397"/>
      <c r="O52" s="36" t="str">
        <f t="shared" si="3"/>
        <v>Никишова</v>
      </c>
      <c r="P52" s="172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406"/>
      <c r="B53" s="24">
        <f t="shared" si="13"/>
        <v>0.58333333333333326</v>
      </c>
      <c r="C53" s="24">
        <f t="shared" si="14"/>
        <v>0.62499999999999989</v>
      </c>
      <c r="D53" s="5"/>
      <c r="E53" s="9"/>
      <c r="F53" s="398"/>
      <c r="G53" s="398"/>
      <c r="H53" s="6"/>
      <c r="I53" s="7"/>
      <c r="J53" s="7"/>
      <c r="K53" s="30">
        <f t="shared" si="4"/>
        <v>0</v>
      </c>
      <c r="L53" s="395"/>
      <c r="M53" s="396"/>
      <c r="N53" s="397"/>
      <c r="O53" s="36" t="str">
        <f t="shared" si="3"/>
        <v>Никишова</v>
      </c>
      <c r="P53" s="172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406"/>
      <c r="B54" s="24">
        <f t="shared" si="13"/>
        <v>0.62499999999999989</v>
      </c>
      <c r="C54" s="24">
        <f t="shared" si="14"/>
        <v>0.66666666666666652</v>
      </c>
      <c r="D54" s="5"/>
      <c r="E54" s="9"/>
      <c r="F54" s="393"/>
      <c r="G54" s="394"/>
      <c r="H54" s="6"/>
      <c r="I54" s="7"/>
      <c r="J54" s="7"/>
      <c r="K54" s="30">
        <f t="shared" si="4"/>
        <v>0</v>
      </c>
      <c r="L54" s="395"/>
      <c r="M54" s="396"/>
      <c r="N54" s="397"/>
      <c r="O54" s="36" t="str">
        <f t="shared" si="3"/>
        <v>Никишова</v>
      </c>
      <c r="P54" s="172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406"/>
      <c r="B55" s="24">
        <f t="shared" si="13"/>
        <v>0.66666666666666652</v>
      </c>
      <c r="C55" s="24">
        <f t="shared" si="14"/>
        <v>0.70833333333333315</v>
      </c>
      <c r="D55" s="5"/>
      <c r="E55" s="9"/>
      <c r="F55" s="393"/>
      <c r="G55" s="394"/>
      <c r="H55" s="6"/>
      <c r="I55" s="7"/>
      <c r="J55" s="7"/>
      <c r="K55" s="30">
        <f t="shared" si="4"/>
        <v>0</v>
      </c>
      <c r="L55" s="395"/>
      <c r="M55" s="396"/>
      <c r="N55" s="397"/>
      <c r="O55" s="36" t="str">
        <f t="shared" si="3"/>
        <v>Никишова</v>
      </c>
      <c r="P55" s="172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406"/>
      <c r="B56" s="24">
        <f t="shared" si="13"/>
        <v>0.70833333333333315</v>
      </c>
      <c r="C56" s="24">
        <f t="shared" si="14"/>
        <v>0.74999999999999978</v>
      </c>
      <c r="D56" s="5"/>
      <c r="E56" s="9"/>
      <c r="F56" s="398"/>
      <c r="G56" s="398"/>
      <c r="H56" s="6"/>
      <c r="I56" s="7"/>
      <c r="J56" s="7"/>
      <c r="K56" s="30">
        <f t="shared" si="4"/>
        <v>0</v>
      </c>
      <c r="L56" s="395"/>
      <c r="M56" s="396"/>
      <c r="N56" s="397"/>
      <c r="O56" s="36" t="str">
        <f t="shared" si="3"/>
        <v>Никишова</v>
      </c>
      <c r="P56" s="172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406"/>
      <c r="B57" s="24">
        <f t="shared" si="13"/>
        <v>0.74999999999999978</v>
      </c>
      <c r="C57" s="24">
        <f t="shared" si="14"/>
        <v>0.79166666666666641</v>
      </c>
      <c r="D57" s="10"/>
      <c r="E57" s="9"/>
      <c r="F57" s="398"/>
      <c r="G57" s="398"/>
      <c r="H57" s="6"/>
      <c r="I57" s="7"/>
      <c r="J57" s="7"/>
      <c r="K57" s="30">
        <f t="shared" si="4"/>
        <v>0</v>
      </c>
      <c r="L57" s="395"/>
      <c r="M57" s="396"/>
      <c r="N57" s="397"/>
      <c r="O57" s="36" t="str">
        <f t="shared" si="3"/>
        <v>Никишова</v>
      </c>
      <c r="P57" s="172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407"/>
      <c r="B58" s="25">
        <f t="shared" si="13"/>
        <v>0.79166666666666641</v>
      </c>
      <c r="C58" s="26">
        <f t="shared" si="14"/>
        <v>0.83333333333333304</v>
      </c>
      <c r="D58" s="11"/>
      <c r="E58" s="11"/>
      <c r="F58" s="401"/>
      <c r="G58" s="401"/>
      <c r="H58" s="6"/>
      <c r="I58" s="13"/>
      <c r="J58" s="13"/>
      <c r="K58" s="31">
        <f t="shared" si="4"/>
        <v>0</v>
      </c>
      <c r="L58" s="402"/>
      <c r="M58" s="403"/>
      <c r="N58" s="404"/>
      <c r="O58" s="172" t="str">
        <f t="shared" si="3"/>
        <v>Никишова</v>
      </c>
      <c r="P58" s="173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405" t="str">
        <f>A38</f>
        <v>Миндаль</v>
      </c>
      <c r="B59" s="23">
        <f>B23</f>
        <v>0.59375</v>
      </c>
      <c r="C59" s="23">
        <f>B59+1/24</f>
        <v>0.63541666666666663</v>
      </c>
      <c r="D59" s="1"/>
      <c r="E59" s="171"/>
      <c r="F59" s="408" t="s">
        <v>108</v>
      </c>
      <c r="G59" s="409"/>
      <c r="H59" s="2" t="s">
        <v>99</v>
      </c>
      <c r="I59" s="3">
        <v>0.59375</v>
      </c>
      <c r="J59" s="3">
        <v>0.60069444444444442</v>
      </c>
      <c r="K59" s="29">
        <f t="shared" si="4"/>
        <v>9.9999999999999645</v>
      </c>
      <c r="L59" s="410"/>
      <c r="M59" s="411"/>
      <c r="N59" s="412"/>
      <c r="O59" s="35" t="str">
        <f t="shared" si="3"/>
        <v/>
      </c>
      <c r="P59" s="171"/>
      <c r="Q59" s="4"/>
      <c r="R59"/>
      <c r="S59" s="33">
        <f t="shared" si="5"/>
        <v>9.9999999999999645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406"/>
      <c r="B60" s="24">
        <f>C59</f>
        <v>0.63541666666666663</v>
      </c>
      <c r="C60" s="24">
        <f>B60+1/24</f>
        <v>0.67708333333333326</v>
      </c>
      <c r="D60" s="5"/>
      <c r="E60" s="172"/>
      <c r="F60" s="393" t="s">
        <v>299</v>
      </c>
      <c r="G60" s="394"/>
      <c r="H60" s="6" t="s">
        <v>135</v>
      </c>
      <c r="I60" s="7">
        <v>0.60069444444444442</v>
      </c>
      <c r="J60" s="7">
        <v>0.60416666666666663</v>
      </c>
      <c r="K60" s="30">
        <f t="shared" si="4"/>
        <v>4.9999999999999822</v>
      </c>
      <c r="L60" s="395"/>
      <c r="M60" s="396"/>
      <c r="N60" s="397"/>
      <c r="O60" s="36" t="str">
        <f t="shared" si="3"/>
        <v/>
      </c>
      <c r="P60" s="172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4.9999999999999822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406"/>
      <c r="B61" s="24">
        <f t="shared" ref="B61:B69" si="15">C60</f>
        <v>0.67708333333333326</v>
      </c>
      <c r="C61" s="24">
        <f t="shared" ref="C61:C69" si="16">B61+1/24</f>
        <v>0.71874999999999989</v>
      </c>
      <c r="D61" s="5"/>
      <c r="E61" s="172"/>
      <c r="F61" s="398" t="s">
        <v>132</v>
      </c>
      <c r="G61" s="398"/>
      <c r="H61" s="6" t="s">
        <v>99</v>
      </c>
      <c r="I61" s="7">
        <v>0.71319444444444446</v>
      </c>
      <c r="J61" s="7">
        <v>0.72013888888888899</v>
      </c>
      <c r="K61" s="30">
        <f t="shared" si="4"/>
        <v>10.000000000000124</v>
      </c>
      <c r="L61" s="395"/>
      <c r="M61" s="396"/>
      <c r="N61" s="397"/>
      <c r="O61" s="36" t="str">
        <f t="shared" si="3"/>
        <v/>
      </c>
      <c r="P61" s="172"/>
      <c r="Q61" s="8"/>
      <c r="R61"/>
      <c r="S61" s="33">
        <f t="shared" si="5"/>
        <v>10.000000000000124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406"/>
      <c r="B62" s="24">
        <f t="shared" si="15"/>
        <v>0.71874999999999989</v>
      </c>
      <c r="C62" s="24">
        <f t="shared" si="16"/>
        <v>0.76041666666666652</v>
      </c>
      <c r="D62" s="5"/>
      <c r="E62" s="172"/>
      <c r="F62" s="398" t="s">
        <v>104</v>
      </c>
      <c r="G62" s="398"/>
      <c r="H62" s="6" t="s">
        <v>99</v>
      </c>
      <c r="I62" s="7">
        <v>0.72013888888888899</v>
      </c>
      <c r="J62" s="7">
        <v>0.74305555555555547</v>
      </c>
      <c r="K62" s="30">
        <f t="shared" si="4"/>
        <v>32.999999999999723</v>
      </c>
      <c r="L62" s="395"/>
      <c r="M62" s="396"/>
      <c r="N62" s="397"/>
      <c r="O62" s="36" t="str">
        <f t="shared" si="3"/>
        <v/>
      </c>
      <c r="P62" s="172"/>
      <c r="Q62" s="8"/>
      <c r="R62"/>
      <c r="S62" s="33">
        <f t="shared" si="5"/>
        <v>32.999999999999723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406"/>
      <c r="B63" s="24">
        <f t="shared" si="15"/>
        <v>0.76041666666666652</v>
      </c>
      <c r="C63" s="24">
        <f t="shared" si="16"/>
        <v>0.80208333333333315</v>
      </c>
      <c r="D63" s="5"/>
      <c r="E63" s="172"/>
      <c r="F63" s="398"/>
      <c r="G63" s="398"/>
      <c r="H63" s="6"/>
      <c r="I63" s="7"/>
      <c r="J63" s="7"/>
      <c r="K63" s="30">
        <f t="shared" si="4"/>
        <v>0</v>
      </c>
      <c r="L63" s="395"/>
      <c r="M63" s="396"/>
      <c r="N63" s="397"/>
      <c r="O63" s="36" t="str">
        <f t="shared" si="3"/>
        <v>Никишова</v>
      </c>
      <c r="P63" s="172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406"/>
      <c r="B64" s="24">
        <f t="shared" si="15"/>
        <v>0.80208333333333315</v>
      </c>
      <c r="C64" s="24">
        <f t="shared" si="16"/>
        <v>0.84374999999999978</v>
      </c>
      <c r="D64" s="5"/>
      <c r="E64" s="172"/>
      <c r="F64" s="398"/>
      <c r="G64" s="398"/>
      <c r="H64" s="6"/>
      <c r="I64" s="7"/>
      <c r="J64" s="7"/>
      <c r="K64" s="30">
        <f t="shared" si="4"/>
        <v>0</v>
      </c>
      <c r="L64" s="395"/>
      <c r="M64" s="396"/>
      <c r="N64" s="397"/>
      <c r="O64" s="36" t="str">
        <f t="shared" si="3"/>
        <v>Никишова</v>
      </c>
      <c r="P64" s="172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406"/>
      <c r="B65" s="24">
        <f t="shared" si="15"/>
        <v>0.84374999999999978</v>
      </c>
      <c r="C65" s="24">
        <f t="shared" si="16"/>
        <v>0.88541666666666641</v>
      </c>
      <c r="D65" s="5"/>
      <c r="E65" s="9"/>
      <c r="F65" s="398"/>
      <c r="G65" s="398"/>
      <c r="H65" s="6"/>
      <c r="I65" s="7"/>
      <c r="J65" s="7"/>
      <c r="K65" s="30">
        <f t="shared" si="4"/>
        <v>0</v>
      </c>
      <c r="L65" s="395"/>
      <c r="M65" s="396"/>
      <c r="N65" s="397"/>
      <c r="O65" s="36" t="str">
        <f t="shared" si="3"/>
        <v>Никишова</v>
      </c>
      <c r="P65" s="172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406"/>
      <c r="B66" s="24">
        <f t="shared" si="15"/>
        <v>0.88541666666666641</v>
      </c>
      <c r="C66" s="24">
        <f t="shared" si="16"/>
        <v>0.92708333333333304</v>
      </c>
      <c r="D66" s="5"/>
      <c r="E66" s="9"/>
      <c r="F66" s="393"/>
      <c r="G66" s="394"/>
      <c r="H66" s="6"/>
      <c r="I66" s="7"/>
      <c r="J66" s="7"/>
      <c r="K66" s="30">
        <f t="shared" si="4"/>
        <v>0</v>
      </c>
      <c r="L66" s="395"/>
      <c r="M66" s="396"/>
      <c r="N66" s="397"/>
      <c r="O66" s="36" t="str">
        <f t="shared" si="3"/>
        <v>Никишова</v>
      </c>
      <c r="P66" s="172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406"/>
      <c r="B67" s="24">
        <f t="shared" si="15"/>
        <v>0.92708333333333304</v>
      </c>
      <c r="C67" s="24">
        <f t="shared" si="16"/>
        <v>0.96874999999999967</v>
      </c>
      <c r="D67" s="5"/>
      <c r="E67" s="9"/>
      <c r="F67" s="393"/>
      <c r="G67" s="394"/>
      <c r="H67" s="6"/>
      <c r="I67" s="7"/>
      <c r="J67" s="7"/>
      <c r="K67" s="30">
        <f t="shared" si="4"/>
        <v>0</v>
      </c>
      <c r="L67" s="395"/>
      <c r="M67" s="396"/>
      <c r="N67" s="397"/>
      <c r="O67" s="36" t="str">
        <f t="shared" si="3"/>
        <v>Никишова</v>
      </c>
      <c r="P67" s="172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406"/>
      <c r="B68" s="24">
        <f t="shared" si="15"/>
        <v>0.96874999999999967</v>
      </c>
      <c r="C68" s="24">
        <f t="shared" si="16"/>
        <v>1.0104166666666663</v>
      </c>
      <c r="D68" s="5"/>
      <c r="E68" s="9"/>
      <c r="F68" s="398"/>
      <c r="G68" s="398"/>
      <c r="H68" s="6"/>
      <c r="I68" s="7"/>
      <c r="J68" s="7"/>
      <c r="K68" s="30">
        <f t="shared" si="4"/>
        <v>0</v>
      </c>
      <c r="L68" s="395"/>
      <c r="M68" s="396"/>
      <c r="N68" s="397"/>
      <c r="O68" s="36" t="str">
        <f t="shared" si="3"/>
        <v>Никишова</v>
      </c>
      <c r="P68" s="172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407"/>
      <c r="B69" s="25">
        <f t="shared" si="15"/>
        <v>1.0104166666666663</v>
      </c>
      <c r="C69" s="25">
        <f t="shared" si="16"/>
        <v>1.052083333333333</v>
      </c>
      <c r="D69" s="15"/>
      <c r="E69" s="11"/>
      <c r="F69" s="401"/>
      <c r="G69" s="401"/>
      <c r="H69" s="12"/>
      <c r="I69" s="13"/>
      <c r="J69" s="13"/>
      <c r="K69" s="31">
        <f t="shared" si="4"/>
        <v>0</v>
      </c>
      <c r="L69" s="402"/>
      <c r="M69" s="403"/>
      <c r="N69" s="404"/>
      <c r="O69" s="172" t="str">
        <f t="shared" si="3"/>
        <v>Никишова</v>
      </c>
      <c r="P69" s="173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405" t="str">
        <f>A39</f>
        <v>Кокос</v>
      </c>
      <c r="B70" s="23">
        <f>B25</f>
        <v>0.74305555555555547</v>
      </c>
      <c r="C70" s="23">
        <f>B70+1/24</f>
        <v>0.7847222222222221</v>
      </c>
      <c r="D70" s="1"/>
      <c r="E70" s="171"/>
      <c r="F70" s="408" t="s">
        <v>108</v>
      </c>
      <c r="G70" s="409"/>
      <c r="H70" s="2" t="s">
        <v>99</v>
      </c>
      <c r="I70" s="3">
        <v>0.74305555555555547</v>
      </c>
      <c r="J70" s="3">
        <v>0.75</v>
      </c>
      <c r="K70" s="29">
        <f t="shared" si="4"/>
        <v>10.000000000000124</v>
      </c>
      <c r="L70" s="410"/>
      <c r="M70" s="411"/>
      <c r="N70" s="412"/>
      <c r="O70" s="35" t="str">
        <f t="shared" si="3"/>
        <v/>
      </c>
      <c r="P70" s="171"/>
      <c r="Q70" s="4"/>
      <c r="R70"/>
      <c r="S70" s="33">
        <f t="shared" si="5"/>
        <v>10.000000000000124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406"/>
      <c r="B71" s="24">
        <f>C70</f>
        <v>0.7847222222222221</v>
      </c>
      <c r="C71" s="24">
        <f>B71+1/24</f>
        <v>0.82638888888888873</v>
      </c>
      <c r="D71" s="5"/>
      <c r="E71" s="172"/>
      <c r="F71" s="393" t="s">
        <v>299</v>
      </c>
      <c r="G71" s="394"/>
      <c r="H71" s="6" t="s">
        <v>135</v>
      </c>
      <c r="I71" s="7">
        <v>0.75</v>
      </c>
      <c r="J71" s="7">
        <v>0.75694444444444453</v>
      </c>
      <c r="K71" s="30">
        <f t="shared" si="4"/>
        <v>10.000000000000124</v>
      </c>
      <c r="L71" s="395"/>
      <c r="M71" s="396"/>
      <c r="N71" s="397"/>
      <c r="O71" s="36" t="str">
        <f t="shared" si="3"/>
        <v/>
      </c>
      <c r="P71" s="172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10.000000000000124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406"/>
      <c r="B72" s="24">
        <f t="shared" ref="B72:B80" si="17">C71</f>
        <v>0.82638888888888873</v>
      </c>
      <c r="C72" s="24">
        <f t="shared" ref="C72:C80" si="18">B72+1/24</f>
        <v>0.86805555555555536</v>
      </c>
      <c r="D72" s="5"/>
      <c r="E72" s="172"/>
      <c r="F72" s="398"/>
      <c r="G72" s="398"/>
      <c r="H72" s="6"/>
      <c r="I72" s="7"/>
      <c r="J72" s="7"/>
      <c r="K72" s="30">
        <f t="shared" si="4"/>
        <v>0</v>
      </c>
      <c r="L72" s="395"/>
      <c r="M72" s="396"/>
      <c r="N72" s="397"/>
      <c r="O72" s="36" t="str">
        <f t="shared" si="3"/>
        <v>Никишова</v>
      </c>
      <c r="P72" s="172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406"/>
      <c r="B73" s="24">
        <f t="shared" si="17"/>
        <v>0.86805555555555536</v>
      </c>
      <c r="C73" s="24">
        <f t="shared" si="18"/>
        <v>0.90972222222222199</v>
      </c>
      <c r="D73" s="5"/>
      <c r="E73" s="172"/>
      <c r="F73" s="398"/>
      <c r="G73" s="398"/>
      <c r="H73" s="6"/>
      <c r="I73" s="7"/>
      <c r="J73" s="7"/>
      <c r="K73" s="30">
        <f t="shared" si="4"/>
        <v>0</v>
      </c>
      <c r="L73" s="395"/>
      <c r="M73" s="396"/>
      <c r="N73" s="397"/>
      <c r="O73" s="36" t="str">
        <f t="shared" si="3"/>
        <v>Никишова</v>
      </c>
      <c r="P73" s="172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406"/>
      <c r="B74" s="24">
        <f t="shared" si="17"/>
        <v>0.90972222222222199</v>
      </c>
      <c r="C74" s="24">
        <f t="shared" si="18"/>
        <v>0.95138888888888862</v>
      </c>
      <c r="D74" s="5"/>
      <c r="E74" s="172"/>
      <c r="F74" s="398"/>
      <c r="G74" s="398"/>
      <c r="H74" s="6"/>
      <c r="I74" s="7"/>
      <c r="J74" s="7"/>
      <c r="K74" s="30">
        <f t="shared" si="4"/>
        <v>0</v>
      </c>
      <c r="L74" s="395"/>
      <c r="M74" s="396"/>
      <c r="N74" s="397"/>
      <c r="O74" s="36" t="str">
        <f t="shared" si="3"/>
        <v>Никишова</v>
      </c>
      <c r="P74" s="172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406"/>
      <c r="B75" s="24">
        <f t="shared" si="17"/>
        <v>0.95138888888888862</v>
      </c>
      <c r="C75" s="24">
        <f t="shared" si="18"/>
        <v>0.99305555555555525</v>
      </c>
      <c r="D75" s="5"/>
      <c r="E75" s="172"/>
      <c r="F75" s="398"/>
      <c r="G75" s="398"/>
      <c r="H75" s="6"/>
      <c r="I75" s="7"/>
      <c r="J75" s="7"/>
      <c r="K75" s="30">
        <f t="shared" si="4"/>
        <v>0</v>
      </c>
      <c r="L75" s="395"/>
      <c r="M75" s="396"/>
      <c r="N75" s="397"/>
      <c r="O75" s="36" t="str">
        <f t="shared" si="3"/>
        <v>Никишова</v>
      </c>
      <c r="P75" s="172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406"/>
      <c r="B76" s="24">
        <f t="shared" si="17"/>
        <v>0.99305555555555525</v>
      </c>
      <c r="C76" s="24">
        <f t="shared" si="18"/>
        <v>1.0347222222222219</v>
      </c>
      <c r="D76" s="5"/>
      <c r="E76" s="9"/>
      <c r="F76" s="398"/>
      <c r="G76" s="398"/>
      <c r="H76" s="6"/>
      <c r="I76" s="7"/>
      <c r="J76" s="7"/>
      <c r="K76" s="30">
        <f t="shared" si="4"/>
        <v>0</v>
      </c>
      <c r="L76" s="395"/>
      <c r="M76" s="396"/>
      <c r="N76" s="397"/>
      <c r="O76" s="36" t="str">
        <f t="shared" si="3"/>
        <v>Никишова</v>
      </c>
      <c r="P76" s="172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406"/>
      <c r="B77" s="24">
        <f t="shared" si="17"/>
        <v>1.0347222222222219</v>
      </c>
      <c r="C77" s="24">
        <f t="shared" si="18"/>
        <v>1.0763888888888886</v>
      </c>
      <c r="D77" s="5"/>
      <c r="E77" s="9"/>
      <c r="F77" s="393"/>
      <c r="G77" s="394"/>
      <c r="H77" s="6"/>
      <c r="I77" s="7"/>
      <c r="J77" s="7"/>
      <c r="K77" s="30">
        <f t="shared" si="4"/>
        <v>0</v>
      </c>
      <c r="L77" s="395"/>
      <c r="M77" s="396"/>
      <c r="N77" s="397"/>
      <c r="O77" s="36" t="str">
        <f t="shared" si="3"/>
        <v>Никишова</v>
      </c>
      <c r="P77" s="172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406"/>
      <c r="B78" s="24">
        <f t="shared" si="17"/>
        <v>1.0763888888888886</v>
      </c>
      <c r="C78" s="24">
        <f t="shared" si="18"/>
        <v>1.1180555555555554</v>
      </c>
      <c r="D78" s="5"/>
      <c r="E78" s="9"/>
      <c r="F78" s="393"/>
      <c r="G78" s="394"/>
      <c r="H78" s="6"/>
      <c r="I78" s="7"/>
      <c r="J78" s="7"/>
      <c r="K78" s="30">
        <f t="shared" si="4"/>
        <v>0</v>
      </c>
      <c r="L78" s="395"/>
      <c r="M78" s="396"/>
      <c r="N78" s="397"/>
      <c r="O78" s="36" t="str">
        <f t="shared" si="3"/>
        <v>Никишова</v>
      </c>
      <c r="P78" s="172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406"/>
      <c r="B79" s="24">
        <f t="shared" si="17"/>
        <v>1.1180555555555554</v>
      </c>
      <c r="C79" s="24">
        <f t="shared" si="18"/>
        <v>1.1597222222222221</v>
      </c>
      <c r="D79" s="5"/>
      <c r="E79" s="9"/>
      <c r="F79" s="398"/>
      <c r="G79" s="398"/>
      <c r="H79" s="6"/>
      <c r="I79" s="7"/>
      <c r="J79" s="7"/>
      <c r="K79" s="30">
        <f t="shared" si="4"/>
        <v>0</v>
      </c>
      <c r="L79" s="395"/>
      <c r="M79" s="396"/>
      <c r="N79" s="397"/>
      <c r="O79" s="36" t="str">
        <f t="shared" si="3"/>
        <v>Никишова</v>
      </c>
      <c r="P79" s="172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407"/>
      <c r="B80" s="25">
        <f t="shared" si="17"/>
        <v>1.1597222222222221</v>
      </c>
      <c r="C80" s="25">
        <f t="shared" si="18"/>
        <v>1.2013888888888888</v>
      </c>
      <c r="D80" s="15"/>
      <c r="E80" s="11"/>
      <c r="F80" s="401"/>
      <c r="G80" s="401"/>
      <c r="H80" s="12"/>
      <c r="I80" s="13"/>
      <c r="J80" s="13"/>
      <c r="K80" s="31">
        <f t="shared" si="4"/>
        <v>0</v>
      </c>
      <c r="L80" s="402"/>
      <c r="M80" s="403"/>
      <c r="N80" s="404"/>
      <c r="O80" s="172" t="str">
        <f t="shared" si="3"/>
        <v>Никишова</v>
      </c>
      <c r="P80" s="173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405">
        <f>A40</f>
        <v>0</v>
      </c>
      <c r="B81" s="23">
        <f>B27</f>
        <v>0</v>
      </c>
      <c r="C81" s="23">
        <f>B81+1/24</f>
        <v>4.1666666666666664E-2</v>
      </c>
      <c r="D81" s="1"/>
      <c r="E81" s="171"/>
      <c r="F81" s="408"/>
      <c r="G81" s="409"/>
      <c r="H81" s="2"/>
      <c r="I81" s="3"/>
      <c r="J81" s="3"/>
      <c r="K81" s="29">
        <f t="shared" si="4"/>
        <v>0</v>
      </c>
      <c r="L81" s="410"/>
      <c r="M81" s="411"/>
      <c r="N81" s="412"/>
      <c r="O81" s="35" t="str">
        <f t="shared" si="3"/>
        <v>Никишова</v>
      </c>
      <c r="P81" s="171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406"/>
      <c r="B82" s="24">
        <f>C81</f>
        <v>4.1666666666666664E-2</v>
      </c>
      <c r="C82" s="24">
        <f>B82+1/24</f>
        <v>8.3333333333333329E-2</v>
      </c>
      <c r="D82" s="5"/>
      <c r="E82" s="172"/>
      <c r="F82" s="393"/>
      <c r="G82" s="394"/>
      <c r="H82" s="6"/>
      <c r="I82" s="7"/>
      <c r="J82" s="7"/>
      <c r="K82" s="30">
        <f t="shared" si="4"/>
        <v>0</v>
      </c>
      <c r="L82" s="395"/>
      <c r="M82" s="396"/>
      <c r="N82" s="397"/>
      <c r="O82" s="36" t="str">
        <f t="shared" si="3"/>
        <v>Никишова</v>
      </c>
      <c r="P82" s="172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40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72"/>
      <c r="F83" s="398"/>
      <c r="G83" s="398"/>
      <c r="H83" s="6"/>
      <c r="I83" s="7"/>
      <c r="J83" s="7"/>
      <c r="K83" s="30">
        <f t="shared" si="4"/>
        <v>0</v>
      </c>
      <c r="L83" s="395"/>
      <c r="M83" s="396"/>
      <c r="N83" s="397"/>
      <c r="O83" s="36" t="str">
        <f t="shared" si="3"/>
        <v>Никишова</v>
      </c>
      <c r="P83" s="172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406"/>
      <c r="B84" s="24">
        <f t="shared" si="19"/>
        <v>0.125</v>
      </c>
      <c r="C84" s="24">
        <f t="shared" si="20"/>
        <v>0.16666666666666666</v>
      </c>
      <c r="D84" s="5"/>
      <c r="E84" s="172"/>
      <c r="F84" s="398"/>
      <c r="G84" s="398"/>
      <c r="H84" s="6"/>
      <c r="I84" s="7"/>
      <c r="J84" s="7"/>
      <c r="K84" s="30">
        <f t="shared" si="4"/>
        <v>0</v>
      </c>
      <c r="L84" s="395"/>
      <c r="M84" s="396"/>
      <c r="N84" s="397"/>
      <c r="O84" s="36" t="str">
        <f t="shared" si="3"/>
        <v>Никишова</v>
      </c>
      <c r="P84" s="172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406"/>
      <c r="B85" s="24">
        <f t="shared" si="19"/>
        <v>0.16666666666666666</v>
      </c>
      <c r="C85" s="24">
        <f t="shared" si="20"/>
        <v>0.20833333333333331</v>
      </c>
      <c r="D85" s="5"/>
      <c r="E85" s="172"/>
      <c r="F85" s="398"/>
      <c r="G85" s="398"/>
      <c r="H85" s="6"/>
      <c r="I85" s="7"/>
      <c r="J85" s="7"/>
      <c r="K85" s="30">
        <f t="shared" si="4"/>
        <v>0</v>
      </c>
      <c r="L85" s="395"/>
      <c r="M85" s="396"/>
      <c r="N85" s="397"/>
      <c r="O85" s="36" t="str">
        <f t="shared" si="3"/>
        <v>Никишова</v>
      </c>
      <c r="P85" s="172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406"/>
      <c r="B86" s="24">
        <f t="shared" si="19"/>
        <v>0.20833333333333331</v>
      </c>
      <c r="C86" s="24">
        <f t="shared" si="20"/>
        <v>0.24999999999999997</v>
      </c>
      <c r="D86" s="5"/>
      <c r="E86" s="172"/>
      <c r="F86" s="398"/>
      <c r="G86" s="398"/>
      <c r="H86" s="6"/>
      <c r="I86" s="7"/>
      <c r="J86" s="7"/>
      <c r="K86" s="30">
        <f t="shared" si="4"/>
        <v>0</v>
      </c>
      <c r="L86" s="395"/>
      <c r="M86" s="396"/>
      <c r="N86" s="397"/>
      <c r="O86" s="36" t="str">
        <f t="shared" si="3"/>
        <v>Никишова</v>
      </c>
      <c r="P86" s="172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40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398"/>
      <c r="G87" s="398"/>
      <c r="H87" s="6"/>
      <c r="I87" s="7"/>
      <c r="J87" s="7"/>
      <c r="K87" s="30">
        <f t="shared" si="4"/>
        <v>0</v>
      </c>
      <c r="L87" s="395"/>
      <c r="M87" s="396"/>
      <c r="N87" s="397"/>
      <c r="O87" s="36" t="str">
        <f t="shared" si="3"/>
        <v>Никишова</v>
      </c>
      <c r="P87" s="172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40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393"/>
      <c r="G88" s="394"/>
      <c r="H88" s="6"/>
      <c r="I88" s="7"/>
      <c r="J88" s="7"/>
      <c r="K88" s="30">
        <f t="shared" si="4"/>
        <v>0</v>
      </c>
      <c r="L88" s="395"/>
      <c r="M88" s="396"/>
      <c r="N88" s="397"/>
      <c r="O88" s="36" t="str">
        <f t="shared" si="3"/>
        <v>Никишова</v>
      </c>
      <c r="P88" s="172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406"/>
      <c r="B89" s="24">
        <f t="shared" si="19"/>
        <v>0.33333333333333331</v>
      </c>
      <c r="C89" s="24">
        <f t="shared" si="20"/>
        <v>0.375</v>
      </c>
      <c r="D89" s="5"/>
      <c r="E89" s="9"/>
      <c r="F89" s="393"/>
      <c r="G89" s="394"/>
      <c r="H89" s="6"/>
      <c r="I89" s="7"/>
      <c r="J89" s="7"/>
      <c r="K89" s="30">
        <f t="shared" si="4"/>
        <v>0</v>
      </c>
      <c r="L89" s="395"/>
      <c r="M89" s="396"/>
      <c r="N89" s="397"/>
      <c r="O89" s="36" t="str">
        <f t="shared" si="3"/>
        <v>Никишова</v>
      </c>
      <c r="P89" s="172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406"/>
      <c r="B90" s="24">
        <f t="shared" si="19"/>
        <v>0.375</v>
      </c>
      <c r="C90" s="24">
        <f t="shared" si="20"/>
        <v>0.41666666666666669</v>
      </c>
      <c r="D90" s="5"/>
      <c r="E90" s="9"/>
      <c r="F90" s="398"/>
      <c r="G90" s="398"/>
      <c r="H90" s="6"/>
      <c r="I90" s="7"/>
      <c r="J90" s="7"/>
      <c r="K90" s="30">
        <f t="shared" si="4"/>
        <v>0</v>
      </c>
      <c r="L90" s="395"/>
      <c r="M90" s="396"/>
      <c r="N90" s="397"/>
      <c r="O90" s="36" t="str">
        <f t="shared" si="3"/>
        <v>Никишова</v>
      </c>
      <c r="P90" s="172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40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401"/>
      <c r="G91" s="401"/>
      <c r="H91" s="12"/>
      <c r="I91" s="13"/>
      <c r="J91" s="13"/>
      <c r="K91" s="31">
        <f t="shared" si="4"/>
        <v>0</v>
      </c>
      <c r="L91" s="402"/>
      <c r="M91" s="403"/>
      <c r="N91" s="404"/>
      <c r="O91" s="172" t="str">
        <f t="shared" si="3"/>
        <v>Никишова</v>
      </c>
      <c r="P91" s="173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406">
        <f>A41</f>
        <v>0</v>
      </c>
      <c r="B92" s="23">
        <f>B29</f>
        <v>0</v>
      </c>
      <c r="C92" s="23">
        <f>B92+1/24</f>
        <v>4.1666666666666664E-2</v>
      </c>
      <c r="D92" s="1"/>
      <c r="E92" s="171"/>
      <c r="F92" s="408"/>
      <c r="G92" s="409"/>
      <c r="H92" s="2"/>
      <c r="I92" s="3"/>
      <c r="J92" s="3"/>
      <c r="K92" s="29">
        <f t="shared" si="4"/>
        <v>0</v>
      </c>
      <c r="L92" s="410"/>
      <c r="M92" s="411"/>
      <c r="N92" s="412"/>
      <c r="O92" s="35" t="str">
        <f t="shared" si="3"/>
        <v>Никишова</v>
      </c>
      <c r="P92" s="171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406"/>
      <c r="B93" s="24">
        <f>C92</f>
        <v>4.1666666666666664E-2</v>
      </c>
      <c r="C93" s="24">
        <f>B93+1/24</f>
        <v>8.3333333333333329E-2</v>
      </c>
      <c r="D93" s="5"/>
      <c r="E93" s="172"/>
      <c r="F93" s="393"/>
      <c r="G93" s="394"/>
      <c r="H93" s="6"/>
      <c r="I93" s="7"/>
      <c r="J93" s="7"/>
      <c r="K93" s="30">
        <f t="shared" si="4"/>
        <v>0</v>
      </c>
      <c r="L93" s="395"/>
      <c r="M93" s="396"/>
      <c r="N93" s="397"/>
      <c r="O93" s="36" t="str">
        <f t="shared" si="3"/>
        <v>Никишова</v>
      </c>
      <c r="P93" s="172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40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72"/>
      <c r="F94" s="398"/>
      <c r="G94" s="398"/>
      <c r="H94" s="6"/>
      <c r="I94" s="7"/>
      <c r="J94" s="7"/>
      <c r="K94" s="30">
        <f t="shared" si="4"/>
        <v>0</v>
      </c>
      <c r="L94" s="395"/>
      <c r="M94" s="396"/>
      <c r="N94" s="397"/>
      <c r="O94" s="36" t="str">
        <f t="shared" si="3"/>
        <v>Никишова</v>
      </c>
      <c r="P94" s="172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406"/>
      <c r="B95" s="24">
        <f t="shared" si="21"/>
        <v>0.125</v>
      </c>
      <c r="C95" s="24">
        <f t="shared" si="22"/>
        <v>0.16666666666666666</v>
      </c>
      <c r="D95" s="5"/>
      <c r="E95" s="172"/>
      <c r="F95" s="398"/>
      <c r="G95" s="398"/>
      <c r="H95" s="6"/>
      <c r="I95" s="7"/>
      <c r="J95" s="7"/>
      <c r="K95" s="30">
        <f t="shared" si="4"/>
        <v>0</v>
      </c>
      <c r="L95" s="395"/>
      <c r="M95" s="396"/>
      <c r="N95" s="397"/>
      <c r="O95" s="36" t="str">
        <f t="shared" si="3"/>
        <v>Никишова</v>
      </c>
      <c r="P95" s="172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406"/>
      <c r="B96" s="24">
        <f t="shared" si="21"/>
        <v>0.16666666666666666</v>
      </c>
      <c r="C96" s="24">
        <f t="shared" si="22"/>
        <v>0.20833333333333331</v>
      </c>
      <c r="D96" s="5"/>
      <c r="E96" s="172"/>
      <c r="F96" s="398"/>
      <c r="G96" s="398"/>
      <c r="H96" s="6"/>
      <c r="I96" s="7"/>
      <c r="J96" s="7"/>
      <c r="K96" s="30">
        <f t="shared" si="4"/>
        <v>0</v>
      </c>
      <c r="L96" s="395"/>
      <c r="M96" s="396"/>
      <c r="N96" s="397"/>
      <c r="O96" s="36" t="str">
        <f t="shared" si="3"/>
        <v>Никишова</v>
      </c>
      <c r="P96" s="172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406"/>
      <c r="B97" s="24">
        <f t="shared" si="21"/>
        <v>0.20833333333333331</v>
      </c>
      <c r="C97" s="24">
        <f t="shared" si="22"/>
        <v>0.24999999999999997</v>
      </c>
      <c r="D97" s="5"/>
      <c r="E97" s="172"/>
      <c r="F97" s="398"/>
      <c r="G97" s="398"/>
      <c r="H97" s="6"/>
      <c r="I97" s="7"/>
      <c r="J97" s="7"/>
      <c r="K97" s="30">
        <f t="shared" si="4"/>
        <v>0</v>
      </c>
      <c r="L97" s="395"/>
      <c r="M97" s="396"/>
      <c r="N97" s="397"/>
      <c r="O97" s="36" t="str">
        <f t="shared" si="3"/>
        <v>Никишова</v>
      </c>
      <c r="P97" s="172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40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398"/>
      <c r="G98" s="398"/>
      <c r="H98" s="6"/>
      <c r="I98" s="7"/>
      <c r="J98" s="7"/>
      <c r="K98" s="30">
        <f t="shared" si="4"/>
        <v>0</v>
      </c>
      <c r="L98" s="395"/>
      <c r="M98" s="396"/>
      <c r="N98" s="397"/>
      <c r="O98" s="36" t="str">
        <f t="shared" si="3"/>
        <v>Никишова</v>
      </c>
      <c r="P98" s="172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40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393"/>
      <c r="G99" s="394"/>
      <c r="H99" s="6"/>
      <c r="I99" s="7"/>
      <c r="J99" s="7"/>
      <c r="K99" s="30">
        <f t="shared" si="4"/>
        <v>0</v>
      </c>
      <c r="L99" s="395"/>
      <c r="M99" s="396"/>
      <c r="N99" s="397"/>
      <c r="O99" s="36" t="str">
        <f t="shared" si="3"/>
        <v>Никишова</v>
      </c>
      <c r="P99" s="172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406"/>
      <c r="B100" s="24">
        <f t="shared" si="21"/>
        <v>0.33333333333333331</v>
      </c>
      <c r="C100" s="24">
        <f t="shared" si="22"/>
        <v>0.375</v>
      </c>
      <c r="D100" s="5"/>
      <c r="E100" s="9"/>
      <c r="F100" s="393"/>
      <c r="G100" s="394"/>
      <c r="H100" s="6"/>
      <c r="I100" s="7"/>
      <c r="J100" s="7"/>
      <c r="K100" s="30">
        <f t="shared" si="4"/>
        <v>0</v>
      </c>
      <c r="L100" s="395"/>
      <c r="M100" s="396"/>
      <c r="N100" s="397"/>
      <c r="O100" s="36" t="str">
        <f t="shared" si="3"/>
        <v>Никишова</v>
      </c>
      <c r="P100" s="172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406"/>
      <c r="B101" s="24">
        <f t="shared" si="21"/>
        <v>0.375</v>
      </c>
      <c r="C101" s="24">
        <f t="shared" si="22"/>
        <v>0.41666666666666669</v>
      </c>
      <c r="D101" s="5"/>
      <c r="E101" s="9"/>
      <c r="F101" s="398"/>
      <c r="G101" s="398"/>
      <c r="H101" s="6"/>
      <c r="I101" s="7"/>
      <c r="J101" s="7"/>
      <c r="K101" s="30">
        <f t="shared" si="4"/>
        <v>0</v>
      </c>
      <c r="L101" s="395"/>
      <c r="M101" s="396"/>
      <c r="N101" s="397"/>
      <c r="O101" s="36" t="str">
        <f t="shared" si="3"/>
        <v>Никишова</v>
      </c>
      <c r="P101" s="172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40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401"/>
      <c r="G102" s="401"/>
      <c r="H102" s="12"/>
      <c r="I102" s="13"/>
      <c r="J102" s="13"/>
      <c r="K102" s="31">
        <f t="shared" si="4"/>
        <v>0</v>
      </c>
      <c r="L102" s="402"/>
      <c r="M102" s="403"/>
      <c r="N102" s="404"/>
      <c r="O102" s="172" t="str">
        <f t="shared" si="3"/>
        <v>Никишова</v>
      </c>
      <c r="P102" s="173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405">
        <f>A42</f>
        <v>0</v>
      </c>
      <c r="B103" s="23">
        <f>B31</f>
        <v>0</v>
      </c>
      <c r="C103" s="23">
        <f>B103+1/24</f>
        <v>4.1666666666666664E-2</v>
      </c>
      <c r="D103" s="1"/>
      <c r="E103" s="171"/>
      <c r="F103" s="408"/>
      <c r="G103" s="409"/>
      <c r="H103" s="2"/>
      <c r="I103" s="3"/>
      <c r="J103" s="3"/>
      <c r="K103" s="29">
        <f t="shared" si="4"/>
        <v>0</v>
      </c>
      <c r="L103" s="410"/>
      <c r="M103" s="411"/>
      <c r="N103" s="412"/>
      <c r="O103" s="35" t="str">
        <f t="shared" si="3"/>
        <v>Никишова</v>
      </c>
      <c r="P103" s="171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406"/>
      <c r="B104" s="24">
        <f>C103</f>
        <v>4.1666666666666664E-2</v>
      </c>
      <c r="C104" s="24">
        <f>B104+1/24</f>
        <v>8.3333333333333329E-2</v>
      </c>
      <c r="D104" s="5"/>
      <c r="E104" s="172"/>
      <c r="F104" s="393"/>
      <c r="G104" s="394"/>
      <c r="H104" s="6"/>
      <c r="I104" s="7"/>
      <c r="J104" s="7"/>
      <c r="K104" s="30">
        <f t="shared" si="4"/>
        <v>0</v>
      </c>
      <c r="L104" s="395"/>
      <c r="M104" s="396"/>
      <c r="N104" s="397"/>
      <c r="O104" s="36" t="str">
        <f t="shared" si="3"/>
        <v>Никишова</v>
      </c>
      <c r="P104" s="172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40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72"/>
      <c r="F105" s="398"/>
      <c r="G105" s="398"/>
      <c r="H105" s="6"/>
      <c r="I105" s="7"/>
      <c r="J105" s="7"/>
      <c r="K105" s="30">
        <f t="shared" si="4"/>
        <v>0</v>
      </c>
      <c r="L105" s="395"/>
      <c r="M105" s="396"/>
      <c r="N105" s="397"/>
      <c r="O105" s="36" t="str">
        <f t="shared" si="3"/>
        <v>Никишова</v>
      </c>
      <c r="P105" s="172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406"/>
      <c r="B106" s="24">
        <f t="shared" si="23"/>
        <v>0.125</v>
      </c>
      <c r="C106" s="24">
        <f t="shared" si="24"/>
        <v>0.16666666666666666</v>
      </c>
      <c r="D106" s="5"/>
      <c r="E106" s="172"/>
      <c r="F106" s="398"/>
      <c r="G106" s="398"/>
      <c r="H106" s="6"/>
      <c r="I106" s="7"/>
      <c r="J106" s="7"/>
      <c r="K106" s="30">
        <f t="shared" si="4"/>
        <v>0</v>
      </c>
      <c r="L106" s="395"/>
      <c r="M106" s="396"/>
      <c r="N106" s="397"/>
      <c r="O106" s="36" t="str">
        <f t="shared" si="3"/>
        <v>Никишова</v>
      </c>
      <c r="P106" s="172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406"/>
      <c r="B107" s="24">
        <f t="shared" si="23"/>
        <v>0.16666666666666666</v>
      </c>
      <c r="C107" s="24">
        <f t="shared" si="24"/>
        <v>0.20833333333333331</v>
      </c>
      <c r="D107" s="5"/>
      <c r="E107" s="172"/>
      <c r="F107" s="398"/>
      <c r="G107" s="398"/>
      <c r="H107" s="6"/>
      <c r="I107" s="7"/>
      <c r="J107" s="7"/>
      <c r="K107" s="30">
        <f t="shared" si="4"/>
        <v>0</v>
      </c>
      <c r="L107" s="395"/>
      <c r="M107" s="396"/>
      <c r="N107" s="397"/>
      <c r="O107" s="36" t="str">
        <f t="shared" si="3"/>
        <v>Никишова</v>
      </c>
      <c r="P107" s="172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406"/>
      <c r="B108" s="24">
        <f t="shared" si="23"/>
        <v>0.20833333333333331</v>
      </c>
      <c r="C108" s="24">
        <f t="shared" si="24"/>
        <v>0.24999999999999997</v>
      </c>
      <c r="D108" s="5"/>
      <c r="E108" s="172"/>
      <c r="F108" s="398"/>
      <c r="G108" s="398"/>
      <c r="H108" s="6"/>
      <c r="I108" s="7"/>
      <c r="J108" s="7"/>
      <c r="K108" s="30">
        <f t="shared" si="4"/>
        <v>0</v>
      </c>
      <c r="L108" s="395"/>
      <c r="M108" s="396"/>
      <c r="N108" s="397"/>
      <c r="O108" s="36" t="str">
        <f t="shared" si="3"/>
        <v>Никишова</v>
      </c>
      <c r="P108" s="172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40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398"/>
      <c r="G109" s="398"/>
      <c r="H109" s="6"/>
      <c r="I109" s="7"/>
      <c r="J109" s="7"/>
      <c r="K109" s="30">
        <f t="shared" si="4"/>
        <v>0</v>
      </c>
      <c r="L109" s="395"/>
      <c r="M109" s="396"/>
      <c r="N109" s="397"/>
      <c r="O109" s="36" t="str">
        <f t="shared" si="3"/>
        <v>Никишова</v>
      </c>
      <c r="P109" s="172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40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393"/>
      <c r="G110" s="394"/>
      <c r="H110" s="6"/>
      <c r="I110" s="7"/>
      <c r="J110" s="7"/>
      <c r="K110" s="30">
        <f t="shared" si="4"/>
        <v>0</v>
      </c>
      <c r="L110" s="395"/>
      <c r="M110" s="396"/>
      <c r="N110" s="397"/>
      <c r="O110" s="36" t="str">
        <f t="shared" si="3"/>
        <v>Никишова</v>
      </c>
      <c r="P110" s="172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406"/>
      <c r="B111" s="24">
        <f t="shared" si="23"/>
        <v>0.33333333333333331</v>
      </c>
      <c r="C111" s="24">
        <f t="shared" si="24"/>
        <v>0.375</v>
      </c>
      <c r="D111" s="5"/>
      <c r="E111" s="9"/>
      <c r="F111" s="393"/>
      <c r="G111" s="394"/>
      <c r="H111" s="6"/>
      <c r="I111" s="7"/>
      <c r="J111" s="7"/>
      <c r="K111" s="30">
        <f t="shared" si="4"/>
        <v>0</v>
      </c>
      <c r="L111" s="395"/>
      <c r="M111" s="396"/>
      <c r="N111" s="397"/>
      <c r="O111" s="36" t="str">
        <f t="shared" ref="O111:O113" si="25">IF(H111=$V$5,$F$7,"")</f>
        <v>Никишова</v>
      </c>
      <c r="P111" s="172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406"/>
      <c r="B112" s="24">
        <f t="shared" si="23"/>
        <v>0.375</v>
      </c>
      <c r="C112" s="24">
        <f t="shared" si="24"/>
        <v>0.41666666666666669</v>
      </c>
      <c r="D112" s="5"/>
      <c r="E112" s="9"/>
      <c r="F112" s="398"/>
      <c r="G112" s="398"/>
      <c r="H112" s="6"/>
      <c r="I112" s="7"/>
      <c r="J112" s="7"/>
      <c r="K112" s="30">
        <f t="shared" ref="K112:K113" si="26">(J112-I112+(J112&lt;I112))*24*60</f>
        <v>0</v>
      </c>
      <c r="L112" s="395"/>
      <c r="M112" s="396"/>
      <c r="N112" s="397"/>
      <c r="O112" s="36" t="str">
        <f t="shared" si="25"/>
        <v>Никишова</v>
      </c>
      <c r="P112" s="172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40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401"/>
      <c r="G113" s="401"/>
      <c r="H113" s="12"/>
      <c r="I113" s="13"/>
      <c r="J113" s="13"/>
      <c r="K113" s="31">
        <f t="shared" si="26"/>
        <v>0</v>
      </c>
      <c r="L113" s="402"/>
      <c r="M113" s="403"/>
      <c r="N113" s="404"/>
      <c r="O113" s="173" t="str">
        <f t="shared" si="25"/>
        <v>Никишова</v>
      </c>
      <c r="P113" s="173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5" thickBot="1">
      <c r="S114" s="34">
        <f t="shared" ref="S114:Z114" si="27">SUM(S47:S113)</f>
        <v>108.99999999999993</v>
      </c>
      <c r="T114" s="34">
        <f t="shared" si="27"/>
        <v>0</v>
      </c>
      <c r="U114" s="34">
        <f t="shared" si="27"/>
        <v>228</v>
      </c>
      <c r="V114" s="34">
        <f t="shared" si="27"/>
        <v>0</v>
      </c>
      <c r="W114" s="34">
        <f t="shared" si="27"/>
        <v>15.000000000000107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185"/>
      <c r="S116" s="185"/>
      <c r="T116" s="185"/>
      <c r="U116" s="185"/>
    </row>
    <row r="117" spans="1:28" ht="15.75" thickBot="1">
      <c r="A117" s="258" t="s">
        <v>90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186"/>
      <c r="S117" s="186"/>
      <c r="T117" s="186"/>
      <c r="U117" s="186"/>
    </row>
    <row r="118" spans="1:28" ht="18.75" thickBot="1">
      <c r="A118" s="259" t="s">
        <v>62</v>
      </c>
      <c r="B118" s="260"/>
      <c r="C118" s="260"/>
      <c r="D118" s="260"/>
      <c r="E118" s="261"/>
      <c r="F118" s="413"/>
      <c r="G118" s="414"/>
      <c r="H118" s="415"/>
      <c r="I118" s="81" t="s">
        <v>47</v>
      </c>
      <c r="J118" s="82">
        <v>2000</v>
      </c>
      <c r="K118" s="83" t="s">
        <v>54</v>
      </c>
      <c r="L118" s="84">
        <v>720</v>
      </c>
    </row>
    <row r="119" spans="1:28" ht="20.25" customHeight="1" thickBot="1">
      <c r="A119" s="262" t="s">
        <v>8</v>
      </c>
      <c r="B119" s="263"/>
      <c r="C119" s="263"/>
      <c r="D119" s="263"/>
      <c r="E119" s="264"/>
      <c r="F119" s="265" t="s">
        <v>34</v>
      </c>
      <c r="G119" s="265"/>
      <c r="H119" s="266"/>
      <c r="I119" s="265" t="s">
        <v>9</v>
      </c>
      <c r="J119" s="267"/>
      <c r="K119" s="268" t="s">
        <v>16</v>
      </c>
      <c r="L119" s="266"/>
      <c r="M119" s="85"/>
      <c r="N119" s="269" t="s">
        <v>28</v>
      </c>
      <c r="O119" s="270"/>
      <c r="P119" s="270"/>
      <c r="Q119" s="270"/>
      <c r="R119" s="270"/>
      <c r="S119" s="270"/>
      <c r="T119" s="270"/>
      <c r="U119" s="271"/>
      <c r="X119" s="86"/>
    </row>
    <row r="120" spans="1:28" ht="15" thickBot="1">
      <c r="A120" s="289" t="s">
        <v>63</v>
      </c>
      <c r="B120" s="290"/>
      <c r="C120" s="290"/>
      <c r="D120" s="290"/>
      <c r="E120" s="290"/>
      <c r="F120" s="291" t="s">
        <v>168</v>
      </c>
      <c r="G120" s="292"/>
      <c r="H120" s="293"/>
      <c r="I120" s="294" t="s">
        <v>65</v>
      </c>
      <c r="J120" s="295"/>
      <c r="K120" s="291" t="s">
        <v>169</v>
      </c>
      <c r="L120" s="293"/>
      <c r="N120" s="296"/>
      <c r="O120" s="280" t="s">
        <v>29</v>
      </c>
      <c r="P120" s="281"/>
      <c r="Q120" s="281"/>
      <c r="R120" s="178"/>
      <c r="S120" s="178"/>
      <c r="T120" s="178"/>
      <c r="U120" s="87"/>
      <c r="X120" s="88"/>
    </row>
    <row r="121" spans="1:28" ht="14.25">
      <c r="A121" s="183" t="s">
        <v>7</v>
      </c>
      <c r="B121" s="184"/>
      <c r="C121" s="184"/>
      <c r="D121" s="184"/>
      <c r="E121" s="184"/>
      <c r="F121" s="275" t="s">
        <v>170</v>
      </c>
      <c r="G121" s="276"/>
      <c r="H121" s="277"/>
      <c r="I121" s="294" t="s">
        <v>45</v>
      </c>
      <c r="J121" s="295"/>
      <c r="K121" s="275" t="s">
        <v>171</v>
      </c>
      <c r="L121" s="277"/>
      <c r="N121" s="297"/>
      <c r="O121" s="298"/>
      <c r="P121" s="299"/>
      <c r="Q121" s="299"/>
      <c r="R121" s="179"/>
      <c r="S121" s="179"/>
      <c r="T121" s="179"/>
      <c r="U121" s="89"/>
      <c r="X121" s="88"/>
    </row>
    <row r="122" spans="1:28" ht="16.5" customHeight="1">
      <c r="A122" s="272" t="s">
        <v>46</v>
      </c>
      <c r="B122" s="273"/>
      <c r="C122" s="273"/>
      <c r="D122" s="273"/>
      <c r="E122" s="274"/>
      <c r="F122" s="275"/>
      <c r="G122" s="276"/>
      <c r="H122" s="277"/>
      <c r="I122" s="183" t="s">
        <v>44</v>
      </c>
      <c r="J122" s="71"/>
      <c r="K122" s="275" t="s">
        <v>258</v>
      </c>
      <c r="L122" s="277"/>
      <c r="N122" s="278"/>
      <c r="O122" s="280" t="s">
        <v>30</v>
      </c>
      <c r="P122" s="281"/>
      <c r="Q122" s="282"/>
      <c r="R122" s="180"/>
      <c r="S122" s="180"/>
      <c r="T122" s="180"/>
      <c r="U122" s="87"/>
      <c r="X122" s="88"/>
    </row>
    <row r="123" spans="1:28" ht="16.5" customHeight="1" thickBot="1">
      <c r="A123" s="272" t="s">
        <v>66</v>
      </c>
      <c r="B123" s="273"/>
      <c r="C123" s="273"/>
      <c r="D123" s="273"/>
      <c r="E123" s="274"/>
      <c r="F123" s="286" t="s">
        <v>173</v>
      </c>
      <c r="G123" s="287"/>
      <c r="H123" s="288"/>
      <c r="I123" s="183" t="s">
        <v>67</v>
      </c>
      <c r="J123" s="71"/>
      <c r="K123" s="286" t="s">
        <v>174</v>
      </c>
      <c r="L123" s="288"/>
      <c r="N123" s="279"/>
      <c r="O123" s="283"/>
      <c r="P123" s="284"/>
      <c r="Q123" s="285"/>
      <c r="R123" s="181"/>
      <c r="S123" s="181"/>
      <c r="T123" s="181"/>
      <c r="U123" s="91"/>
      <c r="X123" s="88"/>
    </row>
    <row r="124" spans="1:28" ht="15" thickBot="1">
      <c r="A124" s="303" t="s">
        <v>66</v>
      </c>
      <c r="B124" s="304"/>
      <c r="C124" s="304"/>
      <c r="D124" s="304"/>
      <c r="E124" s="305"/>
      <c r="F124" s="306" t="s">
        <v>175</v>
      </c>
      <c r="G124" s="307"/>
      <c r="H124" s="308"/>
      <c r="I124" s="92"/>
      <c r="J124" s="93"/>
      <c r="K124" s="306"/>
      <c r="L124" s="308"/>
      <c r="N124" s="309"/>
      <c r="O124" s="309"/>
      <c r="P124" s="310"/>
      <c r="Q124" s="310"/>
      <c r="R124" s="182"/>
      <c r="S124" s="182"/>
      <c r="T124" s="182"/>
      <c r="U124" s="182"/>
      <c r="X124" s="88"/>
    </row>
    <row r="125" spans="1:28" ht="15" hidden="1" thickBot="1">
      <c r="A125" s="94"/>
      <c r="B125" s="95"/>
      <c r="C125" s="95"/>
      <c r="D125" s="95"/>
      <c r="E125" s="95"/>
      <c r="F125" s="96"/>
      <c r="G125" s="96"/>
      <c r="H125" s="96"/>
      <c r="I125" s="95"/>
      <c r="J125" s="95"/>
      <c r="K125" s="96"/>
      <c r="L125" s="97"/>
      <c r="N125" s="177"/>
      <c r="O125" s="177"/>
      <c r="P125" s="182"/>
      <c r="Q125" s="182"/>
      <c r="R125" s="182"/>
      <c r="S125" s="182"/>
      <c r="T125" s="182"/>
      <c r="U125" s="182"/>
      <c r="X125" s="88"/>
    </row>
    <row r="126" spans="1:28" ht="15" hidden="1" thickBot="1">
      <c r="A126" s="94"/>
      <c r="B126" s="95"/>
      <c r="C126" s="95"/>
      <c r="D126" s="95"/>
      <c r="E126" s="95"/>
      <c r="F126" s="96"/>
      <c r="G126" s="96"/>
      <c r="H126" s="96"/>
      <c r="I126" s="95"/>
      <c r="J126" s="95"/>
      <c r="K126" s="96"/>
      <c r="L126" s="97"/>
      <c r="N126" s="177"/>
      <c r="O126" s="177"/>
      <c r="P126" s="182"/>
      <c r="Q126" s="182"/>
      <c r="R126" s="182"/>
      <c r="S126" s="182"/>
      <c r="T126" s="182"/>
      <c r="U126" s="182"/>
      <c r="X126" s="88"/>
    </row>
    <row r="127" spans="1:28" ht="15" hidden="1" thickBot="1">
      <c r="A127" s="94"/>
      <c r="B127" s="95"/>
      <c r="C127" s="95"/>
      <c r="D127" s="95"/>
      <c r="E127" s="95"/>
      <c r="F127" s="96"/>
      <c r="G127" s="96"/>
      <c r="H127" s="96"/>
      <c r="I127" s="95"/>
      <c r="J127" s="95"/>
      <c r="K127" s="96"/>
      <c r="L127" s="97"/>
      <c r="N127" s="177"/>
      <c r="O127" s="177"/>
      <c r="P127" s="182"/>
      <c r="Q127" s="182"/>
      <c r="R127" s="182"/>
      <c r="S127" s="182"/>
      <c r="T127" s="182"/>
      <c r="U127" s="182"/>
      <c r="X127" s="88"/>
    </row>
    <row r="128" spans="1:28" ht="15" hidden="1" thickBot="1">
      <c r="A128" s="94"/>
      <c r="B128" s="95"/>
      <c r="C128" s="95"/>
      <c r="D128" s="95"/>
      <c r="E128" s="95"/>
      <c r="F128" s="96"/>
      <c r="G128" s="96"/>
      <c r="H128" s="96"/>
      <c r="I128" s="95"/>
      <c r="J128" s="95"/>
      <c r="K128" s="96"/>
      <c r="L128" s="97"/>
      <c r="N128" s="177"/>
      <c r="O128" s="177"/>
      <c r="P128" s="182"/>
      <c r="Q128" s="182"/>
      <c r="R128" s="182"/>
      <c r="S128" s="182"/>
      <c r="T128" s="182"/>
      <c r="U128" s="182"/>
      <c r="X128" s="88"/>
    </row>
    <row r="129" spans="1:24" ht="18.75" customHeight="1" thickBot="1">
      <c r="A129" s="311" t="s">
        <v>33</v>
      </c>
      <c r="B129" s="312"/>
      <c r="C129" s="312"/>
      <c r="D129" s="312"/>
      <c r="E129" s="312"/>
      <c r="F129" s="312"/>
      <c r="G129" s="312"/>
      <c r="H129" s="312"/>
      <c r="I129" s="312"/>
      <c r="J129" s="312"/>
      <c r="K129" s="312"/>
      <c r="L129" s="313"/>
      <c r="N129" s="314" t="s">
        <v>37</v>
      </c>
      <c r="O129" s="315"/>
      <c r="P129" s="315"/>
      <c r="Q129" s="315"/>
      <c r="R129" s="315"/>
      <c r="S129" s="315"/>
      <c r="T129" s="315"/>
      <c r="U129" s="315"/>
      <c r="V129" s="316"/>
      <c r="X129" s="88"/>
    </row>
    <row r="130" spans="1:24" ht="8.25" customHeight="1">
      <c r="A130" s="300" t="s">
        <v>83</v>
      </c>
      <c r="B130" s="300" t="s">
        <v>51</v>
      </c>
      <c r="C130" s="300" t="s">
        <v>52</v>
      </c>
      <c r="D130" s="300" t="s">
        <v>24</v>
      </c>
      <c r="E130" s="300" t="s">
        <v>53</v>
      </c>
      <c r="F130" s="300" t="s">
        <v>55</v>
      </c>
      <c r="G130" s="300" t="s">
        <v>50</v>
      </c>
      <c r="H130" s="300" t="s">
        <v>64</v>
      </c>
      <c r="I130" s="300" t="s">
        <v>57</v>
      </c>
      <c r="J130" s="300" t="s">
        <v>49</v>
      </c>
      <c r="K130" s="300" t="s">
        <v>35</v>
      </c>
      <c r="L130" s="337" t="s">
        <v>48</v>
      </c>
      <c r="N130" s="324" t="s">
        <v>41</v>
      </c>
      <c r="O130" s="324"/>
      <c r="P130" s="325" t="s">
        <v>42</v>
      </c>
      <c r="Q130" s="326"/>
      <c r="R130" s="326"/>
      <c r="S130" s="326"/>
      <c r="T130" s="326"/>
      <c r="U130" s="327"/>
      <c r="V130" s="324" t="s">
        <v>43</v>
      </c>
      <c r="X130" s="88"/>
    </row>
    <row r="131" spans="1:24" ht="12.75" customHeight="1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38"/>
      <c r="N131" s="324"/>
      <c r="O131" s="324"/>
      <c r="P131" s="328"/>
      <c r="Q131" s="329"/>
      <c r="R131" s="329"/>
      <c r="S131" s="329"/>
      <c r="T131" s="329"/>
      <c r="U131" s="330"/>
      <c r="V131" s="324"/>
      <c r="X131" s="88"/>
    </row>
    <row r="132" spans="1:24" ht="12.75" customHeight="1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38"/>
      <c r="N132" s="324"/>
      <c r="O132" s="324"/>
      <c r="P132" s="328"/>
      <c r="Q132" s="329"/>
      <c r="R132" s="329"/>
      <c r="S132" s="329"/>
      <c r="T132" s="329"/>
      <c r="U132" s="330"/>
      <c r="V132" s="324"/>
      <c r="X132" s="88"/>
    </row>
    <row r="133" spans="1:24" ht="3.75" customHeight="1">
      <c r="A133" s="301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38"/>
      <c r="N133" s="324"/>
      <c r="O133" s="324"/>
      <c r="P133" s="331"/>
      <c r="Q133" s="332"/>
      <c r="R133" s="332"/>
      <c r="S133" s="332"/>
      <c r="T133" s="332"/>
      <c r="U133" s="333"/>
      <c r="V133" s="324"/>
      <c r="X133" s="88"/>
    </row>
    <row r="134" spans="1:24" ht="45.75" customHeight="1" thickBot="1">
      <c r="A134" s="301"/>
      <c r="B134" s="301"/>
      <c r="C134" s="301"/>
      <c r="D134" s="302"/>
      <c r="E134" s="302"/>
      <c r="F134" s="302"/>
      <c r="G134" s="302"/>
      <c r="H134" s="302"/>
      <c r="I134" s="302"/>
      <c r="J134" s="302"/>
      <c r="K134" s="302"/>
      <c r="L134" s="338"/>
      <c r="M134" s="98"/>
      <c r="N134" s="334" t="s">
        <v>17</v>
      </c>
      <c r="O134" s="334"/>
      <c r="P134" s="18">
        <f>SUM(S162:S173)</f>
        <v>42.000000000000014</v>
      </c>
      <c r="Q134" s="18">
        <f>SUM(S174:S184)</f>
        <v>85.999999999999872</v>
      </c>
      <c r="R134" s="18">
        <f>SUM(S185:S195)</f>
        <v>152</v>
      </c>
      <c r="S134" s="18">
        <f>SUM(S196:S206)</f>
        <v>14.00000000000003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293.99999999999994</v>
      </c>
      <c r="X134" s="88"/>
    </row>
    <row r="135" spans="1:24" ht="16.899999999999999" customHeight="1" thickBot="1">
      <c r="A135" s="317"/>
      <c r="B135" s="317"/>
      <c r="C135" s="317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176" t="s">
        <v>18</v>
      </c>
      <c r="O135" s="176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300" t="str">
        <f>A152</f>
        <v>Кокос Баринофф 0,25</v>
      </c>
      <c r="B136" s="318">
        <v>0.83333333333333337</v>
      </c>
      <c r="C136" s="318">
        <v>0.86388888888888893</v>
      </c>
      <c r="D136" s="320">
        <f>(C136-B136+(C136&lt;B136))*24*60</f>
        <v>44</v>
      </c>
      <c r="E136" s="322">
        <v>2800</v>
      </c>
      <c r="F136" s="335">
        <f>IF(E136=0,0,(F152/J118*60))</f>
        <v>2.4300000000000002</v>
      </c>
      <c r="G136" s="339">
        <f>IF($K136=0,0,(K136*100)/(D136*$J$3/60))</f>
        <v>3.9448051948051943</v>
      </c>
      <c r="H136" s="335">
        <f>P134+P141</f>
        <v>42.000000000000014</v>
      </c>
      <c r="I136" s="339">
        <f>D136-F136-P142</f>
        <v>-0.43000000000001393</v>
      </c>
      <c r="J136" s="320">
        <f>(D136-H136)/60*E136</f>
        <v>93.333333333332675</v>
      </c>
      <c r="K136" s="341">
        <f>F152</f>
        <v>81</v>
      </c>
      <c r="L136" s="100">
        <f>IF($K136=0,0,K136/J136)</f>
        <v>0.86785714285714899</v>
      </c>
      <c r="N136" s="176" t="s">
        <v>19</v>
      </c>
      <c r="O136" s="176"/>
      <c r="P136" s="18">
        <f>SUM(U161:U172)</f>
        <v>0</v>
      </c>
      <c r="Q136" s="18">
        <f>SUM(U173:U183)</f>
        <v>25.000000000000071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25.000000000000071</v>
      </c>
      <c r="W136" s="182"/>
    </row>
    <row r="137" spans="1:24" ht="17.25" customHeight="1" thickBot="1">
      <c r="A137" s="317"/>
      <c r="B137" s="319"/>
      <c r="C137" s="319"/>
      <c r="D137" s="321"/>
      <c r="E137" s="323"/>
      <c r="F137" s="336"/>
      <c r="G137" s="340"/>
      <c r="H137" s="336"/>
      <c r="I137" s="340"/>
      <c r="J137" s="321"/>
      <c r="K137" s="342"/>
      <c r="L137" s="101">
        <f>K136-J136</f>
        <v>-12.333333333332675</v>
      </c>
      <c r="N137" s="176" t="s">
        <v>20</v>
      </c>
      <c r="O137" s="176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82"/>
    </row>
    <row r="138" spans="1:24" ht="17.25" customHeight="1">
      <c r="A138" s="300" t="str">
        <f>A153</f>
        <v>Гренадин Баринофф 0,25</v>
      </c>
      <c r="B138" s="318">
        <v>0.86388888888888893</v>
      </c>
      <c r="C138" s="318">
        <v>3.9583333333333331E-2</v>
      </c>
      <c r="D138" s="320">
        <f>(C138-B138+(C138&lt;B138))*24*60</f>
        <v>252.99999999999989</v>
      </c>
      <c r="E138" s="322">
        <v>2800</v>
      </c>
      <c r="F138" s="335">
        <f>IF(E138=0,0,(F153/J118*60))</f>
        <v>181.2</v>
      </c>
      <c r="G138" s="339">
        <f>IF($K138=0,0,(K138*100)/(D138*$J$3/60))</f>
        <v>51.157538114059882</v>
      </c>
      <c r="H138" s="335">
        <f>Q134+Q141</f>
        <v>85.999999999999872</v>
      </c>
      <c r="I138" s="339">
        <f>D138-F138-Q142</f>
        <v>-39.200000000000045</v>
      </c>
      <c r="J138" s="320">
        <f>(D138-H138)/60*E138</f>
        <v>7793.333333333333</v>
      </c>
      <c r="K138" s="341">
        <f>F153</f>
        <v>6040</v>
      </c>
      <c r="L138" s="102">
        <f>IF($K138=0,0,K138/J138)</f>
        <v>0.77502138579982893</v>
      </c>
      <c r="N138" s="176" t="s">
        <v>27</v>
      </c>
      <c r="O138" s="176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82"/>
    </row>
    <row r="139" spans="1:24" ht="16.899999999999999" customHeight="1" thickBot="1">
      <c r="A139" s="317"/>
      <c r="B139" s="319"/>
      <c r="C139" s="319"/>
      <c r="D139" s="321"/>
      <c r="E139" s="323"/>
      <c r="F139" s="336"/>
      <c r="G139" s="340"/>
      <c r="H139" s="336"/>
      <c r="I139" s="340"/>
      <c r="J139" s="321"/>
      <c r="K139" s="342"/>
      <c r="L139" s="101">
        <f>K138-J138</f>
        <v>-1753.333333333333</v>
      </c>
      <c r="N139" s="174" t="s">
        <v>21</v>
      </c>
      <c r="O139" s="174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82"/>
    </row>
    <row r="140" spans="1:24" ht="16.899999999999999" customHeight="1" collapsed="1">
      <c r="A140" s="300" t="str">
        <f>A154</f>
        <v>Малина Баринофф 0,25</v>
      </c>
      <c r="B140" s="318">
        <v>3.9583333333333331E-2</v>
      </c>
      <c r="C140" s="318">
        <v>0.22916666666666666</v>
      </c>
      <c r="D140" s="320">
        <f>(C140-B140+(C140&lt;B140))*24*60</f>
        <v>273</v>
      </c>
      <c r="E140" s="322">
        <v>2800</v>
      </c>
      <c r="F140" s="335">
        <f>IF(E140=0,0,(F154/J118*60))</f>
        <v>193.20000000000002</v>
      </c>
      <c r="G140" s="339">
        <f>IF($K140=0,0,(K140*100)/(D140*$J$3/60))</f>
        <v>50.549450549450547</v>
      </c>
      <c r="H140" s="335">
        <f>R134+R141</f>
        <v>152</v>
      </c>
      <c r="I140" s="339">
        <f>D140-F140-R142</f>
        <v>-72.200000000000017</v>
      </c>
      <c r="J140" s="320">
        <f>(D140-H140)/60*E140</f>
        <v>5646.6666666666661</v>
      </c>
      <c r="K140" s="341">
        <f>F154</f>
        <v>6440</v>
      </c>
      <c r="L140" s="100">
        <f>IF($K140=0,0,K140/J140)</f>
        <v>1.1404958677685952</v>
      </c>
      <c r="N140" s="174" t="s">
        <v>39</v>
      </c>
      <c r="O140" s="174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82"/>
      <c r="X140" s="182"/>
    </row>
    <row r="141" spans="1:24" ht="16.899999999999999" customHeight="1" thickBot="1">
      <c r="A141" s="317"/>
      <c r="B141" s="319"/>
      <c r="C141" s="319"/>
      <c r="D141" s="321"/>
      <c r="E141" s="323"/>
      <c r="F141" s="336"/>
      <c r="G141" s="340"/>
      <c r="H141" s="336"/>
      <c r="I141" s="340"/>
      <c r="J141" s="321"/>
      <c r="K141" s="342"/>
      <c r="L141" s="101">
        <f>K140-J140</f>
        <v>793.33333333333394</v>
      </c>
      <c r="N141" s="343" t="s">
        <v>22</v>
      </c>
      <c r="O141" s="343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82"/>
      <c r="X141" s="182"/>
    </row>
    <row r="142" spans="1:24" ht="16.899999999999999" customHeight="1" collapsed="1">
      <c r="A142" s="301" t="str">
        <f>A155</f>
        <v>Попкорн Баринофф 0,25</v>
      </c>
      <c r="B142" s="348">
        <v>0.22916666666666666</v>
      </c>
      <c r="C142" s="348">
        <v>0.33333333333333331</v>
      </c>
      <c r="D142" s="346">
        <f>(C142-B142+(C142&lt;B142))*24*60</f>
        <v>150</v>
      </c>
      <c r="E142" s="349">
        <v>2800</v>
      </c>
      <c r="F142" s="344">
        <f>IF(E142=0,0,(F155/J118*60))</f>
        <v>192.42</v>
      </c>
      <c r="G142" s="339">
        <f>IF($K142=0,0,(K142*100)/(D142*$J$3/60))</f>
        <v>91.628571428571433</v>
      </c>
      <c r="H142" s="344">
        <f>S134+S141</f>
        <v>14.00000000000003</v>
      </c>
      <c r="I142" s="345">
        <f>D142-F142-S142</f>
        <v>-56.420000000000016</v>
      </c>
      <c r="J142" s="346">
        <f>(D142-H142)/60*E142</f>
        <v>6346.6666666666652</v>
      </c>
      <c r="K142" s="341">
        <f>F155</f>
        <v>6414</v>
      </c>
      <c r="L142" s="100">
        <f>IF($K142=0,0,K142/J142)</f>
        <v>1.0106092436974792</v>
      </c>
      <c r="N142" s="347" t="s">
        <v>15</v>
      </c>
      <c r="O142" s="347"/>
      <c r="P142" s="19">
        <f t="shared" ref="P142:U142" si="29">SUM(P133:P141)</f>
        <v>42.000000000000014</v>
      </c>
      <c r="Q142" s="19">
        <f t="shared" si="29"/>
        <v>110.99999999999994</v>
      </c>
      <c r="R142" s="19">
        <f t="shared" si="29"/>
        <v>152</v>
      </c>
      <c r="S142" s="19">
        <f t="shared" si="29"/>
        <v>14.00000000000003</v>
      </c>
      <c r="T142" s="19">
        <f t="shared" si="29"/>
        <v>0</v>
      </c>
      <c r="U142" s="19">
        <f t="shared" si="29"/>
        <v>0</v>
      </c>
      <c r="V142" s="19">
        <f>P142+Q142+R142+S142+T142+U142</f>
        <v>319</v>
      </c>
      <c r="W142" s="182"/>
      <c r="X142" s="182"/>
    </row>
    <row r="143" spans="1:24" ht="16.899999999999999" customHeight="1" thickBot="1">
      <c r="A143" s="317"/>
      <c r="B143" s="319"/>
      <c r="C143" s="319"/>
      <c r="D143" s="321"/>
      <c r="E143" s="323"/>
      <c r="F143" s="336"/>
      <c r="G143" s="340"/>
      <c r="H143" s="336"/>
      <c r="I143" s="340"/>
      <c r="J143" s="321"/>
      <c r="K143" s="342"/>
      <c r="L143" s="101">
        <f>K142-J142</f>
        <v>67.333333333334849</v>
      </c>
      <c r="N143" s="347"/>
      <c r="O143" s="347"/>
      <c r="P143" s="19"/>
      <c r="Q143" s="19"/>
      <c r="R143" s="19"/>
      <c r="S143" s="19"/>
      <c r="T143" s="19"/>
      <c r="U143" s="19"/>
      <c r="V143" s="19"/>
      <c r="W143" s="182"/>
      <c r="X143" s="182"/>
    </row>
    <row r="144" spans="1:24" ht="16.899999999999999" customHeight="1">
      <c r="A144" s="300">
        <f>A156</f>
        <v>0</v>
      </c>
      <c r="B144" s="318"/>
      <c r="C144" s="318"/>
      <c r="D144" s="320">
        <f>(C144-B144+(C144&lt;B144))*24*60</f>
        <v>0</v>
      </c>
      <c r="E144" s="322"/>
      <c r="F144" s="335">
        <f>IF(E144=0,0,(F156/J118*60))</f>
        <v>0</v>
      </c>
      <c r="G144" s="339">
        <f>IF($K144=0,0,(K144*100)/(D144*$J$3/60))</f>
        <v>0</v>
      </c>
      <c r="H144" s="335">
        <f>T134+T141</f>
        <v>0</v>
      </c>
      <c r="I144" s="339">
        <f>D144-F144-T142</f>
        <v>0</v>
      </c>
      <c r="J144" s="320">
        <f>(D144-H144)/60*E144</f>
        <v>0</v>
      </c>
      <c r="K144" s="341">
        <f>F156</f>
        <v>0</v>
      </c>
      <c r="L144" s="100">
        <f>IF($K144=0,0,K144/J144)</f>
        <v>0</v>
      </c>
      <c r="V144" s="182"/>
      <c r="W144" s="182"/>
      <c r="X144" s="182"/>
    </row>
    <row r="145" spans="1:26" ht="16.899999999999999" customHeight="1" thickBot="1">
      <c r="A145" s="317"/>
      <c r="B145" s="319"/>
      <c r="C145" s="319"/>
      <c r="D145" s="321"/>
      <c r="E145" s="323"/>
      <c r="F145" s="336"/>
      <c r="G145" s="340"/>
      <c r="H145" s="336"/>
      <c r="I145" s="340"/>
      <c r="J145" s="321"/>
      <c r="K145" s="342"/>
      <c r="L145" s="101">
        <f>K144-J144</f>
        <v>0</v>
      </c>
      <c r="V145" s="182"/>
      <c r="W145" s="182"/>
      <c r="X145" s="182"/>
    </row>
    <row r="146" spans="1:26" ht="16.899999999999999" customHeight="1">
      <c r="A146" s="300">
        <f>A157</f>
        <v>0</v>
      </c>
      <c r="B146" s="318"/>
      <c r="C146" s="318"/>
      <c r="D146" s="320">
        <f>(C146-B146+(C146&lt;B146))*24*60</f>
        <v>0</v>
      </c>
      <c r="E146" s="322"/>
      <c r="F146" s="335">
        <f>IF(E146=0,0,(F157/J118*60))</f>
        <v>0</v>
      </c>
      <c r="G146" s="339">
        <f>IF($K146=0,0,(K146*100)/(D146*$J$3/60))</f>
        <v>0</v>
      </c>
      <c r="H146" s="335">
        <f>U134+U141</f>
        <v>0</v>
      </c>
      <c r="I146" s="339">
        <f>D146-F146-U142</f>
        <v>0</v>
      </c>
      <c r="J146" s="320">
        <f>(D146-H146)/60*E146</f>
        <v>0</v>
      </c>
      <c r="K146" s="341">
        <f>F157</f>
        <v>0</v>
      </c>
      <c r="L146" s="100">
        <f>IF($K146=0,0,K146/J146)</f>
        <v>0</v>
      </c>
      <c r="V146" s="182"/>
      <c r="W146" s="182"/>
      <c r="X146" s="182"/>
    </row>
    <row r="147" spans="1:26" ht="16.899999999999999" customHeight="1" thickBot="1">
      <c r="A147" s="317"/>
      <c r="B147" s="319"/>
      <c r="C147" s="319"/>
      <c r="D147" s="321"/>
      <c r="E147" s="323"/>
      <c r="F147" s="336"/>
      <c r="G147" s="340"/>
      <c r="H147" s="336"/>
      <c r="I147" s="340"/>
      <c r="J147" s="321"/>
      <c r="K147" s="342"/>
      <c r="L147" s="103">
        <f>K146-J146</f>
        <v>0</v>
      </c>
      <c r="V147" s="182"/>
      <c r="W147" s="182"/>
      <c r="X147" s="182"/>
    </row>
    <row r="148" spans="1:26" s="104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175" t="s">
        <v>81</v>
      </c>
      <c r="K148" s="140" t="s">
        <v>82</v>
      </c>
      <c r="L148" s="354">
        <f>IF($K149=0,0,K149/J149)</f>
        <v>0.95447686116700214</v>
      </c>
      <c r="N148"/>
      <c r="O148"/>
      <c r="P148"/>
      <c r="Q148"/>
      <c r="R148"/>
      <c r="S148"/>
      <c r="T148"/>
      <c r="U148"/>
      <c r="V148" s="182"/>
      <c r="W148" s="105"/>
      <c r="X148" s="105"/>
    </row>
    <row r="149" spans="1:26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41">
        <f>J136+J138+J140+J142+J144+J146</f>
        <v>19879.999999999996</v>
      </c>
      <c r="K149" s="140">
        <f>K136+K138+K140+K142+K144+K146</f>
        <v>18975</v>
      </c>
      <c r="L149" s="355"/>
      <c r="M149" s="182"/>
      <c r="V149" s="182"/>
      <c r="W149" s="182"/>
      <c r="X149" s="182"/>
    </row>
    <row r="150" spans="1:26" ht="17.25" customHeight="1">
      <c r="A150" s="363" t="s">
        <v>11</v>
      </c>
      <c r="B150" s="364"/>
      <c r="C150" s="364"/>
      <c r="D150" s="364"/>
      <c r="E150" s="337"/>
      <c r="F150" s="300" t="s">
        <v>78</v>
      </c>
      <c r="G150" s="300" t="s">
        <v>80</v>
      </c>
      <c r="H150" s="367"/>
      <c r="I150" s="20"/>
      <c r="J150" s="21"/>
      <c r="K150" s="22"/>
      <c r="L150" s="367" t="s">
        <v>56</v>
      </c>
      <c r="M150" s="356"/>
      <c r="V150" s="182"/>
      <c r="W150" s="106"/>
      <c r="X150" s="106"/>
    </row>
    <row r="151" spans="1:26" ht="17.25" customHeight="1" thickBot="1">
      <c r="A151" s="365"/>
      <c r="B151" s="366"/>
      <c r="C151" s="366"/>
      <c r="D151" s="366"/>
      <c r="E151" s="338"/>
      <c r="F151" s="302"/>
      <c r="G151" s="301"/>
      <c r="H151" s="416"/>
      <c r="I151" s="117"/>
      <c r="J151" s="118"/>
      <c r="K151" s="115"/>
      <c r="L151" s="368"/>
      <c r="M151" s="356"/>
      <c r="V151" s="182"/>
      <c r="W151" s="106"/>
      <c r="X151" s="106"/>
    </row>
    <row r="152" spans="1:26" ht="15.75" thickBot="1">
      <c r="A152" s="357" t="s">
        <v>351</v>
      </c>
      <c r="B152" s="358"/>
      <c r="C152" s="358"/>
      <c r="D152" s="358"/>
      <c r="E152" s="359"/>
      <c r="F152" s="62">
        <v>81</v>
      </c>
      <c r="G152" s="63">
        <v>5928</v>
      </c>
      <c r="H152" s="131"/>
      <c r="I152" s="121"/>
      <c r="J152" s="135"/>
      <c r="K152" s="123">
        <f>G152</f>
        <v>5928</v>
      </c>
      <c r="L152" s="136"/>
      <c r="M152" s="133"/>
      <c r="V152" s="182"/>
      <c r="W152" s="182"/>
      <c r="X152" s="182"/>
    </row>
    <row r="153" spans="1:26" ht="13.5" customHeight="1" thickBot="1">
      <c r="A153" s="360" t="s">
        <v>352</v>
      </c>
      <c r="B153" s="361"/>
      <c r="C153" s="361"/>
      <c r="D153" s="361"/>
      <c r="E153" s="362"/>
      <c r="F153" s="62">
        <v>6040</v>
      </c>
      <c r="G153" s="64">
        <v>6013</v>
      </c>
      <c r="H153" s="132"/>
      <c r="I153" s="110"/>
      <c r="J153" s="134"/>
      <c r="K153" s="17">
        <f t="shared" ref="K153:K157" si="30">G153</f>
        <v>6013</v>
      </c>
      <c r="L153" s="137"/>
      <c r="M153" s="133"/>
      <c r="V153" s="182"/>
      <c r="W153" s="182"/>
      <c r="X153" s="182"/>
    </row>
    <row r="154" spans="1:26" ht="13.5" customHeight="1" thickBot="1">
      <c r="A154" s="360" t="s">
        <v>353</v>
      </c>
      <c r="B154" s="361"/>
      <c r="C154" s="361"/>
      <c r="D154" s="361"/>
      <c r="E154" s="362"/>
      <c r="F154" s="62">
        <v>6440</v>
      </c>
      <c r="G154" s="64">
        <v>6420</v>
      </c>
      <c r="H154" s="132"/>
      <c r="I154" s="110"/>
      <c r="J154" s="134"/>
      <c r="K154" s="17">
        <f t="shared" si="30"/>
        <v>6420</v>
      </c>
      <c r="L154" s="137"/>
      <c r="M154" s="133"/>
      <c r="V154" s="182"/>
      <c r="W154" s="182"/>
      <c r="X154" s="182"/>
    </row>
    <row r="155" spans="1:26" ht="13.5" customHeight="1" thickBot="1">
      <c r="A155" s="360" t="s">
        <v>356</v>
      </c>
      <c r="B155" s="361"/>
      <c r="C155" s="361"/>
      <c r="D155" s="361"/>
      <c r="E155" s="362"/>
      <c r="F155" s="62">
        <v>6414</v>
      </c>
      <c r="G155" s="64"/>
      <c r="H155" s="132"/>
      <c r="I155" s="110"/>
      <c r="J155" s="134"/>
      <c r="K155" s="17">
        <f t="shared" si="30"/>
        <v>0</v>
      </c>
      <c r="L155" s="137"/>
      <c r="M155" s="133"/>
      <c r="V155" s="182"/>
      <c r="W155" s="182"/>
      <c r="X155" s="182"/>
    </row>
    <row r="156" spans="1:26" ht="13.5" customHeight="1" thickBot="1">
      <c r="A156" s="360"/>
      <c r="B156" s="361"/>
      <c r="C156" s="361"/>
      <c r="D156" s="361"/>
      <c r="E156" s="362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182"/>
      <c r="W156" s="182"/>
      <c r="X156" s="182"/>
    </row>
    <row r="157" spans="1:26" ht="13.5" customHeight="1" thickBot="1">
      <c r="A157" s="369"/>
      <c r="B157" s="370"/>
      <c r="C157" s="370"/>
      <c r="D157" s="370"/>
      <c r="E157" s="371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182"/>
      <c r="W157" s="182"/>
      <c r="X157" s="182"/>
    </row>
    <row r="158" spans="1:26" ht="13.5" thickBot="1">
      <c r="A158" s="372" t="s">
        <v>79</v>
      </c>
      <c r="B158" s="373"/>
      <c r="C158" s="373"/>
      <c r="D158" s="373"/>
      <c r="E158" s="373"/>
      <c r="F158" s="374"/>
      <c r="G158" s="374"/>
      <c r="H158" s="374"/>
      <c r="I158" s="373"/>
      <c r="J158" s="375"/>
      <c r="K158" s="116">
        <f>SUM(K152:K157)</f>
        <v>18361</v>
      </c>
      <c r="L158" s="116">
        <f>SUM(L153+L153)</f>
        <v>0</v>
      </c>
      <c r="M158" s="112"/>
      <c r="V158" s="182"/>
    </row>
    <row r="159" spans="1:26" ht="12.75" customHeight="1" thickBot="1"/>
    <row r="160" spans="1:26" ht="12.75" customHeight="1" thickBot="1">
      <c r="A160" s="376" t="s">
        <v>11</v>
      </c>
      <c r="B160" s="376" t="s">
        <v>59</v>
      </c>
      <c r="C160" s="378"/>
      <c r="D160" s="380" t="s">
        <v>58</v>
      </c>
      <c r="E160" s="378" t="s">
        <v>1</v>
      </c>
      <c r="F160" s="383" t="s">
        <v>6</v>
      </c>
      <c r="G160" s="384"/>
      <c r="H160" s="380" t="s">
        <v>5</v>
      </c>
      <c r="I160" s="388" t="s">
        <v>12</v>
      </c>
      <c r="J160" s="389"/>
      <c r="K160" s="380" t="s">
        <v>38</v>
      </c>
      <c r="L160" s="376" t="s">
        <v>0</v>
      </c>
      <c r="M160" s="383"/>
      <c r="N160" s="384"/>
      <c r="O160" s="380" t="s">
        <v>4</v>
      </c>
      <c r="P160" s="380" t="s">
        <v>2</v>
      </c>
      <c r="Q160" s="380" t="s">
        <v>3</v>
      </c>
      <c r="S160" s="390" t="s">
        <v>26</v>
      </c>
      <c r="T160" s="391"/>
      <c r="U160" s="391"/>
      <c r="V160" s="391"/>
      <c r="W160" s="391"/>
      <c r="X160" s="391"/>
      <c r="Y160" s="391"/>
      <c r="Z160" s="392"/>
    </row>
    <row r="161" spans="1:28" s="85" customFormat="1" ht="25.5" customHeight="1" thickBot="1">
      <c r="A161" s="377"/>
      <c r="B161" s="377"/>
      <c r="C161" s="379"/>
      <c r="D161" s="381"/>
      <c r="E161" s="382"/>
      <c r="F161" s="385"/>
      <c r="G161" s="386"/>
      <c r="H161" s="387"/>
      <c r="I161" s="27" t="s">
        <v>13</v>
      </c>
      <c r="J161" s="28" t="s">
        <v>14</v>
      </c>
      <c r="K161" s="381"/>
      <c r="L161" s="377"/>
      <c r="M161" s="399"/>
      <c r="N161" s="400"/>
      <c r="O161" s="381"/>
      <c r="P161" s="381"/>
      <c r="Q161" s="381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405" t="str">
        <f>A152</f>
        <v>Кокос Баринофф 0,25</v>
      </c>
      <c r="B162" s="23">
        <f>B136</f>
        <v>0.83333333333333337</v>
      </c>
      <c r="C162" s="23">
        <f>B162+1/24</f>
        <v>0.875</v>
      </c>
      <c r="D162" s="1"/>
      <c r="E162" s="171"/>
      <c r="F162" s="408" t="s">
        <v>187</v>
      </c>
      <c r="G162" s="409"/>
      <c r="H162" s="2" t="s">
        <v>99</v>
      </c>
      <c r="I162" s="3">
        <v>0.83472222222222225</v>
      </c>
      <c r="J162" s="3">
        <v>0.86388888888888893</v>
      </c>
      <c r="K162" s="29">
        <f>(J162-I162+(J162&lt;I162))*24*60</f>
        <v>42.000000000000014</v>
      </c>
      <c r="L162" s="410"/>
      <c r="M162" s="411"/>
      <c r="N162" s="412"/>
      <c r="O162" s="35" t="str">
        <f t="shared" ref="O162:O225" si="31">IF(H162=$V$5,$F$122,"")</f>
        <v/>
      </c>
      <c r="P162" s="171"/>
      <c r="Q162" s="4"/>
      <c r="R162"/>
      <c r="S162" s="33">
        <f>IF($H162="ПЛАНОВЫЕ",$K162,0)</f>
        <v>42.000000000000014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406"/>
      <c r="B163" s="24">
        <f>C162</f>
        <v>0.875</v>
      </c>
      <c r="C163" s="24">
        <f>B163+1/24</f>
        <v>0.91666666666666663</v>
      </c>
      <c r="D163" s="5"/>
      <c r="E163" s="172"/>
      <c r="F163" s="398"/>
      <c r="G163" s="398"/>
      <c r="H163" s="6"/>
      <c r="I163" s="7"/>
      <c r="J163" s="7"/>
      <c r="K163" s="30">
        <f t="shared" ref="K163:K226" si="32">(J163-I163+(J163&lt;I163))*24*60</f>
        <v>0</v>
      </c>
      <c r="L163" s="395"/>
      <c r="M163" s="396"/>
      <c r="N163" s="397"/>
      <c r="O163" s="36">
        <f t="shared" si="31"/>
        <v>0</v>
      </c>
      <c r="P163" s="172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406"/>
      <c r="B164" s="24">
        <f t="shared" ref="B164:B173" si="41">C163</f>
        <v>0.91666666666666663</v>
      </c>
      <c r="C164" s="24">
        <f t="shared" ref="C164:C173" si="42">B164+1/24</f>
        <v>0.95833333333333326</v>
      </c>
      <c r="D164" s="5"/>
      <c r="E164" s="172"/>
      <c r="F164" s="398"/>
      <c r="G164" s="398"/>
      <c r="H164" s="6"/>
      <c r="I164" s="7"/>
      <c r="J164" s="7"/>
      <c r="K164" s="30">
        <f t="shared" si="32"/>
        <v>0</v>
      </c>
      <c r="L164" s="395"/>
      <c r="M164" s="396"/>
      <c r="N164" s="397"/>
      <c r="O164" s="36">
        <f t="shared" si="31"/>
        <v>0</v>
      </c>
      <c r="P164" s="172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406"/>
      <c r="B165" s="24">
        <f t="shared" si="41"/>
        <v>0.95833333333333326</v>
      </c>
      <c r="C165" s="24">
        <f t="shared" si="42"/>
        <v>0.99999999999999989</v>
      </c>
      <c r="D165" s="5"/>
      <c r="E165" s="172"/>
      <c r="F165" s="398"/>
      <c r="G165" s="398"/>
      <c r="H165" s="6"/>
      <c r="I165" s="7"/>
      <c r="J165" s="7"/>
      <c r="K165" s="30">
        <f t="shared" si="32"/>
        <v>0</v>
      </c>
      <c r="L165" s="395"/>
      <c r="M165" s="396"/>
      <c r="N165" s="397"/>
      <c r="O165" s="36">
        <f t="shared" si="31"/>
        <v>0</v>
      </c>
      <c r="P165" s="172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406"/>
      <c r="B166" s="24">
        <f t="shared" si="41"/>
        <v>0.99999999999999989</v>
      </c>
      <c r="C166" s="24">
        <f t="shared" si="42"/>
        <v>1.0416666666666665</v>
      </c>
      <c r="D166" s="5"/>
      <c r="E166" s="172"/>
      <c r="F166" s="398"/>
      <c r="G166" s="398"/>
      <c r="H166" s="6"/>
      <c r="I166" s="7"/>
      <c r="J166" s="7"/>
      <c r="K166" s="30">
        <f t="shared" si="32"/>
        <v>0</v>
      </c>
      <c r="L166" s="395"/>
      <c r="M166" s="396"/>
      <c r="N166" s="397"/>
      <c r="O166" s="36">
        <f t="shared" si="31"/>
        <v>0</v>
      </c>
      <c r="P166" s="172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406"/>
      <c r="B167" s="24">
        <f t="shared" si="41"/>
        <v>1.0416666666666665</v>
      </c>
      <c r="C167" s="24">
        <f t="shared" si="42"/>
        <v>1.0833333333333333</v>
      </c>
      <c r="D167" s="5"/>
      <c r="E167" s="172"/>
      <c r="F167" s="398"/>
      <c r="G167" s="398"/>
      <c r="H167" s="6"/>
      <c r="I167" s="7"/>
      <c r="J167" s="7"/>
      <c r="K167" s="30">
        <f t="shared" si="32"/>
        <v>0</v>
      </c>
      <c r="L167" s="395"/>
      <c r="M167" s="396"/>
      <c r="N167" s="397"/>
      <c r="O167" s="36">
        <f t="shared" si="31"/>
        <v>0</v>
      </c>
      <c r="P167" s="172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406"/>
      <c r="B168" s="24">
        <f t="shared" si="41"/>
        <v>1.0833333333333333</v>
      </c>
      <c r="C168" s="24">
        <f t="shared" si="42"/>
        <v>1.125</v>
      </c>
      <c r="D168" s="5"/>
      <c r="E168" s="9"/>
      <c r="F168" s="398"/>
      <c r="G168" s="398"/>
      <c r="H168" s="6"/>
      <c r="I168" s="7"/>
      <c r="J168" s="7"/>
      <c r="K168" s="30">
        <f t="shared" si="32"/>
        <v>0</v>
      </c>
      <c r="L168" s="395"/>
      <c r="M168" s="396"/>
      <c r="N168" s="397"/>
      <c r="O168" s="36">
        <f t="shared" si="31"/>
        <v>0</v>
      </c>
      <c r="P168" s="172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406"/>
      <c r="B169" s="24">
        <f t="shared" si="41"/>
        <v>1.125</v>
      </c>
      <c r="C169" s="24">
        <f t="shared" si="42"/>
        <v>1.1666666666666667</v>
      </c>
      <c r="D169" s="5"/>
      <c r="E169" s="9"/>
      <c r="F169" s="393"/>
      <c r="G169" s="394"/>
      <c r="H169" s="6"/>
      <c r="I169" s="7"/>
      <c r="J169" s="7"/>
      <c r="K169" s="30">
        <f t="shared" si="32"/>
        <v>0</v>
      </c>
      <c r="L169" s="395"/>
      <c r="M169" s="396"/>
      <c r="N169" s="397"/>
      <c r="O169" s="36">
        <f t="shared" si="31"/>
        <v>0</v>
      </c>
      <c r="P169" s="172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406"/>
      <c r="B170" s="24">
        <f t="shared" si="41"/>
        <v>1.1666666666666667</v>
      </c>
      <c r="C170" s="24">
        <f t="shared" si="42"/>
        <v>1.2083333333333335</v>
      </c>
      <c r="D170" s="5"/>
      <c r="E170" s="9"/>
      <c r="F170" s="393"/>
      <c r="G170" s="394"/>
      <c r="H170" s="6"/>
      <c r="I170" s="7"/>
      <c r="J170" s="7"/>
      <c r="K170" s="30">
        <f t="shared" si="32"/>
        <v>0</v>
      </c>
      <c r="L170" s="395"/>
      <c r="M170" s="396"/>
      <c r="N170" s="397"/>
      <c r="O170" s="36">
        <f t="shared" si="31"/>
        <v>0</v>
      </c>
      <c r="P170" s="172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406"/>
      <c r="B171" s="24">
        <f t="shared" si="41"/>
        <v>1.2083333333333335</v>
      </c>
      <c r="C171" s="24">
        <f t="shared" si="42"/>
        <v>1.2500000000000002</v>
      </c>
      <c r="D171" s="5"/>
      <c r="E171" s="9"/>
      <c r="F171" s="398"/>
      <c r="G171" s="398"/>
      <c r="H171" s="6"/>
      <c r="I171" s="7"/>
      <c r="J171" s="7"/>
      <c r="K171" s="30">
        <f t="shared" si="32"/>
        <v>0</v>
      </c>
      <c r="L171" s="395"/>
      <c r="M171" s="396"/>
      <c r="N171" s="397"/>
      <c r="O171" s="36">
        <f t="shared" si="31"/>
        <v>0</v>
      </c>
      <c r="P171" s="172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406"/>
      <c r="B172" s="24">
        <f t="shared" si="41"/>
        <v>1.2500000000000002</v>
      </c>
      <c r="C172" s="24">
        <f t="shared" si="42"/>
        <v>1.291666666666667</v>
      </c>
      <c r="D172" s="10"/>
      <c r="E172" s="9"/>
      <c r="F172" s="398"/>
      <c r="G172" s="398"/>
      <c r="H172" s="6"/>
      <c r="I172" s="7"/>
      <c r="J172" s="7"/>
      <c r="K172" s="30">
        <f t="shared" si="32"/>
        <v>0</v>
      </c>
      <c r="L172" s="395"/>
      <c r="M172" s="396"/>
      <c r="N172" s="397"/>
      <c r="O172" s="36">
        <f t="shared" si="31"/>
        <v>0</v>
      </c>
      <c r="P172" s="172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407"/>
      <c r="B173" s="25">
        <f t="shared" si="41"/>
        <v>1.291666666666667</v>
      </c>
      <c r="C173" s="26">
        <f t="shared" si="42"/>
        <v>1.3333333333333337</v>
      </c>
      <c r="D173" s="11"/>
      <c r="E173" s="11"/>
      <c r="F173" s="401"/>
      <c r="G173" s="401"/>
      <c r="H173" s="6"/>
      <c r="I173" s="13"/>
      <c r="J173" s="13"/>
      <c r="K173" s="31">
        <f t="shared" si="32"/>
        <v>0</v>
      </c>
      <c r="L173" s="402"/>
      <c r="M173" s="403"/>
      <c r="N173" s="404"/>
      <c r="O173" s="39">
        <f t="shared" si="31"/>
        <v>0</v>
      </c>
      <c r="P173" s="173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405" t="str">
        <f>A153</f>
        <v>Гренадин Баринофф 0,25</v>
      </c>
      <c r="B174" s="23">
        <f>B138</f>
        <v>0.86388888888888893</v>
      </c>
      <c r="C174" s="23">
        <f>B174+1/24</f>
        <v>0.90555555555555556</v>
      </c>
      <c r="D174" s="1"/>
      <c r="E174" s="171"/>
      <c r="F174" s="408" t="s">
        <v>181</v>
      </c>
      <c r="G174" s="409"/>
      <c r="H174" s="2" t="s">
        <v>99</v>
      </c>
      <c r="I174" s="3">
        <v>0.86388888888888893</v>
      </c>
      <c r="J174" s="3">
        <v>0.87777777777777777</v>
      </c>
      <c r="K174" s="29">
        <f t="shared" si="32"/>
        <v>19.999999999999929</v>
      </c>
      <c r="L174" s="410"/>
      <c r="M174" s="411"/>
      <c r="N174" s="412"/>
      <c r="O174" s="35" t="str">
        <f t="shared" si="31"/>
        <v/>
      </c>
      <c r="P174" s="171"/>
      <c r="Q174" s="4"/>
      <c r="R174"/>
      <c r="S174" s="33">
        <f t="shared" si="33"/>
        <v>19.999999999999929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406"/>
      <c r="B175" s="24">
        <f>C174</f>
        <v>0.90555555555555556</v>
      </c>
      <c r="C175" s="24">
        <f>B175+1/24</f>
        <v>0.94722222222222219</v>
      </c>
      <c r="D175" s="5"/>
      <c r="E175" s="172"/>
      <c r="F175" s="398" t="s">
        <v>354</v>
      </c>
      <c r="G175" s="398"/>
      <c r="H175" s="6" t="s">
        <v>102</v>
      </c>
      <c r="I175" s="7">
        <v>0.95833333333333337</v>
      </c>
      <c r="J175" s="7">
        <v>0.97569444444444453</v>
      </c>
      <c r="K175" s="30">
        <f t="shared" si="32"/>
        <v>25.000000000000071</v>
      </c>
      <c r="L175" s="395" t="s">
        <v>355</v>
      </c>
      <c r="M175" s="396"/>
      <c r="N175" s="397"/>
      <c r="O175" s="36" t="str">
        <f t="shared" si="31"/>
        <v/>
      </c>
      <c r="P175" s="172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25.000000000000071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406"/>
      <c r="B176" s="24">
        <f t="shared" ref="B176:B184" si="43">C175</f>
        <v>0.94722222222222219</v>
      </c>
      <c r="C176" s="24">
        <f t="shared" ref="C176:C184" si="44">B176+1/24</f>
        <v>0.98888888888888882</v>
      </c>
      <c r="D176" s="5"/>
      <c r="E176" s="172"/>
      <c r="F176" s="398" t="s">
        <v>183</v>
      </c>
      <c r="G176" s="398"/>
      <c r="H176" s="6" t="s">
        <v>99</v>
      </c>
      <c r="I176" s="7">
        <v>0.99375000000000002</v>
      </c>
      <c r="J176" s="7">
        <v>5.5555555555555558E-3</v>
      </c>
      <c r="K176" s="30">
        <f t="shared" si="32"/>
        <v>16.99999999999994</v>
      </c>
      <c r="L176" s="395"/>
      <c r="M176" s="396"/>
      <c r="N176" s="397"/>
      <c r="O176" s="36" t="str">
        <f t="shared" si="31"/>
        <v/>
      </c>
      <c r="P176" s="172"/>
      <c r="Q176" s="8"/>
      <c r="R176"/>
      <c r="S176" s="33">
        <f t="shared" si="33"/>
        <v>16.99999999999994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406"/>
      <c r="B177" s="24">
        <f t="shared" si="43"/>
        <v>0.98888888888888882</v>
      </c>
      <c r="C177" s="24">
        <f t="shared" si="44"/>
        <v>1.0305555555555554</v>
      </c>
      <c r="D177" s="5"/>
      <c r="E177" s="172"/>
      <c r="F177" s="398" t="s">
        <v>187</v>
      </c>
      <c r="G177" s="398"/>
      <c r="H177" s="6" t="s">
        <v>99</v>
      </c>
      <c r="I177" s="7">
        <v>5.5555555555555558E-3</v>
      </c>
      <c r="J177" s="7">
        <v>3.9583333333333331E-2</v>
      </c>
      <c r="K177" s="30">
        <f t="shared" si="32"/>
        <v>49</v>
      </c>
      <c r="L177" s="395"/>
      <c r="M177" s="396"/>
      <c r="N177" s="397"/>
      <c r="O177" s="36" t="str">
        <f t="shared" si="31"/>
        <v/>
      </c>
      <c r="P177" s="172"/>
      <c r="Q177" s="8"/>
      <c r="R177"/>
      <c r="S177" s="33">
        <f t="shared" si="33"/>
        <v>49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406"/>
      <c r="B178" s="24">
        <f t="shared" si="43"/>
        <v>1.0305555555555554</v>
      </c>
      <c r="C178" s="24">
        <f t="shared" si="44"/>
        <v>1.0722222222222222</v>
      </c>
      <c r="D178" s="5"/>
      <c r="E178" s="172"/>
      <c r="F178" s="398"/>
      <c r="G178" s="398"/>
      <c r="H178" s="6"/>
      <c r="I178" s="7"/>
      <c r="J178" s="7"/>
      <c r="K178" s="30">
        <f t="shared" si="32"/>
        <v>0</v>
      </c>
      <c r="L178" s="395"/>
      <c r="M178" s="396"/>
      <c r="N178" s="397"/>
      <c r="O178" s="36">
        <f t="shared" si="31"/>
        <v>0</v>
      </c>
      <c r="P178" s="172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406"/>
      <c r="B179" s="24">
        <f t="shared" si="43"/>
        <v>1.0722222222222222</v>
      </c>
      <c r="C179" s="24">
        <f t="shared" si="44"/>
        <v>1.1138888888888889</v>
      </c>
      <c r="D179" s="5"/>
      <c r="E179" s="172"/>
      <c r="F179" s="398"/>
      <c r="G179" s="398"/>
      <c r="H179" s="6"/>
      <c r="I179" s="7"/>
      <c r="J179" s="7"/>
      <c r="K179" s="30">
        <f t="shared" si="32"/>
        <v>0</v>
      </c>
      <c r="L179" s="395"/>
      <c r="M179" s="396"/>
      <c r="N179" s="397"/>
      <c r="O179" s="36">
        <f t="shared" si="31"/>
        <v>0</v>
      </c>
      <c r="P179" s="172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406"/>
      <c r="B180" s="24">
        <f t="shared" si="43"/>
        <v>1.1138888888888889</v>
      </c>
      <c r="C180" s="24">
        <f t="shared" si="44"/>
        <v>1.1555555555555557</v>
      </c>
      <c r="D180" s="5"/>
      <c r="E180" s="9"/>
      <c r="F180" s="398"/>
      <c r="G180" s="398"/>
      <c r="H180" s="6"/>
      <c r="I180" s="7"/>
      <c r="J180" s="7"/>
      <c r="K180" s="30">
        <f t="shared" si="32"/>
        <v>0</v>
      </c>
      <c r="L180" s="395"/>
      <c r="M180" s="396"/>
      <c r="N180" s="397"/>
      <c r="O180" s="36">
        <f t="shared" si="31"/>
        <v>0</v>
      </c>
      <c r="P180" s="172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406"/>
      <c r="B181" s="24">
        <f t="shared" si="43"/>
        <v>1.1555555555555557</v>
      </c>
      <c r="C181" s="24">
        <f t="shared" si="44"/>
        <v>1.1972222222222224</v>
      </c>
      <c r="D181" s="5"/>
      <c r="E181" s="9"/>
      <c r="F181" s="393"/>
      <c r="G181" s="394"/>
      <c r="H181" s="6"/>
      <c r="I181" s="7"/>
      <c r="J181" s="7"/>
      <c r="K181" s="30">
        <f t="shared" si="32"/>
        <v>0</v>
      </c>
      <c r="L181" s="395"/>
      <c r="M181" s="396"/>
      <c r="N181" s="397"/>
      <c r="O181" s="36">
        <f t="shared" si="31"/>
        <v>0</v>
      </c>
      <c r="P181" s="172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406"/>
      <c r="B182" s="24">
        <f t="shared" si="43"/>
        <v>1.1972222222222224</v>
      </c>
      <c r="C182" s="24">
        <f t="shared" si="44"/>
        <v>1.2388888888888892</v>
      </c>
      <c r="D182" s="5"/>
      <c r="E182" s="9"/>
      <c r="F182" s="393"/>
      <c r="G182" s="394"/>
      <c r="H182" s="6"/>
      <c r="I182" s="7"/>
      <c r="J182" s="7"/>
      <c r="K182" s="30">
        <f t="shared" si="32"/>
        <v>0</v>
      </c>
      <c r="L182" s="395"/>
      <c r="M182" s="396"/>
      <c r="N182" s="397"/>
      <c r="O182" s="36">
        <f t="shared" si="31"/>
        <v>0</v>
      </c>
      <c r="P182" s="172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406"/>
      <c r="B183" s="24">
        <f t="shared" si="43"/>
        <v>1.2388888888888892</v>
      </c>
      <c r="C183" s="24">
        <f t="shared" si="44"/>
        <v>1.2805555555555559</v>
      </c>
      <c r="D183" s="5"/>
      <c r="E183" s="9"/>
      <c r="F183" s="398"/>
      <c r="G183" s="398"/>
      <c r="H183" s="6"/>
      <c r="I183" s="7"/>
      <c r="J183" s="7"/>
      <c r="K183" s="30">
        <f t="shared" si="32"/>
        <v>0</v>
      </c>
      <c r="L183" s="395"/>
      <c r="M183" s="396"/>
      <c r="N183" s="397"/>
      <c r="O183" s="36">
        <f t="shared" si="31"/>
        <v>0</v>
      </c>
      <c r="P183" s="172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407"/>
      <c r="B184" s="25">
        <f t="shared" si="43"/>
        <v>1.2805555555555559</v>
      </c>
      <c r="C184" s="25">
        <f t="shared" si="44"/>
        <v>1.3222222222222226</v>
      </c>
      <c r="D184" s="15"/>
      <c r="E184" s="11"/>
      <c r="F184" s="401"/>
      <c r="G184" s="401"/>
      <c r="H184" s="12"/>
      <c r="I184" s="13"/>
      <c r="J184" s="13"/>
      <c r="K184" s="31">
        <f t="shared" si="32"/>
        <v>0</v>
      </c>
      <c r="L184" s="402"/>
      <c r="M184" s="403"/>
      <c r="N184" s="404"/>
      <c r="O184" s="39">
        <f t="shared" si="31"/>
        <v>0</v>
      </c>
      <c r="P184" s="173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405" t="str">
        <f>A154</f>
        <v>Малина Баринофф 0,25</v>
      </c>
      <c r="B185" s="23">
        <f>B140</f>
        <v>3.9583333333333331E-2</v>
      </c>
      <c r="C185" s="23">
        <f>B185+1/24</f>
        <v>8.1249999999999989E-2</v>
      </c>
      <c r="D185" s="1"/>
      <c r="E185" s="171"/>
      <c r="F185" s="408" t="s">
        <v>181</v>
      </c>
      <c r="G185" s="409"/>
      <c r="H185" s="2" t="s">
        <v>99</v>
      </c>
      <c r="I185" s="3">
        <v>3.9583333333333331E-2</v>
      </c>
      <c r="J185" s="3">
        <v>5.0694444444444452E-2</v>
      </c>
      <c r="K185" s="29">
        <f t="shared" si="32"/>
        <v>16.000000000000014</v>
      </c>
      <c r="L185" s="410"/>
      <c r="M185" s="411"/>
      <c r="N185" s="412"/>
      <c r="O185" s="35" t="str">
        <f t="shared" si="31"/>
        <v/>
      </c>
      <c r="P185" s="171"/>
      <c r="Q185" s="4"/>
      <c r="R185"/>
      <c r="S185" s="33">
        <f t="shared" si="33"/>
        <v>16.000000000000014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406"/>
      <c r="B186" s="24">
        <f>C185</f>
        <v>8.1249999999999989E-2</v>
      </c>
      <c r="C186" s="24">
        <f>B186+1/24</f>
        <v>0.12291666666666665</v>
      </c>
      <c r="D186" s="5"/>
      <c r="E186" s="172"/>
      <c r="F186" s="398" t="s">
        <v>183</v>
      </c>
      <c r="G186" s="398"/>
      <c r="H186" s="6" t="s">
        <v>99</v>
      </c>
      <c r="I186" s="7">
        <v>0.13333333333333333</v>
      </c>
      <c r="J186" s="7">
        <v>0.15</v>
      </c>
      <c r="K186" s="30">
        <f t="shared" si="32"/>
        <v>23.999999999999993</v>
      </c>
      <c r="L186" s="395"/>
      <c r="M186" s="396"/>
      <c r="N186" s="397"/>
      <c r="O186" s="36" t="str">
        <f t="shared" si="31"/>
        <v/>
      </c>
      <c r="P186" s="172"/>
      <c r="Q186" s="8"/>
      <c r="R186"/>
      <c r="S186" s="33">
        <f t="shared" si="33"/>
        <v>23.999999999999993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406"/>
      <c r="B187" s="24">
        <f t="shared" ref="B187:B195" si="45">C186</f>
        <v>0.12291666666666665</v>
      </c>
      <c r="C187" s="24">
        <f t="shared" ref="C187:C195" si="46">B187+1/24</f>
        <v>0.1645833333333333</v>
      </c>
      <c r="D187" s="5"/>
      <c r="E187" s="172"/>
      <c r="F187" s="398" t="s">
        <v>180</v>
      </c>
      <c r="G187" s="398"/>
      <c r="H187" s="6" t="s">
        <v>99</v>
      </c>
      <c r="I187" s="7">
        <v>0.15</v>
      </c>
      <c r="J187" s="7">
        <v>0.22777777777777777</v>
      </c>
      <c r="K187" s="30">
        <f t="shared" si="32"/>
        <v>112</v>
      </c>
      <c r="L187" s="395"/>
      <c r="M187" s="396"/>
      <c r="N187" s="397"/>
      <c r="O187" s="36" t="str">
        <f t="shared" si="31"/>
        <v/>
      </c>
      <c r="P187" s="172"/>
      <c r="Q187" s="8"/>
      <c r="R187"/>
      <c r="S187" s="33">
        <f t="shared" si="33"/>
        <v>112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406"/>
      <c r="B188" s="24">
        <f t="shared" si="45"/>
        <v>0.1645833333333333</v>
      </c>
      <c r="C188" s="24">
        <f t="shared" si="46"/>
        <v>0.20624999999999996</v>
      </c>
      <c r="D188" s="5"/>
      <c r="E188" s="172"/>
      <c r="F188" s="398"/>
      <c r="G188" s="398"/>
      <c r="H188" s="6"/>
      <c r="I188" s="7"/>
      <c r="J188" s="7"/>
      <c r="K188" s="30">
        <f t="shared" si="32"/>
        <v>0</v>
      </c>
      <c r="L188" s="395"/>
      <c r="M188" s="396"/>
      <c r="N188" s="397"/>
      <c r="O188" s="36">
        <f t="shared" si="31"/>
        <v>0</v>
      </c>
      <c r="P188" s="172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406"/>
      <c r="B189" s="24">
        <f t="shared" si="45"/>
        <v>0.20624999999999996</v>
      </c>
      <c r="C189" s="24">
        <f t="shared" si="46"/>
        <v>0.24791666666666662</v>
      </c>
      <c r="D189" s="5"/>
      <c r="E189" s="172"/>
      <c r="F189" s="398"/>
      <c r="G189" s="398"/>
      <c r="H189" s="6"/>
      <c r="I189" s="7"/>
      <c r="J189" s="7"/>
      <c r="K189" s="30">
        <f t="shared" si="32"/>
        <v>0</v>
      </c>
      <c r="L189" s="395"/>
      <c r="M189" s="396"/>
      <c r="N189" s="397"/>
      <c r="O189" s="36">
        <f t="shared" si="31"/>
        <v>0</v>
      </c>
      <c r="P189" s="172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406"/>
      <c r="B190" s="24">
        <f t="shared" si="45"/>
        <v>0.24791666666666662</v>
      </c>
      <c r="C190" s="24">
        <f t="shared" si="46"/>
        <v>0.2895833333333333</v>
      </c>
      <c r="D190" s="5"/>
      <c r="E190" s="172"/>
      <c r="F190" s="398"/>
      <c r="G190" s="398"/>
      <c r="H190" s="6"/>
      <c r="I190" s="7"/>
      <c r="J190" s="7"/>
      <c r="K190" s="30">
        <f t="shared" si="32"/>
        <v>0</v>
      </c>
      <c r="L190" s="395"/>
      <c r="M190" s="396"/>
      <c r="N190" s="397"/>
      <c r="O190" s="36">
        <f t="shared" si="31"/>
        <v>0</v>
      </c>
      <c r="P190" s="172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406"/>
      <c r="B191" s="24">
        <f t="shared" si="45"/>
        <v>0.2895833333333333</v>
      </c>
      <c r="C191" s="24">
        <f t="shared" si="46"/>
        <v>0.33124999999999999</v>
      </c>
      <c r="D191" s="5"/>
      <c r="E191" s="9"/>
      <c r="F191" s="398"/>
      <c r="G191" s="398"/>
      <c r="H191" s="6"/>
      <c r="I191" s="7"/>
      <c r="J191" s="7"/>
      <c r="K191" s="30">
        <f t="shared" si="32"/>
        <v>0</v>
      </c>
      <c r="L191" s="395"/>
      <c r="M191" s="396"/>
      <c r="N191" s="397"/>
      <c r="O191" s="36">
        <f t="shared" si="31"/>
        <v>0</v>
      </c>
      <c r="P191" s="172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406"/>
      <c r="B192" s="24">
        <f t="shared" si="45"/>
        <v>0.33124999999999999</v>
      </c>
      <c r="C192" s="24">
        <f t="shared" si="46"/>
        <v>0.37291666666666667</v>
      </c>
      <c r="D192" s="5"/>
      <c r="E192" s="9"/>
      <c r="F192" s="393"/>
      <c r="G192" s="394"/>
      <c r="H192" s="6"/>
      <c r="I192" s="7"/>
      <c r="J192" s="7"/>
      <c r="K192" s="30">
        <f t="shared" si="32"/>
        <v>0</v>
      </c>
      <c r="L192" s="395"/>
      <c r="M192" s="396"/>
      <c r="N192" s="397"/>
      <c r="O192" s="36">
        <f t="shared" si="31"/>
        <v>0</v>
      </c>
      <c r="P192" s="172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406"/>
      <c r="B193" s="24">
        <f t="shared" si="45"/>
        <v>0.37291666666666667</v>
      </c>
      <c r="C193" s="24">
        <f t="shared" si="46"/>
        <v>0.41458333333333336</v>
      </c>
      <c r="D193" s="5"/>
      <c r="E193" s="9"/>
      <c r="F193" s="393"/>
      <c r="G193" s="394"/>
      <c r="H193" s="6"/>
      <c r="I193" s="7"/>
      <c r="J193" s="7"/>
      <c r="K193" s="30">
        <f t="shared" si="32"/>
        <v>0</v>
      </c>
      <c r="L193" s="395"/>
      <c r="M193" s="396"/>
      <c r="N193" s="397"/>
      <c r="O193" s="36">
        <f t="shared" si="31"/>
        <v>0</v>
      </c>
      <c r="P193" s="172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406"/>
      <c r="B194" s="24">
        <f t="shared" si="45"/>
        <v>0.41458333333333336</v>
      </c>
      <c r="C194" s="24">
        <f t="shared" si="46"/>
        <v>0.45625000000000004</v>
      </c>
      <c r="D194" s="5"/>
      <c r="E194" s="9"/>
      <c r="F194" s="398"/>
      <c r="G194" s="398"/>
      <c r="H194" s="6"/>
      <c r="I194" s="7"/>
      <c r="J194" s="7"/>
      <c r="K194" s="30">
        <f t="shared" si="32"/>
        <v>0</v>
      </c>
      <c r="L194" s="395"/>
      <c r="M194" s="396"/>
      <c r="N194" s="397"/>
      <c r="O194" s="36">
        <f t="shared" si="31"/>
        <v>0</v>
      </c>
      <c r="P194" s="172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407"/>
      <c r="B195" s="25">
        <f t="shared" si="45"/>
        <v>0.45625000000000004</v>
      </c>
      <c r="C195" s="25">
        <f t="shared" si="46"/>
        <v>0.49791666666666673</v>
      </c>
      <c r="D195" s="15"/>
      <c r="E195" s="11"/>
      <c r="F195" s="401"/>
      <c r="G195" s="401"/>
      <c r="H195" s="12"/>
      <c r="I195" s="13"/>
      <c r="J195" s="13"/>
      <c r="K195" s="31">
        <f t="shared" si="32"/>
        <v>0</v>
      </c>
      <c r="L195" s="402"/>
      <c r="M195" s="403"/>
      <c r="N195" s="404"/>
      <c r="O195" s="39">
        <f t="shared" si="31"/>
        <v>0</v>
      </c>
      <c r="P195" s="173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405" t="str">
        <f>A155</f>
        <v>Попкорн Баринофф 0,25</v>
      </c>
      <c r="B196" s="23">
        <f>B142</f>
        <v>0.22916666666666666</v>
      </c>
      <c r="C196" s="23">
        <f>B196+1/24</f>
        <v>0.27083333333333331</v>
      </c>
      <c r="D196" s="1"/>
      <c r="E196" s="171"/>
      <c r="F196" s="408" t="s">
        <v>181</v>
      </c>
      <c r="G196" s="409"/>
      <c r="H196" s="2" t="s">
        <v>99</v>
      </c>
      <c r="I196" s="3">
        <v>0.22777777777777777</v>
      </c>
      <c r="J196" s="3">
        <v>0.23750000000000002</v>
      </c>
      <c r="K196" s="29">
        <f t="shared" si="32"/>
        <v>14.00000000000003</v>
      </c>
      <c r="L196" s="410"/>
      <c r="M196" s="411"/>
      <c r="N196" s="412"/>
      <c r="O196" s="35" t="str">
        <f t="shared" si="31"/>
        <v/>
      </c>
      <c r="P196" s="171"/>
      <c r="Q196" s="4"/>
      <c r="S196" s="33">
        <f t="shared" si="33"/>
        <v>14.00000000000003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406"/>
      <c r="B197" s="24">
        <f>C196</f>
        <v>0.27083333333333331</v>
      </c>
      <c r="C197" s="24">
        <f>B197+1/24</f>
        <v>0.3125</v>
      </c>
      <c r="D197" s="5"/>
      <c r="E197" s="172"/>
      <c r="F197" s="398"/>
      <c r="G197" s="398"/>
      <c r="H197" s="6"/>
      <c r="I197" s="7"/>
      <c r="J197" s="7"/>
      <c r="K197" s="30">
        <f t="shared" si="32"/>
        <v>0</v>
      </c>
      <c r="L197" s="395"/>
      <c r="M197" s="396"/>
      <c r="N197" s="397"/>
      <c r="O197" s="36">
        <f t="shared" si="31"/>
        <v>0</v>
      </c>
      <c r="P197" s="172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406"/>
      <c r="B198" s="24">
        <f t="shared" ref="B198:B206" si="47">C197</f>
        <v>0.3125</v>
      </c>
      <c r="C198" s="24">
        <f t="shared" ref="C198:C206" si="48">B198+1/24</f>
        <v>0.35416666666666669</v>
      </c>
      <c r="D198" s="5"/>
      <c r="E198" s="172"/>
      <c r="F198" s="398"/>
      <c r="G198" s="398"/>
      <c r="H198" s="6"/>
      <c r="I198" s="7"/>
      <c r="J198" s="7"/>
      <c r="K198" s="30">
        <f t="shared" si="32"/>
        <v>0</v>
      </c>
      <c r="L198" s="395"/>
      <c r="M198" s="396"/>
      <c r="N198" s="397"/>
      <c r="O198" s="36">
        <f t="shared" si="31"/>
        <v>0</v>
      </c>
      <c r="P198" s="172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406"/>
      <c r="B199" s="24">
        <f t="shared" si="47"/>
        <v>0.35416666666666669</v>
      </c>
      <c r="C199" s="24">
        <f t="shared" si="48"/>
        <v>0.39583333333333337</v>
      </c>
      <c r="D199" s="5"/>
      <c r="E199" s="172"/>
      <c r="F199" s="398"/>
      <c r="G199" s="398"/>
      <c r="H199" s="6"/>
      <c r="I199" s="7"/>
      <c r="J199" s="7"/>
      <c r="K199" s="30">
        <f t="shared" si="32"/>
        <v>0</v>
      </c>
      <c r="L199" s="395"/>
      <c r="M199" s="396"/>
      <c r="N199" s="397"/>
      <c r="O199" s="36">
        <f t="shared" si="31"/>
        <v>0</v>
      </c>
      <c r="P199" s="172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406"/>
      <c r="B200" s="24">
        <f t="shared" si="47"/>
        <v>0.39583333333333337</v>
      </c>
      <c r="C200" s="24">
        <f t="shared" si="48"/>
        <v>0.43750000000000006</v>
      </c>
      <c r="D200" s="5"/>
      <c r="E200" s="172"/>
      <c r="F200" s="398"/>
      <c r="G200" s="398"/>
      <c r="H200" s="6"/>
      <c r="I200" s="7"/>
      <c r="J200" s="7"/>
      <c r="K200" s="30">
        <f t="shared" si="32"/>
        <v>0</v>
      </c>
      <c r="L200" s="395"/>
      <c r="M200" s="396"/>
      <c r="N200" s="397"/>
      <c r="O200" s="36">
        <f t="shared" si="31"/>
        <v>0</v>
      </c>
      <c r="P200" s="172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406"/>
      <c r="B201" s="24">
        <f t="shared" si="47"/>
        <v>0.43750000000000006</v>
      </c>
      <c r="C201" s="24">
        <f t="shared" si="48"/>
        <v>0.47916666666666674</v>
      </c>
      <c r="D201" s="5"/>
      <c r="E201" s="172"/>
      <c r="F201" s="398"/>
      <c r="G201" s="398"/>
      <c r="H201" s="6"/>
      <c r="I201" s="7"/>
      <c r="J201" s="7"/>
      <c r="K201" s="30">
        <f t="shared" si="32"/>
        <v>0</v>
      </c>
      <c r="L201" s="395"/>
      <c r="M201" s="396"/>
      <c r="N201" s="397"/>
      <c r="O201" s="36">
        <f t="shared" si="31"/>
        <v>0</v>
      </c>
      <c r="P201" s="172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406"/>
      <c r="B202" s="24">
        <f t="shared" si="47"/>
        <v>0.47916666666666674</v>
      </c>
      <c r="C202" s="24">
        <f t="shared" si="48"/>
        <v>0.52083333333333337</v>
      </c>
      <c r="D202" s="5"/>
      <c r="E202" s="9"/>
      <c r="F202" s="398"/>
      <c r="G202" s="398"/>
      <c r="H202" s="6"/>
      <c r="I202" s="7"/>
      <c r="J202" s="7"/>
      <c r="K202" s="30">
        <f t="shared" si="32"/>
        <v>0</v>
      </c>
      <c r="L202" s="395"/>
      <c r="M202" s="396"/>
      <c r="N202" s="397"/>
      <c r="O202" s="36">
        <f t="shared" si="31"/>
        <v>0</v>
      </c>
      <c r="P202" s="172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406"/>
      <c r="B203" s="24">
        <f t="shared" si="47"/>
        <v>0.52083333333333337</v>
      </c>
      <c r="C203" s="24">
        <f t="shared" si="48"/>
        <v>0.5625</v>
      </c>
      <c r="D203" s="5"/>
      <c r="E203" s="9"/>
      <c r="F203" s="393"/>
      <c r="G203" s="394"/>
      <c r="H203" s="6"/>
      <c r="I203" s="7"/>
      <c r="J203" s="7"/>
      <c r="K203" s="30">
        <f t="shared" si="32"/>
        <v>0</v>
      </c>
      <c r="L203" s="395"/>
      <c r="M203" s="396"/>
      <c r="N203" s="397"/>
      <c r="O203" s="36">
        <f t="shared" si="31"/>
        <v>0</v>
      </c>
      <c r="P203" s="172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406"/>
      <c r="B204" s="24">
        <f t="shared" si="47"/>
        <v>0.5625</v>
      </c>
      <c r="C204" s="24">
        <f t="shared" si="48"/>
        <v>0.60416666666666663</v>
      </c>
      <c r="D204" s="5"/>
      <c r="E204" s="9"/>
      <c r="F204" s="393"/>
      <c r="G204" s="394"/>
      <c r="H204" s="6"/>
      <c r="I204" s="7"/>
      <c r="J204" s="7"/>
      <c r="K204" s="30">
        <f t="shared" si="32"/>
        <v>0</v>
      </c>
      <c r="L204" s="395"/>
      <c r="M204" s="396"/>
      <c r="N204" s="397"/>
      <c r="O204" s="36">
        <f t="shared" si="31"/>
        <v>0</v>
      </c>
      <c r="P204" s="172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406"/>
      <c r="B205" s="24">
        <f t="shared" si="47"/>
        <v>0.60416666666666663</v>
      </c>
      <c r="C205" s="24">
        <f t="shared" si="48"/>
        <v>0.64583333333333326</v>
      </c>
      <c r="D205" s="5"/>
      <c r="E205" s="9"/>
      <c r="F205" s="398"/>
      <c r="G205" s="398"/>
      <c r="H205" s="6"/>
      <c r="I205" s="7"/>
      <c r="J205" s="7"/>
      <c r="K205" s="30">
        <f t="shared" si="32"/>
        <v>0</v>
      </c>
      <c r="L205" s="395"/>
      <c r="M205" s="396"/>
      <c r="N205" s="397"/>
      <c r="O205" s="36">
        <f t="shared" si="31"/>
        <v>0</v>
      </c>
      <c r="P205" s="172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407"/>
      <c r="B206" s="25">
        <f t="shared" si="47"/>
        <v>0.64583333333333326</v>
      </c>
      <c r="C206" s="25">
        <f t="shared" si="48"/>
        <v>0.68749999999999989</v>
      </c>
      <c r="D206" s="15"/>
      <c r="E206" s="11"/>
      <c r="F206" s="401"/>
      <c r="G206" s="401"/>
      <c r="H206" s="12"/>
      <c r="I206" s="13"/>
      <c r="J206" s="13"/>
      <c r="K206" s="31">
        <f t="shared" si="32"/>
        <v>0</v>
      </c>
      <c r="L206" s="402"/>
      <c r="M206" s="403"/>
      <c r="N206" s="404"/>
      <c r="O206" s="173">
        <f t="shared" si="31"/>
        <v>0</v>
      </c>
      <c r="P206" s="173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406">
        <f>A156</f>
        <v>0</v>
      </c>
      <c r="B207" s="23">
        <f>B144</f>
        <v>0</v>
      </c>
      <c r="C207" s="23">
        <f>B207+1/24</f>
        <v>4.1666666666666664E-2</v>
      </c>
      <c r="D207" s="1"/>
      <c r="E207" s="171"/>
      <c r="F207" s="408"/>
      <c r="G207" s="409"/>
      <c r="H207" s="2"/>
      <c r="I207" s="3"/>
      <c r="J207" s="3"/>
      <c r="K207" s="29">
        <f t="shared" si="32"/>
        <v>0</v>
      </c>
      <c r="L207" s="410"/>
      <c r="M207" s="411"/>
      <c r="N207" s="412"/>
      <c r="O207" s="35">
        <f t="shared" si="31"/>
        <v>0</v>
      </c>
      <c r="P207" s="171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406"/>
      <c r="B208" s="24">
        <f>C207</f>
        <v>4.1666666666666664E-2</v>
      </c>
      <c r="C208" s="24">
        <f>B208+1/24</f>
        <v>8.3333333333333329E-2</v>
      </c>
      <c r="D208" s="5"/>
      <c r="E208" s="172"/>
      <c r="F208" s="393"/>
      <c r="G208" s="394"/>
      <c r="H208" s="6"/>
      <c r="I208" s="7"/>
      <c r="J208" s="7"/>
      <c r="K208" s="30">
        <f t="shared" si="32"/>
        <v>0</v>
      </c>
      <c r="L208" s="395"/>
      <c r="M208" s="396"/>
      <c r="N208" s="397"/>
      <c r="O208" s="36">
        <f t="shared" si="31"/>
        <v>0</v>
      </c>
      <c r="P208" s="172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40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72"/>
      <c r="F209" s="398"/>
      <c r="G209" s="398"/>
      <c r="H209" s="6"/>
      <c r="I209" s="7"/>
      <c r="J209" s="7"/>
      <c r="K209" s="30">
        <f t="shared" si="32"/>
        <v>0</v>
      </c>
      <c r="L209" s="395"/>
      <c r="M209" s="396"/>
      <c r="N209" s="397"/>
      <c r="O209" s="36">
        <f t="shared" si="31"/>
        <v>0</v>
      </c>
      <c r="P209" s="172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406"/>
      <c r="B210" s="24">
        <f t="shared" si="49"/>
        <v>0.125</v>
      </c>
      <c r="C210" s="24">
        <f t="shared" si="50"/>
        <v>0.16666666666666666</v>
      </c>
      <c r="D210" s="5"/>
      <c r="E210" s="172"/>
      <c r="F210" s="398"/>
      <c r="G210" s="398"/>
      <c r="H210" s="6"/>
      <c r="I210" s="7"/>
      <c r="J210" s="7"/>
      <c r="K210" s="30">
        <f t="shared" si="32"/>
        <v>0</v>
      </c>
      <c r="L210" s="395"/>
      <c r="M210" s="396"/>
      <c r="N210" s="397"/>
      <c r="O210" s="36">
        <f t="shared" si="31"/>
        <v>0</v>
      </c>
      <c r="P210" s="172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406"/>
      <c r="B211" s="24">
        <f t="shared" si="49"/>
        <v>0.16666666666666666</v>
      </c>
      <c r="C211" s="24">
        <f t="shared" si="50"/>
        <v>0.20833333333333331</v>
      </c>
      <c r="D211" s="5"/>
      <c r="E211" s="172"/>
      <c r="F211" s="398"/>
      <c r="G211" s="398"/>
      <c r="H211" s="6"/>
      <c r="I211" s="7"/>
      <c r="J211" s="7"/>
      <c r="K211" s="30">
        <f t="shared" si="32"/>
        <v>0</v>
      </c>
      <c r="L211" s="395"/>
      <c r="M211" s="396"/>
      <c r="N211" s="397"/>
      <c r="O211" s="36">
        <f t="shared" si="31"/>
        <v>0</v>
      </c>
      <c r="P211" s="172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406"/>
      <c r="B212" s="24">
        <f t="shared" si="49"/>
        <v>0.20833333333333331</v>
      </c>
      <c r="C212" s="24">
        <f t="shared" si="50"/>
        <v>0.24999999999999997</v>
      </c>
      <c r="D212" s="5"/>
      <c r="E212" s="172"/>
      <c r="F212" s="398"/>
      <c r="G212" s="398"/>
      <c r="H212" s="6"/>
      <c r="I212" s="7"/>
      <c r="J212" s="7"/>
      <c r="K212" s="30">
        <f t="shared" si="32"/>
        <v>0</v>
      </c>
      <c r="L212" s="395"/>
      <c r="M212" s="396"/>
      <c r="N212" s="397"/>
      <c r="O212" s="36">
        <f t="shared" si="31"/>
        <v>0</v>
      </c>
      <c r="P212" s="172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40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398"/>
      <c r="G213" s="398"/>
      <c r="H213" s="6"/>
      <c r="I213" s="7"/>
      <c r="J213" s="7"/>
      <c r="K213" s="30">
        <f t="shared" si="32"/>
        <v>0</v>
      </c>
      <c r="L213" s="395"/>
      <c r="M213" s="396"/>
      <c r="N213" s="397"/>
      <c r="O213" s="36">
        <f t="shared" si="31"/>
        <v>0</v>
      </c>
      <c r="P213" s="172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40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393"/>
      <c r="G214" s="394"/>
      <c r="H214" s="6"/>
      <c r="I214" s="7"/>
      <c r="J214" s="7"/>
      <c r="K214" s="30">
        <f t="shared" si="32"/>
        <v>0</v>
      </c>
      <c r="L214" s="395"/>
      <c r="M214" s="396"/>
      <c r="N214" s="397"/>
      <c r="O214" s="36">
        <f t="shared" si="31"/>
        <v>0</v>
      </c>
      <c r="P214" s="172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406"/>
      <c r="B215" s="24">
        <f t="shared" si="49"/>
        <v>0.33333333333333331</v>
      </c>
      <c r="C215" s="24">
        <f t="shared" si="50"/>
        <v>0.375</v>
      </c>
      <c r="D215" s="5"/>
      <c r="E215" s="9"/>
      <c r="F215" s="393"/>
      <c r="G215" s="394"/>
      <c r="H215" s="6"/>
      <c r="I215" s="7"/>
      <c r="J215" s="7"/>
      <c r="K215" s="30">
        <f t="shared" si="32"/>
        <v>0</v>
      </c>
      <c r="L215" s="395"/>
      <c r="M215" s="396"/>
      <c r="N215" s="397"/>
      <c r="O215" s="36">
        <f t="shared" si="31"/>
        <v>0</v>
      </c>
      <c r="P215" s="172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406"/>
      <c r="B216" s="24">
        <f t="shared" si="49"/>
        <v>0.375</v>
      </c>
      <c r="C216" s="24">
        <f t="shared" si="50"/>
        <v>0.41666666666666669</v>
      </c>
      <c r="D216" s="5"/>
      <c r="E216" s="9"/>
      <c r="F216" s="398"/>
      <c r="G216" s="398"/>
      <c r="H216" s="6"/>
      <c r="I216" s="7"/>
      <c r="J216" s="7"/>
      <c r="K216" s="30">
        <f t="shared" si="32"/>
        <v>0</v>
      </c>
      <c r="L216" s="395"/>
      <c r="M216" s="396"/>
      <c r="N216" s="397"/>
      <c r="O216" s="36">
        <f t="shared" si="31"/>
        <v>0</v>
      </c>
      <c r="P216" s="172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40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401"/>
      <c r="G217" s="401"/>
      <c r="H217" s="12"/>
      <c r="I217" s="13"/>
      <c r="J217" s="13"/>
      <c r="K217" s="31">
        <f t="shared" si="32"/>
        <v>0</v>
      </c>
      <c r="L217" s="402"/>
      <c r="M217" s="403"/>
      <c r="N217" s="404"/>
      <c r="O217" s="173">
        <f t="shared" si="31"/>
        <v>0</v>
      </c>
      <c r="P217" s="173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405">
        <f>A157</f>
        <v>0</v>
      </c>
      <c r="B218" s="23">
        <f>B146</f>
        <v>0</v>
      </c>
      <c r="C218" s="23">
        <f>B218+1/24</f>
        <v>4.1666666666666664E-2</v>
      </c>
      <c r="D218" s="1"/>
      <c r="E218" s="171"/>
      <c r="F218" s="408"/>
      <c r="G218" s="409"/>
      <c r="H218" s="2"/>
      <c r="I218" s="3"/>
      <c r="J218" s="3"/>
      <c r="K218" s="29">
        <f t="shared" si="32"/>
        <v>0</v>
      </c>
      <c r="L218" s="410"/>
      <c r="M218" s="411"/>
      <c r="N218" s="412"/>
      <c r="O218" s="35">
        <f t="shared" si="31"/>
        <v>0</v>
      </c>
      <c r="P218" s="171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406"/>
      <c r="B219" s="24">
        <f>C218</f>
        <v>4.1666666666666664E-2</v>
      </c>
      <c r="C219" s="24">
        <f>B219+1/24</f>
        <v>8.3333333333333329E-2</v>
      </c>
      <c r="D219" s="5"/>
      <c r="E219" s="172"/>
      <c r="F219" s="393"/>
      <c r="G219" s="394"/>
      <c r="H219" s="6"/>
      <c r="I219" s="7"/>
      <c r="J219" s="7"/>
      <c r="K219" s="30">
        <f t="shared" si="32"/>
        <v>0</v>
      </c>
      <c r="L219" s="395"/>
      <c r="M219" s="396"/>
      <c r="N219" s="397"/>
      <c r="O219" s="36">
        <f t="shared" si="31"/>
        <v>0</v>
      </c>
      <c r="P219" s="172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40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72"/>
      <c r="F220" s="398"/>
      <c r="G220" s="398"/>
      <c r="H220" s="6"/>
      <c r="I220" s="7"/>
      <c r="J220" s="7"/>
      <c r="K220" s="30">
        <f t="shared" si="32"/>
        <v>0</v>
      </c>
      <c r="L220" s="395"/>
      <c r="M220" s="396"/>
      <c r="N220" s="397"/>
      <c r="O220" s="36">
        <f t="shared" si="31"/>
        <v>0</v>
      </c>
      <c r="P220" s="172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406"/>
      <c r="B221" s="24">
        <f t="shared" si="51"/>
        <v>0.125</v>
      </c>
      <c r="C221" s="24">
        <f t="shared" si="52"/>
        <v>0.16666666666666666</v>
      </c>
      <c r="D221" s="5"/>
      <c r="E221" s="172"/>
      <c r="F221" s="398"/>
      <c r="G221" s="398"/>
      <c r="H221" s="6"/>
      <c r="I221" s="7"/>
      <c r="J221" s="7"/>
      <c r="K221" s="30">
        <f t="shared" si="32"/>
        <v>0</v>
      </c>
      <c r="L221" s="395"/>
      <c r="M221" s="396"/>
      <c r="N221" s="397"/>
      <c r="O221" s="36">
        <f t="shared" si="31"/>
        <v>0</v>
      </c>
      <c r="P221" s="172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406"/>
      <c r="B222" s="24">
        <f t="shared" si="51"/>
        <v>0.16666666666666666</v>
      </c>
      <c r="C222" s="24">
        <f t="shared" si="52"/>
        <v>0.20833333333333331</v>
      </c>
      <c r="D222" s="5"/>
      <c r="E222" s="172"/>
      <c r="F222" s="398"/>
      <c r="G222" s="398"/>
      <c r="H222" s="6"/>
      <c r="I222" s="7"/>
      <c r="J222" s="7"/>
      <c r="K222" s="30">
        <f t="shared" si="32"/>
        <v>0</v>
      </c>
      <c r="L222" s="395"/>
      <c r="M222" s="396"/>
      <c r="N222" s="397"/>
      <c r="O222" s="36">
        <f t="shared" si="31"/>
        <v>0</v>
      </c>
      <c r="P222" s="172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406"/>
      <c r="B223" s="24">
        <f t="shared" si="51"/>
        <v>0.20833333333333331</v>
      </c>
      <c r="C223" s="24">
        <f t="shared" si="52"/>
        <v>0.24999999999999997</v>
      </c>
      <c r="D223" s="5"/>
      <c r="E223" s="172"/>
      <c r="F223" s="398"/>
      <c r="G223" s="398"/>
      <c r="H223" s="6"/>
      <c r="I223" s="7"/>
      <c r="J223" s="7"/>
      <c r="K223" s="30">
        <f t="shared" si="32"/>
        <v>0</v>
      </c>
      <c r="L223" s="395"/>
      <c r="M223" s="396"/>
      <c r="N223" s="397"/>
      <c r="O223" s="36">
        <f t="shared" si="31"/>
        <v>0</v>
      </c>
      <c r="P223" s="172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40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398"/>
      <c r="G224" s="398"/>
      <c r="H224" s="6"/>
      <c r="I224" s="7"/>
      <c r="J224" s="7"/>
      <c r="K224" s="30">
        <f t="shared" si="32"/>
        <v>0</v>
      </c>
      <c r="L224" s="395"/>
      <c r="M224" s="396"/>
      <c r="N224" s="397"/>
      <c r="O224" s="36">
        <f t="shared" si="31"/>
        <v>0</v>
      </c>
      <c r="P224" s="172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40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393"/>
      <c r="G225" s="394"/>
      <c r="H225" s="6"/>
      <c r="I225" s="7"/>
      <c r="J225" s="7"/>
      <c r="K225" s="30">
        <f t="shared" si="32"/>
        <v>0</v>
      </c>
      <c r="L225" s="395"/>
      <c r="M225" s="396"/>
      <c r="N225" s="397"/>
      <c r="O225" s="36">
        <f t="shared" si="31"/>
        <v>0</v>
      </c>
      <c r="P225" s="172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406"/>
      <c r="B226" s="24">
        <f t="shared" si="51"/>
        <v>0.33333333333333331</v>
      </c>
      <c r="C226" s="24">
        <f t="shared" si="52"/>
        <v>0.375</v>
      </c>
      <c r="D226" s="5"/>
      <c r="E226" s="9"/>
      <c r="F226" s="393"/>
      <c r="G226" s="394"/>
      <c r="H226" s="6"/>
      <c r="I226" s="7"/>
      <c r="J226" s="7"/>
      <c r="K226" s="30">
        <f t="shared" si="32"/>
        <v>0</v>
      </c>
      <c r="L226" s="395"/>
      <c r="M226" s="396"/>
      <c r="N226" s="397"/>
      <c r="O226" s="36">
        <f t="shared" ref="O226:O228" si="53">IF(H226=$V$5,$F$122,"")</f>
        <v>0</v>
      </c>
      <c r="P226" s="172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406"/>
      <c r="B227" s="24">
        <f t="shared" si="51"/>
        <v>0.375</v>
      </c>
      <c r="C227" s="24">
        <f t="shared" si="52"/>
        <v>0.41666666666666669</v>
      </c>
      <c r="D227" s="5"/>
      <c r="E227" s="9"/>
      <c r="F227" s="398"/>
      <c r="G227" s="398"/>
      <c r="H227" s="6"/>
      <c r="I227" s="7"/>
      <c r="J227" s="7"/>
      <c r="K227" s="30">
        <f t="shared" ref="K227:K228" si="54">(J227-I227+(J227&lt;I227))*24*60</f>
        <v>0</v>
      </c>
      <c r="L227" s="395"/>
      <c r="M227" s="396"/>
      <c r="N227" s="397"/>
      <c r="O227" s="36">
        <f t="shared" si="53"/>
        <v>0</v>
      </c>
      <c r="P227" s="172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40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401"/>
      <c r="G228" s="401"/>
      <c r="H228" s="12"/>
      <c r="I228" s="13"/>
      <c r="J228" s="13"/>
      <c r="K228" s="31">
        <f t="shared" si="54"/>
        <v>0</v>
      </c>
      <c r="L228" s="402"/>
      <c r="M228" s="403"/>
      <c r="N228" s="404"/>
      <c r="O228" s="173">
        <f t="shared" si="53"/>
        <v>0</v>
      </c>
      <c r="P228" s="173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5" thickBot="1">
      <c r="S229" s="34">
        <f t="shared" ref="S229:Z229" si="55">SUM(S162:S228)</f>
        <v>293.99999999999994</v>
      </c>
      <c r="T229" s="34">
        <f t="shared" si="55"/>
        <v>0</v>
      </c>
      <c r="U229" s="34">
        <f t="shared" si="55"/>
        <v>25.000000000000071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571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</mergeCells>
  <conditionalFormatting sqref="A37:F42">
    <cfRule type="containsBlanks" dxfId="676" priority="114" stopIfTrue="1">
      <formula>LEN(TRIM(A37))=0</formula>
    </cfRule>
  </conditionalFormatting>
  <conditionalFormatting sqref="A152:F157">
    <cfRule type="containsBlanks" dxfId="675" priority="88" stopIfTrue="1">
      <formula>LEN(TRIM(A152))=0</formula>
    </cfRule>
  </conditionalFormatting>
  <conditionalFormatting sqref="B21:C32">
    <cfRule type="containsBlanks" dxfId="674" priority="120" stopIfTrue="1">
      <formula>LEN(TRIM(B21))=0</formula>
    </cfRule>
  </conditionalFormatting>
  <conditionalFormatting sqref="B136:C147">
    <cfRule type="containsBlanks" dxfId="673" priority="94" stopIfTrue="1">
      <formula>LEN(TRIM(B136))=0</formula>
    </cfRule>
  </conditionalFormatting>
  <conditionalFormatting sqref="D162:D166 D167:G168 D169:F170">
    <cfRule type="containsBlanks" dxfId="672" priority="87" stopIfTrue="1">
      <formula>LEN(TRIM(D162))=0</formula>
    </cfRule>
  </conditionalFormatting>
  <conditionalFormatting sqref="D181:F182 D183:G184">
    <cfRule type="containsBlanks" dxfId="671" priority="86" stopIfTrue="1">
      <formula>LEN(TRIM(D181))=0</formula>
    </cfRule>
  </conditionalFormatting>
  <conditionalFormatting sqref="D63:G65 D66:F67">
    <cfRule type="containsBlanks" dxfId="670" priority="112" stopIfTrue="1">
      <formula>LEN(TRIM(D63))=0</formula>
    </cfRule>
  </conditionalFormatting>
  <conditionalFormatting sqref="D72:G76 D77:F78 D79:J80">
    <cfRule type="containsBlanks" dxfId="669" priority="111" stopIfTrue="1">
      <formula>LEN(TRIM(D72))=0</formula>
    </cfRule>
  </conditionalFormatting>
  <conditionalFormatting sqref="D81:G87 D88:F89 D90:J91">
    <cfRule type="containsBlanks" dxfId="668" priority="110" stopIfTrue="1">
      <formula>LEN(TRIM(D81))=0</formula>
    </cfRule>
  </conditionalFormatting>
  <conditionalFormatting sqref="D92:G98 D99:F100 D101:J102">
    <cfRule type="containsBlanks" dxfId="667" priority="58" stopIfTrue="1">
      <formula>LEN(TRIM(D92))=0</formula>
    </cfRule>
  </conditionalFormatting>
  <conditionalFormatting sqref="D103:G109 D110:F111 D112:J113">
    <cfRule type="containsBlanks" dxfId="666" priority="52" stopIfTrue="1">
      <formula>LEN(TRIM(D103))=0</formula>
    </cfRule>
  </conditionalFormatting>
  <conditionalFormatting sqref="D171:G180">
    <cfRule type="containsBlanks" dxfId="665" priority="21" stopIfTrue="1">
      <formula>LEN(TRIM(D171))=0</formula>
    </cfRule>
  </conditionalFormatting>
  <conditionalFormatting sqref="D188:G191 D192:F193 D194:G195">
    <cfRule type="containsBlanks" dxfId="664" priority="85" stopIfTrue="1">
      <formula>LEN(TRIM(D188))=0</formula>
    </cfRule>
  </conditionalFormatting>
  <conditionalFormatting sqref="D200:G202 D203:F204 D205:J206">
    <cfRule type="containsBlanks" dxfId="663" priority="84" stopIfTrue="1">
      <formula>LEN(TRIM(D200))=0</formula>
    </cfRule>
  </conditionalFormatting>
  <conditionalFormatting sqref="D207:G213 D214:F215 D216:J217">
    <cfRule type="containsBlanks" dxfId="662" priority="46" stopIfTrue="1">
      <formula>LEN(TRIM(D207))=0</formula>
    </cfRule>
  </conditionalFormatting>
  <conditionalFormatting sqref="D218:G224 D225:F226 D227:J228">
    <cfRule type="containsBlanks" dxfId="661" priority="39" stopIfTrue="1">
      <formula>LEN(TRIM(D218))=0</formula>
    </cfRule>
  </conditionalFormatting>
  <conditionalFormatting sqref="D47:J53 D54:F55 H54:J55">
    <cfRule type="containsBlanks" dxfId="660" priority="113" stopIfTrue="1">
      <formula>LEN(TRIM(D47))=0</formula>
    </cfRule>
  </conditionalFormatting>
  <conditionalFormatting sqref="D56:J62">
    <cfRule type="containsBlanks" dxfId="659" priority="9" stopIfTrue="1">
      <formula>LEN(TRIM(D56))=0</formula>
    </cfRule>
  </conditionalFormatting>
  <conditionalFormatting sqref="D68:J71">
    <cfRule type="containsBlanks" dxfId="658" priority="7" stopIfTrue="1">
      <formula>LEN(TRIM(D68))=0</formula>
    </cfRule>
  </conditionalFormatting>
  <conditionalFormatting sqref="D185:J187">
    <cfRule type="containsBlanks" dxfId="657" priority="3" stopIfTrue="1">
      <formula>LEN(TRIM(D185))=0</formula>
    </cfRule>
  </conditionalFormatting>
  <conditionalFormatting sqref="D196:J199">
    <cfRule type="containsBlanks" dxfId="656" priority="1" stopIfTrue="1">
      <formula>LEN(TRIM(D196))=0</formula>
    </cfRule>
  </conditionalFormatting>
  <conditionalFormatting sqref="E21:E32">
    <cfRule type="containsBlanks" dxfId="655" priority="119" stopIfTrue="1">
      <formula>LEN(TRIM(E21))=0</formula>
    </cfRule>
  </conditionalFormatting>
  <conditionalFormatting sqref="E136:E147">
    <cfRule type="containsBlanks" dxfId="654" priority="93" stopIfTrue="1">
      <formula>LEN(TRIM(E136))=0</formula>
    </cfRule>
  </conditionalFormatting>
  <conditionalFormatting sqref="E165:G166">
    <cfRule type="containsBlanks" dxfId="653" priority="23" stopIfTrue="1">
      <formula>LEN(TRIM(E165))=0</formula>
    </cfRule>
  </conditionalFormatting>
  <conditionalFormatting sqref="E162:J164">
    <cfRule type="containsBlanks" dxfId="652" priority="29" stopIfTrue="1">
      <formula>LEN(TRIM(E162))=0</formula>
    </cfRule>
  </conditionalFormatting>
  <conditionalFormatting sqref="F5:H13">
    <cfRule type="containsBlanks" dxfId="651" priority="59" stopIfTrue="1">
      <formula>LEN(TRIM(F5))=0</formula>
    </cfRule>
  </conditionalFormatting>
  <conditionalFormatting sqref="F120:H128">
    <cfRule type="containsBlanks" dxfId="650" priority="70" stopIfTrue="1">
      <formula>LEN(TRIM(F120))=0</formula>
    </cfRule>
  </conditionalFormatting>
  <conditionalFormatting sqref="H63:J67">
    <cfRule type="containsBlanks" dxfId="649" priority="69" stopIfTrue="1">
      <formula>LEN(TRIM(H63))=0</formula>
    </cfRule>
  </conditionalFormatting>
  <conditionalFormatting sqref="H72:J78">
    <cfRule type="containsBlanks" dxfId="648" priority="68" stopIfTrue="1">
      <formula>LEN(TRIM(H72))=0</formula>
    </cfRule>
  </conditionalFormatting>
  <conditionalFormatting sqref="H81:J89">
    <cfRule type="containsBlanks" dxfId="647" priority="67" stopIfTrue="1">
      <formula>LEN(TRIM(H81))=0</formula>
    </cfRule>
  </conditionalFormatting>
  <conditionalFormatting sqref="H92:J100">
    <cfRule type="containsBlanks" dxfId="646" priority="53" stopIfTrue="1">
      <formula>LEN(TRIM(H92))=0</formula>
    </cfRule>
  </conditionalFormatting>
  <conditionalFormatting sqref="H103:J111">
    <cfRule type="containsBlanks" dxfId="645" priority="47" stopIfTrue="1">
      <formula>LEN(TRIM(H103))=0</formula>
    </cfRule>
  </conditionalFormatting>
  <conditionalFormatting sqref="H165:J184">
    <cfRule type="containsBlanks" dxfId="644" priority="22" stopIfTrue="1">
      <formula>LEN(TRIM(H165))=0</formula>
    </cfRule>
  </conditionalFormatting>
  <conditionalFormatting sqref="H188:J195">
    <cfRule type="containsBlanks" dxfId="643" priority="62" stopIfTrue="1">
      <formula>LEN(TRIM(H188))=0</formula>
    </cfRule>
  </conditionalFormatting>
  <conditionalFormatting sqref="H200:J204">
    <cfRule type="containsBlanks" dxfId="642" priority="61" stopIfTrue="1">
      <formula>LEN(TRIM(H200))=0</formula>
    </cfRule>
  </conditionalFormatting>
  <conditionalFormatting sqref="H207:J215">
    <cfRule type="containsBlanks" dxfId="641" priority="40" stopIfTrue="1">
      <formula>LEN(TRIM(H207))=0</formula>
    </cfRule>
  </conditionalFormatting>
  <conditionalFormatting sqref="H218:J226">
    <cfRule type="containsBlanks" dxfId="640" priority="33" stopIfTrue="1">
      <formula>LEN(TRIM(H218))=0</formula>
    </cfRule>
  </conditionalFormatting>
  <conditionalFormatting sqref="K5:L13">
    <cfRule type="containsBlanks" dxfId="639" priority="60" stopIfTrue="1">
      <formula>LEN(TRIM(K5))=0</formula>
    </cfRule>
  </conditionalFormatting>
  <conditionalFormatting sqref="K120:L128">
    <cfRule type="containsBlanks" dxfId="638" priority="96" stopIfTrue="1">
      <formula>LEN(TRIM(K120))=0</formula>
    </cfRule>
  </conditionalFormatting>
  <conditionalFormatting sqref="L47:L113">
    <cfRule type="containsBlanks" dxfId="637" priority="48" stopIfTrue="1">
      <formula>LEN(TRIM(L47))=0</formula>
    </cfRule>
  </conditionalFormatting>
  <conditionalFormatting sqref="L162:L228">
    <cfRule type="containsBlanks" dxfId="636" priority="20" stopIfTrue="1">
      <formula>LEN(TRIM(L162))=0</formula>
    </cfRule>
  </conditionalFormatting>
  <conditionalFormatting sqref="O47:Q113">
    <cfRule type="containsBlanks" dxfId="635" priority="49" stopIfTrue="1">
      <formula>LEN(TRIM(O47))=0</formula>
    </cfRule>
  </conditionalFormatting>
  <conditionalFormatting sqref="O162:Q228">
    <cfRule type="containsBlanks" dxfId="634" priority="34" stopIfTrue="1">
      <formula>LEN(TRIM(O162))=0</formula>
    </cfRule>
  </conditionalFormatting>
  <dataValidations disablePrompts="1" count="1">
    <dataValidation type="list" showInputMessage="1" showErrorMessage="1" sqref="H68:H69 H79:H80 H90:H91 H194:H195 H101:H102 H112:H113 H216:H217 H205:H206 H183:H184 H227:H228" xr:uid="{8103EA1D-008C-4DC3-BC94-5550F46DFA78}">
      <formula1>$V$3:$V$5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7"/>
  <dimension ref="A1:AB229"/>
  <sheetViews>
    <sheetView topLeftCell="A134" zoomScale="70" zoomScaleNormal="70" workbookViewId="0">
      <selection activeCell="H166" sqref="A1:XFD1048576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185"/>
      <c r="S1" s="185"/>
      <c r="T1" s="185"/>
      <c r="U1" s="185"/>
    </row>
    <row r="2" spans="1:24" ht="15.75" thickBot="1">
      <c r="A2" s="258" t="s">
        <v>90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186"/>
      <c r="S2" s="186"/>
      <c r="T2" s="186"/>
      <c r="U2" s="186"/>
    </row>
    <row r="3" spans="1:24" ht="18.75" thickBot="1">
      <c r="A3" s="259" t="s">
        <v>60</v>
      </c>
      <c r="B3" s="260"/>
      <c r="C3" s="260"/>
      <c r="D3" s="260"/>
      <c r="E3" s="261"/>
      <c r="F3" s="37" t="s">
        <v>61</v>
      </c>
      <c r="G3" s="38">
        <f>SUM(J21:J32)+SUM(J136:J147)</f>
        <v>36939.999999999993</v>
      </c>
      <c r="H3" s="38">
        <f>SUM(K21:K32)+SUM(K136:K147)</f>
        <v>30812</v>
      </c>
      <c r="I3" s="81" t="s">
        <v>47</v>
      </c>
      <c r="J3" s="82">
        <v>2800</v>
      </c>
      <c r="K3" s="83" t="s">
        <v>54</v>
      </c>
      <c r="L3" s="84">
        <v>720</v>
      </c>
    </row>
    <row r="4" spans="1:24" ht="20.25" customHeight="1" thickBot="1">
      <c r="A4" s="262" t="s">
        <v>8</v>
      </c>
      <c r="B4" s="263"/>
      <c r="C4" s="263"/>
      <c r="D4" s="263"/>
      <c r="E4" s="264"/>
      <c r="F4" s="265" t="s">
        <v>34</v>
      </c>
      <c r="G4" s="265"/>
      <c r="H4" s="266"/>
      <c r="I4" s="265" t="s">
        <v>9</v>
      </c>
      <c r="J4" s="267"/>
      <c r="K4" s="268" t="s">
        <v>16</v>
      </c>
      <c r="L4" s="266"/>
      <c r="M4" s="85"/>
      <c r="N4" s="269" t="s">
        <v>28</v>
      </c>
      <c r="O4" s="270"/>
      <c r="P4" s="270"/>
      <c r="Q4" s="270"/>
      <c r="R4" s="270"/>
      <c r="S4" s="270"/>
      <c r="T4" s="270"/>
      <c r="U4" s="271"/>
      <c r="X4" s="86"/>
    </row>
    <row r="5" spans="1:24" ht="15" thickBot="1">
      <c r="A5" s="289" t="s">
        <v>63</v>
      </c>
      <c r="B5" s="290"/>
      <c r="C5" s="290"/>
      <c r="D5" s="290"/>
      <c r="E5" s="290"/>
      <c r="F5" s="291" t="s">
        <v>249</v>
      </c>
      <c r="G5" s="292"/>
      <c r="H5" s="293"/>
      <c r="I5" s="294" t="s">
        <v>65</v>
      </c>
      <c r="J5" s="295"/>
      <c r="K5" s="291" t="s">
        <v>251</v>
      </c>
      <c r="L5" s="293"/>
      <c r="N5" s="296"/>
      <c r="O5" s="280" t="s">
        <v>29</v>
      </c>
      <c r="P5" s="281"/>
      <c r="Q5" s="281"/>
      <c r="R5" s="178"/>
      <c r="S5" s="178"/>
      <c r="T5" s="178"/>
      <c r="U5" s="87"/>
      <c r="X5" s="88"/>
    </row>
    <row r="6" spans="1:24" ht="14.25">
      <c r="A6" s="183" t="s">
        <v>7</v>
      </c>
      <c r="B6" s="184"/>
      <c r="C6" s="184"/>
      <c r="D6" s="184"/>
      <c r="E6" s="184"/>
      <c r="F6" s="275" t="s">
        <v>250</v>
      </c>
      <c r="G6" s="276"/>
      <c r="H6" s="277"/>
      <c r="I6" s="294" t="s">
        <v>45</v>
      </c>
      <c r="J6" s="295"/>
      <c r="K6" s="275" t="s">
        <v>190</v>
      </c>
      <c r="L6" s="277"/>
      <c r="N6" s="297"/>
      <c r="O6" s="298"/>
      <c r="P6" s="299"/>
      <c r="Q6" s="299"/>
      <c r="R6" s="179"/>
      <c r="S6" s="179"/>
      <c r="T6" s="179"/>
      <c r="U6" s="89"/>
      <c r="X6" s="88"/>
    </row>
    <row r="7" spans="1:24" ht="16.5" customHeight="1">
      <c r="A7" s="272" t="s">
        <v>46</v>
      </c>
      <c r="B7" s="273"/>
      <c r="C7" s="273"/>
      <c r="D7" s="273"/>
      <c r="E7" s="274"/>
      <c r="F7" s="275" t="s">
        <v>124</v>
      </c>
      <c r="G7" s="276"/>
      <c r="H7" s="277"/>
      <c r="I7" s="183" t="s">
        <v>44</v>
      </c>
      <c r="J7" s="71"/>
      <c r="K7" s="275" t="s">
        <v>264</v>
      </c>
      <c r="L7" s="277"/>
      <c r="N7" s="278"/>
      <c r="O7" s="280" t="s">
        <v>30</v>
      </c>
      <c r="P7" s="281"/>
      <c r="Q7" s="282"/>
      <c r="R7" s="180"/>
      <c r="S7" s="180"/>
      <c r="T7" s="180"/>
      <c r="U7" s="87"/>
      <c r="X7" s="88"/>
    </row>
    <row r="8" spans="1:24" ht="16.5" customHeight="1" thickBot="1">
      <c r="A8" s="272" t="s">
        <v>66</v>
      </c>
      <c r="B8" s="273"/>
      <c r="C8" s="273"/>
      <c r="D8" s="273"/>
      <c r="E8" s="274"/>
      <c r="F8" s="286" t="s">
        <v>263</v>
      </c>
      <c r="G8" s="287"/>
      <c r="H8" s="288"/>
      <c r="I8" s="183" t="s">
        <v>67</v>
      </c>
      <c r="J8" s="71"/>
      <c r="K8" s="286" t="s">
        <v>265</v>
      </c>
      <c r="L8" s="288"/>
      <c r="N8" s="279"/>
      <c r="O8" s="283"/>
      <c r="P8" s="284"/>
      <c r="Q8" s="285"/>
      <c r="R8" s="181"/>
      <c r="S8" s="181"/>
      <c r="T8" s="181"/>
      <c r="U8" s="91"/>
      <c r="X8" s="88"/>
    </row>
    <row r="9" spans="1:24" ht="15" thickBot="1">
      <c r="A9" s="303" t="s">
        <v>66</v>
      </c>
      <c r="B9" s="304"/>
      <c r="C9" s="304"/>
      <c r="D9" s="304"/>
      <c r="E9" s="305"/>
      <c r="F9" s="306" t="s">
        <v>122</v>
      </c>
      <c r="G9" s="307"/>
      <c r="H9" s="308"/>
      <c r="I9" s="92"/>
      <c r="J9" s="93"/>
      <c r="K9" s="306"/>
      <c r="L9" s="308"/>
      <c r="N9" s="309"/>
      <c r="O9" s="309"/>
      <c r="P9" s="310"/>
      <c r="Q9" s="310"/>
      <c r="R9" s="182"/>
      <c r="S9" s="182"/>
      <c r="T9" s="182"/>
      <c r="U9" s="182"/>
      <c r="X9" s="88"/>
    </row>
    <row r="10" spans="1:24" ht="15" hidden="1" thickBot="1">
      <c r="A10" s="94"/>
      <c r="B10" s="95"/>
      <c r="C10" s="95"/>
      <c r="D10" s="95"/>
      <c r="E10" s="95"/>
      <c r="F10" s="96"/>
      <c r="G10" s="96"/>
      <c r="H10" s="96"/>
      <c r="I10" s="95"/>
      <c r="J10" s="95"/>
      <c r="K10" s="96"/>
      <c r="L10" s="97"/>
      <c r="N10" s="177"/>
      <c r="O10" s="177"/>
      <c r="P10" s="182"/>
      <c r="Q10" s="182"/>
      <c r="R10" s="182"/>
      <c r="S10" s="182"/>
      <c r="T10" s="182"/>
      <c r="U10" s="182"/>
      <c r="X10" s="88"/>
    </row>
    <row r="11" spans="1:24" ht="15" hidden="1" thickBot="1">
      <c r="A11" s="94"/>
      <c r="B11" s="95"/>
      <c r="C11" s="95"/>
      <c r="D11" s="95"/>
      <c r="E11" s="95"/>
      <c r="F11" s="96"/>
      <c r="G11" s="96"/>
      <c r="H11" s="96"/>
      <c r="I11" s="95"/>
      <c r="J11" s="95"/>
      <c r="K11" s="96"/>
      <c r="L11" s="97"/>
      <c r="N11" s="177"/>
      <c r="O11" s="177"/>
      <c r="P11" s="182"/>
      <c r="Q11" s="182"/>
      <c r="R11" s="182"/>
      <c r="S11" s="182"/>
      <c r="T11" s="182"/>
      <c r="U11" s="182"/>
      <c r="X11" s="88"/>
    </row>
    <row r="12" spans="1:24" ht="15" hidden="1" thickBot="1">
      <c r="A12" s="94"/>
      <c r="B12" s="95"/>
      <c r="C12" s="95"/>
      <c r="D12" s="95"/>
      <c r="E12" s="95"/>
      <c r="F12" s="96"/>
      <c r="G12" s="96"/>
      <c r="H12" s="96"/>
      <c r="I12" s="95"/>
      <c r="J12" s="95"/>
      <c r="K12" s="96"/>
      <c r="L12" s="97"/>
      <c r="N12" s="177"/>
      <c r="O12" s="177"/>
      <c r="P12" s="182"/>
      <c r="Q12" s="182"/>
      <c r="R12" s="182"/>
      <c r="S12" s="182"/>
      <c r="T12" s="182"/>
      <c r="U12" s="182"/>
      <c r="X12" s="88"/>
    </row>
    <row r="13" spans="1:24" ht="15" hidden="1" thickBot="1">
      <c r="A13" s="94"/>
      <c r="B13" s="95"/>
      <c r="C13" s="95"/>
      <c r="D13" s="95"/>
      <c r="E13" s="95"/>
      <c r="F13" s="96"/>
      <c r="G13" s="96"/>
      <c r="H13" s="96"/>
      <c r="I13" s="95"/>
      <c r="J13" s="95"/>
      <c r="K13" s="96"/>
      <c r="L13" s="97"/>
      <c r="N13" s="177"/>
      <c r="O13" s="177"/>
      <c r="P13" s="182"/>
      <c r="Q13" s="182"/>
      <c r="R13" s="182"/>
      <c r="S13" s="182"/>
      <c r="T13" s="182"/>
      <c r="U13" s="182"/>
      <c r="X13" s="88"/>
    </row>
    <row r="14" spans="1:24" ht="18.75" customHeight="1" thickBot="1">
      <c r="A14" s="311" t="s">
        <v>33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3"/>
      <c r="N14" s="314" t="s">
        <v>37</v>
      </c>
      <c r="O14" s="315"/>
      <c r="P14" s="315"/>
      <c r="Q14" s="315"/>
      <c r="R14" s="315"/>
      <c r="S14" s="315"/>
      <c r="T14" s="315"/>
      <c r="U14" s="315"/>
      <c r="V14" s="316"/>
      <c r="X14" s="88"/>
    </row>
    <row r="15" spans="1:24" ht="8.25" customHeight="1">
      <c r="A15" s="300" t="s">
        <v>83</v>
      </c>
      <c r="B15" s="300" t="s">
        <v>51</v>
      </c>
      <c r="C15" s="300" t="s">
        <v>52</v>
      </c>
      <c r="D15" s="300" t="s">
        <v>24</v>
      </c>
      <c r="E15" s="300" t="s">
        <v>53</v>
      </c>
      <c r="F15" s="300" t="s">
        <v>55</v>
      </c>
      <c r="G15" s="300" t="s">
        <v>50</v>
      </c>
      <c r="H15" s="300" t="s">
        <v>64</v>
      </c>
      <c r="I15" s="300" t="s">
        <v>57</v>
      </c>
      <c r="J15" s="300" t="s">
        <v>49</v>
      </c>
      <c r="K15" s="300" t="s">
        <v>35</v>
      </c>
      <c r="L15" s="337" t="s">
        <v>48</v>
      </c>
      <c r="N15" s="324" t="s">
        <v>41</v>
      </c>
      <c r="O15" s="324"/>
      <c r="P15" s="325" t="s">
        <v>42</v>
      </c>
      <c r="Q15" s="326"/>
      <c r="R15" s="326"/>
      <c r="S15" s="326"/>
      <c r="T15" s="326"/>
      <c r="U15" s="327"/>
      <c r="V15" s="324" t="s">
        <v>43</v>
      </c>
      <c r="X15" s="88"/>
    </row>
    <row r="16" spans="1:24" ht="12.75" customHeight="1">
      <c r="A16" s="301"/>
      <c r="B16" s="301"/>
      <c r="C16" s="301"/>
      <c r="D16" s="301"/>
      <c r="E16" s="301"/>
      <c r="F16" s="301"/>
      <c r="G16" s="301"/>
      <c r="H16" s="301"/>
      <c r="I16" s="301"/>
      <c r="J16" s="301"/>
      <c r="K16" s="301"/>
      <c r="L16" s="338"/>
      <c r="N16" s="324"/>
      <c r="O16" s="324"/>
      <c r="P16" s="328"/>
      <c r="Q16" s="329"/>
      <c r="R16" s="329"/>
      <c r="S16" s="329"/>
      <c r="T16" s="329"/>
      <c r="U16" s="330"/>
      <c r="V16" s="324"/>
      <c r="X16" s="88"/>
    </row>
    <row r="17" spans="1:24" ht="12.75" customHeight="1">
      <c r="A17" s="301"/>
      <c r="B17" s="301"/>
      <c r="C17" s="301"/>
      <c r="D17" s="301"/>
      <c r="E17" s="301"/>
      <c r="F17" s="301"/>
      <c r="G17" s="301"/>
      <c r="H17" s="301"/>
      <c r="I17" s="301"/>
      <c r="J17" s="301"/>
      <c r="K17" s="301"/>
      <c r="L17" s="338"/>
      <c r="N17" s="324"/>
      <c r="O17" s="324"/>
      <c r="P17" s="328"/>
      <c r="Q17" s="329"/>
      <c r="R17" s="329"/>
      <c r="S17" s="329"/>
      <c r="T17" s="329"/>
      <c r="U17" s="330"/>
      <c r="V17" s="324"/>
      <c r="X17" s="88"/>
    </row>
    <row r="18" spans="1:24" ht="3.75" customHeight="1">
      <c r="A18" s="301"/>
      <c r="B18" s="301"/>
      <c r="C18" s="301"/>
      <c r="D18" s="301"/>
      <c r="E18" s="301"/>
      <c r="F18" s="301"/>
      <c r="G18" s="301"/>
      <c r="H18" s="301"/>
      <c r="I18" s="301"/>
      <c r="J18" s="301"/>
      <c r="K18" s="301"/>
      <c r="L18" s="338"/>
      <c r="N18" s="324"/>
      <c r="O18" s="324"/>
      <c r="P18" s="331"/>
      <c r="Q18" s="332"/>
      <c r="R18" s="332"/>
      <c r="S18" s="332"/>
      <c r="T18" s="332"/>
      <c r="U18" s="333"/>
      <c r="V18" s="324"/>
      <c r="X18" s="88"/>
    </row>
    <row r="19" spans="1:24" ht="45.75" customHeight="1" thickBot="1">
      <c r="A19" s="301"/>
      <c r="B19" s="301"/>
      <c r="C19" s="301"/>
      <c r="D19" s="302"/>
      <c r="E19" s="302"/>
      <c r="F19" s="302"/>
      <c r="G19" s="302"/>
      <c r="H19" s="302"/>
      <c r="I19" s="302"/>
      <c r="J19" s="302"/>
      <c r="K19" s="302"/>
      <c r="L19" s="338"/>
      <c r="M19" s="98"/>
      <c r="N19" s="334" t="s">
        <v>17</v>
      </c>
      <c r="O19" s="334"/>
      <c r="P19" s="18">
        <f>SUM(S47:S58)</f>
        <v>165.00000000000006</v>
      </c>
      <c r="Q19" s="18">
        <f>SUM(S59:S69)</f>
        <v>63.000000000000092</v>
      </c>
      <c r="R19" s="18">
        <f>SUM(S70:S80)</f>
        <v>25.000000000000231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253.00000000000037</v>
      </c>
      <c r="X19" s="182"/>
    </row>
    <row r="20" spans="1:24" ht="14.45" customHeight="1" thickBot="1">
      <c r="A20" s="317"/>
      <c r="B20" s="317"/>
      <c r="C20" s="317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176" t="s">
        <v>18</v>
      </c>
      <c r="O20" s="176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82"/>
    </row>
    <row r="21" spans="1:24" ht="17.25" customHeight="1">
      <c r="A21" s="300" t="str">
        <f>A37</f>
        <v>Ром</v>
      </c>
      <c r="B21" s="318">
        <v>0.33333333333333331</v>
      </c>
      <c r="C21" s="318">
        <v>0.5708333333333333</v>
      </c>
      <c r="D21" s="320">
        <f>(C21-B21+(C21&lt;B21))*24*60</f>
        <v>341.99999999999994</v>
      </c>
      <c r="E21" s="322">
        <v>2800</v>
      </c>
      <c r="F21" s="335">
        <f>IF(E21=0,0,(F37/J3*60))</f>
        <v>127.28571428571429</v>
      </c>
      <c r="G21" s="339">
        <f>IF($K21=0,0,(K21*100)/(D21*$J$3/60))</f>
        <v>37.218045112781958</v>
      </c>
      <c r="H21" s="335">
        <f>P19+P26</f>
        <v>165.00000000000006</v>
      </c>
      <c r="I21" s="339">
        <f>D21-F21-P27</f>
        <v>11.714285714285808</v>
      </c>
      <c r="J21" s="320">
        <f>(D21-H21)/60*E21</f>
        <v>8259.9999999999945</v>
      </c>
      <c r="K21" s="341">
        <f>F37</f>
        <v>5940</v>
      </c>
      <c r="L21" s="100">
        <f>IF($K21=0,0,K21/J21)</f>
        <v>0.71912832929782133</v>
      </c>
      <c r="N21" s="176" t="s">
        <v>19</v>
      </c>
      <c r="O21" s="176"/>
      <c r="P21" s="18">
        <f>SUM(U46:U57)</f>
        <v>26.999999999999904</v>
      </c>
      <c r="Q21" s="18">
        <f>SUM(U58:U68)</f>
        <v>6.9999999999999751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33.999999999999879</v>
      </c>
      <c r="W21" s="182"/>
      <c r="X21" s="182"/>
    </row>
    <row r="22" spans="1:24" ht="17.25" customHeight="1" thickBot="1">
      <c r="A22" s="317"/>
      <c r="B22" s="319"/>
      <c r="C22" s="319"/>
      <c r="D22" s="321"/>
      <c r="E22" s="323"/>
      <c r="F22" s="336"/>
      <c r="G22" s="340"/>
      <c r="H22" s="336"/>
      <c r="I22" s="340"/>
      <c r="J22" s="321"/>
      <c r="K22" s="342"/>
      <c r="L22" s="101">
        <f>K21-J21</f>
        <v>-2319.9999999999945</v>
      </c>
      <c r="N22" s="176" t="s">
        <v>20</v>
      </c>
      <c r="O22" s="176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82"/>
      <c r="X22" s="182"/>
    </row>
    <row r="23" spans="1:24" ht="17.25" customHeight="1">
      <c r="A23" s="300" t="str">
        <f>A38</f>
        <v>Карамель</v>
      </c>
      <c r="B23" s="318">
        <v>0.5708333333333333</v>
      </c>
      <c r="C23" s="318">
        <v>0.71180555555555547</v>
      </c>
      <c r="D23" s="320">
        <f>(C23-B23+(C23&lt;B23))*24*60</f>
        <v>202.99999999999991</v>
      </c>
      <c r="E23" s="322">
        <v>2800</v>
      </c>
      <c r="F23" s="335">
        <f>IF(E23=0,0,(F38/J3*60))</f>
        <v>131.05714285714285</v>
      </c>
      <c r="G23" s="339">
        <f>IF($K23=0,0,(K23*100)/(D23*$J$3/60))</f>
        <v>64.560168895144287</v>
      </c>
      <c r="H23" s="335">
        <f>Q19+Q26</f>
        <v>63.000000000000092</v>
      </c>
      <c r="I23" s="339">
        <f>D23-F23-Q27</f>
        <v>-6.0571428571429777</v>
      </c>
      <c r="J23" s="320">
        <f>(D23-H23)/60*E23</f>
        <v>6533.3333333333248</v>
      </c>
      <c r="K23" s="341">
        <f>F38</f>
        <v>6116</v>
      </c>
      <c r="L23" s="102">
        <f>IF($K23=0,0,K23/J23)</f>
        <v>0.93612244897959307</v>
      </c>
      <c r="N23" s="176" t="s">
        <v>27</v>
      </c>
      <c r="O23" s="176"/>
      <c r="P23" s="18">
        <f>SUM(W46:W57)</f>
        <v>10.999999999999881</v>
      </c>
      <c r="Q23" s="18">
        <f>SUM(W58:W68)</f>
        <v>7.9999999999999716</v>
      </c>
      <c r="R23" s="18">
        <f>SUM(W69:W79)</f>
        <v>25.000000000000071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43.999999999999922</v>
      </c>
      <c r="W23" s="182"/>
      <c r="X23" s="182"/>
    </row>
    <row r="24" spans="1:24" ht="16.899999999999999" customHeight="1" thickBot="1">
      <c r="A24" s="317"/>
      <c r="B24" s="319"/>
      <c r="C24" s="319"/>
      <c r="D24" s="321"/>
      <c r="E24" s="323"/>
      <c r="F24" s="336"/>
      <c r="G24" s="340"/>
      <c r="H24" s="336"/>
      <c r="I24" s="340"/>
      <c r="J24" s="321"/>
      <c r="K24" s="342"/>
      <c r="L24" s="101">
        <f>K23-J23</f>
        <v>-417.33333333332484</v>
      </c>
      <c r="N24" s="174" t="s">
        <v>21</v>
      </c>
      <c r="O24" s="174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82"/>
      <c r="X24" s="182"/>
    </row>
    <row r="25" spans="1:24" ht="16.899999999999999" customHeight="1" collapsed="1">
      <c r="A25" s="300" t="str">
        <f>A39</f>
        <v>Сол. Карамель</v>
      </c>
      <c r="B25" s="318">
        <v>0.71180555555555547</v>
      </c>
      <c r="C25" s="318">
        <v>0.83333333333333337</v>
      </c>
      <c r="D25" s="320">
        <f>(C25-B25+(C25&lt;B25))*24*60</f>
        <v>175.00000000000017</v>
      </c>
      <c r="E25" s="322">
        <v>2800</v>
      </c>
      <c r="F25" s="335">
        <f>IF(E25=0,0,(F39/J3*60))</f>
        <v>118.5</v>
      </c>
      <c r="G25" s="339">
        <f>IF($K25=0,0,(K25*100)/(D25*$J$3/60))</f>
        <v>67.714285714285651</v>
      </c>
      <c r="H25" s="335">
        <f>R19+R26</f>
        <v>25.000000000000231</v>
      </c>
      <c r="I25" s="339">
        <f>D25-F25-R27</f>
        <v>6.4999999999998721</v>
      </c>
      <c r="J25" s="320">
        <f>(D25-H25)/60*E25</f>
        <v>6999.9999999999973</v>
      </c>
      <c r="K25" s="341">
        <f>F39</f>
        <v>5530</v>
      </c>
      <c r="L25" s="100">
        <f>IF($K25=0,0,K25/J25)</f>
        <v>0.79000000000000026</v>
      </c>
      <c r="N25" s="174" t="s">
        <v>39</v>
      </c>
      <c r="O25" s="174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82"/>
      <c r="X25" s="182"/>
    </row>
    <row r="26" spans="1:24" ht="16.899999999999999" customHeight="1" thickBot="1">
      <c r="A26" s="317"/>
      <c r="B26" s="319"/>
      <c r="C26" s="319"/>
      <c r="D26" s="321"/>
      <c r="E26" s="323"/>
      <c r="F26" s="336"/>
      <c r="G26" s="340"/>
      <c r="H26" s="336"/>
      <c r="I26" s="340"/>
      <c r="J26" s="321"/>
      <c r="K26" s="342"/>
      <c r="L26" s="101">
        <f>K25-J25</f>
        <v>-1469.9999999999973</v>
      </c>
      <c r="N26" s="343" t="s">
        <v>22</v>
      </c>
      <c r="O26" s="343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82"/>
      <c r="X26" s="182"/>
    </row>
    <row r="27" spans="1:24" ht="16.899999999999999" customHeight="1" collapsed="1">
      <c r="A27" s="301">
        <f>A40</f>
        <v>0</v>
      </c>
      <c r="B27" s="348"/>
      <c r="C27" s="348"/>
      <c r="D27" s="346">
        <f>(C27-B27+(C27&lt;B27))*24*60</f>
        <v>0</v>
      </c>
      <c r="E27" s="349"/>
      <c r="F27" s="344">
        <f>IF(E27=0,0,(F40/J3*60))</f>
        <v>0</v>
      </c>
      <c r="G27" s="339">
        <f>IF($K27=0,0,(K27*100)/(D27*$J$3/60))</f>
        <v>0</v>
      </c>
      <c r="H27" s="344">
        <f>S19+S26</f>
        <v>0</v>
      </c>
      <c r="I27" s="345">
        <f>D27-F27-S27</f>
        <v>0</v>
      </c>
      <c r="J27" s="346">
        <f>(D27-H27)/60*E27</f>
        <v>0</v>
      </c>
      <c r="K27" s="341">
        <f>F40</f>
        <v>0</v>
      </c>
      <c r="L27" s="100">
        <f>IF($K27=0,0,K27/J27)</f>
        <v>0</v>
      </c>
      <c r="N27" s="347" t="s">
        <v>15</v>
      </c>
      <c r="O27" s="347"/>
      <c r="P27" s="19">
        <f t="shared" ref="P27:U27" si="1">SUM(P18:P26)</f>
        <v>202.99999999999986</v>
      </c>
      <c r="Q27" s="19">
        <f t="shared" si="1"/>
        <v>78.000000000000043</v>
      </c>
      <c r="R27" s="19">
        <f t="shared" si="1"/>
        <v>50.000000000000298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331.00000000000017</v>
      </c>
      <c r="W27" s="182"/>
      <c r="X27" s="182"/>
    </row>
    <row r="28" spans="1:24" ht="16.899999999999999" customHeight="1" thickBot="1">
      <c r="A28" s="317"/>
      <c r="B28" s="319"/>
      <c r="C28" s="319"/>
      <c r="D28" s="321"/>
      <c r="E28" s="323"/>
      <c r="F28" s="336"/>
      <c r="G28" s="340"/>
      <c r="H28" s="336"/>
      <c r="I28" s="340"/>
      <c r="J28" s="321"/>
      <c r="K28" s="342"/>
      <c r="L28" s="101">
        <f>K27-J27</f>
        <v>0</v>
      </c>
      <c r="N28" s="347"/>
      <c r="O28" s="347"/>
      <c r="P28" s="19"/>
      <c r="Q28" s="19"/>
      <c r="R28" s="19"/>
      <c r="S28" s="19"/>
      <c r="T28" s="19"/>
      <c r="U28" s="19"/>
      <c r="V28" s="19"/>
      <c r="W28" s="182"/>
      <c r="X28" s="182"/>
    </row>
    <row r="29" spans="1:24" ht="16.899999999999999" customHeight="1">
      <c r="A29" s="300">
        <f>A41</f>
        <v>0</v>
      </c>
      <c r="B29" s="318"/>
      <c r="C29" s="318"/>
      <c r="D29" s="320">
        <f>(C29-B29+(C29&lt;B29))*24*60</f>
        <v>0</v>
      </c>
      <c r="E29" s="322"/>
      <c r="F29" s="335">
        <f>IF(E29=0,0,(F41/J3*60))</f>
        <v>0</v>
      </c>
      <c r="G29" s="339">
        <f>IF($K29=0,0,(K29*100)/(D29*$J$3/60))</f>
        <v>0</v>
      </c>
      <c r="H29" s="335">
        <f>T19+T26</f>
        <v>0</v>
      </c>
      <c r="I29" s="339">
        <f>D29-F29-T27</f>
        <v>0</v>
      </c>
      <c r="J29" s="320">
        <f>(D29-H29)/60*E29</f>
        <v>0</v>
      </c>
      <c r="K29" s="341">
        <f>F41</f>
        <v>0</v>
      </c>
      <c r="L29" s="100">
        <f>IF($K29=0,0,K29/J29)</f>
        <v>0</v>
      </c>
      <c r="V29" s="182"/>
      <c r="W29" s="182"/>
      <c r="X29" s="182"/>
    </row>
    <row r="30" spans="1:24" ht="16.899999999999999" customHeight="1" thickBot="1">
      <c r="A30" s="317"/>
      <c r="B30" s="319"/>
      <c r="C30" s="319"/>
      <c r="D30" s="321"/>
      <c r="E30" s="323"/>
      <c r="F30" s="336"/>
      <c r="G30" s="340"/>
      <c r="H30" s="336"/>
      <c r="I30" s="340"/>
      <c r="J30" s="321"/>
      <c r="K30" s="342"/>
      <c r="L30" s="101">
        <f>K29-J29</f>
        <v>0</v>
      </c>
      <c r="V30" s="182"/>
      <c r="W30" s="182"/>
      <c r="X30" s="182"/>
    </row>
    <row r="31" spans="1:24" ht="16.899999999999999" customHeight="1">
      <c r="A31" s="300" t="str">
        <f>A42</f>
        <v>Попкорн</v>
      </c>
      <c r="B31" s="318"/>
      <c r="C31" s="318"/>
      <c r="D31" s="320">
        <f>(C31-B31+(C31&lt;B31))*24*60</f>
        <v>0</v>
      </c>
      <c r="E31" s="322"/>
      <c r="F31" s="335">
        <f>IF(E31=0,0,(F42/J3*60))</f>
        <v>0</v>
      </c>
      <c r="G31" s="339">
        <f>IF($K31=0,0,(K31*100)/(D31*$J$3/60))</f>
        <v>0</v>
      </c>
      <c r="H31" s="335">
        <f>U19+U26</f>
        <v>0</v>
      </c>
      <c r="I31" s="339">
        <f>D31-F31-U27</f>
        <v>0</v>
      </c>
      <c r="J31" s="320">
        <f>(D31-H31)/60*E31</f>
        <v>0</v>
      </c>
      <c r="K31" s="341">
        <f>F42</f>
        <v>0</v>
      </c>
      <c r="L31" s="100">
        <f>IF($K31=0,0,K31/J31)</f>
        <v>0</v>
      </c>
      <c r="V31" s="182"/>
      <c r="W31" s="182"/>
      <c r="X31" s="182"/>
    </row>
    <row r="32" spans="1:24" ht="16.899999999999999" customHeight="1" thickBot="1">
      <c r="A32" s="317"/>
      <c r="B32" s="319"/>
      <c r="C32" s="319"/>
      <c r="D32" s="321"/>
      <c r="E32" s="323"/>
      <c r="F32" s="336"/>
      <c r="G32" s="340"/>
      <c r="H32" s="336"/>
      <c r="I32" s="340"/>
      <c r="J32" s="321"/>
      <c r="K32" s="342"/>
      <c r="L32" s="103">
        <f>K31-J31</f>
        <v>0</v>
      </c>
      <c r="V32" s="182"/>
      <c r="W32" s="182"/>
      <c r="X32" s="182"/>
    </row>
    <row r="33" spans="1:28" s="104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175" t="s">
        <v>81</v>
      </c>
      <c r="K33" s="140" t="s">
        <v>82</v>
      </c>
      <c r="L33" s="354">
        <f>IF($K34=0,0,K34/J34)</f>
        <v>0.80694401957785311</v>
      </c>
      <c r="N33"/>
      <c r="O33"/>
      <c r="P33"/>
      <c r="Q33"/>
      <c r="R33"/>
      <c r="S33"/>
      <c r="T33"/>
      <c r="U33"/>
      <c r="V33" s="182"/>
      <c r="W33" s="105"/>
      <c r="X33" s="105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41">
        <f>J21+J23+J25+J27+J29+J31</f>
        <v>21793.333333333318</v>
      </c>
      <c r="K34" s="140">
        <f>K21+K23+K25+K27+K29+K31</f>
        <v>17586</v>
      </c>
      <c r="L34" s="355"/>
      <c r="M34" s="182"/>
      <c r="V34" s="182"/>
      <c r="W34" s="182"/>
      <c r="X34" s="182"/>
    </row>
    <row r="35" spans="1:28" ht="17.25" customHeight="1">
      <c r="A35" s="363" t="s">
        <v>11</v>
      </c>
      <c r="B35" s="364"/>
      <c r="C35" s="364"/>
      <c r="D35" s="364"/>
      <c r="E35" s="337"/>
      <c r="F35" s="300" t="s">
        <v>78</v>
      </c>
      <c r="G35" s="300" t="s">
        <v>80</v>
      </c>
      <c r="H35" s="367"/>
      <c r="I35" s="20"/>
      <c r="J35" s="21"/>
      <c r="K35" s="22"/>
      <c r="L35" s="367" t="s">
        <v>56</v>
      </c>
      <c r="M35" s="356"/>
      <c r="V35" s="182"/>
      <c r="W35" s="106"/>
      <c r="X35" s="106"/>
    </row>
    <row r="36" spans="1:28" ht="17.25" customHeight="1" thickBot="1">
      <c r="A36" s="365"/>
      <c r="B36" s="366"/>
      <c r="C36" s="366"/>
      <c r="D36" s="366"/>
      <c r="E36" s="338"/>
      <c r="F36" s="302"/>
      <c r="G36" s="301"/>
      <c r="H36" s="368"/>
      <c r="I36" s="117"/>
      <c r="J36" s="118"/>
      <c r="K36" s="115"/>
      <c r="L36" s="368"/>
      <c r="M36" s="356"/>
      <c r="V36" s="182"/>
      <c r="W36" s="106"/>
      <c r="X36" s="106"/>
    </row>
    <row r="37" spans="1:28" ht="15.75" thickBot="1">
      <c r="A37" s="357" t="s">
        <v>357</v>
      </c>
      <c r="B37" s="358"/>
      <c r="C37" s="358"/>
      <c r="D37" s="358"/>
      <c r="E37" s="359"/>
      <c r="F37" s="62">
        <v>5940</v>
      </c>
      <c r="G37" s="119">
        <v>5928</v>
      </c>
      <c r="H37" s="120"/>
      <c r="I37" s="121"/>
      <c r="J37" s="122"/>
      <c r="K37" s="123">
        <f>G37</f>
        <v>5928</v>
      </c>
      <c r="L37" s="107"/>
      <c r="M37" s="108"/>
      <c r="V37" s="182"/>
      <c r="W37" s="182"/>
      <c r="X37" s="182"/>
    </row>
    <row r="38" spans="1:28" ht="13.5" customHeight="1" thickBot="1">
      <c r="A38" s="360" t="s">
        <v>358</v>
      </c>
      <c r="B38" s="361"/>
      <c r="C38" s="361"/>
      <c r="D38" s="361"/>
      <c r="E38" s="362"/>
      <c r="F38" s="62">
        <v>6116</v>
      </c>
      <c r="G38" s="124">
        <v>6072</v>
      </c>
      <c r="H38" s="109"/>
      <c r="I38" s="110"/>
      <c r="J38" s="111"/>
      <c r="K38" s="17">
        <f t="shared" ref="K38:K42" si="2">G38</f>
        <v>6072</v>
      </c>
      <c r="L38" s="64"/>
      <c r="M38" s="108"/>
      <c r="V38" s="182"/>
      <c r="W38" s="182"/>
      <c r="X38" s="182"/>
    </row>
    <row r="39" spans="1:28" ht="13.5" customHeight="1" thickBot="1">
      <c r="A39" s="360" t="s">
        <v>363</v>
      </c>
      <c r="B39" s="361"/>
      <c r="C39" s="361"/>
      <c r="D39" s="361"/>
      <c r="E39" s="362"/>
      <c r="F39" s="62">
        <v>5530</v>
      </c>
      <c r="G39" s="124"/>
      <c r="H39" s="109"/>
      <c r="I39" s="110"/>
      <c r="J39" s="111"/>
      <c r="K39" s="17">
        <f t="shared" si="2"/>
        <v>0</v>
      </c>
      <c r="L39" s="64"/>
      <c r="M39" s="108"/>
      <c r="V39" s="182"/>
      <c r="W39" s="182"/>
      <c r="X39" s="182"/>
    </row>
    <row r="40" spans="1:28" ht="13.5" customHeight="1" thickBot="1">
      <c r="A40" s="360"/>
      <c r="B40" s="361"/>
      <c r="C40" s="361"/>
      <c r="D40" s="361"/>
      <c r="E40" s="362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182"/>
      <c r="W40" s="182"/>
      <c r="X40" s="182"/>
    </row>
    <row r="41" spans="1:28" ht="13.5" customHeight="1" thickBot="1">
      <c r="A41" s="360"/>
      <c r="B41" s="361"/>
      <c r="C41" s="361"/>
      <c r="D41" s="361"/>
      <c r="E41" s="362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182"/>
      <c r="W41" s="182"/>
      <c r="X41" s="182"/>
    </row>
    <row r="42" spans="1:28" ht="13.5" customHeight="1" thickBot="1">
      <c r="A42" s="369" t="s">
        <v>362</v>
      </c>
      <c r="B42" s="370"/>
      <c r="C42" s="370"/>
      <c r="D42" s="370"/>
      <c r="E42" s="371"/>
      <c r="F42" s="62"/>
      <c r="G42" s="125">
        <v>6384</v>
      </c>
      <c r="H42" s="126"/>
      <c r="I42" s="127"/>
      <c r="J42" s="128"/>
      <c r="K42" s="129">
        <f t="shared" si="2"/>
        <v>6384</v>
      </c>
      <c r="L42" s="130"/>
      <c r="M42" s="108"/>
      <c r="V42" s="182"/>
      <c r="W42" s="182"/>
      <c r="X42" s="182"/>
    </row>
    <row r="43" spans="1:28" ht="13.5" thickBot="1">
      <c r="A43" s="372" t="s">
        <v>79</v>
      </c>
      <c r="B43" s="373"/>
      <c r="C43" s="373"/>
      <c r="D43" s="373"/>
      <c r="E43" s="373"/>
      <c r="F43" s="374"/>
      <c r="G43" s="373"/>
      <c r="H43" s="373"/>
      <c r="I43" s="373"/>
      <c r="J43" s="375"/>
      <c r="K43" s="116">
        <f>SUM(K37:K42)</f>
        <v>18384</v>
      </c>
      <c r="L43" s="116">
        <f>SUM(L38+L38)</f>
        <v>0</v>
      </c>
      <c r="M43" s="112"/>
      <c r="V43" s="182"/>
    </row>
    <row r="44" spans="1:28" ht="12.75" customHeight="1" thickBot="1"/>
    <row r="45" spans="1:28" ht="12.75" customHeight="1" thickBot="1">
      <c r="A45" s="376" t="s">
        <v>11</v>
      </c>
      <c r="B45" s="376" t="s">
        <v>59</v>
      </c>
      <c r="C45" s="378"/>
      <c r="D45" s="380" t="s">
        <v>58</v>
      </c>
      <c r="E45" s="378" t="s">
        <v>1</v>
      </c>
      <c r="F45" s="383" t="s">
        <v>6</v>
      </c>
      <c r="G45" s="384"/>
      <c r="H45" s="380" t="s">
        <v>5</v>
      </c>
      <c r="I45" s="388" t="s">
        <v>12</v>
      </c>
      <c r="J45" s="389"/>
      <c r="K45" s="380" t="s">
        <v>38</v>
      </c>
      <c r="L45" s="376" t="s">
        <v>0</v>
      </c>
      <c r="M45" s="383"/>
      <c r="N45" s="384"/>
      <c r="O45" s="380" t="s">
        <v>4</v>
      </c>
      <c r="P45" s="380" t="s">
        <v>2</v>
      </c>
      <c r="Q45" s="380" t="s">
        <v>3</v>
      </c>
      <c r="S45" s="390" t="s">
        <v>26</v>
      </c>
      <c r="T45" s="391"/>
      <c r="U45" s="391"/>
      <c r="V45" s="391"/>
      <c r="W45" s="391"/>
      <c r="X45" s="391"/>
      <c r="Y45" s="391"/>
      <c r="Z45" s="392"/>
    </row>
    <row r="46" spans="1:28" s="85" customFormat="1" ht="25.5" customHeight="1" thickBot="1">
      <c r="A46" s="377"/>
      <c r="B46" s="377"/>
      <c r="C46" s="379"/>
      <c r="D46" s="381"/>
      <c r="E46" s="382"/>
      <c r="F46" s="385"/>
      <c r="G46" s="386"/>
      <c r="H46" s="387"/>
      <c r="I46" s="27" t="s">
        <v>13</v>
      </c>
      <c r="J46" s="28" t="s">
        <v>14</v>
      </c>
      <c r="K46" s="381"/>
      <c r="L46" s="377"/>
      <c r="M46" s="399"/>
      <c r="N46" s="400"/>
      <c r="O46" s="381"/>
      <c r="P46" s="381"/>
      <c r="Q46" s="381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405" t="str">
        <f>A37</f>
        <v>Ром</v>
      </c>
      <c r="B47" s="23">
        <f>B21</f>
        <v>0.33333333333333331</v>
      </c>
      <c r="C47" s="23">
        <f>B47+1/24</f>
        <v>0.375</v>
      </c>
      <c r="D47" s="1"/>
      <c r="E47" s="171"/>
      <c r="F47" s="408" t="s">
        <v>104</v>
      </c>
      <c r="G47" s="409"/>
      <c r="H47" s="2" t="s">
        <v>99</v>
      </c>
      <c r="I47" s="3">
        <v>0.33333333333333331</v>
      </c>
      <c r="J47" s="3">
        <v>0.36805555555555558</v>
      </c>
      <c r="K47" s="29">
        <f>(J47-I47+(J47&lt;I47))*24*60</f>
        <v>50.000000000000064</v>
      </c>
      <c r="L47" s="410"/>
      <c r="M47" s="411"/>
      <c r="N47" s="412"/>
      <c r="O47" s="35" t="str">
        <f t="shared" ref="O47:O110" si="3">IF(H47=$V$5,$F$7,"")</f>
        <v/>
      </c>
      <c r="P47" s="171"/>
      <c r="Q47" s="4"/>
      <c r="R47"/>
      <c r="S47" s="33">
        <f>IF($H47="ПЛАНОВЫЕ",$K47,0)</f>
        <v>50.000000000000064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406"/>
      <c r="B48" s="24">
        <f>C47</f>
        <v>0.375</v>
      </c>
      <c r="C48" s="24">
        <f>B48+1/24</f>
        <v>0.41666666666666669</v>
      </c>
      <c r="D48" s="5"/>
      <c r="E48" s="172"/>
      <c r="F48" s="393" t="s">
        <v>108</v>
      </c>
      <c r="G48" s="394"/>
      <c r="H48" s="6" t="s">
        <v>99</v>
      </c>
      <c r="I48" s="7">
        <v>0.36805555555555558</v>
      </c>
      <c r="J48" s="7">
        <v>0.37708333333333338</v>
      </c>
      <c r="K48" s="30">
        <f t="shared" ref="K48:K111" si="4">(J48-I48+(J48&lt;I48))*24*60</f>
        <v>13.000000000000034</v>
      </c>
      <c r="L48" s="395"/>
      <c r="M48" s="396"/>
      <c r="N48" s="397"/>
      <c r="O48" s="36" t="str">
        <f t="shared" si="3"/>
        <v/>
      </c>
      <c r="P48" s="172"/>
      <c r="Q48" s="8"/>
      <c r="R48"/>
      <c r="S48" s="33">
        <f t="shared" ref="S48:S111" si="5">IF($H48="ПЛАНОВЫЕ",$K48,0)</f>
        <v>13.000000000000034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406"/>
      <c r="B49" s="24">
        <f t="shared" ref="B49:B58" si="13">C48</f>
        <v>0.41666666666666669</v>
      </c>
      <c r="C49" s="24">
        <f t="shared" ref="C49:C58" si="14">B49+1/24</f>
        <v>0.45833333333333337</v>
      </c>
      <c r="D49" s="5"/>
      <c r="E49" s="172"/>
      <c r="F49" s="398" t="s">
        <v>299</v>
      </c>
      <c r="G49" s="398"/>
      <c r="H49" s="6" t="s">
        <v>135</v>
      </c>
      <c r="I49" s="7">
        <v>0.37708333333333338</v>
      </c>
      <c r="J49" s="7">
        <v>0.38472222222222219</v>
      </c>
      <c r="K49" s="30">
        <f t="shared" si="4"/>
        <v>10.999999999999881</v>
      </c>
      <c r="L49" s="395"/>
      <c r="M49" s="396"/>
      <c r="N49" s="397"/>
      <c r="O49" s="36" t="str">
        <f t="shared" si="3"/>
        <v/>
      </c>
      <c r="P49" s="172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10.999999999999881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406"/>
      <c r="B50" s="24">
        <f t="shared" si="13"/>
        <v>0.45833333333333337</v>
      </c>
      <c r="C50" s="24">
        <f t="shared" si="14"/>
        <v>0.5</v>
      </c>
      <c r="D50" s="5"/>
      <c r="E50" s="172"/>
      <c r="F50" s="398" t="s">
        <v>164</v>
      </c>
      <c r="G50" s="398"/>
      <c r="H50" s="6" t="s">
        <v>102</v>
      </c>
      <c r="I50" s="7">
        <v>0.40833333333333338</v>
      </c>
      <c r="J50" s="7">
        <v>0.4201388888888889</v>
      </c>
      <c r="K50" s="30">
        <f t="shared" si="4"/>
        <v>16.99999999999994</v>
      </c>
      <c r="L50" s="395" t="s">
        <v>359</v>
      </c>
      <c r="M50" s="396"/>
      <c r="N50" s="397"/>
      <c r="O50" s="36" t="str">
        <f t="shared" si="3"/>
        <v/>
      </c>
      <c r="P50" s="172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16.99999999999994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406"/>
      <c r="B51" s="24">
        <f t="shared" si="13"/>
        <v>0.5</v>
      </c>
      <c r="C51" s="24">
        <f t="shared" si="14"/>
        <v>0.54166666666666663</v>
      </c>
      <c r="D51" s="5"/>
      <c r="E51" s="172"/>
      <c r="F51" s="398" t="s">
        <v>296</v>
      </c>
      <c r="G51" s="398"/>
      <c r="H51" s="6" t="s">
        <v>102</v>
      </c>
      <c r="I51" s="7">
        <v>0.43888888888888888</v>
      </c>
      <c r="J51" s="7">
        <v>0.4458333333333333</v>
      </c>
      <c r="K51" s="30">
        <f t="shared" si="4"/>
        <v>9.9999999999999645</v>
      </c>
      <c r="L51" s="395" t="s">
        <v>360</v>
      </c>
      <c r="M51" s="396"/>
      <c r="N51" s="397"/>
      <c r="O51" s="36" t="str">
        <f t="shared" si="3"/>
        <v/>
      </c>
      <c r="P51" s="172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9.9999999999999645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406"/>
      <c r="B52" s="24">
        <f t="shared" si="13"/>
        <v>0.54166666666666663</v>
      </c>
      <c r="C52" s="24">
        <f t="shared" si="14"/>
        <v>0.58333333333333326</v>
      </c>
      <c r="D52" s="5"/>
      <c r="E52" s="172"/>
      <c r="F52" s="398" t="s">
        <v>132</v>
      </c>
      <c r="G52" s="398"/>
      <c r="H52" s="6" t="s">
        <v>99</v>
      </c>
      <c r="I52" s="7">
        <v>0.5</v>
      </c>
      <c r="J52" s="7">
        <v>0.5083333333333333</v>
      </c>
      <c r="K52" s="30">
        <f t="shared" si="4"/>
        <v>11.999999999999957</v>
      </c>
      <c r="L52" s="395"/>
      <c r="M52" s="396"/>
      <c r="N52" s="397"/>
      <c r="O52" s="36" t="str">
        <f t="shared" si="3"/>
        <v/>
      </c>
      <c r="P52" s="172"/>
      <c r="Q52" s="8"/>
      <c r="R52"/>
      <c r="S52" s="33">
        <f t="shared" si="5"/>
        <v>11.999999999999957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406"/>
      <c r="B53" s="24">
        <f t="shared" si="13"/>
        <v>0.58333333333333326</v>
      </c>
      <c r="C53" s="24">
        <f t="shared" si="14"/>
        <v>0.62499999999999989</v>
      </c>
      <c r="D53" s="5"/>
      <c r="E53" s="9"/>
      <c r="F53" s="398" t="s">
        <v>133</v>
      </c>
      <c r="G53" s="398"/>
      <c r="H53" s="6" t="s">
        <v>99</v>
      </c>
      <c r="I53" s="7">
        <v>0.5083333333333333</v>
      </c>
      <c r="J53" s="7">
        <v>0.5708333333333333</v>
      </c>
      <c r="K53" s="30">
        <f t="shared" si="4"/>
        <v>90</v>
      </c>
      <c r="L53" s="395"/>
      <c r="M53" s="396"/>
      <c r="N53" s="397"/>
      <c r="O53" s="36" t="str">
        <f t="shared" si="3"/>
        <v/>
      </c>
      <c r="P53" s="172"/>
      <c r="Q53" s="8"/>
      <c r="R53"/>
      <c r="S53" s="33">
        <f t="shared" si="5"/>
        <v>90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406"/>
      <c r="B54" s="24">
        <f t="shared" si="13"/>
        <v>0.62499999999999989</v>
      </c>
      <c r="C54" s="24">
        <f t="shared" si="14"/>
        <v>0.66666666666666652</v>
      </c>
      <c r="D54" s="5"/>
      <c r="E54" s="9"/>
      <c r="F54" s="393"/>
      <c r="G54" s="394"/>
      <c r="H54" s="6"/>
      <c r="I54" s="7"/>
      <c r="J54" s="7"/>
      <c r="K54" s="30">
        <f t="shared" si="4"/>
        <v>0</v>
      </c>
      <c r="L54" s="395"/>
      <c r="M54" s="396"/>
      <c r="N54" s="397"/>
      <c r="O54" s="36" t="str">
        <f t="shared" si="3"/>
        <v>Никишова</v>
      </c>
      <c r="P54" s="172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406"/>
      <c r="B55" s="24">
        <f t="shared" si="13"/>
        <v>0.66666666666666652</v>
      </c>
      <c r="C55" s="24">
        <f t="shared" si="14"/>
        <v>0.70833333333333315</v>
      </c>
      <c r="D55" s="5"/>
      <c r="E55" s="9"/>
      <c r="F55" s="393"/>
      <c r="G55" s="394"/>
      <c r="H55" s="6"/>
      <c r="I55" s="7"/>
      <c r="J55" s="7"/>
      <c r="K55" s="30">
        <f t="shared" si="4"/>
        <v>0</v>
      </c>
      <c r="L55" s="395"/>
      <c r="M55" s="396"/>
      <c r="N55" s="397"/>
      <c r="O55" s="36" t="str">
        <f t="shared" si="3"/>
        <v>Никишова</v>
      </c>
      <c r="P55" s="172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406"/>
      <c r="B56" s="24">
        <f t="shared" si="13"/>
        <v>0.70833333333333315</v>
      </c>
      <c r="C56" s="24">
        <f t="shared" si="14"/>
        <v>0.74999999999999978</v>
      </c>
      <c r="D56" s="5"/>
      <c r="E56" s="9"/>
      <c r="F56" s="398"/>
      <c r="G56" s="398"/>
      <c r="H56" s="6"/>
      <c r="I56" s="7"/>
      <c r="J56" s="7"/>
      <c r="K56" s="30">
        <f t="shared" si="4"/>
        <v>0</v>
      </c>
      <c r="L56" s="395"/>
      <c r="M56" s="396"/>
      <c r="N56" s="397"/>
      <c r="O56" s="36" t="str">
        <f t="shared" si="3"/>
        <v>Никишова</v>
      </c>
      <c r="P56" s="172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406"/>
      <c r="B57" s="24">
        <f t="shared" si="13"/>
        <v>0.74999999999999978</v>
      </c>
      <c r="C57" s="24">
        <f t="shared" si="14"/>
        <v>0.79166666666666641</v>
      </c>
      <c r="D57" s="10"/>
      <c r="E57" s="9"/>
      <c r="F57" s="398"/>
      <c r="G57" s="398"/>
      <c r="H57" s="6"/>
      <c r="I57" s="7"/>
      <c r="J57" s="7"/>
      <c r="K57" s="30">
        <f t="shared" si="4"/>
        <v>0</v>
      </c>
      <c r="L57" s="395"/>
      <c r="M57" s="396"/>
      <c r="N57" s="397"/>
      <c r="O57" s="36" t="str">
        <f t="shared" si="3"/>
        <v>Никишова</v>
      </c>
      <c r="P57" s="172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407"/>
      <c r="B58" s="25">
        <f t="shared" si="13"/>
        <v>0.79166666666666641</v>
      </c>
      <c r="C58" s="26">
        <f t="shared" si="14"/>
        <v>0.83333333333333304</v>
      </c>
      <c r="D58" s="11"/>
      <c r="E58" s="11"/>
      <c r="F58" s="401"/>
      <c r="G58" s="401"/>
      <c r="H58" s="6"/>
      <c r="I58" s="13"/>
      <c r="J58" s="13"/>
      <c r="K58" s="31">
        <f t="shared" si="4"/>
        <v>0</v>
      </c>
      <c r="L58" s="402"/>
      <c r="M58" s="403"/>
      <c r="N58" s="404"/>
      <c r="O58" s="172" t="str">
        <f t="shared" si="3"/>
        <v>Никишова</v>
      </c>
      <c r="P58" s="173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405" t="str">
        <f>A38</f>
        <v>Карамель</v>
      </c>
      <c r="B59" s="23">
        <f>B23</f>
        <v>0.5708333333333333</v>
      </c>
      <c r="C59" s="23">
        <f>B59+1/24</f>
        <v>0.61249999999999993</v>
      </c>
      <c r="D59" s="1"/>
      <c r="E59" s="171"/>
      <c r="F59" s="393" t="s">
        <v>108</v>
      </c>
      <c r="G59" s="394"/>
      <c r="H59" s="6" t="s">
        <v>99</v>
      </c>
      <c r="I59" s="3">
        <v>0.5708333333333333</v>
      </c>
      <c r="J59" s="3">
        <v>0.57777777777777783</v>
      </c>
      <c r="K59" s="29">
        <f t="shared" si="4"/>
        <v>10.000000000000124</v>
      </c>
      <c r="L59" s="410"/>
      <c r="M59" s="411"/>
      <c r="N59" s="412"/>
      <c r="O59" s="35" t="str">
        <f t="shared" si="3"/>
        <v/>
      </c>
      <c r="P59" s="171"/>
      <c r="Q59" s="4"/>
      <c r="R59"/>
      <c r="S59" s="33">
        <f t="shared" si="5"/>
        <v>10.000000000000124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406"/>
      <c r="B60" s="24">
        <f>C59</f>
        <v>0.61249999999999993</v>
      </c>
      <c r="C60" s="24">
        <f>B60+1/24</f>
        <v>0.65416666666666656</v>
      </c>
      <c r="D60" s="5"/>
      <c r="E60" s="172"/>
      <c r="F60" s="398" t="s">
        <v>299</v>
      </c>
      <c r="G60" s="398"/>
      <c r="H60" s="6" t="s">
        <v>135</v>
      </c>
      <c r="I60" s="7">
        <v>0.57777777777777783</v>
      </c>
      <c r="J60" s="7">
        <v>0.58333333333333337</v>
      </c>
      <c r="K60" s="30">
        <f t="shared" si="4"/>
        <v>7.9999999999999716</v>
      </c>
      <c r="L60" s="395"/>
      <c r="M60" s="396"/>
      <c r="N60" s="397"/>
      <c r="O60" s="36" t="str">
        <f t="shared" si="3"/>
        <v/>
      </c>
      <c r="P60" s="172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7.9999999999999716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406"/>
      <c r="B61" s="24">
        <f t="shared" ref="B61:B69" si="15">C60</f>
        <v>0.65416666666666656</v>
      </c>
      <c r="C61" s="24">
        <f t="shared" ref="C61:C69" si="16">B61+1/24</f>
        <v>0.69583333333333319</v>
      </c>
      <c r="D61" s="5"/>
      <c r="E61" s="172"/>
      <c r="F61" s="398" t="s">
        <v>315</v>
      </c>
      <c r="G61" s="398"/>
      <c r="H61" s="6" t="s">
        <v>102</v>
      </c>
      <c r="I61" s="7">
        <v>0.61319444444444449</v>
      </c>
      <c r="J61" s="7">
        <v>0.61805555555555558</v>
      </c>
      <c r="K61" s="30">
        <f t="shared" si="4"/>
        <v>6.9999999999999751</v>
      </c>
      <c r="L61" s="395" t="s">
        <v>361</v>
      </c>
      <c r="M61" s="396"/>
      <c r="N61" s="397"/>
      <c r="O61" s="36" t="str">
        <f t="shared" si="3"/>
        <v/>
      </c>
      <c r="P61" s="172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6.9999999999999751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406"/>
      <c r="B62" s="24">
        <f t="shared" si="15"/>
        <v>0.69583333333333319</v>
      </c>
      <c r="C62" s="24">
        <f t="shared" si="16"/>
        <v>0.73749999999999982</v>
      </c>
      <c r="D62" s="5"/>
      <c r="E62" s="172"/>
      <c r="F62" s="398" t="s">
        <v>132</v>
      </c>
      <c r="G62" s="398"/>
      <c r="H62" s="6" t="s">
        <v>99</v>
      </c>
      <c r="I62" s="7">
        <v>0.67499999999999993</v>
      </c>
      <c r="J62" s="7">
        <v>0.68194444444444446</v>
      </c>
      <c r="K62" s="30">
        <f t="shared" si="4"/>
        <v>10.000000000000124</v>
      </c>
      <c r="L62" s="395"/>
      <c r="M62" s="396"/>
      <c r="N62" s="397"/>
      <c r="O62" s="36" t="str">
        <f t="shared" si="3"/>
        <v/>
      </c>
      <c r="P62" s="172"/>
      <c r="Q62" s="8"/>
      <c r="R62"/>
      <c r="S62" s="33">
        <f t="shared" si="5"/>
        <v>10.000000000000124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406"/>
      <c r="B63" s="24">
        <f t="shared" si="15"/>
        <v>0.73749999999999982</v>
      </c>
      <c r="C63" s="24">
        <f t="shared" si="16"/>
        <v>0.77916666666666645</v>
      </c>
      <c r="D63" s="5"/>
      <c r="E63" s="172"/>
      <c r="F63" s="398" t="s">
        <v>104</v>
      </c>
      <c r="G63" s="398"/>
      <c r="H63" s="6" t="s">
        <v>99</v>
      </c>
      <c r="I63" s="7">
        <v>0.68194444444444446</v>
      </c>
      <c r="J63" s="7">
        <v>0.71180555555555547</v>
      </c>
      <c r="K63" s="30">
        <f t="shared" si="4"/>
        <v>42.999999999999844</v>
      </c>
      <c r="L63" s="395"/>
      <c r="M63" s="396"/>
      <c r="N63" s="397"/>
      <c r="O63" s="36" t="str">
        <f t="shared" si="3"/>
        <v/>
      </c>
      <c r="P63" s="172"/>
      <c r="Q63" s="8"/>
      <c r="R63"/>
      <c r="S63" s="33">
        <f t="shared" si="5"/>
        <v>42.999999999999844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406"/>
      <c r="B64" s="24">
        <f t="shared" si="15"/>
        <v>0.77916666666666645</v>
      </c>
      <c r="C64" s="24">
        <f t="shared" si="16"/>
        <v>0.82083333333333308</v>
      </c>
      <c r="D64" s="5"/>
      <c r="E64" s="172"/>
      <c r="F64" s="398"/>
      <c r="G64" s="398"/>
      <c r="H64" s="6"/>
      <c r="I64" s="7"/>
      <c r="J64" s="7"/>
      <c r="K64" s="30">
        <f t="shared" si="4"/>
        <v>0</v>
      </c>
      <c r="L64" s="395"/>
      <c r="M64" s="396"/>
      <c r="N64" s="397"/>
      <c r="O64" s="36" t="str">
        <f t="shared" si="3"/>
        <v>Никишова</v>
      </c>
      <c r="P64" s="172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406"/>
      <c r="B65" s="24">
        <f t="shared" si="15"/>
        <v>0.82083333333333308</v>
      </c>
      <c r="C65" s="24">
        <f t="shared" si="16"/>
        <v>0.86249999999999971</v>
      </c>
      <c r="D65" s="5"/>
      <c r="E65" s="9"/>
      <c r="F65" s="398"/>
      <c r="G65" s="398"/>
      <c r="H65" s="6"/>
      <c r="I65" s="7"/>
      <c r="J65" s="7"/>
      <c r="K65" s="30">
        <f t="shared" si="4"/>
        <v>0</v>
      </c>
      <c r="L65" s="395"/>
      <c r="M65" s="396"/>
      <c r="N65" s="397"/>
      <c r="O65" s="36" t="str">
        <f t="shared" si="3"/>
        <v>Никишова</v>
      </c>
      <c r="P65" s="172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406"/>
      <c r="B66" s="24">
        <f t="shared" si="15"/>
        <v>0.86249999999999971</v>
      </c>
      <c r="C66" s="24">
        <f t="shared" si="16"/>
        <v>0.90416666666666634</v>
      </c>
      <c r="D66" s="5"/>
      <c r="E66" s="9"/>
      <c r="F66" s="393"/>
      <c r="G66" s="394"/>
      <c r="H66" s="6"/>
      <c r="I66" s="7"/>
      <c r="J66" s="7"/>
      <c r="K66" s="30">
        <f t="shared" si="4"/>
        <v>0</v>
      </c>
      <c r="L66" s="395"/>
      <c r="M66" s="396"/>
      <c r="N66" s="397"/>
      <c r="O66" s="36" t="str">
        <f t="shared" si="3"/>
        <v>Никишова</v>
      </c>
      <c r="P66" s="172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406"/>
      <c r="B67" s="24">
        <f t="shared" si="15"/>
        <v>0.90416666666666634</v>
      </c>
      <c r="C67" s="24">
        <f t="shared" si="16"/>
        <v>0.94583333333333297</v>
      </c>
      <c r="D67" s="5"/>
      <c r="E67" s="9"/>
      <c r="F67" s="393"/>
      <c r="G67" s="394"/>
      <c r="H67" s="6"/>
      <c r="I67" s="7"/>
      <c r="J67" s="7"/>
      <c r="K67" s="30">
        <f t="shared" si="4"/>
        <v>0</v>
      </c>
      <c r="L67" s="395"/>
      <c r="M67" s="396"/>
      <c r="N67" s="397"/>
      <c r="O67" s="36" t="str">
        <f t="shared" si="3"/>
        <v>Никишова</v>
      </c>
      <c r="P67" s="172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406"/>
      <c r="B68" s="24">
        <f t="shared" si="15"/>
        <v>0.94583333333333297</v>
      </c>
      <c r="C68" s="24">
        <f t="shared" si="16"/>
        <v>0.9874999999999996</v>
      </c>
      <c r="D68" s="5"/>
      <c r="E68" s="9"/>
      <c r="F68" s="398"/>
      <c r="G68" s="398"/>
      <c r="H68" s="6"/>
      <c r="I68" s="7"/>
      <c r="J68" s="7"/>
      <c r="K68" s="30">
        <f t="shared" si="4"/>
        <v>0</v>
      </c>
      <c r="L68" s="395"/>
      <c r="M68" s="396"/>
      <c r="N68" s="397"/>
      <c r="O68" s="36" t="str">
        <f t="shared" si="3"/>
        <v>Никишова</v>
      </c>
      <c r="P68" s="172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407"/>
      <c r="B69" s="25">
        <f t="shared" si="15"/>
        <v>0.9874999999999996</v>
      </c>
      <c r="C69" s="25">
        <f t="shared" si="16"/>
        <v>1.0291666666666663</v>
      </c>
      <c r="D69" s="15"/>
      <c r="E69" s="11"/>
      <c r="F69" s="401"/>
      <c r="G69" s="401"/>
      <c r="H69" s="12"/>
      <c r="I69" s="13"/>
      <c r="J69" s="13"/>
      <c r="K69" s="31">
        <f t="shared" si="4"/>
        <v>0</v>
      </c>
      <c r="L69" s="402"/>
      <c r="M69" s="403"/>
      <c r="N69" s="404"/>
      <c r="O69" s="172" t="str">
        <f t="shared" si="3"/>
        <v>Никишова</v>
      </c>
      <c r="P69" s="173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405" t="str">
        <f>A39</f>
        <v>Сол. Карамель</v>
      </c>
      <c r="B70" s="23">
        <f>B25</f>
        <v>0.71180555555555547</v>
      </c>
      <c r="C70" s="23">
        <f>B70+1/24</f>
        <v>0.7534722222222221</v>
      </c>
      <c r="D70" s="1"/>
      <c r="E70" s="171"/>
      <c r="F70" s="393" t="s">
        <v>108</v>
      </c>
      <c r="G70" s="394"/>
      <c r="H70" s="6" t="s">
        <v>99</v>
      </c>
      <c r="I70" s="3">
        <v>0.71180555555555547</v>
      </c>
      <c r="J70" s="3">
        <v>0.71875</v>
      </c>
      <c r="K70" s="29">
        <f t="shared" si="4"/>
        <v>10.000000000000124</v>
      </c>
      <c r="L70" s="410"/>
      <c r="M70" s="411"/>
      <c r="N70" s="412"/>
      <c r="O70" s="35" t="str">
        <f t="shared" si="3"/>
        <v/>
      </c>
      <c r="P70" s="171"/>
      <c r="Q70" s="4"/>
      <c r="R70"/>
      <c r="S70" s="33">
        <f t="shared" si="5"/>
        <v>10.000000000000124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406"/>
      <c r="B71" s="24">
        <f>C70</f>
        <v>0.7534722222222221</v>
      </c>
      <c r="C71" s="24">
        <f>B71+1/24</f>
        <v>0.79513888888888873</v>
      </c>
      <c r="D71" s="5"/>
      <c r="E71" s="172"/>
      <c r="F71" s="398" t="s">
        <v>299</v>
      </c>
      <c r="G71" s="398"/>
      <c r="H71" s="6" t="s">
        <v>135</v>
      </c>
      <c r="I71" s="7">
        <v>0.71875</v>
      </c>
      <c r="J71" s="7">
        <v>0.73611111111111116</v>
      </c>
      <c r="K71" s="30">
        <f t="shared" si="4"/>
        <v>25.000000000000071</v>
      </c>
      <c r="L71" s="395" t="s">
        <v>364</v>
      </c>
      <c r="M71" s="396"/>
      <c r="N71" s="397"/>
      <c r="O71" s="36" t="str">
        <f t="shared" si="3"/>
        <v/>
      </c>
      <c r="P71" s="172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25.000000000000071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406"/>
      <c r="B72" s="24">
        <f t="shared" ref="B72:B80" si="17">C71</f>
        <v>0.79513888888888873</v>
      </c>
      <c r="C72" s="24">
        <f t="shared" ref="C72:C80" si="18">B72+1/24</f>
        <v>0.83680555555555536</v>
      </c>
      <c r="D72" s="5"/>
      <c r="E72" s="172"/>
      <c r="F72" s="398" t="s">
        <v>132</v>
      </c>
      <c r="G72" s="398"/>
      <c r="H72" s="6" t="s">
        <v>99</v>
      </c>
      <c r="I72" s="7">
        <v>0.82291666666666663</v>
      </c>
      <c r="J72" s="7">
        <v>0.83333333333333337</v>
      </c>
      <c r="K72" s="30">
        <f t="shared" si="4"/>
        <v>15.000000000000107</v>
      </c>
      <c r="L72" s="395"/>
      <c r="M72" s="396"/>
      <c r="N72" s="397"/>
      <c r="O72" s="36" t="str">
        <f t="shared" si="3"/>
        <v/>
      </c>
      <c r="P72" s="172"/>
      <c r="Q72" s="8"/>
      <c r="R72"/>
      <c r="S72" s="33">
        <f t="shared" si="5"/>
        <v>15.000000000000107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406"/>
      <c r="B73" s="24">
        <f t="shared" si="17"/>
        <v>0.83680555555555536</v>
      </c>
      <c r="C73" s="24">
        <f t="shared" si="18"/>
        <v>0.87847222222222199</v>
      </c>
      <c r="D73" s="5"/>
      <c r="E73" s="172"/>
      <c r="F73" s="398"/>
      <c r="G73" s="398"/>
      <c r="H73" s="6"/>
      <c r="I73" s="7"/>
      <c r="J73" s="7"/>
      <c r="K73" s="30">
        <f t="shared" si="4"/>
        <v>0</v>
      </c>
      <c r="L73" s="395"/>
      <c r="M73" s="396"/>
      <c r="N73" s="397"/>
      <c r="O73" s="36" t="str">
        <f t="shared" si="3"/>
        <v>Никишова</v>
      </c>
      <c r="P73" s="172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406"/>
      <c r="B74" s="24">
        <f t="shared" si="17"/>
        <v>0.87847222222222199</v>
      </c>
      <c r="C74" s="24">
        <f t="shared" si="18"/>
        <v>0.92013888888888862</v>
      </c>
      <c r="D74" s="5"/>
      <c r="E74" s="172"/>
      <c r="F74" s="398"/>
      <c r="G74" s="398"/>
      <c r="H74" s="6"/>
      <c r="I74" s="7"/>
      <c r="J74" s="7"/>
      <c r="K74" s="30">
        <f t="shared" si="4"/>
        <v>0</v>
      </c>
      <c r="L74" s="395"/>
      <c r="M74" s="396"/>
      <c r="N74" s="397"/>
      <c r="O74" s="36" t="str">
        <f t="shared" si="3"/>
        <v>Никишова</v>
      </c>
      <c r="P74" s="172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406"/>
      <c r="B75" s="24">
        <f t="shared" si="17"/>
        <v>0.92013888888888862</v>
      </c>
      <c r="C75" s="24">
        <f t="shared" si="18"/>
        <v>0.96180555555555525</v>
      </c>
      <c r="D75" s="5"/>
      <c r="E75" s="172"/>
      <c r="F75" s="398"/>
      <c r="G75" s="398"/>
      <c r="H75" s="6"/>
      <c r="I75" s="7"/>
      <c r="J75" s="7"/>
      <c r="K75" s="30">
        <f t="shared" si="4"/>
        <v>0</v>
      </c>
      <c r="L75" s="395"/>
      <c r="M75" s="396"/>
      <c r="N75" s="397"/>
      <c r="O75" s="36" t="str">
        <f t="shared" si="3"/>
        <v>Никишова</v>
      </c>
      <c r="P75" s="172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406"/>
      <c r="B76" s="24">
        <f t="shared" si="17"/>
        <v>0.96180555555555525</v>
      </c>
      <c r="C76" s="24">
        <f t="shared" si="18"/>
        <v>1.0034722222222219</v>
      </c>
      <c r="D76" s="5"/>
      <c r="E76" s="9"/>
      <c r="F76" s="398"/>
      <c r="G76" s="398"/>
      <c r="H76" s="6"/>
      <c r="I76" s="7"/>
      <c r="J76" s="7"/>
      <c r="K76" s="30">
        <f t="shared" si="4"/>
        <v>0</v>
      </c>
      <c r="L76" s="395"/>
      <c r="M76" s="396"/>
      <c r="N76" s="397"/>
      <c r="O76" s="36" t="str">
        <f t="shared" si="3"/>
        <v>Никишова</v>
      </c>
      <c r="P76" s="172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406"/>
      <c r="B77" s="24">
        <f t="shared" si="17"/>
        <v>1.0034722222222219</v>
      </c>
      <c r="C77" s="24">
        <f t="shared" si="18"/>
        <v>1.0451388888888886</v>
      </c>
      <c r="D77" s="5"/>
      <c r="E77" s="9"/>
      <c r="F77" s="393"/>
      <c r="G77" s="394"/>
      <c r="H77" s="6"/>
      <c r="I77" s="7"/>
      <c r="J77" s="7"/>
      <c r="K77" s="30">
        <f t="shared" si="4"/>
        <v>0</v>
      </c>
      <c r="L77" s="395"/>
      <c r="M77" s="396"/>
      <c r="N77" s="397"/>
      <c r="O77" s="36" t="str">
        <f t="shared" si="3"/>
        <v>Никишова</v>
      </c>
      <c r="P77" s="172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406"/>
      <c r="B78" s="24">
        <f t="shared" si="17"/>
        <v>1.0451388888888886</v>
      </c>
      <c r="C78" s="24">
        <f t="shared" si="18"/>
        <v>1.0868055555555554</v>
      </c>
      <c r="D78" s="5"/>
      <c r="E78" s="9"/>
      <c r="F78" s="393"/>
      <c r="G78" s="394"/>
      <c r="H78" s="6"/>
      <c r="I78" s="7"/>
      <c r="J78" s="7"/>
      <c r="K78" s="30">
        <f t="shared" si="4"/>
        <v>0</v>
      </c>
      <c r="L78" s="395"/>
      <c r="M78" s="396"/>
      <c r="N78" s="397"/>
      <c r="O78" s="36" t="str">
        <f t="shared" si="3"/>
        <v>Никишова</v>
      </c>
      <c r="P78" s="172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406"/>
      <c r="B79" s="24">
        <f t="shared" si="17"/>
        <v>1.0868055555555554</v>
      </c>
      <c r="C79" s="24">
        <f t="shared" si="18"/>
        <v>1.1284722222222221</v>
      </c>
      <c r="D79" s="5"/>
      <c r="E79" s="9"/>
      <c r="F79" s="398"/>
      <c r="G79" s="398"/>
      <c r="H79" s="6"/>
      <c r="I79" s="7"/>
      <c r="J79" s="7"/>
      <c r="K79" s="30">
        <f t="shared" si="4"/>
        <v>0</v>
      </c>
      <c r="L79" s="395"/>
      <c r="M79" s="396"/>
      <c r="N79" s="397"/>
      <c r="O79" s="36" t="str">
        <f t="shared" si="3"/>
        <v>Никишова</v>
      </c>
      <c r="P79" s="172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407"/>
      <c r="B80" s="25">
        <f t="shared" si="17"/>
        <v>1.1284722222222221</v>
      </c>
      <c r="C80" s="25">
        <f t="shared" si="18"/>
        <v>1.1701388888888888</v>
      </c>
      <c r="D80" s="15"/>
      <c r="E80" s="11"/>
      <c r="F80" s="401"/>
      <c r="G80" s="401"/>
      <c r="H80" s="12"/>
      <c r="I80" s="13"/>
      <c r="J80" s="13"/>
      <c r="K80" s="31">
        <f t="shared" si="4"/>
        <v>0</v>
      </c>
      <c r="L80" s="402"/>
      <c r="M80" s="403"/>
      <c r="N80" s="404"/>
      <c r="O80" s="172" t="str">
        <f t="shared" si="3"/>
        <v>Никишова</v>
      </c>
      <c r="P80" s="173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405">
        <f>A40</f>
        <v>0</v>
      </c>
      <c r="B81" s="23">
        <f>B27</f>
        <v>0</v>
      </c>
      <c r="C81" s="23">
        <f>B81+1/24</f>
        <v>4.1666666666666664E-2</v>
      </c>
      <c r="D81" s="1"/>
      <c r="E81" s="171"/>
      <c r="F81" s="408"/>
      <c r="G81" s="409"/>
      <c r="H81" s="2"/>
      <c r="I81" s="3"/>
      <c r="J81" s="3"/>
      <c r="K81" s="29">
        <f t="shared" si="4"/>
        <v>0</v>
      </c>
      <c r="L81" s="410"/>
      <c r="M81" s="411"/>
      <c r="N81" s="412"/>
      <c r="O81" s="35" t="str">
        <f t="shared" si="3"/>
        <v>Никишова</v>
      </c>
      <c r="P81" s="171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406"/>
      <c r="B82" s="24">
        <f>C81</f>
        <v>4.1666666666666664E-2</v>
      </c>
      <c r="C82" s="24">
        <f>B82+1/24</f>
        <v>8.3333333333333329E-2</v>
      </c>
      <c r="D82" s="5"/>
      <c r="E82" s="172"/>
      <c r="F82" s="393"/>
      <c r="G82" s="394"/>
      <c r="H82" s="6"/>
      <c r="I82" s="7"/>
      <c r="J82" s="7"/>
      <c r="K82" s="30">
        <f t="shared" si="4"/>
        <v>0</v>
      </c>
      <c r="L82" s="395"/>
      <c r="M82" s="396"/>
      <c r="N82" s="397"/>
      <c r="O82" s="36" t="str">
        <f t="shared" si="3"/>
        <v>Никишова</v>
      </c>
      <c r="P82" s="172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40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72"/>
      <c r="F83" s="398"/>
      <c r="G83" s="398"/>
      <c r="H83" s="6"/>
      <c r="I83" s="7"/>
      <c r="J83" s="7"/>
      <c r="K83" s="30">
        <f t="shared" si="4"/>
        <v>0</v>
      </c>
      <c r="L83" s="395"/>
      <c r="M83" s="396"/>
      <c r="N83" s="397"/>
      <c r="O83" s="36" t="str">
        <f t="shared" si="3"/>
        <v>Никишова</v>
      </c>
      <c r="P83" s="172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406"/>
      <c r="B84" s="24">
        <f t="shared" si="19"/>
        <v>0.125</v>
      </c>
      <c r="C84" s="24">
        <f t="shared" si="20"/>
        <v>0.16666666666666666</v>
      </c>
      <c r="D84" s="5"/>
      <c r="E84" s="172"/>
      <c r="F84" s="398"/>
      <c r="G84" s="398"/>
      <c r="H84" s="6"/>
      <c r="I84" s="7"/>
      <c r="J84" s="7"/>
      <c r="K84" s="30">
        <f t="shared" si="4"/>
        <v>0</v>
      </c>
      <c r="L84" s="395"/>
      <c r="M84" s="396"/>
      <c r="N84" s="397"/>
      <c r="O84" s="36" t="str">
        <f t="shared" si="3"/>
        <v>Никишова</v>
      </c>
      <c r="P84" s="172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406"/>
      <c r="B85" s="24">
        <f t="shared" si="19"/>
        <v>0.16666666666666666</v>
      </c>
      <c r="C85" s="24">
        <f t="shared" si="20"/>
        <v>0.20833333333333331</v>
      </c>
      <c r="D85" s="5"/>
      <c r="E85" s="172"/>
      <c r="F85" s="398"/>
      <c r="G85" s="398"/>
      <c r="H85" s="6"/>
      <c r="I85" s="7"/>
      <c r="J85" s="7"/>
      <c r="K85" s="30">
        <f t="shared" si="4"/>
        <v>0</v>
      </c>
      <c r="L85" s="395"/>
      <c r="M85" s="396"/>
      <c r="N85" s="397"/>
      <c r="O85" s="36" t="str">
        <f t="shared" si="3"/>
        <v>Никишова</v>
      </c>
      <c r="P85" s="172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406"/>
      <c r="B86" s="24">
        <f t="shared" si="19"/>
        <v>0.20833333333333331</v>
      </c>
      <c r="C86" s="24">
        <f t="shared" si="20"/>
        <v>0.24999999999999997</v>
      </c>
      <c r="D86" s="5"/>
      <c r="E86" s="172"/>
      <c r="F86" s="398"/>
      <c r="G86" s="398"/>
      <c r="H86" s="6"/>
      <c r="I86" s="7"/>
      <c r="J86" s="7"/>
      <c r="K86" s="30">
        <f t="shared" si="4"/>
        <v>0</v>
      </c>
      <c r="L86" s="395"/>
      <c r="M86" s="396"/>
      <c r="N86" s="397"/>
      <c r="O86" s="36" t="str">
        <f t="shared" si="3"/>
        <v>Никишова</v>
      </c>
      <c r="P86" s="172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40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398"/>
      <c r="G87" s="398"/>
      <c r="H87" s="6"/>
      <c r="I87" s="7"/>
      <c r="J87" s="7"/>
      <c r="K87" s="30">
        <f t="shared" si="4"/>
        <v>0</v>
      </c>
      <c r="L87" s="395"/>
      <c r="M87" s="396"/>
      <c r="N87" s="397"/>
      <c r="O87" s="36" t="str">
        <f t="shared" si="3"/>
        <v>Никишова</v>
      </c>
      <c r="P87" s="172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40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393"/>
      <c r="G88" s="394"/>
      <c r="H88" s="6"/>
      <c r="I88" s="7"/>
      <c r="J88" s="7"/>
      <c r="K88" s="30">
        <f t="shared" si="4"/>
        <v>0</v>
      </c>
      <c r="L88" s="395"/>
      <c r="M88" s="396"/>
      <c r="N88" s="397"/>
      <c r="O88" s="36" t="str">
        <f t="shared" si="3"/>
        <v>Никишова</v>
      </c>
      <c r="P88" s="172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406"/>
      <c r="B89" s="24">
        <f t="shared" si="19"/>
        <v>0.33333333333333331</v>
      </c>
      <c r="C89" s="24">
        <f t="shared" si="20"/>
        <v>0.375</v>
      </c>
      <c r="D89" s="5"/>
      <c r="E89" s="9"/>
      <c r="F89" s="393"/>
      <c r="G89" s="394"/>
      <c r="H89" s="6"/>
      <c r="I89" s="7"/>
      <c r="J89" s="7"/>
      <c r="K89" s="30">
        <f t="shared" si="4"/>
        <v>0</v>
      </c>
      <c r="L89" s="395"/>
      <c r="M89" s="396"/>
      <c r="N89" s="397"/>
      <c r="O89" s="36" t="str">
        <f t="shared" si="3"/>
        <v>Никишова</v>
      </c>
      <c r="P89" s="172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406"/>
      <c r="B90" s="24">
        <f t="shared" si="19"/>
        <v>0.375</v>
      </c>
      <c r="C90" s="24">
        <f t="shared" si="20"/>
        <v>0.41666666666666669</v>
      </c>
      <c r="D90" s="5"/>
      <c r="E90" s="9"/>
      <c r="F90" s="398"/>
      <c r="G90" s="398"/>
      <c r="H90" s="6"/>
      <c r="I90" s="7"/>
      <c r="J90" s="7"/>
      <c r="K90" s="30">
        <f t="shared" si="4"/>
        <v>0</v>
      </c>
      <c r="L90" s="395"/>
      <c r="M90" s="396"/>
      <c r="N90" s="397"/>
      <c r="O90" s="36" t="str">
        <f t="shared" si="3"/>
        <v>Никишова</v>
      </c>
      <c r="P90" s="172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40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401"/>
      <c r="G91" s="401"/>
      <c r="H91" s="12"/>
      <c r="I91" s="13"/>
      <c r="J91" s="13"/>
      <c r="K91" s="31">
        <f t="shared" si="4"/>
        <v>0</v>
      </c>
      <c r="L91" s="402"/>
      <c r="M91" s="403"/>
      <c r="N91" s="404"/>
      <c r="O91" s="172" t="str">
        <f t="shared" si="3"/>
        <v>Никишова</v>
      </c>
      <c r="P91" s="173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406">
        <f>A41</f>
        <v>0</v>
      </c>
      <c r="B92" s="23">
        <f>B29</f>
        <v>0</v>
      </c>
      <c r="C92" s="23">
        <f>B92+1/24</f>
        <v>4.1666666666666664E-2</v>
      </c>
      <c r="D92" s="1"/>
      <c r="E92" s="171"/>
      <c r="F92" s="408"/>
      <c r="G92" s="409"/>
      <c r="H92" s="2"/>
      <c r="I92" s="3"/>
      <c r="J92" s="3"/>
      <c r="K92" s="29">
        <f t="shared" si="4"/>
        <v>0</v>
      </c>
      <c r="L92" s="410"/>
      <c r="M92" s="411"/>
      <c r="N92" s="412"/>
      <c r="O92" s="35" t="str">
        <f t="shared" si="3"/>
        <v>Никишова</v>
      </c>
      <c r="P92" s="171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406"/>
      <c r="B93" s="24">
        <f>C92</f>
        <v>4.1666666666666664E-2</v>
      </c>
      <c r="C93" s="24">
        <f>B93+1/24</f>
        <v>8.3333333333333329E-2</v>
      </c>
      <c r="D93" s="5"/>
      <c r="E93" s="172"/>
      <c r="F93" s="393"/>
      <c r="G93" s="394"/>
      <c r="H93" s="6"/>
      <c r="I93" s="7"/>
      <c r="J93" s="7"/>
      <c r="K93" s="30">
        <f t="shared" si="4"/>
        <v>0</v>
      </c>
      <c r="L93" s="395"/>
      <c r="M93" s="396"/>
      <c r="N93" s="397"/>
      <c r="O93" s="36" t="str">
        <f t="shared" si="3"/>
        <v>Никишова</v>
      </c>
      <c r="P93" s="172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40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72"/>
      <c r="F94" s="398"/>
      <c r="G94" s="398"/>
      <c r="H94" s="6"/>
      <c r="I94" s="7"/>
      <c r="J94" s="7"/>
      <c r="K94" s="30">
        <f t="shared" si="4"/>
        <v>0</v>
      </c>
      <c r="L94" s="395"/>
      <c r="M94" s="396"/>
      <c r="N94" s="397"/>
      <c r="O94" s="36" t="str">
        <f t="shared" si="3"/>
        <v>Никишова</v>
      </c>
      <c r="P94" s="172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406"/>
      <c r="B95" s="24">
        <f t="shared" si="21"/>
        <v>0.125</v>
      </c>
      <c r="C95" s="24">
        <f t="shared" si="22"/>
        <v>0.16666666666666666</v>
      </c>
      <c r="D95" s="5"/>
      <c r="E95" s="172"/>
      <c r="F95" s="398"/>
      <c r="G95" s="398"/>
      <c r="H95" s="6"/>
      <c r="I95" s="7"/>
      <c r="J95" s="7"/>
      <c r="K95" s="30">
        <f t="shared" si="4"/>
        <v>0</v>
      </c>
      <c r="L95" s="395"/>
      <c r="M95" s="396"/>
      <c r="N95" s="397"/>
      <c r="O95" s="36" t="str">
        <f t="shared" si="3"/>
        <v>Никишова</v>
      </c>
      <c r="P95" s="172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406"/>
      <c r="B96" s="24">
        <f t="shared" si="21"/>
        <v>0.16666666666666666</v>
      </c>
      <c r="C96" s="24">
        <f t="shared" si="22"/>
        <v>0.20833333333333331</v>
      </c>
      <c r="D96" s="5"/>
      <c r="E96" s="172"/>
      <c r="F96" s="398"/>
      <c r="G96" s="398"/>
      <c r="H96" s="6"/>
      <c r="I96" s="7"/>
      <c r="J96" s="7"/>
      <c r="K96" s="30">
        <f t="shared" si="4"/>
        <v>0</v>
      </c>
      <c r="L96" s="395"/>
      <c r="M96" s="396"/>
      <c r="N96" s="397"/>
      <c r="O96" s="36" t="str">
        <f t="shared" si="3"/>
        <v>Никишова</v>
      </c>
      <c r="P96" s="172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406"/>
      <c r="B97" s="24">
        <f t="shared" si="21"/>
        <v>0.20833333333333331</v>
      </c>
      <c r="C97" s="24">
        <f t="shared" si="22"/>
        <v>0.24999999999999997</v>
      </c>
      <c r="D97" s="5"/>
      <c r="E97" s="172"/>
      <c r="F97" s="398"/>
      <c r="G97" s="398"/>
      <c r="H97" s="6"/>
      <c r="I97" s="7"/>
      <c r="J97" s="7"/>
      <c r="K97" s="30">
        <f t="shared" si="4"/>
        <v>0</v>
      </c>
      <c r="L97" s="395"/>
      <c r="M97" s="396"/>
      <c r="N97" s="397"/>
      <c r="O97" s="36" t="str">
        <f t="shared" si="3"/>
        <v>Никишова</v>
      </c>
      <c r="P97" s="172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40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398"/>
      <c r="G98" s="398"/>
      <c r="H98" s="6"/>
      <c r="I98" s="7"/>
      <c r="J98" s="7"/>
      <c r="K98" s="30">
        <f t="shared" si="4"/>
        <v>0</v>
      </c>
      <c r="L98" s="395"/>
      <c r="M98" s="396"/>
      <c r="N98" s="397"/>
      <c r="O98" s="36" t="str">
        <f t="shared" si="3"/>
        <v>Никишова</v>
      </c>
      <c r="P98" s="172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40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393"/>
      <c r="G99" s="394"/>
      <c r="H99" s="6"/>
      <c r="I99" s="7"/>
      <c r="J99" s="7"/>
      <c r="K99" s="30">
        <f t="shared" si="4"/>
        <v>0</v>
      </c>
      <c r="L99" s="395"/>
      <c r="M99" s="396"/>
      <c r="N99" s="397"/>
      <c r="O99" s="36" t="str">
        <f t="shared" si="3"/>
        <v>Никишова</v>
      </c>
      <c r="P99" s="172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406"/>
      <c r="B100" s="24">
        <f t="shared" si="21"/>
        <v>0.33333333333333331</v>
      </c>
      <c r="C100" s="24">
        <f t="shared" si="22"/>
        <v>0.375</v>
      </c>
      <c r="D100" s="5"/>
      <c r="E100" s="9"/>
      <c r="F100" s="393"/>
      <c r="G100" s="394"/>
      <c r="H100" s="6"/>
      <c r="I100" s="7"/>
      <c r="J100" s="7"/>
      <c r="K100" s="30">
        <f t="shared" si="4"/>
        <v>0</v>
      </c>
      <c r="L100" s="395"/>
      <c r="M100" s="396"/>
      <c r="N100" s="397"/>
      <c r="O100" s="36" t="str">
        <f t="shared" si="3"/>
        <v>Никишова</v>
      </c>
      <c r="P100" s="172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406"/>
      <c r="B101" s="24">
        <f t="shared" si="21"/>
        <v>0.375</v>
      </c>
      <c r="C101" s="24">
        <f t="shared" si="22"/>
        <v>0.41666666666666669</v>
      </c>
      <c r="D101" s="5"/>
      <c r="E101" s="9"/>
      <c r="F101" s="398"/>
      <c r="G101" s="398"/>
      <c r="H101" s="6"/>
      <c r="I101" s="7"/>
      <c r="J101" s="7"/>
      <c r="K101" s="30">
        <f t="shared" si="4"/>
        <v>0</v>
      </c>
      <c r="L101" s="395"/>
      <c r="M101" s="396"/>
      <c r="N101" s="397"/>
      <c r="O101" s="36" t="str">
        <f t="shared" si="3"/>
        <v>Никишова</v>
      </c>
      <c r="P101" s="172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40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401"/>
      <c r="G102" s="401"/>
      <c r="H102" s="12"/>
      <c r="I102" s="13"/>
      <c r="J102" s="13"/>
      <c r="K102" s="31">
        <f t="shared" si="4"/>
        <v>0</v>
      </c>
      <c r="L102" s="402"/>
      <c r="M102" s="403"/>
      <c r="N102" s="404"/>
      <c r="O102" s="172" t="str">
        <f t="shared" si="3"/>
        <v>Никишова</v>
      </c>
      <c r="P102" s="173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405" t="str">
        <f>A42</f>
        <v>Попкорн</v>
      </c>
      <c r="B103" s="23">
        <f>B31</f>
        <v>0</v>
      </c>
      <c r="C103" s="23">
        <f>B103+1/24</f>
        <v>4.1666666666666664E-2</v>
      </c>
      <c r="D103" s="1"/>
      <c r="E103" s="171"/>
      <c r="F103" s="408"/>
      <c r="G103" s="409"/>
      <c r="H103" s="2"/>
      <c r="I103" s="3"/>
      <c r="J103" s="3"/>
      <c r="K103" s="29">
        <f t="shared" si="4"/>
        <v>0</v>
      </c>
      <c r="L103" s="410"/>
      <c r="M103" s="411"/>
      <c r="N103" s="412"/>
      <c r="O103" s="35" t="str">
        <f t="shared" si="3"/>
        <v>Никишова</v>
      </c>
      <c r="P103" s="171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406"/>
      <c r="B104" s="24">
        <f>C103</f>
        <v>4.1666666666666664E-2</v>
      </c>
      <c r="C104" s="24">
        <f>B104+1/24</f>
        <v>8.3333333333333329E-2</v>
      </c>
      <c r="D104" s="5"/>
      <c r="E104" s="172"/>
      <c r="F104" s="393"/>
      <c r="G104" s="394"/>
      <c r="H104" s="6"/>
      <c r="I104" s="7"/>
      <c r="J104" s="7"/>
      <c r="K104" s="30">
        <f t="shared" si="4"/>
        <v>0</v>
      </c>
      <c r="L104" s="395"/>
      <c r="M104" s="396"/>
      <c r="N104" s="397"/>
      <c r="O104" s="36" t="str">
        <f t="shared" si="3"/>
        <v>Никишова</v>
      </c>
      <c r="P104" s="172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40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72"/>
      <c r="F105" s="398"/>
      <c r="G105" s="398"/>
      <c r="H105" s="6"/>
      <c r="I105" s="7"/>
      <c r="J105" s="7"/>
      <c r="K105" s="30">
        <f t="shared" si="4"/>
        <v>0</v>
      </c>
      <c r="L105" s="395"/>
      <c r="M105" s="396"/>
      <c r="N105" s="397"/>
      <c r="O105" s="36" t="str">
        <f t="shared" si="3"/>
        <v>Никишова</v>
      </c>
      <c r="P105" s="172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406"/>
      <c r="B106" s="24">
        <f t="shared" si="23"/>
        <v>0.125</v>
      </c>
      <c r="C106" s="24">
        <f t="shared" si="24"/>
        <v>0.16666666666666666</v>
      </c>
      <c r="D106" s="5"/>
      <c r="E106" s="172"/>
      <c r="F106" s="398"/>
      <c r="G106" s="398"/>
      <c r="H106" s="6"/>
      <c r="I106" s="7"/>
      <c r="J106" s="7"/>
      <c r="K106" s="30">
        <f t="shared" si="4"/>
        <v>0</v>
      </c>
      <c r="L106" s="395"/>
      <c r="M106" s="396"/>
      <c r="N106" s="397"/>
      <c r="O106" s="36" t="str">
        <f t="shared" si="3"/>
        <v>Никишова</v>
      </c>
      <c r="P106" s="172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406"/>
      <c r="B107" s="24">
        <f t="shared" si="23"/>
        <v>0.16666666666666666</v>
      </c>
      <c r="C107" s="24">
        <f t="shared" si="24"/>
        <v>0.20833333333333331</v>
      </c>
      <c r="D107" s="5"/>
      <c r="E107" s="172"/>
      <c r="F107" s="398"/>
      <c r="G107" s="398"/>
      <c r="H107" s="6"/>
      <c r="I107" s="7"/>
      <c r="J107" s="7"/>
      <c r="K107" s="30">
        <f t="shared" si="4"/>
        <v>0</v>
      </c>
      <c r="L107" s="395"/>
      <c r="M107" s="396"/>
      <c r="N107" s="397"/>
      <c r="O107" s="36" t="str">
        <f t="shared" si="3"/>
        <v>Никишова</v>
      </c>
      <c r="P107" s="172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406"/>
      <c r="B108" s="24">
        <f t="shared" si="23"/>
        <v>0.20833333333333331</v>
      </c>
      <c r="C108" s="24">
        <f t="shared" si="24"/>
        <v>0.24999999999999997</v>
      </c>
      <c r="D108" s="5"/>
      <c r="E108" s="172"/>
      <c r="F108" s="398"/>
      <c r="G108" s="398"/>
      <c r="H108" s="6"/>
      <c r="I108" s="7"/>
      <c r="J108" s="7"/>
      <c r="K108" s="30">
        <f t="shared" si="4"/>
        <v>0</v>
      </c>
      <c r="L108" s="395"/>
      <c r="M108" s="396"/>
      <c r="N108" s="397"/>
      <c r="O108" s="36" t="str">
        <f t="shared" si="3"/>
        <v>Никишова</v>
      </c>
      <c r="P108" s="172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40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398"/>
      <c r="G109" s="398"/>
      <c r="H109" s="6"/>
      <c r="I109" s="7"/>
      <c r="J109" s="7"/>
      <c r="K109" s="30">
        <f t="shared" si="4"/>
        <v>0</v>
      </c>
      <c r="L109" s="395"/>
      <c r="M109" s="396"/>
      <c r="N109" s="397"/>
      <c r="O109" s="36" t="str">
        <f t="shared" si="3"/>
        <v>Никишова</v>
      </c>
      <c r="P109" s="172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40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393"/>
      <c r="G110" s="394"/>
      <c r="H110" s="6"/>
      <c r="I110" s="7"/>
      <c r="J110" s="7"/>
      <c r="K110" s="30">
        <f t="shared" si="4"/>
        <v>0</v>
      </c>
      <c r="L110" s="395"/>
      <c r="M110" s="396"/>
      <c r="N110" s="397"/>
      <c r="O110" s="36" t="str">
        <f t="shared" si="3"/>
        <v>Никишова</v>
      </c>
      <c r="P110" s="172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406"/>
      <c r="B111" s="24">
        <f t="shared" si="23"/>
        <v>0.33333333333333331</v>
      </c>
      <c r="C111" s="24">
        <f t="shared" si="24"/>
        <v>0.375</v>
      </c>
      <c r="D111" s="5"/>
      <c r="E111" s="9"/>
      <c r="F111" s="393"/>
      <c r="G111" s="394"/>
      <c r="H111" s="6"/>
      <c r="I111" s="7"/>
      <c r="J111" s="7"/>
      <c r="K111" s="30">
        <f t="shared" si="4"/>
        <v>0</v>
      </c>
      <c r="L111" s="395"/>
      <c r="M111" s="396"/>
      <c r="N111" s="397"/>
      <c r="O111" s="36" t="str">
        <f t="shared" ref="O111:O113" si="25">IF(H111=$V$5,$F$7,"")</f>
        <v>Никишова</v>
      </c>
      <c r="P111" s="172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406"/>
      <c r="B112" s="24">
        <f t="shared" si="23"/>
        <v>0.375</v>
      </c>
      <c r="C112" s="24">
        <f t="shared" si="24"/>
        <v>0.41666666666666669</v>
      </c>
      <c r="D112" s="5"/>
      <c r="E112" s="9"/>
      <c r="F112" s="398"/>
      <c r="G112" s="398"/>
      <c r="H112" s="6"/>
      <c r="I112" s="7"/>
      <c r="J112" s="7"/>
      <c r="K112" s="30">
        <f t="shared" ref="K112:K113" si="26">(J112-I112+(J112&lt;I112))*24*60</f>
        <v>0</v>
      </c>
      <c r="L112" s="395"/>
      <c r="M112" s="396"/>
      <c r="N112" s="397"/>
      <c r="O112" s="36" t="str">
        <f t="shared" si="25"/>
        <v>Никишова</v>
      </c>
      <c r="P112" s="172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40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401"/>
      <c r="G113" s="401"/>
      <c r="H113" s="12"/>
      <c r="I113" s="13"/>
      <c r="J113" s="13"/>
      <c r="K113" s="31">
        <f t="shared" si="26"/>
        <v>0</v>
      </c>
      <c r="L113" s="402"/>
      <c r="M113" s="403"/>
      <c r="N113" s="404"/>
      <c r="O113" s="173" t="str">
        <f t="shared" si="25"/>
        <v>Никишова</v>
      </c>
      <c r="P113" s="173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5" thickBot="1">
      <c r="S114" s="34">
        <f t="shared" ref="S114:Z114" si="27">SUM(S47:S113)</f>
        <v>253.00000000000034</v>
      </c>
      <c r="T114" s="34">
        <f t="shared" si="27"/>
        <v>0</v>
      </c>
      <c r="U114" s="34">
        <f t="shared" si="27"/>
        <v>33.999999999999879</v>
      </c>
      <c r="V114" s="34">
        <f t="shared" si="27"/>
        <v>0</v>
      </c>
      <c r="W114" s="34">
        <f t="shared" si="27"/>
        <v>43.999999999999922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185"/>
      <c r="S116" s="185"/>
      <c r="T116" s="185"/>
      <c r="U116" s="185"/>
    </row>
    <row r="117" spans="1:28" ht="15.75" thickBot="1">
      <c r="A117" s="258" t="s">
        <v>90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186"/>
      <c r="S117" s="186"/>
      <c r="T117" s="186"/>
      <c r="U117" s="186"/>
    </row>
    <row r="118" spans="1:28" ht="18.75" thickBot="1">
      <c r="A118" s="259" t="s">
        <v>62</v>
      </c>
      <c r="B118" s="260"/>
      <c r="C118" s="260"/>
      <c r="D118" s="260"/>
      <c r="E118" s="261"/>
      <c r="F118" s="413"/>
      <c r="G118" s="414"/>
      <c r="H118" s="415"/>
      <c r="I118" s="81" t="s">
        <v>47</v>
      </c>
      <c r="J118" s="82">
        <v>2000</v>
      </c>
      <c r="K118" s="83" t="s">
        <v>54</v>
      </c>
      <c r="L118" s="84">
        <v>720</v>
      </c>
    </row>
    <row r="119" spans="1:28" ht="20.25" customHeight="1" thickBot="1">
      <c r="A119" s="262" t="s">
        <v>8</v>
      </c>
      <c r="B119" s="263"/>
      <c r="C119" s="263"/>
      <c r="D119" s="263"/>
      <c r="E119" s="264"/>
      <c r="F119" s="265" t="s">
        <v>34</v>
      </c>
      <c r="G119" s="265"/>
      <c r="H119" s="266"/>
      <c r="I119" s="265" t="s">
        <v>9</v>
      </c>
      <c r="J119" s="267"/>
      <c r="K119" s="268" t="s">
        <v>16</v>
      </c>
      <c r="L119" s="266"/>
      <c r="M119" s="85"/>
      <c r="N119" s="269" t="s">
        <v>28</v>
      </c>
      <c r="O119" s="270"/>
      <c r="P119" s="270"/>
      <c r="Q119" s="270"/>
      <c r="R119" s="270"/>
      <c r="S119" s="270"/>
      <c r="T119" s="270"/>
      <c r="U119" s="271"/>
      <c r="X119" s="86"/>
    </row>
    <row r="120" spans="1:28" ht="15" thickBot="1">
      <c r="A120" s="289" t="s">
        <v>63</v>
      </c>
      <c r="B120" s="290"/>
      <c r="C120" s="290"/>
      <c r="D120" s="290"/>
      <c r="E120" s="290"/>
      <c r="F120" s="291" t="s">
        <v>168</v>
      </c>
      <c r="G120" s="292"/>
      <c r="H120" s="293"/>
      <c r="I120" s="294" t="s">
        <v>65</v>
      </c>
      <c r="J120" s="295"/>
      <c r="K120" s="291" t="s">
        <v>169</v>
      </c>
      <c r="L120" s="293"/>
      <c r="N120" s="296"/>
      <c r="O120" s="280" t="s">
        <v>29</v>
      </c>
      <c r="P120" s="281"/>
      <c r="Q120" s="281"/>
      <c r="R120" s="178"/>
      <c r="S120" s="178"/>
      <c r="T120" s="178"/>
      <c r="U120" s="87"/>
      <c r="X120" s="88"/>
    </row>
    <row r="121" spans="1:28" ht="14.25">
      <c r="A121" s="183" t="s">
        <v>7</v>
      </c>
      <c r="B121" s="184"/>
      <c r="C121" s="184"/>
      <c r="D121" s="184"/>
      <c r="E121" s="184"/>
      <c r="F121" s="275" t="s">
        <v>170</v>
      </c>
      <c r="G121" s="276"/>
      <c r="H121" s="277"/>
      <c r="I121" s="294" t="s">
        <v>45</v>
      </c>
      <c r="J121" s="295"/>
      <c r="K121" s="275" t="s">
        <v>171</v>
      </c>
      <c r="L121" s="277"/>
      <c r="N121" s="297"/>
      <c r="O121" s="298"/>
      <c r="P121" s="299"/>
      <c r="Q121" s="299"/>
      <c r="R121" s="179"/>
      <c r="S121" s="179"/>
      <c r="T121" s="179"/>
      <c r="U121" s="89"/>
      <c r="X121" s="88"/>
    </row>
    <row r="122" spans="1:28" ht="16.5" customHeight="1">
      <c r="A122" s="272" t="s">
        <v>46</v>
      </c>
      <c r="B122" s="273"/>
      <c r="C122" s="273"/>
      <c r="D122" s="273"/>
      <c r="E122" s="274"/>
      <c r="F122" s="275"/>
      <c r="G122" s="276"/>
      <c r="H122" s="277"/>
      <c r="I122" s="198" t="s">
        <v>44</v>
      </c>
      <c r="J122" s="71"/>
      <c r="K122" s="275" t="s">
        <v>258</v>
      </c>
      <c r="L122" s="277"/>
      <c r="N122" s="278"/>
      <c r="O122" s="280" t="s">
        <v>30</v>
      </c>
      <c r="P122" s="281"/>
      <c r="Q122" s="282"/>
      <c r="R122" s="180"/>
      <c r="S122" s="180"/>
      <c r="T122" s="180"/>
      <c r="U122" s="87"/>
      <c r="X122" s="88"/>
    </row>
    <row r="123" spans="1:28" ht="16.5" customHeight="1" thickBot="1">
      <c r="A123" s="272" t="s">
        <v>66</v>
      </c>
      <c r="B123" s="273"/>
      <c r="C123" s="273"/>
      <c r="D123" s="273"/>
      <c r="E123" s="274"/>
      <c r="F123" s="286" t="s">
        <v>173</v>
      </c>
      <c r="G123" s="287"/>
      <c r="H123" s="288"/>
      <c r="I123" s="198" t="s">
        <v>67</v>
      </c>
      <c r="J123" s="71"/>
      <c r="K123" s="286" t="s">
        <v>174</v>
      </c>
      <c r="L123" s="288"/>
      <c r="N123" s="279"/>
      <c r="O123" s="283"/>
      <c r="P123" s="284"/>
      <c r="Q123" s="285"/>
      <c r="R123" s="181"/>
      <c r="S123" s="181"/>
      <c r="T123" s="181"/>
      <c r="U123" s="91"/>
      <c r="X123" s="88"/>
    </row>
    <row r="124" spans="1:28" ht="15" thickBot="1">
      <c r="A124" s="303" t="s">
        <v>66</v>
      </c>
      <c r="B124" s="304"/>
      <c r="C124" s="304"/>
      <c r="D124" s="304"/>
      <c r="E124" s="305"/>
      <c r="F124" s="306" t="s">
        <v>175</v>
      </c>
      <c r="G124" s="307"/>
      <c r="H124" s="308"/>
      <c r="I124" s="92"/>
      <c r="J124" s="93"/>
      <c r="K124" s="306"/>
      <c r="L124" s="308"/>
      <c r="N124" s="309"/>
      <c r="O124" s="309"/>
      <c r="P124" s="310"/>
      <c r="Q124" s="310"/>
      <c r="R124" s="182"/>
      <c r="S124" s="182"/>
      <c r="T124" s="182"/>
      <c r="U124" s="182"/>
      <c r="X124" s="88"/>
    </row>
    <row r="125" spans="1:28" ht="15" hidden="1" thickBot="1">
      <c r="A125" s="94"/>
      <c r="B125" s="95"/>
      <c r="C125" s="95"/>
      <c r="D125" s="95"/>
      <c r="E125" s="95"/>
      <c r="F125" s="96"/>
      <c r="G125" s="96"/>
      <c r="H125" s="96"/>
      <c r="I125" s="95"/>
      <c r="J125" s="95"/>
      <c r="K125" s="96"/>
      <c r="L125" s="97"/>
      <c r="N125" s="177"/>
      <c r="O125" s="177"/>
      <c r="P125" s="182"/>
      <c r="Q125" s="182"/>
      <c r="R125" s="182"/>
      <c r="S125" s="182"/>
      <c r="T125" s="182"/>
      <c r="U125" s="182"/>
      <c r="X125" s="88"/>
    </row>
    <row r="126" spans="1:28" ht="15" hidden="1" thickBot="1">
      <c r="A126" s="94"/>
      <c r="B126" s="95"/>
      <c r="C126" s="95"/>
      <c r="D126" s="95"/>
      <c r="E126" s="95"/>
      <c r="F126" s="96"/>
      <c r="G126" s="96"/>
      <c r="H126" s="96"/>
      <c r="I126" s="95"/>
      <c r="J126" s="95"/>
      <c r="K126" s="96"/>
      <c r="L126" s="97"/>
      <c r="N126" s="177"/>
      <c r="O126" s="177"/>
      <c r="P126" s="182"/>
      <c r="Q126" s="182"/>
      <c r="R126" s="182"/>
      <c r="S126" s="182"/>
      <c r="T126" s="182"/>
      <c r="U126" s="182"/>
      <c r="X126" s="88"/>
    </row>
    <row r="127" spans="1:28" ht="15" hidden="1" thickBot="1">
      <c r="A127" s="94"/>
      <c r="B127" s="95"/>
      <c r="C127" s="95"/>
      <c r="D127" s="95"/>
      <c r="E127" s="95"/>
      <c r="F127" s="96"/>
      <c r="G127" s="96"/>
      <c r="H127" s="96"/>
      <c r="I127" s="95"/>
      <c r="J127" s="95"/>
      <c r="K127" s="96"/>
      <c r="L127" s="97"/>
      <c r="N127" s="177"/>
      <c r="O127" s="177"/>
      <c r="P127" s="182"/>
      <c r="Q127" s="182"/>
      <c r="R127" s="182"/>
      <c r="S127" s="182"/>
      <c r="T127" s="182"/>
      <c r="U127" s="182"/>
      <c r="X127" s="88"/>
    </row>
    <row r="128" spans="1:28" ht="15" hidden="1" thickBot="1">
      <c r="A128" s="94"/>
      <c r="B128" s="95"/>
      <c r="C128" s="95"/>
      <c r="D128" s="95"/>
      <c r="E128" s="95"/>
      <c r="F128" s="96"/>
      <c r="G128" s="96"/>
      <c r="H128" s="96"/>
      <c r="I128" s="95"/>
      <c r="J128" s="95"/>
      <c r="K128" s="96"/>
      <c r="L128" s="97"/>
      <c r="N128" s="177"/>
      <c r="O128" s="177"/>
      <c r="P128" s="182"/>
      <c r="Q128" s="182"/>
      <c r="R128" s="182"/>
      <c r="S128" s="182"/>
      <c r="T128" s="182"/>
      <c r="U128" s="182"/>
      <c r="X128" s="88"/>
    </row>
    <row r="129" spans="1:24" ht="18.75" customHeight="1" thickBot="1">
      <c r="A129" s="311" t="s">
        <v>33</v>
      </c>
      <c r="B129" s="312"/>
      <c r="C129" s="312"/>
      <c r="D129" s="312"/>
      <c r="E129" s="312"/>
      <c r="F129" s="312"/>
      <c r="G129" s="312"/>
      <c r="H129" s="312"/>
      <c r="I129" s="312"/>
      <c r="J129" s="312"/>
      <c r="K129" s="312"/>
      <c r="L129" s="313"/>
      <c r="N129" s="314" t="s">
        <v>37</v>
      </c>
      <c r="O129" s="315"/>
      <c r="P129" s="315"/>
      <c r="Q129" s="315"/>
      <c r="R129" s="315"/>
      <c r="S129" s="315"/>
      <c r="T129" s="315"/>
      <c r="U129" s="315"/>
      <c r="V129" s="316"/>
      <c r="X129" s="88"/>
    </row>
    <row r="130" spans="1:24" ht="8.25" customHeight="1">
      <c r="A130" s="300" t="s">
        <v>83</v>
      </c>
      <c r="B130" s="300" t="s">
        <v>51</v>
      </c>
      <c r="C130" s="300" t="s">
        <v>52</v>
      </c>
      <c r="D130" s="300" t="s">
        <v>24</v>
      </c>
      <c r="E130" s="300" t="s">
        <v>53</v>
      </c>
      <c r="F130" s="300" t="s">
        <v>55</v>
      </c>
      <c r="G130" s="300" t="s">
        <v>50</v>
      </c>
      <c r="H130" s="300" t="s">
        <v>64</v>
      </c>
      <c r="I130" s="300" t="s">
        <v>57</v>
      </c>
      <c r="J130" s="300" t="s">
        <v>49</v>
      </c>
      <c r="K130" s="300" t="s">
        <v>35</v>
      </c>
      <c r="L130" s="337" t="s">
        <v>48</v>
      </c>
      <c r="N130" s="324" t="s">
        <v>41</v>
      </c>
      <c r="O130" s="324"/>
      <c r="P130" s="325" t="s">
        <v>42</v>
      </c>
      <c r="Q130" s="326"/>
      <c r="R130" s="326"/>
      <c r="S130" s="326"/>
      <c r="T130" s="326"/>
      <c r="U130" s="327"/>
      <c r="V130" s="324" t="s">
        <v>43</v>
      </c>
      <c r="X130" s="88"/>
    </row>
    <row r="131" spans="1:24" ht="12.75" customHeight="1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38"/>
      <c r="N131" s="324"/>
      <c r="O131" s="324"/>
      <c r="P131" s="328"/>
      <c r="Q131" s="329"/>
      <c r="R131" s="329"/>
      <c r="S131" s="329"/>
      <c r="T131" s="329"/>
      <c r="U131" s="330"/>
      <c r="V131" s="324"/>
      <c r="X131" s="88"/>
    </row>
    <row r="132" spans="1:24" ht="12.75" customHeight="1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38"/>
      <c r="N132" s="324"/>
      <c r="O132" s="324"/>
      <c r="P132" s="328"/>
      <c r="Q132" s="329"/>
      <c r="R132" s="329"/>
      <c r="S132" s="329"/>
      <c r="T132" s="329"/>
      <c r="U132" s="330"/>
      <c r="V132" s="324"/>
      <c r="X132" s="88"/>
    </row>
    <row r="133" spans="1:24" ht="3.75" customHeight="1">
      <c r="A133" s="301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38"/>
      <c r="N133" s="324"/>
      <c r="O133" s="324"/>
      <c r="P133" s="331"/>
      <c r="Q133" s="332"/>
      <c r="R133" s="332"/>
      <c r="S133" s="332"/>
      <c r="T133" s="332"/>
      <c r="U133" s="333"/>
      <c r="V133" s="324"/>
      <c r="X133" s="88"/>
    </row>
    <row r="134" spans="1:24" ht="45.75" customHeight="1" thickBot="1">
      <c r="A134" s="301"/>
      <c r="B134" s="301"/>
      <c r="C134" s="301"/>
      <c r="D134" s="302"/>
      <c r="E134" s="302"/>
      <c r="F134" s="302"/>
      <c r="G134" s="302"/>
      <c r="H134" s="302"/>
      <c r="I134" s="302"/>
      <c r="J134" s="302"/>
      <c r="K134" s="302"/>
      <c r="L134" s="338"/>
      <c r="M134" s="98"/>
      <c r="N134" s="334" t="s">
        <v>17</v>
      </c>
      <c r="O134" s="334"/>
      <c r="P134" s="18">
        <f>SUM(S162:S173)</f>
        <v>59.999999999999943</v>
      </c>
      <c r="Q134" s="18">
        <f>SUM(S174:S184)</f>
        <v>273.99999999999989</v>
      </c>
      <c r="R134" s="18">
        <f>SUM(S185:S195)</f>
        <v>39.999999999999979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373.99999999999983</v>
      </c>
      <c r="X134" s="88"/>
    </row>
    <row r="135" spans="1:24" ht="16.899999999999999" customHeight="1" thickBot="1">
      <c r="A135" s="317"/>
      <c r="B135" s="317"/>
      <c r="C135" s="317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176" t="s">
        <v>18</v>
      </c>
      <c r="O135" s="176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300" t="str">
        <f>A152</f>
        <v>Соленая карамель Риоба 0,25</v>
      </c>
      <c r="B136" s="318">
        <v>0.83333333333333337</v>
      </c>
      <c r="C136" s="318">
        <v>0.875</v>
      </c>
      <c r="D136" s="320">
        <f>(C136-B136+(C136&lt;B136))*24*60</f>
        <v>59.999999999999943</v>
      </c>
      <c r="E136" s="322">
        <v>2800</v>
      </c>
      <c r="F136" s="335">
        <f>IF(E136=0,0,(F152/J118*60))</f>
        <v>11.850000000000001</v>
      </c>
      <c r="G136" s="339">
        <f>IF($K136=0,0,(K136*100)/(D136*$J$3/60))</f>
        <v>14.107142857142868</v>
      </c>
      <c r="H136" s="335">
        <f>P134+P141</f>
        <v>59.999999999999943</v>
      </c>
      <c r="I136" s="339">
        <f>D136-F136-P142</f>
        <v>-11.850000000000001</v>
      </c>
      <c r="J136" s="320">
        <f>(D136-H136)/60*E136</f>
        <v>0</v>
      </c>
      <c r="K136" s="341">
        <f>F152</f>
        <v>395</v>
      </c>
      <c r="L136" s="100" t="e">
        <f>IF($K136=0,0,K136/J136)</f>
        <v>#DIV/0!</v>
      </c>
      <c r="N136" s="176" t="s">
        <v>19</v>
      </c>
      <c r="O136" s="176"/>
      <c r="P136" s="18">
        <f>SUM(U161:U172)</f>
        <v>0</v>
      </c>
      <c r="Q136" s="18">
        <f>SUM(U173:U183)</f>
        <v>29.999999999999893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29.999999999999893</v>
      </c>
      <c r="W136" s="182"/>
    </row>
    <row r="137" spans="1:24" ht="17.25" customHeight="1" thickBot="1">
      <c r="A137" s="317"/>
      <c r="B137" s="319"/>
      <c r="C137" s="319"/>
      <c r="D137" s="321"/>
      <c r="E137" s="323"/>
      <c r="F137" s="336"/>
      <c r="G137" s="340"/>
      <c r="H137" s="336"/>
      <c r="I137" s="340"/>
      <c r="J137" s="321"/>
      <c r="K137" s="342"/>
      <c r="L137" s="101">
        <f>K136-J136</f>
        <v>395</v>
      </c>
      <c r="N137" s="176" t="s">
        <v>20</v>
      </c>
      <c r="O137" s="176"/>
      <c r="P137" s="18">
        <f>SUM(V161:V172)</f>
        <v>0</v>
      </c>
      <c r="Q137" s="18">
        <f>SUM(V173:V183)</f>
        <v>0</v>
      </c>
      <c r="R137" s="18">
        <f>SUM(V184:V194)</f>
        <v>54.999999999999964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54.999999999999964</v>
      </c>
      <c r="W137" s="182"/>
    </row>
    <row r="138" spans="1:24" ht="17.25" customHeight="1">
      <c r="A138" s="300" t="str">
        <f>A153</f>
        <v>Бейлиз Баринофф 0,25</v>
      </c>
      <c r="B138" s="318">
        <v>0.875</v>
      </c>
      <c r="C138" s="318">
        <v>0.23611111111111113</v>
      </c>
      <c r="D138" s="320">
        <f>(C138-B138+(C138&lt;B138))*24*60</f>
        <v>520.00000000000011</v>
      </c>
      <c r="E138" s="322">
        <v>2800</v>
      </c>
      <c r="F138" s="335">
        <f>IF(E138=0,0,(F153/J118*60))</f>
        <v>363.93</v>
      </c>
      <c r="G138" s="339">
        <f>IF($K138=0,0,(K138*100)/(D138*$J$3/60))</f>
        <v>49.990384615384606</v>
      </c>
      <c r="H138" s="335">
        <f>Q134+Q141</f>
        <v>273.99999999999989</v>
      </c>
      <c r="I138" s="339">
        <f>D138-F138-Q142</f>
        <v>-147.92999999999967</v>
      </c>
      <c r="J138" s="320">
        <f>(D138-H138)/60*E138</f>
        <v>11480.000000000011</v>
      </c>
      <c r="K138" s="341">
        <f>F153</f>
        <v>12131</v>
      </c>
      <c r="L138" s="102">
        <f>IF($K138=0,0,K138/J138)</f>
        <v>1.0567073170731698</v>
      </c>
      <c r="N138" s="176" t="s">
        <v>27</v>
      </c>
      <c r="O138" s="176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82"/>
    </row>
    <row r="139" spans="1:24" ht="16.899999999999999" customHeight="1" thickBot="1">
      <c r="A139" s="317"/>
      <c r="B139" s="319"/>
      <c r="C139" s="319"/>
      <c r="D139" s="321"/>
      <c r="E139" s="323"/>
      <c r="F139" s="336"/>
      <c r="G139" s="340"/>
      <c r="H139" s="336"/>
      <c r="I139" s="340"/>
      <c r="J139" s="321"/>
      <c r="K139" s="342"/>
      <c r="L139" s="101">
        <f>K138-J138</f>
        <v>650.99999999998909</v>
      </c>
      <c r="N139" s="174" t="s">
        <v>21</v>
      </c>
      <c r="O139" s="174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82"/>
    </row>
    <row r="140" spans="1:24" ht="16.899999999999999" customHeight="1" collapsed="1">
      <c r="A140" s="300" t="str">
        <f>A154</f>
        <v>Бейлиз Баринофф 1,0</v>
      </c>
      <c r="B140" s="318">
        <v>0.23611111111111113</v>
      </c>
      <c r="C140" s="318">
        <v>0.33333333333333331</v>
      </c>
      <c r="D140" s="320">
        <f>(C140-B140+(C140&lt;B140))*24*60</f>
        <v>139.99999999999994</v>
      </c>
      <c r="E140" s="322">
        <v>2200</v>
      </c>
      <c r="F140" s="335">
        <f>IF(E140=0,0,(F154/J118*60))</f>
        <v>21</v>
      </c>
      <c r="G140" s="339">
        <f>IF($K140=0,0,(K140*100)/(D140*$J$3/60))</f>
        <v>10.714285714285719</v>
      </c>
      <c r="H140" s="335">
        <f>R134+R141</f>
        <v>39.999999999999979</v>
      </c>
      <c r="I140" s="339">
        <f>D140-F140-R142</f>
        <v>24</v>
      </c>
      <c r="J140" s="320">
        <f>(D140-H140)/60*E140</f>
        <v>3666.6666666666661</v>
      </c>
      <c r="K140" s="341">
        <f>F154</f>
        <v>700</v>
      </c>
      <c r="L140" s="100">
        <f>IF($K140=0,0,K140/J140)</f>
        <v>0.19090909090909094</v>
      </c>
      <c r="N140" s="174" t="s">
        <v>39</v>
      </c>
      <c r="O140" s="174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82"/>
      <c r="X140" s="182"/>
    </row>
    <row r="141" spans="1:24" ht="16.899999999999999" customHeight="1" thickBot="1">
      <c r="A141" s="317"/>
      <c r="B141" s="319"/>
      <c r="C141" s="319"/>
      <c r="D141" s="321"/>
      <c r="E141" s="323"/>
      <c r="F141" s="336"/>
      <c r="G141" s="340"/>
      <c r="H141" s="336"/>
      <c r="I141" s="340"/>
      <c r="J141" s="321"/>
      <c r="K141" s="342"/>
      <c r="L141" s="101">
        <f>K140-J140</f>
        <v>-2966.6666666666661</v>
      </c>
      <c r="N141" s="343" t="s">
        <v>22</v>
      </c>
      <c r="O141" s="343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82"/>
      <c r="X141" s="182"/>
    </row>
    <row r="142" spans="1:24" ht="16.899999999999999" customHeight="1" collapsed="1">
      <c r="A142" s="301">
        <f>A155</f>
        <v>0</v>
      </c>
      <c r="B142" s="348"/>
      <c r="C142" s="348"/>
      <c r="D142" s="346">
        <f>(C142-B142+(C142&lt;B142))*24*60</f>
        <v>0</v>
      </c>
      <c r="E142" s="349"/>
      <c r="F142" s="344">
        <f>IF(E142=0,0,(F155/J118*60))</f>
        <v>0</v>
      </c>
      <c r="G142" s="339">
        <f>IF($K142=0,0,(K142*100)/(D142*$J$3/60))</f>
        <v>0</v>
      </c>
      <c r="H142" s="344">
        <f>S134+S141</f>
        <v>0</v>
      </c>
      <c r="I142" s="345">
        <f>D142-F142-S142</f>
        <v>0</v>
      </c>
      <c r="J142" s="346">
        <f>(D142-H142)/60*E142</f>
        <v>0</v>
      </c>
      <c r="K142" s="341">
        <f>F155</f>
        <v>0</v>
      </c>
      <c r="L142" s="100">
        <f>IF($K142=0,0,K142/J142)</f>
        <v>0</v>
      </c>
      <c r="N142" s="347" t="s">
        <v>15</v>
      </c>
      <c r="O142" s="347"/>
      <c r="P142" s="19">
        <f t="shared" ref="P142:U142" si="29">SUM(P133:P141)</f>
        <v>59.999999999999943</v>
      </c>
      <c r="Q142" s="19">
        <f t="shared" si="29"/>
        <v>303.99999999999977</v>
      </c>
      <c r="R142" s="19">
        <f t="shared" si="29"/>
        <v>94.999999999999943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458.99999999999966</v>
      </c>
      <c r="W142" s="182"/>
      <c r="X142" s="182"/>
    </row>
    <row r="143" spans="1:24" ht="16.899999999999999" customHeight="1" thickBot="1">
      <c r="A143" s="317"/>
      <c r="B143" s="319"/>
      <c r="C143" s="319"/>
      <c r="D143" s="321"/>
      <c r="E143" s="323"/>
      <c r="F143" s="336"/>
      <c r="G143" s="340"/>
      <c r="H143" s="336"/>
      <c r="I143" s="340"/>
      <c r="J143" s="321"/>
      <c r="K143" s="342"/>
      <c r="L143" s="101">
        <f>K142-J142</f>
        <v>0</v>
      </c>
      <c r="N143" s="347"/>
      <c r="O143" s="347"/>
      <c r="P143" s="19"/>
      <c r="Q143" s="19"/>
      <c r="R143" s="19"/>
      <c r="S143" s="19"/>
      <c r="T143" s="19"/>
      <c r="U143" s="19"/>
      <c r="V143" s="19"/>
      <c r="W143" s="182"/>
      <c r="X143" s="182"/>
    </row>
    <row r="144" spans="1:24" ht="16.899999999999999" customHeight="1">
      <c r="A144" s="300">
        <f>A156</f>
        <v>0</v>
      </c>
      <c r="B144" s="318"/>
      <c r="C144" s="318"/>
      <c r="D144" s="320">
        <f>(C144-B144+(C144&lt;B144))*24*60</f>
        <v>0</v>
      </c>
      <c r="E144" s="322"/>
      <c r="F144" s="335">
        <f>IF(E144=0,0,(F156/J118*60))</f>
        <v>0</v>
      </c>
      <c r="G144" s="339">
        <f>IF($K144=0,0,(K144*100)/(D144*$J$3/60))</f>
        <v>0</v>
      </c>
      <c r="H144" s="335">
        <f>T134+T141</f>
        <v>0</v>
      </c>
      <c r="I144" s="339">
        <f>D144-F144-T142</f>
        <v>0</v>
      </c>
      <c r="J144" s="320">
        <f>(D144-H144)/60*E144</f>
        <v>0</v>
      </c>
      <c r="K144" s="341">
        <f>F156</f>
        <v>0</v>
      </c>
      <c r="L144" s="100">
        <f>IF($K144=0,0,K144/J144)</f>
        <v>0</v>
      </c>
      <c r="V144" s="182"/>
      <c r="W144" s="182"/>
      <c r="X144" s="182"/>
    </row>
    <row r="145" spans="1:26" ht="16.899999999999999" customHeight="1" thickBot="1">
      <c r="A145" s="317"/>
      <c r="B145" s="319"/>
      <c r="C145" s="319"/>
      <c r="D145" s="321"/>
      <c r="E145" s="323"/>
      <c r="F145" s="336"/>
      <c r="G145" s="340"/>
      <c r="H145" s="336"/>
      <c r="I145" s="340"/>
      <c r="J145" s="321"/>
      <c r="K145" s="342"/>
      <c r="L145" s="101">
        <f>K144-J144</f>
        <v>0</v>
      </c>
      <c r="V145" s="182"/>
      <c r="W145" s="182"/>
      <c r="X145" s="182"/>
    </row>
    <row r="146" spans="1:26" ht="16.899999999999999" customHeight="1">
      <c r="A146" s="300">
        <f>A157</f>
        <v>0</v>
      </c>
      <c r="B146" s="318"/>
      <c r="C146" s="318"/>
      <c r="D146" s="320">
        <f>(C146-B146+(C146&lt;B146))*24*60</f>
        <v>0</v>
      </c>
      <c r="E146" s="322"/>
      <c r="F146" s="335">
        <f>IF(E146=0,0,(F157/J118*60))</f>
        <v>0</v>
      </c>
      <c r="G146" s="339">
        <f>IF($K146=0,0,(K146*100)/(D146*$J$3/60))</f>
        <v>0</v>
      </c>
      <c r="H146" s="335">
        <f>U134+U141</f>
        <v>0</v>
      </c>
      <c r="I146" s="339">
        <f>D146-F146-U142</f>
        <v>0</v>
      </c>
      <c r="J146" s="320">
        <f>(D146-H146)/60*E146</f>
        <v>0</v>
      </c>
      <c r="K146" s="341">
        <f>F157</f>
        <v>0</v>
      </c>
      <c r="L146" s="100">
        <f>IF($K146=0,0,K146/J146)</f>
        <v>0</v>
      </c>
      <c r="V146" s="182"/>
      <c r="W146" s="182"/>
      <c r="X146" s="182"/>
    </row>
    <row r="147" spans="1:26" ht="16.899999999999999" customHeight="1" thickBot="1">
      <c r="A147" s="317"/>
      <c r="B147" s="319"/>
      <c r="C147" s="319"/>
      <c r="D147" s="321"/>
      <c r="E147" s="323"/>
      <c r="F147" s="336"/>
      <c r="G147" s="340"/>
      <c r="H147" s="336"/>
      <c r="I147" s="340"/>
      <c r="J147" s="321"/>
      <c r="K147" s="342"/>
      <c r="L147" s="103">
        <f>K146-J146</f>
        <v>0</v>
      </c>
      <c r="V147" s="182"/>
      <c r="W147" s="182"/>
      <c r="X147" s="182"/>
    </row>
    <row r="148" spans="1:26" s="104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175" t="s">
        <v>81</v>
      </c>
      <c r="K148" s="140" t="s">
        <v>82</v>
      </c>
      <c r="L148" s="354">
        <f>IF($K149=0,0,K149/J149)</f>
        <v>0.87319542253521065</v>
      </c>
      <c r="N148"/>
      <c r="O148"/>
      <c r="P148"/>
      <c r="Q148"/>
      <c r="R148"/>
      <c r="S148"/>
      <c r="T148"/>
      <c r="U148"/>
      <c r="V148" s="182"/>
      <c r="W148" s="105"/>
      <c r="X148" s="105"/>
    </row>
    <row r="149" spans="1:26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41">
        <f>J136+J138+J140+J142+J144+J146</f>
        <v>15146.666666666677</v>
      </c>
      <c r="K149" s="140">
        <f>K136+K138+K140+K142+K144+K146</f>
        <v>13226</v>
      </c>
      <c r="L149" s="355"/>
      <c r="M149" s="182"/>
      <c r="V149" s="182"/>
      <c r="W149" s="182"/>
      <c r="X149" s="182"/>
    </row>
    <row r="150" spans="1:26" ht="17.25" customHeight="1">
      <c r="A150" s="363" t="s">
        <v>11</v>
      </c>
      <c r="B150" s="364"/>
      <c r="C150" s="364"/>
      <c r="D150" s="364"/>
      <c r="E150" s="337"/>
      <c r="F150" s="300" t="s">
        <v>78</v>
      </c>
      <c r="G150" s="300" t="s">
        <v>80</v>
      </c>
      <c r="H150" s="367"/>
      <c r="I150" s="20"/>
      <c r="J150" s="21"/>
      <c r="K150" s="22"/>
      <c r="L150" s="367" t="s">
        <v>56</v>
      </c>
      <c r="M150" s="356"/>
      <c r="V150" s="182"/>
      <c r="W150" s="106"/>
      <c r="X150" s="106"/>
    </row>
    <row r="151" spans="1:26" ht="17.25" customHeight="1" thickBot="1">
      <c r="A151" s="365"/>
      <c r="B151" s="366"/>
      <c r="C151" s="366"/>
      <c r="D151" s="366"/>
      <c r="E151" s="338"/>
      <c r="F151" s="302"/>
      <c r="G151" s="301"/>
      <c r="H151" s="416"/>
      <c r="I151" s="117"/>
      <c r="J151" s="118"/>
      <c r="K151" s="115"/>
      <c r="L151" s="368"/>
      <c r="M151" s="356"/>
      <c r="V151" s="182"/>
      <c r="W151" s="106"/>
      <c r="X151" s="106"/>
    </row>
    <row r="152" spans="1:26" ht="15.75" thickBot="1">
      <c r="A152" s="357" t="s">
        <v>366</v>
      </c>
      <c r="B152" s="358"/>
      <c r="C152" s="358"/>
      <c r="D152" s="358"/>
      <c r="E152" s="359"/>
      <c r="F152" s="62">
        <v>395</v>
      </c>
      <c r="G152" s="63">
        <v>5904</v>
      </c>
      <c r="H152" s="131"/>
      <c r="I152" s="121"/>
      <c r="J152" s="135"/>
      <c r="K152" s="123">
        <f>G152</f>
        <v>5904</v>
      </c>
      <c r="L152" s="136"/>
      <c r="M152" s="133"/>
      <c r="V152" s="182"/>
      <c r="W152" s="182"/>
      <c r="X152" s="182"/>
    </row>
    <row r="153" spans="1:26" ht="13.5" customHeight="1" thickBot="1">
      <c r="A153" s="360" t="s">
        <v>365</v>
      </c>
      <c r="B153" s="361"/>
      <c r="C153" s="361"/>
      <c r="D153" s="361"/>
      <c r="E153" s="362"/>
      <c r="F153" s="62">
        <v>12131</v>
      </c>
      <c r="G153" s="64">
        <v>12108</v>
      </c>
      <c r="H153" s="132"/>
      <c r="I153" s="110"/>
      <c r="J153" s="134"/>
      <c r="K153" s="17">
        <f t="shared" ref="K153:K157" si="30">G153</f>
        <v>12108</v>
      </c>
      <c r="L153" s="137"/>
      <c r="M153" s="133"/>
      <c r="V153" s="182"/>
      <c r="W153" s="182"/>
      <c r="X153" s="182"/>
    </row>
    <row r="154" spans="1:26" ht="13.5" customHeight="1" thickBot="1">
      <c r="A154" s="360" t="s">
        <v>367</v>
      </c>
      <c r="B154" s="361"/>
      <c r="C154" s="361"/>
      <c r="D154" s="361"/>
      <c r="E154" s="362"/>
      <c r="F154" s="62">
        <v>700</v>
      </c>
      <c r="G154" s="64"/>
      <c r="H154" s="132"/>
      <c r="I154" s="110"/>
      <c r="J154" s="134"/>
      <c r="K154" s="17">
        <f t="shared" si="30"/>
        <v>0</v>
      </c>
      <c r="L154" s="137"/>
      <c r="M154" s="133"/>
      <c r="V154" s="182"/>
      <c r="W154" s="182"/>
      <c r="X154" s="182"/>
    </row>
    <row r="155" spans="1:26" ht="13.5" customHeight="1" thickBot="1">
      <c r="A155" s="360"/>
      <c r="B155" s="361"/>
      <c r="C155" s="361"/>
      <c r="D155" s="361"/>
      <c r="E155" s="362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182"/>
      <c r="W155" s="182"/>
      <c r="X155" s="182"/>
    </row>
    <row r="156" spans="1:26" ht="13.5" customHeight="1" thickBot="1">
      <c r="A156" s="360"/>
      <c r="B156" s="361"/>
      <c r="C156" s="361"/>
      <c r="D156" s="361"/>
      <c r="E156" s="362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182"/>
      <c r="W156" s="182"/>
      <c r="X156" s="182"/>
    </row>
    <row r="157" spans="1:26" ht="13.5" customHeight="1" thickBot="1">
      <c r="A157" s="369"/>
      <c r="B157" s="370"/>
      <c r="C157" s="370"/>
      <c r="D157" s="370"/>
      <c r="E157" s="371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182"/>
      <c r="W157" s="182"/>
      <c r="X157" s="182"/>
    </row>
    <row r="158" spans="1:26" ht="13.5" thickBot="1">
      <c r="A158" s="372" t="s">
        <v>79</v>
      </c>
      <c r="B158" s="373"/>
      <c r="C158" s="373"/>
      <c r="D158" s="373"/>
      <c r="E158" s="373"/>
      <c r="F158" s="374"/>
      <c r="G158" s="374"/>
      <c r="H158" s="374"/>
      <c r="I158" s="373"/>
      <c r="J158" s="375"/>
      <c r="K158" s="116">
        <f>SUM(K152:K157)</f>
        <v>18012</v>
      </c>
      <c r="L158" s="116">
        <f>SUM(L153+L153)</f>
        <v>0</v>
      </c>
      <c r="M158" s="112"/>
      <c r="V158" s="182"/>
    </row>
    <row r="159" spans="1:26" ht="12.75" customHeight="1" thickBot="1"/>
    <row r="160" spans="1:26" ht="12.75" customHeight="1" thickBot="1">
      <c r="A160" s="376" t="s">
        <v>11</v>
      </c>
      <c r="B160" s="376" t="s">
        <v>59</v>
      </c>
      <c r="C160" s="378"/>
      <c r="D160" s="380" t="s">
        <v>58</v>
      </c>
      <c r="E160" s="378" t="s">
        <v>1</v>
      </c>
      <c r="F160" s="383" t="s">
        <v>6</v>
      </c>
      <c r="G160" s="384"/>
      <c r="H160" s="380" t="s">
        <v>5</v>
      </c>
      <c r="I160" s="388" t="s">
        <v>12</v>
      </c>
      <c r="J160" s="389"/>
      <c r="K160" s="380" t="s">
        <v>38</v>
      </c>
      <c r="L160" s="376" t="s">
        <v>0</v>
      </c>
      <c r="M160" s="383"/>
      <c r="N160" s="384"/>
      <c r="O160" s="380" t="s">
        <v>4</v>
      </c>
      <c r="P160" s="380" t="s">
        <v>2</v>
      </c>
      <c r="Q160" s="380" t="s">
        <v>3</v>
      </c>
      <c r="S160" s="390" t="s">
        <v>26</v>
      </c>
      <c r="T160" s="391"/>
      <c r="U160" s="391"/>
      <c r="V160" s="391"/>
      <c r="W160" s="391"/>
      <c r="X160" s="391"/>
      <c r="Y160" s="391"/>
      <c r="Z160" s="392"/>
    </row>
    <row r="161" spans="1:28" s="85" customFormat="1" ht="25.5" customHeight="1" thickBot="1">
      <c r="A161" s="377"/>
      <c r="B161" s="377"/>
      <c r="C161" s="379"/>
      <c r="D161" s="381"/>
      <c r="E161" s="382"/>
      <c r="F161" s="385"/>
      <c r="G161" s="386"/>
      <c r="H161" s="387"/>
      <c r="I161" s="27" t="s">
        <v>13</v>
      </c>
      <c r="J161" s="28" t="s">
        <v>14</v>
      </c>
      <c r="K161" s="381"/>
      <c r="L161" s="377"/>
      <c r="M161" s="399"/>
      <c r="N161" s="400"/>
      <c r="O161" s="381"/>
      <c r="P161" s="381"/>
      <c r="Q161" s="381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405" t="str">
        <f>A152</f>
        <v>Соленая карамель Риоба 0,25</v>
      </c>
      <c r="B162" s="23">
        <f>B136</f>
        <v>0.83333333333333337</v>
      </c>
      <c r="C162" s="23">
        <f>B162+1/24</f>
        <v>0.875</v>
      </c>
      <c r="D162" s="1"/>
      <c r="E162" s="171"/>
      <c r="F162" s="408" t="s">
        <v>183</v>
      </c>
      <c r="G162" s="409"/>
      <c r="H162" s="2" t="s">
        <v>99</v>
      </c>
      <c r="I162" s="3">
        <v>0.83333333333333337</v>
      </c>
      <c r="J162" s="3">
        <v>0.84375</v>
      </c>
      <c r="K162" s="29">
        <f>(J162-I162+(J162&lt;I162))*24*60</f>
        <v>14.999999999999947</v>
      </c>
      <c r="L162" s="410"/>
      <c r="M162" s="411"/>
      <c r="N162" s="412"/>
      <c r="O162" s="35" t="str">
        <f t="shared" ref="O162:O225" si="31">IF(H162=$V$5,$F$122,"")</f>
        <v/>
      </c>
      <c r="P162" s="171"/>
      <c r="Q162" s="4"/>
      <c r="R162"/>
      <c r="S162" s="33">
        <f>IF($H162="ПЛАНОВЫЕ",$K162,0)</f>
        <v>14.999999999999947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406"/>
      <c r="B163" s="24">
        <f>C162</f>
        <v>0.875</v>
      </c>
      <c r="C163" s="24">
        <f>B163+1/24</f>
        <v>0.91666666666666663</v>
      </c>
      <c r="D163" s="5"/>
      <c r="E163" s="172"/>
      <c r="F163" s="398" t="s">
        <v>187</v>
      </c>
      <c r="G163" s="398"/>
      <c r="H163" s="6" t="s">
        <v>99</v>
      </c>
      <c r="I163" s="7">
        <v>0.84375</v>
      </c>
      <c r="J163" s="7">
        <v>0.875</v>
      </c>
      <c r="K163" s="30">
        <f t="shared" ref="K163:K226" si="32">(J163-I163+(J163&lt;I163))*24*60</f>
        <v>45</v>
      </c>
      <c r="L163" s="395"/>
      <c r="M163" s="396"/>
      <c r="N163" s="397"/>
      <c r="O163" s="36" t="str">
        <f t="shared" si="31"/>
        <v/>
      </c>
      <c r="P163" s="172"/>
      <c r="Q163" s="8"/>
      <c r="R163"/>
      <c r="S163" s="33">
        <f t="shared" ref="S163:S226" si="33">IF($H163="ПЛАНОВЫЕ",$K163,0)</f>
        <v>45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406"/>
      <c r="B164" s="24">
        <f t="shared" ref="B164:B173" si="41">C163</f>
        <v>0.91666666666666663</v>
      </c>
      <c r="C164" s="24">
        <f t="shared" ref="C164:C173" si="42">B164+1/24</f>
        <v>0.95833333333333326</v>
      </c>
      <c r="D164" s="5"/>
      <c r="E164" s="172"/>
      <c r="F164" s="398"/>
      <c r="G164" s="398"/>
      <c r="H164" s="6"/>
      <c r="I164" s="7"/>
      <c r="J164" s="7"/>
      <c r="K164" s="30">
        <f t="shared" si="32"/>
        <v>0</v>
      </c>
      <c r="L164" s="395"/>
      <c r="M164" s="396"/>
      <c r="N164" s="397"/>
      <c r="O164" s="36">
        <f t="shared" si="31"/>
        <v>0</v>
      </c>
      <c r="P164" s="172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406"/>
      <c r="B165" s="24">
        <f t="shared" si="41"/>
        <v>0.95833333333333326</v>
      </c>
      <c r="C165" s="24">
        <f t="shared" si="42"/>
        <v>0.99999999999999989</v>
      </c>
      <c r="D165" s="5"/>
      <c r="E165" s="172"/>
      <c r="F165" s="398"/>
      <c r="G165" s="398"/>
      <c r="H165" s="6"/>
      <c r="I165" s="7"/>
      <c r="J165" s="7"/>
      <c r="K165" s="30">
        <f t="shared" si="32"/>
        <v>0</v>
      </c>
      <c r="L165" s="395"/>
      <c r="M165" s="396"/>
      <c r="N165" s="397"/>
      <c r="O165" s="36">
        <f t="shared" si="31"/>
        <v>0</v>
      </c>
      <c r="P165" s="172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406"/>
      <c r="B166" s="24">
        <f t="shared" si="41"/>
        <v>0.99999999999999989</v>
      </c>
      <c r="C166" s="24">
        <f t="shared" si="42"/>
        <v>1.0416666666666665</v>
      </c>
      <c r="D166" s="5"/>
      <c r="E166" s="172"/>
      <c r="F166" s="398"/>
      <c r="G166" s="398"/>
      <c r="H166" s="6"/>
      <c r="I166" s="7"/>
      <c r="J166" s="7"/>
      <c r="K166" s="30">
        <f t="shared" si="32"/>
        <v>0</v>
      </c>
      <c r="L166" s="395"/>
      <c r="M166" s="396"/>
      <c r="N166" s="397"/>
      <c r="O166" s="36">
        <f t="shared" si="31"/>
        <v>0</v>
      </c>
      <c r="P166" s="172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406"/>
      <c r="B167" s="24">
        <f t="shared" si="41"/>
        <v>1.0416666666666665</v>
      </c>
      <c r="C167" s="24">
        <f t="shared" si="42"/>
        <v>1.0833333333333333</v>
      </c>
      <c r="D167" s="5"/>
      <c r="E167" s="172"/>
      <c r="F167" s="398"/>
      <c r="G167" s="398"/>
      <c r="H167" s="6"/>
      <c r="I167" s="7"/>
      <c r="J167" s="7"/>
      <c r="K167" s="30">
        <f t="shared" si="32"/>
        <v>0</v>
      </c>
      <c r="L167" s="395"/>
      <c r="M167" s="396"/>
      <c r="N167" s="397"/>
      <c r="O167" s="36">
        <f t="shared" si="31"/>
        <v>0</v>
      </c>
      <c r="P167" s="172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406"/>
      <c r="B168" s="24">
        <f t="shared" si="41"/>
        <v>1.0833333333333333</v>
      </c>
      <c r="C168" s="24">
        <f t="shared" si="42"/>
        <v>1.125</v>
      </c>
      <c r="D168" s="5"/>
      <c r="E168" s="9"/>
      <c r="F168" s="398"/>
      <c r="G168" s="398"/>
      <c r="H168" s="6"/>
      <c r="I168" s="7"/>
      <c r="J168" s="7"/>
      <c r="K168" s="30">
        <f t="shared" si="32"/>
        <v>0</v>
      </c>
      <c r="L168" s="395"/>
      <c r="M168" s="396"/>
      <c r="N168" s="397"/>
      <c r="O168" s="36">
        <f t="shared" si="31"/>
        <v>0</v>
      </c>
      <c r="P168" s="172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406"/>
      <c r="B169" s="24">
        <f t="shared" si="41"/>
        <v>1.125</v>
      </c>
      <c r="C169" s="24">
        <f t="shared" si="42"/>
        <v>1.1666666666666667</v>
      </c>
      <c r="D169" s="5"/>
      <c r="E169" s="9"/>
      <c r="F169" s="393"/>
      <c r="G169" s="394"/>
      <c r="H169" s="6"/>
      <c r="I169" s="7"/>
      <c r="J169" s="7"/>
      <c r="K169" s="30">
        <f t="shared" si="32"/>
        <v>0</v>
      </c>
      <c r="L169" s="395"/>
      <c r="M169" s="396"/>
      <c r="N169" s="397"/>
      <c r="O169" s="36">
        <f t="shared" si="31"/>
        <v>0</v>
      </c>
      <c r="P169" s="172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406"/>
      <c r="B170" s="24">
        <f t="shared" si="41"/>
        <v>1.1666666666666667</v>
      </c>
      <c r="C170" s="24">
        <f t="shared" si="42"/>
        <v>1.2083333333333335</v>
      </c>
      <c r="D170" s="5"/>
      <c r="E170" s="9"/>
      <c r="F170" s="393"/>
      <c r="G170" s="394"/>
      <c r="H170" s="6"/>
      <c r="I170" s="7"/>
      <c r="J170" s="7"/>
      <c r="K170" s="30">
        <f t="shared" si="32"/>
        <v>0</v>
      </c>
      <c r="L170" s="395"/>
      <c r="M170" s="396"/>
      <c r="N170" s="397"/>
      <c r="O170" s="36">
        <f t="shared" si="31"/>
        <v>0</v>
      </c>
      <c r="P170" s="172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406"/>
      <c r="B171" s="24">
        <f t="shared" si="41"/>
        <v>1.2083333333333335</v>
      </c>
      <c r="C171" s="24">
        <f t="shared" si="42"/>
        <v>1.2500000000000002</v>
      </c>
      <c r="D171" s="5"/>
      <c r="E171" s="9"/>
      <c r="F171" s="398"/>
      <c r="G171" s="398"/>
      <c r="H171" s="6"/>
      <c r="I171" s="7"/>
      <c r="J171" s="7"/>
      <c r="K171" s="30">
        <f t="shared" si="32"/>
        <v>0</v>
      </c>
      <c r="L171" s="395"/>
      <c r="M171" s="396"/>
      <c r="N171" s="397"/>
      <c r="O171" s="36">
        <f t="shared" si="31"/>
        <v>0</v>
      </c>
      <c r="P171" s="172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406"/>
      <c r="B172" s="24">
        <f t="shared" si="41"/>
        <v>1.2500000000000002</v>
      </c>
      <c r="C172" s="24">
        <f t="shared" si="42"/>
        <v>1.291666666666667</v>
      </c>
      <c r="D172" s="10"/>
      <c r="E172" s="9"/>
      <c r="F172" s="398"/>
      <c r="G172" s="398"/>
      <c r="H172" s="6"/>
      <c r="I172" s="7"/>
      <c r="J172" s="7"/>
      <c r="K172" s="30">
        <f t="shared" si="32"/>
        <v>0</v>
      </c>
      <c r="L172" s="395"/>
      <c r="M172" s="396"/>
      <c r="N172" s="397"/>
      <c r="O172" s="36">
        <f t="shared" si="31"/>
        <v>0</v>
      </c>
      <c r="P172" s="172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407"/>
      <c r="B173" s="25">
        <f t="shared" si="41"/>
        <v>1.291666666666667</v>
      </c>
      <c r="C173" s="26">
        <f t="shared" si="42"/>
        <v>1.3333333333333337</v>
      </c>
      <c r="D173" s="11"/>
      <c r="E173" s="11"/>
      <c r="F173" s="401"/>
      <c r="G173" s="401"/>
      <c r="H173" s="6"/>
      <c r="I173" s="13"/>
      <c r="J173" s="13"/>
      <c r="K173" s="31">
        <f t="shared" si="32"/>
        <v>0</v>
      </c>
      <c r="L173" s="402"/>
      <c r="M173" s="403"/>
      <c r="N173" s="404"/>
      <c r="O173" s="39">
        <f t="shared" si="31"/>
        <v>0</v>
      </c>
      <c r="P173" s="173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405" t="str">
        <f>A153</f>
        <v>Бейлиз Баринофф 0,25</v>
      </c>
      <c r="B174" s="23">
        <f>B138</f>
        <v>0.875</v>
      </c>
      <c r="C174" s="23">
        <f>B174+1/24</f>
        <v>0.91666666666666663</v>
      </c>
      <c r="D174" s="1"/>
      <c r="E174" s="171"/>
      <c r="F174" s="408" t="s">
        <v>181</v>
      </c>
      <c r="G174" s="409"/>
      <c r="H174" s="2" t="s">
        <v>99</v>
      </c>
      <c r="I174" s="3">
        <v>0.875</v>
      </c>
      <c r="J174" s="3">
        <v>0.89166666666666661</v>
      </c>
      <c r="K174" s="29">
        <f t="shared" si="32"/>
        <v>23.999999999999915</v>
      </c>
      <c r="L174" s="410"/>
      <c r="M174" s="411"/>
      <c r="N174" s="412"/>
      <c r="O174" s="35" t="str">
        <f t="shared" si="31"/>
        <v/>
      </c>
      <c r="P174" s="171"/>
      <c r="Q174" s="4"/>
      <c r="R174"/>
      <c r="S174" s="33">
        <f t="shared" si="33"/>
        <v>23.999999999999915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406"/>
      <c r="B175" s="24">
        <f>C174</f>
        <v>0.91666666666666663</v>
      </c>
      <c r="C175" s="24">
        <f>B175+1/24</f>
        <v>0.95833333333333326</v>
      </c>
      <c r="D175" s="5"/>
      <c r="E175" s="172"/>
      <c r="F175" s="398" t="s">
        <v>368</v>
      </c>
      <c r="G175" s="398"/>
      <c r="H175" s="6" t="s">
        <v>102</v>
      </c>
      <c r="I175" s="7">
        <v>0.95833333333333337</v>
      </c>
      <c r="J175" s="7">
        <v>0.97916666666666663</v>
      </c>
      <c r="K175" s="30">
        <f t="shared" si="32"/>
        <v>29.999999999999893</v>
      </c>
      <c r="L175" s="395" t="s">
        <v>372</v>
      </c>
      <c r="M175" s="396"/>
      <c r="N175" s="397"/>
      <c r="O175" s="36" t="str">
        <f t="shared" si="31"/>
        <v/>
      </c>
      <c r="P175" s="172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29.999999999999893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406"/>
      <c r="B176" s="24">
        <f t="shared" ref="B176:B184" si="43">C175</f>
        <v>0.95833333333333326</v>
      </c>
      <c r="C176" s="24">
        <f t="shared" ref="C176:C184" si="44">B176+1/24</f>
        <v>0.99999999999999989</v>
      </c>
      <c r="D176" s="5"/>
      <c r="E176" s="172"/>
      <c r="F176" s="398" t="s">
        <v>183</v>
      </c>
      <c r="G176" s="398"/>
      <c r="H176" s="6" t="s">
        <v>99</v>
      </c>
      <c r="I176" s="7">
        <v>6.25E-2</v>
      </c>
      <c r="J176" s="7">
        <v>6.9444444444444434E-2</v>
      </c>
      <c r="K176" s="30">
        <f t="shared" si="32"/>
        <v>9.999999999999984</v>
      </c>
      <c r="L176" s="395"/>
      <c r="M176" s="396"/>
      <c r="N176" s="397"/>
      <c r="O176" s="36" t="str">
        <f t="shared" si="31"/>
        <v/>
      </c>
      <c r="P176" s="172"/>
      <c r="Q176" s="8"/>
      <c r="R176"/>
      <c r="S176" s="33">
        <f t="shared" si="33"/>
        <v>9.999999999999984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406"/>
      <c r="B177" s="24">
        <f t="shared" si="43"/>
        <v>0.99999999999999989</v>
      </c>
      <c r="C177" s="24">
        <f t="shared" si="44"/>
        <v>1.0416666666666665</v>
      </c>
      <c r="D177" s="5"/>
      <c r="E177" s="172"/>
      <c r="F177" s="398" t="s">
        <v>369</v>
      </c>
      <c r="G177" s="398"/>
      <c r="H177" s="6" t="s">
        <v>99</v>
      </c>
      <c r="I177" s="7">
        <v>6.9444444444444434E-2</v>
      </c>
      <c r="J177" s="7">
        <v>0.23611111111111113</v>
      </c>
      <c r="K177" s="30">
        <f t="shared" si="32"/>
        <v>240</v>
      </c>
      <c r="L177" s="395"/>
      <c r="M177" s="396"/>
      <c r="N177" s="397"/>
      <c r="O177" s="36" t="str">
        <f t="shared" si="31"/>
        <v/>
      </c>
      <c r="P177" s="172"/>
      <c r="Q177" s="8"/>
      <c r="R177"/>
      <c r="S177" s="33">
        <f t="shared" si="33"/>
        <v>240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406"/>
      <c r="B178" s="24">
        <f t="shared" si="43"/>
        <v>1.0416666666666665</v>
      </c>
      <c r="C178" s="24">
        <f t="shared" si="44"/>
        <v>1.0833333333333333</v>
      </c>
      <c r="D178" s="5"/>
      <c r="E178" s="172"/>
      <c r="F178" s="398"/>
      <c r="G178" s="398"/>
      <c r="H178" s="6"/>
      <c r="I178" s="7"/>
      <c r="J178" s="7"/>
      <c r="K178" s="30">
        <f t="shared" si="32"/>
        <v>0</v>
      </c>
      <c r="L178" s="395"/>
      <c r="M178" s="396"/>
      <c r="N178" s="397"/>
      <c r="O178" s="36">
        <f t="shared" si="31"/>
        <v>0</v>
      </c>
      <c r="P178" s="172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406"/>
      <c r="B179" s="24">
        <f t="shared" si="43"/>
        <v>1.0833333333333333</v>
      </c>
      <c r="C179" s="24">
        <f t="shared" si="44"/>
        <v>1.125</v>
      </c>
      <c r="D179" s="5"/>
      <c r="E179" s="172"/>
      <c r="F179" s="398"/>
      <c r="G179" s="398"/>
      <c r="H179" s="6"/>
      <c r="I179" s="7"/>
      <c r="J179" s="7"/>
      <c r="K179" s="30">
        <f t="shared" si="32"/>
        <v>0</v>
      </c>
      <c r="L179" s="395"/>
      <c r="M179" s="396"/>
      <c r="N179" s="397"/>
      <c r="O179" s="36">
        <f t="shared" si="31"/>
        <v>0</v>
      </c>
      <c r="P179" s="172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406"/>
      <c r="B180" s="24">
        <f t="shared" si="43"/>
        <v>1.125</v>
      </c>
      <c r="C180" s="24">
        <f t="shared" si="44"/>
        <v>1.1666666666666667</v>
      </c>
      <c r="D180" s="5"/>
      <c r="E180" s="9"/>
      <c r="F180" s="398"/>
      <c r="G180" s="398"/>
      <c r="H180" s="6"/>
      <c r="I180" s="7"/>
      <c r="J180" s="7"/>
      <c r="K180" s="30">
        <f t="shared" si="32"/>
        <v>0</v>
      </c>
      <c r="L180" s="395"/>
      <c r="M180" s="396"/>
      <c r="N180" s="397"/>
      <c r="O180" s="36">
        <f t="shared" si="31"/>
        <v>0</v>
      </c>
      <c r="P180" s="172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406"/>
      <c r="B181" s="24">
        <f t="shared" si="43"/>
        <v>1.1666666666666667</v>
      </c>
      <c r="C181" s="24">
        <f t="shared" si="44"/>
        <v>1.2083333333333335</v>
      </c>
      <c r="D181" s="5"/>
      <c r="E181" s="9"/>
      <c r="F181" s="393"/>
      <c r="G181" s="394"/>
      <c r="H181" s="6"/>
      <c r="I181" s="7"/>
      <c r="J181" s="7"/>
      <c r="K181" s="30">
        <f t="shared" si="32"/>
        <v>0</v>
      </c>
      <c r="L181" s="395"/>
      <c r="M181" s="396"/>
      <c r="N181" s="397"/>
      <c r="O181" s="36">
        <f t="shared" si="31"/>
        <v>0</v>
      </c>
      <c r="P181" s="172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406"/>
      <c r="B182" s="24">
        <f t="shared" si="43"/>
        <v>1.2083333333333335</v>
      </c>
      <c r="C182" s="24">
        <f t="shared" si="44"/>
        <v>1.2500000000000002</v>
      </c>
      <c r="D182" s="5"/>
      <c r="E182" s="9"/>
      <c r="F182" s="393"/>
      <c r="G182" s="394"/>
      <c r="H182" s="6"/>
      <c r="I182" s="7"/>
      <c r="J182" s="7"/>
      <c r="K182" s="30">
        <f t="shared" si="32"/>
        <v>0</v>
      </c>
      <c r="L182" s="395"/>
      <c r="M182" s="396"/>
      <c r="N182" s="397"/>
      <c r="O182" s="36">
        <f t="shared" si="31"/>
        <v>0</v>
      </c>
      <c r="P182" s="172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406"/>
      <c r="B183" s="24">
        <f t="shared" si="43"/>
        <v>1.2500000000000002</v>
      </c>
      <c r="C183" s="24">
        <f t="shared" si="44"/>
        <v>1.291666666666667</v>
      </c>
      <c r="D183" s="5"/>
      <c r="E183" s="9"/>
      <c r="F183" s="398"/>
      <c r="G183" s="398"/>
      <c r="H183" s="6"/>
      <c r="I183" s="7"/>
      <c r="J183" s="7"/>
      <c r="K183" s="30">
        <f t="shared" si="32"/>
        <v>0</v>
      </c>
      <c r="L183" s="395"/>
      <c r="M183" s="396"/>
      <c r="N183" s="397"/>
      <c r="O183" s="36">
        <f t="shared" si="31"/>
        <v>0</v>
      </c>
      <c r="P183" s="172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407"/>
      <c r="B184" s="25">
        <f t="shared" si="43"/>
        <v>1.291666666666667</v>
      </c>
      <c r="C184" s="25">
        <f t="shared" si="44"/>
        <v>1.3333333333333337</v>
      </c>
      <c r="D184" s="15"/>
      <c r="E184" s="11"/>
      <c r="F184" s="401"/>
      <c r="G184" s="401"/>
      <c r="H184" s="12"/>
      <c r="I184" s="13"/>
      <c r="J184" s="13"/>
      <c r="K184" s="31">
        <f t="shared" si="32"/>
        <v>0</v>
      </c>
      <c r="L184" s="402"/>
      <c r="M184" s="403"/>
      <c r="N184" s="404"/>
      <c r="O184" s="39">
        <f t="shared" si="31"/>
        <v>0</v>
      </c>
      <c r="P184" s="173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405" t="str">
        <f>A154</f>
        <v>Бейлиз Баринофф 1,0</v>
      </c>
      <c r="B185" s="23">
        <f>B140</f>
        <v>0.23611111111111113</v>
      </c>
      <c r="C185" s="23">
        <f>B185+1/24</f>
        <v>0.27777777777777779</v>
      </c>
      <c r="D185" s="1"/>
      <c r="E185" s="171"/>
      <c r="F185" s="408" t="s">
        <v>181</v>
      </c>
      <c r="G185" s="409"/>
      <c r="H185" s="2" t="s">
        <v>99</v>
      </c>
      <c r="I185" s="3">
        <v>0.23611111111111113</v>
      </c>
      <c r="J185" s="3">
        <v>0.2638888888888889</v>
      </c>
      <c r="K185" s="29">
        <f t="shared" si="32"/>
        <v>39.999999999999979</v>
      </c>
      <c r="L185" s="410"/>
      <c r="M185" s="411"/>
      <c r="N185" s="412"/>
      <c r="O185" s="35" t="str">
        <f t="shared" si="31"/>
        <v/>
      </c>
      <c r="P185" s="171"/>
      <c r="Q185" s="4"/>
      <c r="R185"/>
      <c r="S185" s="33">
        <f t="shared" si="33"/>
        <v>39.999999999999979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406"/>
      <c r="B186" s="24">
        <f>C185</f>
        <v>0.27777777777777779</v>
      </c>
      <c r="C186" s="24">
        <f>B186+1/24</f>
        <v>0.31944444444444448</v>
      </c>
      <c r="D186" s="5"/>
      <c r="E186" s="172"/>
      <c r="F186" s="398" t="s">
        <v>370</v>
      </c>
      <c r="G186" s="398"/>
      <c r="H186" s="6" t="s">
        <v>117</v>
      </c>
      <c r="I186" s="7">
        <v>0.2638888888888889</v>
      </c>
      <c r="J186" s="7">
        <v>0.30208333333333331</v>
      </c>
      <c r="K186" s="30">
        <f t="shared" si="32"/>
        <v>54.999999999999964</v>
      </c>
      <c r="L186" s="395" t="s">
        <v>371</v>
      </c>
      <c r="M186" s="396"/>
      <c r="N186" s="397"/>
      <c r="O186" s="36" t="str">
        <f t="shared" si="31"/>
        <v/>
      </c>
      <c r="P186" s="172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54.999999999999964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406"/>
      <c r="B187" s="24">
        <f t="shared" ref="B187:B195" si="45">C186</f>
        <v>0.31944444444444448</v>
      </c>
      <c r="C187" s="24">
        <f t="shared" ref="C187:C195" si="46">B187+1/24</f>
        <v>0.36111111111111116</v>
      </c>
      <c r="D187" s="5"/>
      <c r="E187" s="172"/>
      <c r="F187" s="398"/>
      <c r="G187" s="398"/>
      <c r="H187" s="6"/>
      <c r="I187" s="7"/>
      <c r="J187" s="7"/>
      <c r="K187" s="30">
        <f t="shared" si="32"/>
        <v>0</v>
      </c>
      <c r="L187" s="395"/>
      <c r="M187" s="396"/>
      <c r="N187" s="397"/>
      <c r="O187" s="36">
        <f t="shared" si="31"/>
        <v>0</v>
      </c>
      <c r="P187" s="172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406"/>
      <c r="B188" s="24">
        <f t="shared" si="45"/>
        <v>0.36111111111111116</v>
      </c>
      <c r="C188" s="24">
        <f t="shared" si="46"/>
        <v>0.40277777777777785</v>
      </c>
      <c r="D188" s="5"/>
      <c r="E188" s="172"/>
      <c r="F188" s="398"/>
      <c r="G188" s="398"/>
      <c r="H188" s="6"/>
      <c r="I188" s="7"/>
      <c r="J188" s="7"/>
      <c r="K188" s="30">
        <f t="shared" si="32"/>
        <v>0</v>
      </c>
      <c r="L188" s="395"/>
      <c r="M188" s="396"/>
      <c r="N188" s="397"/>
      <c r="O188" s="36">
        <f t="shared" si="31"/>
        <v>0</v>
      </c>
      <c r="P188" s="172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406"/>
      <c r="B189" s="24">
        <f t="shared" si="45"/>
        <v>0.40277777777777785</v>
      </c>
      <c r="C189" s="24">
        <f t="shared" si="46"/>
        <v>0.44444444444444453</v>
      </c>
      <c r="D189" s="5"/>
      <c r="E189" s="172"/>
      <c r="F189" s="398"/>
      <c r="G189" s="398"/>
      <c r="H189" s="6"/>
      <c r="I189" s="7"/>
      <c r="J189" s="7"/>
      <c r="K189" s="30">
        <f t="shared" si="32"/>
        <v>0</v>
      </c>
      <c r="L189" s="395"/>
      <c r="M189" s="396"/>
      <c r="N189" s="397"/>
      <c r="O189" s="36">
        <f t="shared" si="31"/>
        <v>0</v>
      </c>
      <c r="P189" s="172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406"/>
      <c r="B190" s="24">
        <f t="shared" si="45"/>
        <v>0.44444444444444453</v>
      </c>
      <c r="C190" s="24">
        <f t="shared" si="46"/>
        <v>0.48611111111111122</v>
      </c>
      <c r="D190" s="5"/>
      <c r="E190" s="172"/>
      <c r="F190" s="398"/>
      <c r="G190" s="398"/>
      <c r="H190" s="6"/>
      <c r="I190" s="7"/>
      <c r="J190" s="7"/>
      <c r="K190" s="30">
        <f t="shared" si="32"/>
        <v>0</v>
      </c>
      <c r="L190" s="395"/>
      <c r="M190" s="396"/>
      <c r="N190" s="397"/>
      <c r="O190" s="36">
        <f t="shared" si="31"/>
        <v>0</v>
      </c>
      <c r="P190" s="172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406"/>
      <c r="B191" s="24">
        <f t="shared" si="45"/>
        <v>0.48611111111111122</v>
      </c>
      <c r="C191" s="24">
        <f t="shared" si="46"/>
        <v>0.5277777777777779</v>
      </c>
      <c r="D191" s="5"/>
      <c r="E191" s="9"/>
      <c r="F191" s="398"/>
      <c r="G191" s="398"/>
      <c r="H191" s="6"/>
      <c r="I191" s="7"/>
      <c r="J191" s="7"/>
      <c r="K191" s="30">
        <f t="shared" si="32"/>
        <v>0</v>
      </c>
      <c r="L191" s="395"/>
      <c r="M191" s="396"/>
      <c r="N191" s="397"/>
      <c r="O191" s="36">
        <f t="shared" si="31"/>
        <v>0</v>
      </c>
      <c r="P191" s="172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406"/>
      <c r="B192" s="24">
        <f t="shared" si="45"/>
        <v>0.5277777777777779</v>
      </c>
      <c r="C192" s="24">
        <f t="shared" si="46"/>
        <v>0.56944444444444453</v>
      </c>
      <c r="D192" s="5"/>
      <c r="E192" s="9"/>
      <c r="F192" s="393"/>
      <c r="G192" s="394"/>
      <c r="H192" s="6"/>
      <c r="I192" s="7"/>
      <c r="J192" s="7"/>
      <c r="K192" s="30">
        <f t="shared" si="32"/>
        <v>0</v>
      </c>
      <c r="L192" s="395"/>
      <c r="M192" s="396"/>
      <c r="N192" s="397"/>
      <c r="O192" s="36">
        <f t="shared" si="31"/>
        <v>0</v>
      </c>
      <c r="P192" s="172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406"/>
      <c r="B193" s="24">
        <f t="shared" si="45"/>
        <v>0.56944444444444453</v>
      </c>
      <c r="C193" s="24">
        <f t="shared" si="46"/>
        <v>0.61111111111111116</v>
      </c>
      <c r="D193" s="5"/>
      <c r="E193" s="9"/>
      <c r="F193" s="393"/>
      <c r="G193" s="394"/>
      <c r="H193" s="6"/>
      <c r="I193" s="7"/>
      <c r="J193" s="7"/>
      <c r="K193" s="30">
        <f t="shared" si="32"/>
        <v>0</v>
      </c>
      <c r="L193" s="395"/>
      <c r="M193" s="396"/>
      <c r="N193" s="397"/>
      <c r="O193" s="36">
        <f t="shared" si="31"/>
        <v>0</v>
      </c>
      <c r="P193" s="172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406"/>
      <c r="B194" s="24">
        <f t="shared" si="45"/>
        <v>0.61111111111111116</v>
      </c>
      <c r="C194" s="24">
        <f t="shared" si="46"/>
        <v>0.65277777777777779</v>
      </c>
      <c r="D194" s="5"/>
      <c r="E194" s="9"/>
      <c r="F194" s="398"/>
      <c r="G194" s="398"/>
      <c r="H194" s="6"/>
      <c r="I194" s="7"/>
      <c r="J194" s="7"/>
      <c r="K194" s="30">
        <f t="shared" si="32"/>
        <v>0</v>
      </c>
      <c r="L194" s="395"/>
      <c r="M194" s="396"/>
      <c r="N194" s="397"/>
      <c r="O194" s="36">
        <f t="shared" si="31"/>
        <v>0</v>
      </c>
      <c r="P194" s="172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407"/>
      <c r="B195" s="25">
        <f t="shared" si="45"/>
        <v>0.65277777777777779</v>
      </c>
      <c r="C195" s="25">
        <f t="shared" si="46"/>
        <v>0.69444444444444442</v>
      </c>
      <c r="D195" s="15"/>
      <c r="E195" s="11"/>
      <c r="F195" s="401"/>
      <c r="G195" s="401"/>
      <c r="H195" s="12"/>
      <c r="I195" s="13"/>
      <c r="J195" s="13"/>
      <c r="K195" s="31">
        <f t="shared" si="32"/>
        <v>0</v>
      </c>
      <c r="L195" s="402"/>
      <c r="M195" s="403"/>
      <c r="N195" s="404"/>
      <c r="O195" s="39">
        <f t="shared" si="31"/>
        <v>0</v>
      </c>
      <c r="P195" s="173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405">
        <f>A155</f>
        <v>0</v>
      </c>
      <c r="B196" s="23">
        <f>B142</f>
        <v>0</v>
      </c>
      <c r="C196" s="23">
        <f>B196+1/24</f>
        <v>4.1666666666666664E-2</v>
      </c>
      <c r="D196" s="1"/>
      <c r="E196" s="171"/>
      <c r="F196" s="408"/>
      <c r="G196" s="409"/>
      <c r="H196" s="2"/>
      <c r="I196" s="3"/>
      <c r="J196" s="3"/>
      <c r="K196" s="29">
        <f t="shared" si="32"/>
        <v>0</v>
      </c>
      <c r="L196" s="410"/>
      <c r="M196" s="411"/>
      <c r="N196" s="412"/>
      <c r="O196" s="35">
        <f t="shared" si="31"/>
        <v>0</v>
      </c>
      <c r="P196" s="171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406"/>
      <c r="B197" s="24">
        <f>C196</f>
        <v>4.1666666666666664E-2</v>
      </c>
      <c r="C197" s="24">
        <f>B197+1/24</f>
        <v>8.3333333333333329E-2</v>
      </c>
      <c r="D197" s="5"/>
      <c r="E197" s="172"/>
      <c r="F197" s="398"/>
      <c r="G197" s="398"/>
      <c r="H197" s="6"/>
      <c r="I197" s="7"/>
      <c r="J197" s="7"/>
      <c r="K197" s="30">
        <f t="shared" si="32"/>
        <v>0</v>
      </c>
      <c r="L197" s="395"/>
      <c r="M197" s="396"/>
      <c r="N197" s="397"/>
      <c r="O197" s="36">
        <f t="shared" si="31"/>
        <v>0</v>
      </c>
      <c r="P197" s="172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40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72"/>
      <c r="F198" s="398"/>
      <c r="G198" s="398"/>
      <c r="H198" s="6"/>
      <c r="I198" s="7"/>
      <c r="J198" s="7"/>
      <c r="K198" s="30">
        <f t="shared" si="32"/>
        <v>0</v>
      </c>
      <c r="L198" s="395"/>
      <c r="M198" s="396"/>
      <c r="N198" s="397"/>
      <c r="O198" s="36">
        <f t="shared" si="31"/>
        <v>0</v>
      </c>
      <c r="P198" s="172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406"/>
      <c r="B199" s="24">
        <f t="shared" si="47"/>
        <v>0.125</v>
      </c>
      <c r="C199" s="24">
        <f t="shared" si="48"/>
        <v>0.16666666666666666</v>
      </c>
      <c r="D199" s="5"/>
      <c r="E199" s="172"/>
      <c r="F199" s="398"/>
      <c r="G199" s="398"/>
      <c r="H199" s="6"/>
      <c r="I199" s="7"/>
      <c r="J199" s="7"/>
      <c r="K199" s="30">
        <f t="shared" si="32"/>
        <v>0</v>
      </c>
      <c r="L199" s="395"/>
      <c r="M199" s="396"/>
      <c r="N199" s="397"/>
      <c r="O199" s="36">
        <f t="shared" si="31"/>
        <v>0</v>
      </c>
      <c r="P199" s="172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406"/>
      <c r="B200" s="24">
        <f t="shared" si="47"/>
        <v>0.16666666666666666</v>
      </c>
      <c r="C200" s="24">
        <f t="shared" si="48"/>
        <v>0.20833333333333331</v>
      </c>
      <c r="D200" s="5"/>
      <c r="E200" s="172"/>
      <c r="F200" s="398"/>
      <c r="G200" s="398"/>
      <c r="H200" s="6"/>
      <c r="I200" s="7"/>
      <c r="J200" s="7"/>
      <c r="K200" s="30">
        <f t="shared" si="32"/>
        <v>0</v>
      </c>
      <c r="L200" s="395"/>
      <c r="M200" s="396"/>
      <c r="N200" s="397"/>
      <c r="O200" s="36">
        <f t="shared" si="31"/>
        <v>0</v>
      </c>
      <c r="P200" s="172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406"/>
      <c r="B201" s="24">
        <f t="shared" si="47"/>
        <v>0.20833333333333331</v>
      </c>
      <c r="C201" s="24">
        <f t="shared" si="48"/>
        <v>0.24999999999999997</v>
      </c>
      <c r="D201" s="5"/>
      <c r="E201" s="172"/>
      <c r="F201" s="398"/>
      <c r="G201" s="398"/>
      <c r="H201" s="6"/>
      <c r="I201" s="7"/>
      <c r="J201" s="7"/>
      <c r="K201" s="30">
        <f t="shared" si="32"/>
        <v>0</v>
      </c>
      <c r="L201" s="395"/>
      <c r="M201" s="396"/>
      <c r="N201" s="397"/>
      <c r="O201" s="36">
        <f t="shared" si="31"/>
        <v>0</v>
      </c>
      <c r="P201" s="172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40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398"/>
      <c r="G202" s="398"/>
      <c r="H202" s="6"/>
      <c r="I202" s="7"/>
      <c r="J202" s="7"/>
      <c r="K202" s="30">
        <f t="shared" si="32"/>
        <v>0</v>
      </c>
      <c r="L202" s="395"/>
      <c r="M202" s="396"/>
      <c r="N202" s="397"/>
      <c r="O202" s="36">
        <f t="shared" si="31"/>
        <v>0</v>
      </c>
      <c r="P202" s="172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40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393"/>
      <c r="G203" s="394"/>
      <c r="H203" s="6"/>
      <c r="I203" s="7"/>
      <c r="J203" s="7"/>
      <c r="K203" s="30">
        <f t="shared" si="32"/>
        <v>0</v>
      </c>
      <c r="L203" s="395"/>
      <c r="M203" s="396"/>
      <c r="N203" s="397"/>
      <c r="O203" s="36">
        <f t="shared" si="31"/>
        <v>0</v>
      </c>
      <c r="P203" s="172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406"/>
      <c r="B204" s="24">
        <f t="shared" si="47"/>
        <v>0.33333333333333331</v>
      </c>
      <c r="C204" s="24">
        <f t="shared" si="48"/>
        <v>0.375</v>
      </c>
      <c r="D204" s="5"/>
      <c r="E204" s="9"/>
      <c r="F204" s="393"/>
      <c r="G204" s="394"/>
      <c r="H204" s="6"/>
      <c r="I204" s="7"/>
      <c r="J204" s="7"/>
      <c r="K204" s="30">
        <f t="shared" si="32"/>
        <v>0</v>
      </c>
      <c r="L204" s="395"/>
      <c r="M204" s="396"/>
      <c r="N204" s="397"/>
      <c r="O204" s="36">
        <f t="shared" si="31"/>
        <v>0</v>
      </c>
      <c r="P204" s="172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406"/>
      <c r="B205" s="24">
        <f t="shared" si="47"/>
        <v>0.375</v>
      </c>
      <c r="C205" s="24">
        <f t="shared" si="48"/>
        <v>0.41666666666666669</v>
      </c>
      <c r="D205" s="5"/>
      <c r="E205" s="9"/>
      <c r="F205" s="398"/>
      <c r="G205" s="398"/>
      <c r="H205" s="6"/>
      <c r="I205" s="7"/>
      <c r="J205" s="7"/>
      <c r="K205" s="30">
        <f t="shared" si="32"/>
        <v>0</v>
      </c>
      <c r="L205" s="395"/>
      <c r="M205" s="396"/>
      <c r="N205" s="397"/>
      <c r="O205" s="36">
        <f t="shared" si="31"/>
        <v>0</v>
      </c>
      <c r="P205" s="172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40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401"/>
      <c r="G206" s="401"/>
      <c r="H206" s="12"/>
      <c r="I206" s="13"/>
      <c r="J206" s="13"/>
      <c r="K206" s="31">
        <f t="shared" si="32"/>
        <v>0</v>
      </c>
      <c r="L206" s="402"/>
      <c r="M206" s="403"/>
      <c r="N206" s="404"/>
      <c r="O206" s="173">
        <f t="shared" si="31"/>
        <v>0</v>
      </c>
      <c r="P206" s="173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406">
        <f>A156</f>
        <v>0</v>
      </c>
      <c r="B207" s="23">
        <f>B144</f>
        <v>0</v>
      </c>
      <c r="C207" s="23">
        <f>B207+1/24</f>
        <v>4.1666666666666664E-2</v>
      </c>
      <c r="D207" s="1"/>
      <c r="E207" s="171"/>
      <c r="F207" s="408"/>
      <c r="G207" s="409"/>
      <c r="H207" s="2"/>
      <c r="I207" s="3"/>
      <c r="J207" s="3"/>
      <c r="K207" s="29">
        <f t="shared" si="32"/>
        <v>0</v>
      </c>
      <c r="L207" s="410"/>
      <c r="M207" s="411"/>
      <c r="N207" s="412"/>
      <c r="O207" s="35">
        <f t="shared" si="31"/>
        <v>0</v>
      </c>
      <c r="P207" s="171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406"/>
      <c r="B208" s="24">
        <f>C207</f>
        <v>4.1666666666666664E-2</v>
      </c>
      <c r="C208" s="24">
        <f>B208+1/24</f>
        <v>8.3333333333333329E-2</v>
      </c>
      <c r="D208" s="5"/>
      <c r="E208" s="172"/>
      <c r="F208" s="393"/>
      <c r="G208" s="394"/>
      <c r="H208" s="6"/>
      <c r="I208" s="7"/>
      <c r="J208" s="7"/>
      <c r="K208" s="30">
        <f t="shared" si="32"/>
        <v>0</v>
      </c>
      <c r="L208" s="395"/>
      <c r="M208" s="396"/>
      <c r="N208" s="397"/>
      <c r="O208" s="36">
        <f t="shared" si="31"/>
        <v>0</v>
      </c>
      <c r="P208" s="172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40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72"/>
      <c r="F209" s="398"/>
      <c r="G209" s="398"/>
      <c r="H209" s="6"/>
      <c r="I209" s="7"/>
      <c r="J209" s="7"/>
      <c r="K209" s="30">
        <f t="shared" si="32"/>
        <v>0</v>
      </c>
      <c r="L209" s="395"/>
      <c r="M209" s="396"/>
      <c r="N209" s="397"/>
      <c r="O209" s="36">
        <f t="shared" si="31"/>
        <v>0</v>
      </c>
      <c r="P209" s="172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406"/>
      <c r="B210" s="24">
        <f t="shared" si="49"/>
        <v>0.125</v>
      </c>
      <c r="C210" s="24">
        <f t="shared" si="50"/>
        <v>0.16666666666666666</v>
      </c>
      <c r="D210" s="5"/>
      <c r="E210" s="172"/>
      <c r="F210" s="398"/>
      <c r="G210" s="398"/>
      <c r="H210" s="6"/>
      <c r="I210" s="7"/>
      <c r="J210" s="7"/>
      <c r="K210" s="30">
        <f t="shared" si="32"/>
        <v>0</v>
      </c>
      <c r="L210" s="395"/>
      <c r="M210" s="396"/>
      <c r="N210" s="397"/>
      <c r="O210" s="36">
        <f t="shared" si="31"/>
        <v>0</v>
      </c>
      <c r="P210" s="172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406"/>
      <c r="B211" s="24">
        <f t="shared" si="49"/>
        <v>0.16666666666666666</v>
      </c>
      <c r="C211" s="24">
        <f t="shared" si="50"/>
        <v>0.20833333333333331</v>
      </c>
      <c r="D211" s="5"/>
      <c r="E211" s="172"/>
      <c r="F211" s="398"/>
      <c r="G211" s="398"/>
      <c r="H211" s="6"/>
      <c r="I211" s="7"/>
      <c r="J211" s="7"/>
      <c r="K211" s="30">
        <f t="shared" si="32"/>
        <v>0</v>
      </c>
      <c r="L211" s="395"/>
      <c r="M211" s="396"/>
      <c r="N211" s="397"/>
      <c r="O211" s="36">
        <f t="shared" si="31"/>
        <v>0</v>
      </c>
      <c r="P211" s="172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406"/>
      <c r="B212" s="24">
        <f t="shared" si="49"/>
        <v>0.20833333333333331</v>
      </c>
      <c r="C212" s="24">
        <f t="shared" si="50"/>
        <v>0.24999999999999997</v>
      </c>
      <c r="D212" s="5"/>
      <c r="E212" s="172"/>
      <c r="F212" s="398"/>
      <c r="G212" s="398"/>
      <c r="H212" s="6"/>
      <c r="I212" s="7"/>
      <c r="J212" s="7"/>
      <c r="K212" s="30">
        <f t="shared" si="32"/>
        <v>0</v>
      </c>
      <c r="L212" s="395"/>
      <c r="M212" s="396"/>
      <c r="N212" s="397"/>
      <c r="O212" s="36">
        <f t="shared" si="31"/>
        <v>0</v>
      </c>
      <c r="P212" s="172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40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398"/>
      <c r="G213" s="398"/>
      <c r="H213" s="6"/>
      <c r="I213" s="7"/>
      <c r="J213" s="7"/>
      <c r="K213" s="30">
        <f t="shared" si="32"/>
        <v>0</v>
      </c>
      <c r="L213" s="395"/>
      <c r="M213" s="396"/>
      <c r="N213" s="397"/>
      <c r="O213" s="36">
        <f t="shared" si="31"/>
        <v>0</v>
      </c>
      <c r="P213" s="172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40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393"/>
      <c r="G214" s="394"/>
      <c r="H214" s="6"/>
      <c r="I214" s="7"/>
      <c r="J214" s="7"/>
      <c r="K214" s="30">
        <f t="shared" si="32"/>
        <v>0</v>
      </c>
      <c r="L214" s="395"/>
      <c r="M214" s="396"/>
      <c r="N214" s="397"/>
      <c r="O214" s="36">
        <f t="shared" si="31"/>
        <v>0</v>
      </c>
      <c r="P214" s="172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406"/>
      <c r="B215" s="24">
        <f t="shared" si="49"/>
        <v>0.33333333333333331</v>
      </c>
      <c r="C215" s="24">
        <f t="shared" si="50"/>
        <v>0.375</v>
      </c>
      <c r="D215" s="5"/>
      <c r="E215" s="9"/>
      <c r="F215" s="393"/>
      <c r="G215" s="394"/>
      <c r="H215" s="6"/>
      <c r="I215" s="7"/>
      <c r="J215" s="7"/>
      <c r="K215" s="30">
        <f t="shared" si="32"/>
        <v>0</v>
      </c>
      <c r="L215" s="395"/>
      <c r="M215" s="396"/>
      <c r="N215" s="397"/>
      <c r="O215" s="36">
        <f t="shared" si="31"/>
        <v>0</v>
      </c>
      <c r="P215" s="172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406"/>
      <c r="B216" s="24">
        <f t="shared" si="49"/>
        <v>0.375</v>
      </c>
      <c r="C216" s="24">
        <f t="shared" si="50"/>
        <v>0.41666666666666669</v>
      </c>
      <c r="D216" s="5"/>
      <c r="E216" s="9"/>
      <c r="F216" s="398"/>
      <c r="G216" s="398"/>
      <c r="H216" s="6"/>
      <c r="I216" s="7"/>
      <c r="J216" s="7"/>
      <c r="K216" s="30">
        <f t="shared" si="32"/>
        <v>0</v>
      </c>
      <c r="L216" s="395"/>
      <c r="M216" s="396"/>
      <c r="N216" s="397"/>
      <c r="O216" s="36">
        <f t="shared" si="31"/>
        <v>0</v>
      </c>
      <c r="P216" s="172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40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401"/>
      <c r="G217" s="401"/>
      <c r="H217" s="12"/>
      <c r="I217" s="13"/>
      <c r="J217" s="13"/>
      <c r="K217" s="31">
        <f t="shared" si="32"/>
        <v>0</v>
      </c>
      <c r="L217" s="402"/>
      <c r="M217" s="403"/>
      <c r="N217" s="404"/>
      <c r="O217" s="173">
        <f t="shared" si="31"/>
        <v>0</v>
      </c>
      <c r="P217" s="173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405">
        <f>A157</f>
        <v>0</v>
      </c>
      <c r="B218" s="23">
        <f>B146</f>
        <v>0</v>
      </c>
      <c r="C218" s="23">
        <f>B218+1/24</f>
        <v>4.1666666666666664E-2</v>
      </c>
      <c r="D218" s="1"/>
      <c r="E218" s="171"/>
      <c r="F218" s="408"/>
      <c r="G218" s="409"/>
      <c r="H218" s="2"/>
      <c r="I218" s="3"/>
      <c r="J218" s="3"/>
      <c r="K218" s="29">
        <f t="shared" si="32"/>
        <v>0</v>
      </c>
      <c r="L218" s="410"/>
      <c r="M218" s="411"/>
      <c r="N218" s="412"/>
      <c r="O218" s="35">
        <f t="shared" si="31"/>
        <v>0</v>
      </c>
      <c r="P218" s="171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406"/>
      <c r="B219" s="24">
        <f>C218</f>
        <v>4.1666666666666664E-2</v>
      </c>
      <c r="C219" s="24">
        <f>B219+1/24</f>
        <v>8.3333333333333329E-2</v>
      </c>
      <c r="D219" s="5"/>
      <c r="E219" s="172"/>
      <c r="F219" s="393"/>
      <c r="G219" s="394"/>
      <c r="H219" s="6"/>
      <c r="I219" s="7"/>
      <c r="J219" s="7"/>
      <c r="K219" s="30">
        <f t="shared" si="32"/>
        <v>0</v>
      </c>
      <c r="L219" s="395"/>
      <c r="M219" s="396"/>
      <c r="N219" s="397"/>
      <c r="O219" s="36">
        <f t="shared" si="31"/>
        <v>0</v>
      </c>
      <c r="P219" s="172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40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72"/>
      <c r="F220" s="398"/>
      <c r="G220" s="398"/>
      <c r="H220" s="6"/>
      <c r="I220" s="7"/>
      <c r="J220" s="7"/>
      <c r="K220" s="30">
        <f t="shared" si="32"/>
        <v>0</v>
      </c>
      <c r="L220" s="395"/>
      <c r="M220" s="396"/>
      <c r="N220" s="397"/>
      <c r="O220" s="36">
        <f t="shared" si="31"/>
        <v>0</v>
      </c>
      <c r="P220" s="172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406"/>
      <c r="B221" s="24">
        <f t="shared" si="51"/>
        <v>0.125</v>
      </c>
      <c r="C221" s="24">
        <f t="shared" si="52"/>
        <v>0.16666666666666666</v>
      </c>
      <c r="D221" s="5"/>
      <c r="E221" s="172"/>
      <c r="F221" s="398"/>
      <c r="G221" s="398"/>
      <c r="H221" s="6"/>
      <c r="I221" s="7"/>
      <c r="J221" s="7"/>
      <c r="K221" s="30">
        <f t="shared" si="32"/>
        <v>0</v>
      </c>
      <c r="L221" s="395"/>
      <c r="M221" s="396"/>
      <c r="N221" s="397"/>
      <c r="O221" s="36">
        <f t="shared" si="31"/>
        <v>0</v>
      </c>
      <c r="P221" s="172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406"/>
      <c r="B222" s="24">
        <f t="shared" si="51"/>
        <v>0.16666666666666666</v>
      </c>
      <c r="C222" s="24">
        <f t="shared" si="52"/>
        <v>0.20833333333333331</v>
      </c>
      <c r="D222" s="5"/>
      <c r="E222" s="172"/>
      <c r="F222" s="398"/>
      <c r="G222" s="398"/>
      <c r="H222" s="6"/>
      <c r="I222" s="7"/>
      <c r="J222" s="7"/>
      <c r="K222" s="30">
        <f t="shared" si="32"/>
        <v>0</v>
      </c>
      <c r="L222" s="395"/>
      <c r="M222" s="396"/>
      <c r="N222" s="397"/>
      <c r="O222" s="36">
        <f t="shared" si="31"/>
        <v>0</v>
      </c>
      <c r="P222" s="172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406"/>
      <c r="B223" s="24">
        <f t="shared" si="51"/>
        <v>0.20833333333333331</v>
      </c>
      <c r="C223" s="24">
        <f t="shared" si="52"/>
        <v>0.24999999999999997</v>
      </c>
      <c r="D223" s="5"/>
      <c r="E223" s="172"/>
      <c r="F223" s="398"/>
      <c r="G223" s="398"/>
      <c r="H223" s="6"/>
      <c r="I223" s="7"/>
      <c r="J223" s="7"/>
      <c r="K223" s="30">
        <f t="shared" si="32"/>
        <v>0</v>
      </c>
      <c r="L223" s="395"/>
      <c r="M223" s="396"/>
      <c r="N223" s="397"/>
      <c r="O223" s="36">
        <f t="shared" si="31"/>
        <v>0</v>
      </c>
      <c r="P223" s="172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40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398"/>
      <c r="G224" s="398"/>
      <c r="H224" s="6"/>
      <c r="I224" s="7"/>
      <c r="J224" s="7"/>
      <c r="K224" s="30">
        <f t="shared" si="32"/>
        <v>0</v>
      </c>
      <c r="L224" s="395"/>
      <c r="M224" s="396"/>
      <c r="N224" s="397"/>
      <c r="O224" s="36">
        <f t="shared" si="31"/>
        <v>0</v>
      </c>
      <c r="P224" s="172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40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393"/>
      <c r="G225" s="394"/>
      <c r="H225" s="6"/>
      <c r="I225" s="7"/>
      <c r="J225" s="7"/>
      <c r="K225" s="30">
        <f t="shared" si="32"/>
        <v>0</v>
      </c>
      <c r="L225" s="395"/>
      <c r="M225" s="396"/>
      <c r="N225" s="397"/>
      <c r="O225" s="36">
        <f t="shared" si="31"/>
        <v>0</v>
      </c>
      <c r="P225" s="172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406"/>
      <c r="B226" s="24">
        <f t="shared" si="51"/>
        <v>0.33333333333333331</v>
      </c>
      <c r="C226" s="24">
        <f t="shared" si="52"/>
        <v>0.375</v>
      </c>
      <c r="D226" s="5"/>
      <c r="E226" s="9"/>
      <c r="F226" s="393"/>
      <c r="G226" s="394"/>
      <c r="H226" s="6"/>
      <c r="I226" s="7"/>
      <c r="J226" s="7"/>
      <c r="K226" s="30">
        <f t="shared" si="32"/>
        <v>0</v>
      </c>
      <c r="L226" s="395"/>
      <c r="M226" s="396"/>
      <c r="N226" s="397"/>
      <c r="O226" s="36">
        <f t="shared" ref="O226:O228" si="53">IF(H226=$V$5,$F$122,"")</f>
        <v>0</v>
      </c>
      <c r="P226" s="172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406"/>
      <c r="B227" s="24">
        <f t="shared" si="51"/>
        <v>0.375</v>
      </c>
      <c r="C227" s="24">
        <f t="shared" si="52"/>
        <v>0.41666666666666669</v>
      </c>
      <c r="D227" s="5"/>
      <c r="E227" s="9"/>
      <c r="F227" s="398"/>
      <c r="G227" s="398"/>
      <c r="H227" s="6"/>
      <c r="I227" s="7"/>
      <c r="J227" s="7"/>
      <c r="K227" s="30">
        <f t="shared" ref="K227:K228" si="54">(J227-I227+(J227&lt;I227))*24*60</f>
        <v>0</v>
      </c>
      <c r="L227" s="395"/>
      <c r="M227" s="396"/>
      <c r="N227" s="397"/>
      <c r="O227" s="36">
        <f t="shared" si="53"/>
        <v>0</v>
      </c>
      <c r="P227" s="172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40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401"/>
      <c r="G228" s="401"/>
      <c r="H228" s="12"/>
      <c r="I228" s="13"/>
      <c r="J228" s="13"/>
      <c r="K228" s="31">
        <f t="shared" si="54"/>
        <v>0</v>
      </c>
      <c r="L228" s="402"/>
      <c r="M228" s="403"/>
      <c r="N228" s="404"/>
      <c r="O228" s="173">
        <f t="shared" si="53"/>
        <v>0</v>
      </c>
      <c r="P228" s="173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5" thickBot="1">
      <c r="S229" s="34">
        <f t="shared" ref="S229:Z229" si="55">SUM(S162:S228)</f>
        <v>373.99999999999983</v>
      </c>
      <c r="T229" s="34">
        <f t="shared" si="55"/>
        <v>0</v>
      </c>
      <c r="U229" s="34">
        <f t="shared" si="55"/>
        <v>29.999999999999893</v>
      </c>
      <c r="V229" s="34">
        <f t="shared" si="55"/>
        <v>54.999999999999964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571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</mergeCells>
  <conditionalFormatting sqref="A37:F42">
    <cfRule type="containsBlanks" dxfId="633" priority="110" stopIfTrue="1">
      <formula>LEN(TRIM(A37))=0</formula>
    </cfRule>
  </conditionalFormatting>
  <conditionalFormatting sqref="A152:F157">
    <cfRule type="containsBlanks" dxfId="632" priority="84" stopIfTrue="1">
      <formula>LEN(TRIM(A152))=0</formula>
    </cfRule>
  </conditionalFormatting>
  <conditionalFormatting sqref="B21:C32">
    <cfRule type="containsBlanks" dxfId="631" priority="116" stopIfTrue="1">
      <formula>LEN(TRIM(B21))=0</formula>
    </cfRule>
  </conditionalFormatting>
  <conditionalFormatting sqref="B136:C147">
    <cfRule type="containsBlanks" dxfId="630" priority="90" stopIfTrue="1">
      <formula>LEN(TRIM(B136))=0</formula>
    </cfRule>
  </conditionalFormatting>
  <conditionalFormatting sqref="D162:D166 D167:G168 D169:F170">
    <cfRule type="containsBlanks" dxfId="629" priority="83" stopIfTrue="1">
      <formula>LEN(TRIM(D162))=0</formula>
    </cfRule>
  </conditionalFormatting>
  <conditionalFormatting sqref="D66:F67">
    <cfRule type="containsBlanks" dxfId="628" priority="108" stopIfTrue="1">
      <formula>LEN(TRIM(D66))=0</formula>
    </cfRule>
  </conditionalFormatting>
  <conditionalFormatting sqref="D181:F182 D183:G184">
    <cfRule type="containsBlanks" dxfId="627" priority="82" stopIfTrue="1">
      <formula>LEN(TRIM(D181))=0</formula>
    </cfRule>
  </conditionalFormatting>
  <conditionalFormatting sqref="D61:G65">
    <cfRule type="containsBlanks" dxfId="626" priority="4" stopIfTrue="1">
      <formula>LEN(TRIM(D61))=0</formula>
    </cfRule>
  </conditionalFormatting>
  <conditionalFormatting sqref="D72:G76 D77:F78 D79:J80">
    <cfRule type="containsBlanks" dxfId="625" priority="107" stopIfTrue="1">
      <formula>LEN(TRIM(D72))=0</formula>
    </cfRule>
  </conditionalFormatting>
  <conditionalFormatting sqref="D81:G87 D88:F89 D90:J91">
    <cfRule type="containsBlanks" dxfId="624" priority="106" stopIfTrue="1">
      <formula>LEN(TRIM(D81))=0</formula>
    </cfRule>
  </conditionalFormatting>
  <conditionalFormatting sqref="D92:G98 D99:F100 D101:J102">
    <cfRule type="containsBlanks" dxfId="623" priority="54" stopIfTrue="1">
      <formula>LEN(TRIM(D92))=0</formula>
    </cfRule>
  </conditionalFormatting>
  <conditionalFormatting sqref="D103:G109 D110:F111 D112:J113">
    <cfRule type="containsBlanks" dxfId="622" priority="48" stopIfTrue="1">
      <formula>LEN(TRIM(D103))=0</formula>
    </cfRule>
  </conditionalFormatting>
  <conditionalFormatting sqref="D171:G180">
    <cfRule type="containsBlanks" dxfId="621" priority="17" stopIfTrue="1">
      <formula>LEN(TRIM(D171))=0</formula>
    </cfRule>
  </conditionalFormatting>
  <conditionalFormatting sqref="D188:G191 D192:F193 D194:G195">
    <cfRule type="containsBlanks" dxfId="620" priority="81" stopIfTrue="1">
      <formula>LEN(TRIM(D188))=0</formula>
    </cfRule>
  </conditionalFormatting>
  <conditionalFormatting sqref="D200:G202 D203:F204 D205:J206">
    <cfRule type="containsBlanks" dxfId="619" priority="80" stopIfTrue="1">
      <formula>LEN(TRIM(D200))=0</formula>
    </cfRule>
  </conditionalFormatting>
  <conditionalFormatting sqref="D207:G213 D214:F215 D216:J217">
    <cfRule type="containsBlanks" dxfId="618" priority="42" stopIfTrue="1">
      <formula>LEN(TRIM(D207))=0</formula>
    </cfRule>
  </conditionalFormatting>
  <conditionalFormatting sqref="D218:G224 D225:F226 D227:J228">
    <cfRule type="containsBlanks" dxfId="617" priority="35" stopIfTrue="1">
      <formula>LEN(TRIM(D218))=0</formula>
    </cfRule>
  </conditionalFormatting>
  <conditionalFormatting sqref="D47:J53 D54:F55 H54:J55">
    <cfRule type="containsBlanks" dxfId="616" priority="109" stopIfTrue="1">
      <formula>LEN(TRIM(D47))=0</formula>
    </cfRule>
  </conditionalFormatting>
  <conditionalFormatting sqref="D56:J60">
    <cfRule type="containsBlanks" dxfId="615" priority="5" stopIfTrue="1">
      <formula>LEN(TRIM(D56))=0</formula>
    </cfRule>
  </conditionalFormatting>
  <conditionalFormatting sqref="D68:J71">
    <cfRule type="containsBlanks" dxfId="614" priority="3" stopIfTrue="1">
      <formula>LEN(TRIM(D68))=0</formula>
    </cfRule>
  </conditionalFormatting>
  <conditionalFormatting sqref="D185:J187">
    <cfRule type="containsBlanks" dxfId="613" priority="12" stopIfTrue="1">
      <formula>LEN(TRIM(D185))=0</formula>
    </cfRule>
  </conditionalFormatting>
  <conditionalFormatting sqref="D196:J199">
    <cfRule type="containsBlanks" dxfId="612" priority="6" stopIfTrue="1">
      <formula>LEN(TRIM(D196))=0</formula>
    </cfRule>
  </conditionalFormatting>
  <conditionalFormatting sqref="E21:E32">
    <cfRule type="containsBlanks" dxfId="611" priority="115" stopIfTrue="1">
      <formula>LEN(TRIM(E21))=0</formula>
    </cfRule>
  </conditionalFormatting>
  <conditionalFormatting sqref="E136:E147">
    <cfRule type="containsBlanks" dxfId="610" priority="89" stopIfTrue="1">
      <formula>LEN(TRIM(E136))=0</formula>
    </cfRule>
  </conditionalFormatting>
  <conditionalFormatting sqref="E165:G166">
    <cfRule type="containsBlanks" dxfId="609" priority="19" stopIfTrue="1">
      <formula>LEN(TRIM(E165))=0</formula>
    </cfRule>
  </conditionalFormatting>
  <conditionalFormatting sqref="E162:J164">
    <cfRule type="containsBlanks" dxfId="608" priority="25" stopIfTrue="1">
      <formula>LEN(TRIM(E162))=0</formula>
    </cfRule>
  </conditionalFormatting>
  <conditionalFormatting sqref="F5:H13">
    <cfRule type="containsBlanks" dxfId="607" priority="55" stopIfTrue="1">
      <formula>LEN(TRIM(F5))=0</formula>
    </cfRule>
  </conditionalFormatting>
  <conditionalFormatting sqref="F120:H128">
    <cfRule type="containsBlanks" dxfId="606" priority="1" stopIfTrue="1">
      <formula>LEN(TRIM(F120))=0</formula>
    </cfRule>
  </conditionalFormatting>
  <conditionalFormatting sqref="H61:J67">
    <cfRule type="containsBlanks" dxfId="605" priority="65" stopIfTrue="1">
      <formula>LEN(TRIM(H61))=0</formula>
    </cfRule>
  </conditionalFormatting>
  <conditionalFormatting sqref="H72:J78">
    <cfRule type="containsBlanks" dxfId="604" priority="64" stopIfTrue="1">
      <formula>LEN(TRIM(H72))=0</formula>
    </cfRule>
  </conditionalFormatting>
  <conditionalFormatting sqref="H81:J89">
    <cfRule type="containsBlanks" dxfId="603" priority="63" stopIfTrue="1">
      <formula>LEN(TRIM(H81))=0</formula>
    </cfRule>
  </conditionalFormatting>
  <conditionalFormatting sqref="H92:J100">
    <cfRule type="containsBlanks" dxfId="602" priority="49" stopIfTrue="1">
      <formula>LEN(TRIM(H92))=0</formula>
    </cfRule>
  </conditionalFormatting>
  <conditionalFormatting sqref="H103:J111">
    <cfRule type="containsBlanks" dxfId="601" priority="43" stopIfTrue="1">
      <formula>LEN(TRIM(H103))=0</formula>
    </cfRule>
  </conditionalFormatting>
  <conditionalFormatting sqref="H165:J184">
    <cfRule type="containsBlanks" dxfId="600" priority="18" stopIfTrue="1">
      <formula>LEN(TRIM(H165))=0</formula>
    </cfRule>
  </conditionalFormatting>
  <conditionalFormatting sqref="H188:J195">
    <cfRule type="containsBlanks" dxfId="599" priority="58" stopIfTrue="1">
      <formula>LEN(TRIM(H188))=0</formula>
    </cfRule>
  </conditionalFormatting>
  <conditionalFormatting sqref="H200:J204">
    <cfRule type="containsBlanks" dxfId="598" priority="57" stopIfTrue="1">
      <formula>LEN(TRIM(H200))=0</formula>
    </cfRule>
  </conditionalFormatting>
  <conditionalFormatting sqref="H207:J215">
    <cfRule type="containsBlanks" dxfId="597" priority="36" stopIfTrue="1">
      <formula>LEN(TRIM(H207))=0</formula>
    </cfRule>
  </conditionalFormatting>
  <conditionalFormatting sqref="H218:J226">
    <cfRule type="containsBlanks" dxfId="596" priority="29" stopIfTrue="1">
      <formula>LEN(TRIM(H218))=0</formula>
    </cfRule>
  </conditionalFormatting>
  <conditionalFormatting sqref="K5:L13">
    <cfRule type="containsBlanks" dxfId="595" priority="56" stopIfTrue="1">
      <formula>LEN(TRIM(K5))=0</formula>
    </cfRule>
  </conditionalFormatting>
  <conditionalFormatting sqref="K120:L128">
    <cfRule type="containsBlanks" dxfId="594" priority="2" stopIfTrue="1">
      <formula>LEN(TRIM(K120))=0</formula>
    </cfRule>
  </conditionalFormatting>
  <conditionalFormatting sqref="L47:L113">
    <cfRule type="containsBlanks" dxfId="593" priority="44" stopIfTrue="1">
      <formula>LEN(TRIM(L47))=0</formula>
    </cfRule>
  </conditionalFormatting>
  <conditionalFormatting sqref="L162:L228">
    <cfRule type="containsBlanks" dxfId="592" priority="16" stopIfTrue="1">
      <formula>LEN(TRIM(L162))=0</formula>
    </cfRule>
  </conditionalFormatting>
  <conditionalFormatting sqref="O47:Q113">
    <cfRule type="containsBlanks" dxfId="591" priority="45" stopIfTrue="1">
      <formula>LEN(TRIM(O47))=0</formula>
    </cfRule>
  </conditionalFormatting>
  <conditionalFormatting sqref="O162:Q228">
    <cfRule type="containsBlanks" dxfId="590" priority="30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145CFBE4-3903-461D-9513-A7FDFA7FD9B7}">
      <formula1>$V$3:$V$5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8"/>
  <dimension ref="A1:AB229"/>
  <sheetViews>
    <sheetView topLeftCell="A134" zoomScale="70" zoomScaleNormal="70" workbookViewId="0">
      <selection activeCell="H154" sqref="H154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185"/>
      <c r="S1" s="185"/>
      <c r="T1" s="185"/>
      <c r="U1" s="185"/>
    </row>
    <row r="2" spans="1:24" ht="15.75" thickBot="1">
      <c r="A2" s="258" t="s">
        <v>90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186"/>
      <c r="S2" s="186"/>
      <c r="T2" s="186"/>
      <c r="U2" s="186"/>
    </row>
    <row r="3" spans="1:24" ht="18.75" thickBot="1">
      <c r="A3" s="259" t="s">
        <v>60</v>
      </c>
      <c r="B3" s="260"/>
      <c r="C3" s="260"/>
      <c r="D3" s="260"/>
      <c r="E3" s="261"/>
      <c r="F3" s="37" t="s">
        <v>61</v>
      </c>
      <c r="G3" s="38">
        <f>SUM(J21:J32)+SUM(J136:J147)</f>
        <v>44449.999999999993</v>
      </c>
      <c r="H3" s="38">
        <f>SUM(K21:K32)+SUM(K136:K147)</f>
        <v>20628</v>
      </c>
      <c r="I3" s="81" t="s">
        <v>47</v>
      </c>
      <c r="J3" s="82">
        <v>2000</v>
      </c>
      <c r="K3" s="83" t="s">
        <v>54</v>
      </c>
      <c r="L3" s="84">
        <v>720</v>
      </c>
    </row>
    <row r="4" spans="1:24" ht="20.25" customHeight="1" thickBot="1">
      <c r="A4" s="262" t="s">
        <v>8</v>
      </c>
      <c r="B4" s="263"/>
      <c r="C4" s="263"/>
      <c r="D4" s="263"/>
      <c r="E4" s="264"/>
      <c r="F4" s="265" t="s">
        <v>34</v>
      </c>
      <c r="G4" s="265"/>
      <c r="H4" s="266"/>
      <c r="I4" s="265" t="s">
        <v>9</v>
      </c>
      <c r="J4" s="267"/>
      <c r="K4" s="268" t="s">
        <v>16</v>
      </c>
      <c r="L4" s="266"/>
      <c r="M4" s="85"/>
      <c r="N4" s="269" t="s">
        <v>28</v>
      </c>
      <c r="O4" s="270"/>
      <c r="P4" s="270"/>
      <c r="Q4" s="270"/>
      <c r="R4" s="270"/>
      <c r="S4" s="270"/>
      <c r="T4" s="270"/>
      <c r="U4" s="271"/>
      <c r="X4" s="86"/>
    </row>
    <row r="5" spans="1:24" ht="15" thickBot="1">
      <c r="A5" s="289" t="s">
        <v>63</v>
      </c>
      <c r="B5" s="290"/>
      <c r="C5" s="290"/>
      <c r="D5" s="290"/>
      <c r="E5" s="290"/>
      <c r="F5" s="291" t="s">
        <v>373</v>
      </c>
      <c r="G5" s="292"/>
      <c r="H5" s="293"/>
      <c r="I5" s="294" t="s">
        <v>65</v>
      </c>
      <c r="J5" s="295"/>
      <c r="K5" s="291" t="s">
        <v>268</v>
      </c>
      <c r="L5" s="293"/>
      <c r="N5" s="296"/>
      <c r="O5" s="280" t="s">
        <v>29</v>
      </c>
      <c r="P5" s="281"/>
      <c r="Q5" s="281"/>
      <c r="R5" s="178"/>
      <c r="S5" s="178"/>
      <c r="T5" s="178"/>
      <c r="U5" s="87"/>
      <c r="X5" s="88"/>
    </row>
    <row r="6" spans="1:24" ht="14.25">
      <c r="A6" s="183" t="s">
        <v>7</v>
      </c>
      <c r="B6" s="184"/>
      <c r="C6" s="184"/>
      <c r="D6" s="184"/>
      <c r="E6" s="184"/>
      <c r="F6" s="275" t="s">
        <v>189</v>
      </c>
      <c r="G6" s="276"/>
      <c r="H6" s="277"/>
      <c r="I6" s="294" t="s">
        <v>45</v>
      </c>
      <c r="J6" s="295"/>
      <c r="K6" s="275" t="s">
        <v>269</v>
      </c>
      <c r="L6" s="277"/>
      <c r="N6" s="297"/>
      <c r="O6" s="298"/>
      <c r="P6" s="299"/>
      <c r="Q6" s="299"/>
      <c r="R6" s="179"/>
      <c r="S6" s="179"/>
      <c r="T6" s="179"/>
      <c r="U6" s="89"/>
      <c r="X6" s="88"/>
    </row>
    <row r="7" spans="1:24" ht="16.5" customHeight="1">
      <c r="A7" s="272" t="s">
        <v>46</v>
      </c>
      <c r="B7" s="273"/>
      <c r="C7" s="273"/>
      <c r="D7" s="273"/>
      <c r="E7" s="274"/>
      <c r="F7" s="275"/>
      <c r="G7" s="276"/>
      <c r="H7" s="277"/>
      <c r="I7" s="183" t="s">
        <v>44</v>
      </c>
      <c r="J7" s="71"/>
      <c r="K7" s="275"/>
      <c r="L7" s="277"/>
      <c r="N7" s="278"/>
      <c r="O7" s="280" t="s">
        <v>30</v>
      </c>
      <c r="P7" s="281"/>
      <c r="Q7" s="282"/>
      <c r="R7" s="180"/>
      <c r="S7" s="180"/>
      <c r="T7" s="180"/>
      <c r="U7" s="87"/>
      <c r="X7" s="88"/>
    </row>
    <row r="8" spans="1:24" ht="16.5" customHeight="1" thickBot="1">
      <c r="A8" s="272" t="s">
        <v>66</v>
      </c>
      <c r="B8" s="273"/>
      <c r="C8" s="273"/>
      <c r="D8" s="273"/>
      <c r="E8" s="274"/>
      <c r="F8" s="286"/>
      <c r="G8" s="287"/>
      <c r="H8" s="288"/>
      <c r="I8" s="183" t="s">
        <v>67</v>
      </c>
      <c r="J8" s="71"/>
      <c r="K8" s="286"/>
      <c r="L8" s="288"/>
      <c r="N8" s="279"/>
      <c r="O8" s="283"/>
      <c r="P8" s="284"/>
      <c r="Q8" s="285"/>
      <c r="R8" s="181"/>
      <c r="S8" s="181"/>
      <c r="T8" s="181"/>
      <c r="U8" s="91"/>
      <c r="X8" s="88"/>
    </row>
    <row r="9" spans="1:24" ht="15" thickBot="1">
      <c r="A9" s="303" t="s">
        <v>66</v>
      </c>
      <c r="B9" s="304"/>
      <c r="C9" s="304"/>
      <c r="D9" s="304"/>
      <c r="E9" s="305"/>
      <c r="F9" s="306"/>
      <c r="G9" s="307"/>
      <c r="H9" s="308"/>
      <c r="I9" s="92"/>
      <c r="J9" s="93"/>
      <c r="K9" s="306"/>
      <c r="L9" s="308"/>
      <c r="N9" s="309"/>
      <c r="O9" s="309"/>
      <c r="P9" s="310"/>
      <c r="Q9" s="310"/>
      <c r="R9" s="182"/>
      <c r="S9" s="182"/>
      <c r="T9" s="182"/>
      <c r="U9" s="182"/>
      <c r="X9" s="88"/>
    </row>
    <row r="10" spans="1:24" ht="15" hidden="1" thickBot="1">
      <c r="A10" s="94"/>
      <c r="B10" s="95"/>
      <c r="C10" s="95"/>
      <c r="D10" s="95"/>
      <c r="E10" s="95"/>
      <c r="F10" s="96"/>
      <c r="G10" s="96"/>
      <c r="H10" s="96"/>
      <c r="I10" s="95"/>
      <c r="J10" s="95"/>
      <c r="K10" s="96"/>
      <c r="L10" s="97"/>
      <c r="N10" s="177"/>
      <c r="O10" s="177"/>
      <c r="P10" s="182"/>
      <c r="Q10" s="182"/>
      <c r="R10" s="182"/>
      <c r="S10" s="182"/>
      <c r="T10" s="182"/>
      <c r="U10" s="182"/>
      <c r="X10" s="88"/>
    </row>
    <row r="11" spans="1:24" ht="15" hidden="1" thickBot="1">
      <c r="A11" s="94"/>
      <c r="B11" s="95"/>
      <c r="C11" s="95"/>
      <c r="D11" s="95"/>
      <c r="E11" s="95"/>
      <c r="F11" s="96"/>
      <c r="G11" s="96"/>
      <c r="H11" s="96"/>
      <c r="I11" s="95"/>
      <c r="J11" s="95"/>
      <c r="K11" s="96"/>
      <c r="L11" s="97"/>
      <c r="N11" s="177"/>
      <c r="O11" s="177"/>
      <c r="P11" s="182"/>
      <c r="Q11" s="182"/>
      <c r="R11" s="182"/>
      <c r="S11" s="182"/>
      <c r="T11" s="182"/>
      <c r="U11" s="182"/>
      <c r="X11" s="88"/>
    </row>
    <row r="12" spans="1:24" ht="15" hidden="1" thickBot="1">
      <c r="A12" s="94"/>
      <c r="B12" s="95"/>
      <c r="C12" s="95"/>
      <c r="D12" s="95"/>
      <c r="E12" s="95"/>
      <c r="F12" s="96"/>
      <c r="G12" s="96"/>
      <c r="H12" s="96"/>
      <c r="I12" s="95"/>
      <c r="J12" s="95"/>
      <c r="K12" s="96"/>
      <c r="L12" s="97"/>
      <c r="N12" s="177"/>
      <c r="O12" s="177"/>
      <c r="P12" s="182"/>
      <c r="Q12" s="182"/>
      <c r="R12" s="182"/>
      <c r="S12" s="182"/>
      <c r="T12" s="182"/>
      <c r="U12" s="182"/>
      <c r="X12" s="88"/>
    </row>
    <row r="13" spans="1:24" ht="15" hidden="1" thickBot="1">
      <c r="A13" s="94"/>
      <c r="B13" s="95"/>
      <c r="C13" s="95"/>
      <c r="D13" s="95"/>
      <c r="E13" s="95"/>
      <c r="F13" s="96"/>
      <c r="G13" s="96"/>
      <c r="H13" s="96"/>
      <c r="I13" s="95"/>
      <c r="J13" s="95"/>
      <c r="K13" s="96"/>
      <c r="L13" s="97"/>
      <c r="N13" s="177"/>
      <c r="O13" s="177"/>
      <c r="P13" s="182"/>
      <c r="Q13" s="182"/>
      <c r="R13" s="182"/>
      <c r="S13" s="182"/>
      <c r="T13" s="182"/>
      <c r="U13" s="182"/>
      <c r="X13" s="88"/>
    </row>
    <row r="14" spans="1:24" ht="18.75" customHeight="1" thickBot="1">
      <c r="A14" s="311" t="s">
        <v>33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3"/>
      <c r="N14" s="314" t="s">
        <v>37</v>
      </c>
      <c r="O14" s="315"/>
      <c r="P14" s="315"/>
      <c r="Q14" s="315"/>
      <c r="R14" s="315"/>
      <c r="S14" s="315"/>
      <c r="T14" s="315"/>
      <c r="U14" s="315"/>
      <c r="V14" s="316"/>
      <c r="X14" s="88"/>
    </row>
    <row r="15" spans="1:24" ht="8.25" customHeight="1">
      <c r="A15" s="300" t="s">
        <v>83</v>
      </c>
      <c r="B15" s="300" t="s">
        <v>51</v>
      </c>
      <c r="C15" s="300" t="s">
        <v>52</v>
      </c>
      <c r="D15" s="300" t="s">
        <v>24</v>
      </c>
      <c r="E15" s="300" t="s">
        <v>53</v>
      </c>
      <c r="F15" s="300" t="s">
        <v>55</v>
      </c>
      <c r="G15" s="300" t="s">
        <v>50</v>
      </c>
      <c r="H15" s="300" t="s">
        <v>64</v>
      </c>
      <c r="I15" s="300" t="s">
        <v>57</v>
      </c>
      <c r="J15" s="300" t="s">
        <v>49</v>
      </c>
      <c r="K15" s="300" t="s">
        <v>35</v>
      </c>
      <c r="L15" s="337" t="s">
        <v>48</v>
      </c>
      <c r="N15" s="324" t="s">
        <v>41</v>
      </c>
      <c r="O15" s="324"/>
      <c r="P15" s="325" t="s">
        <v>42</v>
      </c>
      <c r="Q15" s="326"/>
      <c r="R15" s="326"/>
      <c r="S15" s="326"/>
      <c r="T15" s="326"/>
      <c r="U15" s="327"/>
      <c r="V15" s="324" t="s">
        <v>43</v>
      </c>
      <c r="X15" s="88"/>
    </row>
    <row r="16" spans="1:24" ht="12.75" customHeight="1">
      <c r="A16" s="301"/>
      <c r="B16" s="301"/>
      <c r="C16" s="301"/>
      <c r="D16" s="301"/>
      <c r="E16" s="301"/>
      <c r="F16" s="301"/>
      <c r="G16" s="301"/>
      <c r="H16" s="301"/>
      <c r="I16" s="301"/>
      <c r="J16" s="301"/>
      <c r="K16" s="301"/>
      <c r="L16" s="338"/>
      <c r="N16" s="324"/>
      <c r="O16" s="324"/>
      <c r="P16" s="328"/>
      <c r="Q16" s="329"/>
      <c r="R16" s="329"/>
      <c r="S16" s="329"/>
      <c r="T16" s="329"/>
      <c r="U16" s="330"/>
      <c r="V16" s="324"/>
      <c r="X16" s="88"/>
    </row>
    <row r="17" spans="1:24" ht="12.75" customHeight="1">
      <c r="A17" s="301"/>
      <c r="B17" s="301"/>
      <c r="C17" s="301"/>
      <c r="D17" s="301"/>
      <c r="E17" s="301"/>
      <c r="F17" s="301"/>
      <c r="G17" s="301"/>
      <c r="H17" s="301"/>
      <c r="I17" s="301"/>
      <c r="J17" s="301"/>
      <c r="K17" s="301"/>
      <c r="L17" s="338"/>
      <c r="N17" s="324"/>
      <c r="O17" s="324"/>
      <c r="P17" s="328"/>
      <c r="Q17" s="329"/>
      <c r="R17" s="329"/>
      <c r="S17" s="329"/>
      <c r="T17" s="329"/>
      <c r="U17" s="330"/>
      <c r="V17" s="324"/>
      <c r="X17" s="88"/>
    </row>
    <row r="18" spans="1:24" ht="3.75" customHeight="1">
      <c r="A18" s="301"/>
      <c r="B18" s="301"/>
      <c r="C18" s="301"/>
      <c r="D18" s="301"/>
      <c r="E18" s="301"/>
      <c r="F18" s="301"/>
      <c r="G18" s="301"/>
      <c r="H18" s="301"/>
      <c r="I18" s="301"/>
      <c r="J18" s="301"/>
      <c r="K18" s="301"/>
      <c r="L18" s="338"/>
      <c r="N18" s="324"/>
      <c r="O18" s="324"/>
      <c r="P18" s="331"/>
      <c r="Q18" s="332"/>
      <c r="R18" s="332"/>
      <c r="S18" s="332"/>
      <c r="T18" s="332"/>
      <c r="U18" s="333"/>
      <c r="V18" s="324"/>
      <c r="X18" s="88"/>
    </row>
    <row r="19" spans="1:24" ht="45.75" customHeight="1" thickBot="1">
      <c r="A19" s="301"/>
      <c r="B19" s="301"/>
      <c r="C19" s="301"/>
      <c r="D19" s="302"/>
      <c r="E19" s="302"/>
      <c r="F19" s="302"/>
      <c r="G19" s="302"/>
      <c r="H19" s="302"/>
      <c r="I19" s="302"/>
      <c r="J19" s="302"/>
      <c r="K19" s="302"/>
      <c r="L19" s="338"/>
      <c r="M19" s="98"/>
      <c r="N19" s="334" t="s">
        <v>17</v>
      </c>
      <c r="O19" s="334"/>
      <c r="P19" s="18">
        <f>SUM(S47:S58)</f>
        <v>50.000000000000298</v>
      </c>
      <c r="Q19" s="18">
        <f>SUM(S59:S69)</f>
        <v>74.999999999999886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125.00000000000018</v>
      </c>
      <c r="X19" s="182"/>
    </row>
    <row r="20" spans="1:24" ht="14.45" customHeight="1" thickBot="1">
      <c r="A20" s="317"/>
      <c r="B20" s="317"/>
      <c r="C20" s="317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176" t="s">
        <v>18</v>
      </c>
      <c r="O20" s="176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82"/>
    </row>
    <row r="21" spans="1:24" ht="17.25" customHeight="1">
      <c r="A21" s="300" t="str">
        <f>A37</f>
        <v>бейлиз</v>
      </c>
      <c r="B21" s="318">
        <v>0.33333333333333331</v>
      </c>
      <c r="C21" s="318">
        <v>0.69444444444444453</v>
      </c>
      <c r="D21" s="320">
        <f>(C21-B21+(C21&lt;B21))*24*60</f>
        <v>520.00000000000023</v>
      </c>
      <c r="E21" s="322">
        <v>2800</v>
      </c>
      <c r="F21" s="335">
        <f>IF(E21=0,0,(F37/J3*60))</f>
        <v>167.58</v>
      </c>
      <c r="G21" s="339">
        <f>IF($K21=0,0,(K21*100)/(D21*$J$3/60))</f>
        <v>32.226923076923065</v>
      </c>
      <c r="H21" s="335">
        <f>P19+P26</f>
        <v>50.000000000000298</v>
      </c>
      <c r="I21" s="339">
        <f>D21-F21-P27</f>
        <v>57.419999999999902</v>
      </c>
      <c r="J21" s="320">
        <f>(D21-H21)/60*E21</f>
        <v>21933.333333333328</v>
      </c>
      <c r="K21" s="341">
        <f>F37</f>
        <v>5586</v>
      </c>
      <c r="L21" s="100">
        <f>IF($K21=0,0,K21/J21)</f>
        <v>0.25468085106382982</v>
      </c>
      <c r="N21" s="176" t="s">
        <v>19</v>
      </c>
      <c r="O21" s="176"/>
      <c r="P21" s="18">
        <f>SUM(U46:U57)</f>
        <v>245</v>
      </c>
      <c r="Q21" s="18">
        <f>SUM(U58:U68)</f>
        <v>125.00000000000003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370</v>
      </c>
      <c r="W21" s="182"/>
      <c r="X21" s="182"/>
    </row>
    <row r="22" spans="1:24" ht="17.25" customHeight="1" thickBot="1">
      <c r="A22" s="317"/>
      <c r="B22" s="319"/>
      <c r="C22" s="319"/>
      <c r="D22" s="321"/>
      <c r="E22" s="323"/>
      <c r="F22" s="336"/>
      <c r="G22" s="340"/>
      <c r="H22" s="336"/>
      <c r="I22" s="340"/>
      <c r="J22" s="321"/>
      <c r="K22" s="342"/>
      <c r="L22" s="101">
        <f>K21-J21</f>
        <v>-16347.333333333328</v>
      </c>
      <c r="N22" s="176" t="s">
        <v>20</v>
      </c>
      <c r="O22" s="176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82"/>
      <c r="X22" s="182"/>
    </row>
    <row r="23" spans="1:24" ht="17.25" customHeight="1">
      <c r="A23" s="300" t="str">
        <f>A38</f>
        <v>айриш крим</v>
      </c>
      <c r="B23" s="318">
        <v>0.69444444444444453</v>
      </c>
      <c r="C23" s="318">
        <v>0.83333333333333337</v>
      </c>
      <c r="D23" s="320">
        <f>(C23-B23+(C23&lt;B23))*24*60</f>
        <v>199.99999999999994</v>
      </c>
      <c r="E23" s="322">
        <v>2800</v>
      </c>
      <c r="F23" s="335">
        <f>IF(E23=0,0,(F38/J3*60))</f>
        <v>42.63</v>
      </c>
      <c r="G23" s="339">
        <f>IF($K23=0,0,(K23*100)/(D23*$J$3/60))</f>
        <v>21.315000000000005</v>
      </c>
      <c r="H23" s="335">
        <f>Q19+Q26</f>
        <v>74.999999999999886</v>
      </c>
      <c r="I23" s="339">
        <f>D23-F23-Q27</f>
        <v>-42.629999999999967</v>
      </c>
      <c r="J23" s="320">
        <f>(D23-H23)/60*E23</f>
        <v>5833.3333333333367</v>
      </c>
      <c r="K23" s="341">
        <f>F38</f>
        <v>1421</v>
      </c>
      <c r="L23" s="102">
        <f>IF($K23=0,0,K23/J23)</f>
        <v>0.24359999999999987</v>
      </c>
      <c r="N23" s="176" t="s">
        <v>27</v>
      </c>
      <c r="O23" s="176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82"/>
      <c r="X23" s="182"/>
    </row>
    <row r="24" spans="1:24" ht="16.899999999999999" customHeight="1" thickBot="1">
      <c r="A24" s="317"/>
      <c r="B24" s="319"/>
      <c r="C24" s="319"/>
      <c r="D24" s="321"/>
      <c r="E24" s="323"/>
      <c r="F24" s="336"/>
      <c r="G24" s="340"/>
      <c r="H24" s="336"/>
      <c r="I24" s="340"/>
      <c r="J24" s="321"/>
      <c r="K24" s="342"/>
      <c r="L24" s="101">
        <f>K23-J23</f>
        <v>-4412.3333333333367</v>
      </c>
      <c r="N24" s="174" t="s">
        <v>21</v>
      </c>
      <c r="O24" s="174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82"/>
      <c r="X24" s="182"/>
    </row>
    <row r="25" spans="1:24" ht="16.899999999999999" customHeight="1" collapsed="1">
      <c r="A25" s="300">
        <f>A39</f>
        <v>0</v>
      </c>
      <c r="B25" s="318"/>
      <c r="C25" s="318"/>
      <c r="D25" s="320">
        <f>(C25-B25+(C25&lt;B25))*24*60</f>
        <v>0</v>
      </c>
      <c r="E25" s="322"/>
      <c r="F25" s="335">
        <f>IF(E25=0,0,(F39/J3*60))</f>
        <v>0</v>
      </c>
      <c r="G25" s="339">
        <f>IF($K25=0,0,(K25*100)/(D25*$J$3/60))</f>
        <v>0</v>
      </c>
      <c r="H25" s="335">
        <f>R19+R26</f>
        <v>0</v>
      </c>
      <c r="I25" s="339">
        <f>D25-F25-R27</f>
        <v>0</v>
      </c>
      <c r="J25" s="320">
        <f>(D25-H25)/60*E25</f>
        <v>0</v>
      </c>
      <c r="K25" s="341">
        <f>F39</f>
        <v>0</v>
      </c>
      <c r="L25" s="100">
        <f>IF($K25=0,0,K25/J25)</f>
        <v>0</v>
      </c>
      <c r="N25" s="174" t="s">
        <v>39</v>
      </c>
      <c r="O25" s="174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82"/>
      <c r="X25" s="182"/>
    </row>
    <row r="26" spans="1:24" ht="16.899999999999999" customHeight="1" thickBot="1">
      <c r="A26" s="317"/>
      <c r="B26" s="319"/>
      <c r="C26" s="319"/>
      <c r="D26" s="321"/>
      <c r="E26" s="323"/>
      <c r="F26" s="336"/>
      <c r="G26" s="340"/>
      <c r="H26" s="336"/>
      <c r="I26" s="340"/>
      <c r="J26" s="321"/>
      <c r="K26" s="342"/>
      <c r="L26" s="101">
        <f>K25-J25</f>
        <v>0</v>
      </c>
      <c r="N26" s="343" t="s">
        <v>22</v>
      </c>
      <c r="O26" s="343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82"/>
      <c r="X26" s="182"/>
    </row>
    <row r="27" spans="1:24" ht="16.899999999999999" customHeight="1" collapsed="1">
      <c r="A27" s="301">
        <f>A40</f>
        <v>0</v>
      </c>
      <c r="B27" s="348"/>
      <c r="C27" s="348"/>
      <c r="D27" s="346">
        <f>(C27-B27+(C27&lt;B27))*24*60</f>
        <v>0</v>
      </c>
      <c r="E27" s="349"/>
      <c r="F27" s="344">
        <f>IF(E27=0,0,(F40/J3*60))</f>
        <v>0</v>
      </c>
      <c r="G27" s="339">
        <f>IF($K27=0,0,(K27*100)/(D27*$J$3/60))</f>
        <v>0</v>
      </c>
      <c r="H27" s="344">
        <f>S19+S26</f>
        <v>0</v>
      </c>
      <c r="I27" s="345">
        <f>D27-F27-S27</f>
        <v>0</v>
      </c>
      <c r="J27" s="346">
        <f>(D27-H27)/60*E27</f>
        <v>0</v>
      </c>
      <c r="K27" s="341">
        <f>F40</f>
        <v>0</v>
      </c>
      <c r="L27" s="100">
        <f>IF($K27=0,0,K27/J27)</f>
        <v>0</v>
      </c>
      <c r="N27" s="347" t="s">
        <v>15</v>
      </c>
      <c r="O27" s="347"/>
      <c r="P27" s="19">
        <f t="shared" ref="P27:U27" si="1">SUM(P18:P26)</f>
        <v>295.00000000000028</v>
      </c>
      <c r="Q27" s="19">
        <f t="shared" si="1"/>
        <v>199.99999999999991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495.00000000000023</v>
      </c>
      <c r="W27" s="182"/>
      <c r="X27" s="182"/>
    </row>
    <row r="28" spans="1:24" ht="16.899999999999999" customHeight="1" thickBot="1">
      <c r="A28" s="317"/>
      <c r="B28" s="319"/>
      <c r="C28" s="319"/>
      <c r="D28" s="321"/>
      <c r="E28" s="323"/>
      <c r="F28" s="336"/>
      <c r="G28" s="340"/>
      <c r="H28" s="336"/>
      <c r="I28" s="340"/>
      <c r="J28" s="321"/>
      <c r="K28" s="342"/>
      <c r="L28" s="101">
        <f>K27-J27</f>
        <v>0</v>
      </c>
      <c r="N28" s="347"/>
      <c r="O28" s="347"/>
      <c r="P28" s="19"/>
      <c r="Q28" s="19"/>
      <c r="R28" s="19"/>
      <c r="S28" s="19"/>
      <c r="T28" s="19"/>
      <c r="U28" s="19"/>
      <c r="V28" s="19"/>
      <c r="W28" s="182"/>
      <c r="X28" s="182"/>
    </row>
    <row r="29" spans="1:24" ht="16.899999999999999" customHeight="1">
      <c r="A29" s="300">
        <f>A41</f>
        <v>0</v>
      </c>
      <c r="B29" s="318"/>
      <c r="C29" s="318"/>
      <c r="D29" s="320">
        <f>(C29-B29+(C29&lt;B29))*24*60</f>
        <v>0</v>
      </c>
      <c r="E29" s="322"/>
      <c r="F29" s="335">
        <f>IF(E29=0,0,(F41/J3*60))</f>
        <v>0</v>
      </c>
      <c r="G29" s="339">
        <f>IF($K29=0,0,(K29*100)/(D29*$J$3/60))</f>
        <v>0</v>
      </c>
      <c r="H29" s="335">
        <f>T19+T26</f>
        <v>0</v>
      </c>
      <c r="I29" s="339">
        <f>D29-F29-T27</f>
        <v>0</v>
      </c>
      <c r="J29" s="320">
        <f>(D29-H29)/60*E29</f>
        <v>0</v>
      </c>
      <c r="K29" s="341">
        <f>F41</f>
        <v>0</v>
      </c>
      <c r="L29" s="100">
        <f>IF($K29=0,0,K29/J29)</f>
        <v>0</v>
      </c>
      <c r="V29" s="182"/>
      <c r="W29" s="182"/>
      <c r="X29" s="182"/>
    </row>
    <row r="30" spans="1:24" ht="16.899999999999999" customHeight="1" thickBot="1">
      <c r="A30" s="317"/>
      <c r="B30" s="319"/>
      <c r="C30" s="319"/>
      <c r="D30" s="321"/>
      <c r="E30" s="323"/>
      <c r="F30" s="336"/>
      <c r="G30" s="340"/>
      <c r="H30" s="336"/>
      <c r="I30" s="340"/>
      <c r="J30" s="321"/>
      <c r="K30" s="342"/>
      <c r="L30" s="101">
        <f>K29-J29</f>
        <v>0</v>
      </c>
      <c r="V30" s="182"/>
      <c r="W30" s="182"/>
      <c r="X30" s="182"/>
    </row>
    <row r="31" spans="1:24" ht="16.899999999999999" customHeight="1">
      <c r="A31" s="300">
        <f>A42</f>
        <v>0</v>
      </c>
      <c r="B31" s="318"/>
      <c r="C31" s="318"/>
      <c r="D31" s="320">
        <f>(C31-B31+(C31&lt;B31))*24*60</f>
        <v>0</v>
      </c>
      <c r="E31" s="322"/>
      <c r="F31" s="335">
        <f>IF(E31=0,0,(F42/J3*60))</f>
        <v>0</v>
      </c>
      <c r="G31" s="339">
        <f>IF($K31=0,0,(K31*100)/(D31*$J$3/60))</f>
        <v>0</v>
      </c>
      <c r="H31" s="335">
        <f>U19+U26</f>
        <v>0</v>
      </c>
      <c r="I31" s="339">
        <f>D31-F31-U27</f>
        <v>0</v>
      </c>
      <c r="J31" s="320">
        <f>(D31-H31)/60*E31</f>
        <v>0</v>
      </c>
      <c r="K31" s="341">
        <f>F42</f>
        <v>0</v>
      </c>
      <c r="L31" s="100">
        <f>IF($K31=0,0,K31/J31)</f>
        <v>0</v>
      </c>
      <c r="V31" s="182"/>
      <c r="W31" s="182"/>
      <c r="X31" s="182"/>
    </row>
    <row r="32" spans="1:24" ht="16.899999999999999" customHeight="1" thickBot="1">
      <c r="A32" s="317"/>
      <c r="B32" s="319"/>
      <c r="C32" s="319"/>
      <c r="D32" s="321"/>
      <c r="E32" s="323"/>
      <c r="F32" s="336"/>
      <c r="G32" s="340"/>
      <c r="H32" s="336"/>
      <c r="I32" s="340"/>
      <c r="J32" s="321"/>
      <c r="K32" s="342"/>
      <c r="L32" s="103">
        <f>K31-J31</f>
        <v>0</v>
      </c>
      <c r="V32" s="182"/>
      <c r="W32" s="182"/>
      <c r="X32" s="182"/>
    </row>
    <row r="33" spans="1:28" s="104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175" t="s">
        <v>81</v>
      </c>
      <c r="K33" s="140" t="s">
        <v>82</v>
      </c>
      <c r="L33" s="354">
        <f>IF($K34=0,0,K34/J34)</f>
        <v>0.25235294117647061</v>
      </c>
      <c r="N33"/>
      <c r="O33"/>
      <c r="P33"/>
      <c r="Q33"/>
      <c r="R33"/>
      <c r="S33"/>
      <c r="T33"/>
      <c r="U33"/>
      <c r="V33" s="182"/>
      <c r="W33" s="105"/>
      <c r="X33" s="105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41">
        <f>J21+J23+J25+J27+J29+J31</f>
        <v>27766.666666666664</v>
      </c>
      <c r="K34" s="140">
        <f>K21+K23+K25+K27+K29+K31</f>
        <v>7007</v>
      </c>
      <c r="L34" s="355"/>
      <c r="M34" s="182"/>
      <c r="V34" s="182"/>
      <c r="W34" s="182"/>
      <c r="X34" s="182"/>
    </row>
    <row r="35" spans="1:28" ht="17.25" customHeight="1">
      <c r="A35" s="363" t="s">
        <v>11</v>
      </c>
      <c r="B35" s="364"/>
      <c r="C35" s="364"/>
      <c r="D35" s="364"/>
      <c r="E35" s="337"/>
      <c r="F35" s="300" t="s">
        <v>78</v>
      </c>
      <c r="G35" s="300" t="s">
        <v>80</v>
      </c>
      <c r="H35" s="367"/>
      <c r="I35" s="20"/>
      <c r="J35" s="21"/>
      <c r="K35" s="22"/>
      <c r="L35" s="367" t="s">
        <v>56</v>
      </c>
      <c r="M35" s="356"/>
      <c r="V35" s="182"/>
      <c r="W35" s="106"/>
      <c r="X35" s="106"/>
    </row>
    <row r="36" spans="1:28" ht="17.25" customHeight="1" thickBot="1">
      <c r="A36" s="365"/>
      <c r="B36" s="366"/>
      <c r="C36" s="366"/>
      <c r="D36" s="366"/>
      <c r="E36" s="338"/>
      <c r="F36" s="302"/>
      <c r="G36" s="301"/>
      <c r="H36" s="368"/>
      <c r="I36" s="117"/>
      <c r="J36" s="118"/>
      <c r="K36" s="115"/>
      <c r="L36" s="368"/>
      <c r="M36" s="356"/>
      <c r="V36" s="182"/>
      <c r="W36" s="106"/>
      <c r="X36" s="106"/>
    </row>
    <row r="37" spans="1:28" ht="15.75" thickBot="1">
      <c r="A37" s="357" t="s">
        <v>374</v>
      </c>
      <c r="B37" s="358"/>
      <c r="C37" s="358"/>
      <c r="D37" s="358"/>
      <c r="E37" s="359"/>
      <c r="F37" s="62">
        <v>5586</v>
      </c>
      <c r="G37" s="119">
        <v>6256</v>
      </c>
      <c r="H37" s="120"/>
      <c r="I37" s="121"/>
      <c r="J37" s="122"/>
      <c r="K37" s="123">
        <f>G37</f>
        <v>6256</v>
      </c>
      <c r="L37" s="107"/>
      <c r="M37" s="108"/>
      <c r="V37" s="182"/>
      <c r="W37" s="182"/>
      <c r="X37" s="182"/>
    </row>
    <row r="38" spans="1:28" ht="13.5" customHeight="1" thickBot="1">
      <c r="A38" s="360" t="s">
        <v>375</v>
      </c>
      <c r="B38" s="361"/>
      <c r="C38" s="361"/>
      <c r="D38" s="361"/>
      <c r="E38" s="362"/>
      <c r="F38" s="62">
        <v>1421</v>
      </c>
      <c r="G38" s="124">
        <v>768</v>
      </c>
      <c r="H38" s="109"/>
      <c r="I38" s="110"/>
      <c r="J38" s="111"/>
      <c r="K38" s="17">
        <f t="shared" ref="K38:K42" si="2">G38</f>
        <v>768</v>
      </c>
      <c r="L38" s="64"/>
      <c r="M38" s="108"/>
      <c r="V38" s="182"/>
      <c r="W38" s="182"/>
      <c r="X38" s="182"/>
    </row>
    <row r="39" spans="1:28" ht="13.5" customHeight="1" thickBot="1">
      <c r="A39" s="360"/>
      <c r="B39" s="361"/>
      <c r="C39" s="361"/>
      <c r="D39" s="361"/>
      <c r="E39" s="362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182"/>
      <c r="W39" s="182"/>
      <c r="X39" s="182"/>
    </row>
    <row r="40" spans="1:28" ht="13.5" customHeight="1" thickBot="1">
      <c r="A40" s="360"/>
      <c r="B40" s="361"/>
      <c r="C40" s="361"/>
      <c r="D40" s="361"/>
      <c r="E40" s="362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182"/>
      <c r="W40" s="182"/>
      <c r="X40" s="182"/>
    </row>
    <row r="41" spans="1:28" ht="13.5" customHeight="1" thickBot="1">
      <c r="A41" s="360"/>
      <c r="B41" s="361"/>
      <c r="C41" s="361"/>
      <c r="D41" s="361"/>
      <c r="E41" s="362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182"/>
      <c r="W41" s="182"/>
      <c r="X41" s="182"/>
    </row>
    <row r="42" spans="1:28" ht="13.5" customHeight="1" thickBot="1">
      <c r="A42" s="369"/>
      <c r="B42" s="370"/>
      <c r="C42" s="370"/>
      <c r="D42" s="370"/>
      <c r="E42" s="371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182"/>
      <c r="W42" s="182"/>
      <c r="X42" s="182"/>
    </row>
    <row r="43" spans="1:28" ht="13.5" thickBot="1">
      <c r="A43" s="372" t="s">
        <v>79</v>
      </c>
      <c r="B43" s="373"/>
      <c r="C43" s="373"/>
      <c r="D43" s="373"/>
      <c r="E43" s="373"/>
      <c r="F43" s="374"/>
      <c r="G43" s="373"/>
      <c r="H43" s="373"/>
      <c r="I43" s="373"/>
      <c r="J43" s="375"/>
      <c r="K43" s="116">
        <f>SUM(K37:K42)</f>
        <v>7024</v>
      </c>
      <c r="L43" s="116">
        <f>SUM(L38+L38)</f>
        <v>0</v>
      </c>
      <c r="M43" s="112"/>
      <c r="V43" s="182"/>
    </row>
    <row r="44" spans="1:28" ht="12.75" customHeight="1" thickBot="1"/>
    <row r="45" spans="1:28" ht="12.75" customHeight="1" thickBot="1">
      <c r="A45" s="376" t="s">
        <v>11</v>
      </c>
      <c r="B45" s="376" t="s">
        <v>59</v>
      </c>
      <c r="C45" s="378"/>
      <c r="D45" s="380" t="s">
        <v>58</v>
      </c>
      <c r="E45" s="378" t="s">
        <v>1</v>
      </c>
      <c r="F45" s="383" t="s">
        <v>6</v>
      </c>
      <c r="G45" s="384"/>
      <c r="H45" s="380" t="s">
        <v>5</v>
      </c>
      <c r="I45" s="388" t="s">
        <v>12</v>
      </c>
      <c r="J45" s="389"/>
      <c r="K45" s="380" t="s">
        <v>38</v>
      </c>
      <c r="L45" s="376" t="s">
        <v>0</v>
      </c>
      <c r="M45" s="383"/>
      <c r="N45" s="384"/>
      <c r="O45" s="380" t="s">
        <v>4</v>
      </c>
      <c r="P45" s="380" t="s">
        <v>2</v>
      </c>
      <c r="Q45" s="380" t="s">
        <v>3</v>
      </c>
      <c r="S45" s="390" t="s">
        <v>26</v>
      </c>
      <c r="T45" s="391"/>
      <c r="U45" s="391"/>
      <c r="V45" s="391"/>
      <c r="W45" s="391"/>
      <c r="X45" s="391"/>
      <c r="Y45" s="391"/>
      <c r="Z45" s="392"/>
    </row>
    <row r="46" spans="1:28" s="85" customFormat="1" ht="25.5" customHeight="1" thickBot="1">
      <c r="A46" s="377"/>
      <c r="B46" s="377"/>
      <c r="C46" s="379"/>
      <c r="D46" s="381"/>
      <c r="E46" s="382"/>
      <c r="F46" s="385"/>
      <c r="G46" s="386"/>
      <c r="H46" s="387"/>
      <c r="I46" s="27" t="s">
        <v>13</v>
      </c>
      <c r="J46" s="28" t="s">
        <v>14</v>
      </c>
      <c r="K46" s="381"/>
      <c r="L46" s="377"/>
      <c r="M46" s="399"/>
      <c r="N46" s="400"/>
      <c r="O46" s="381"/>
      <c r="P46" s="381"/>
      <c r="Q46" s="381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405" t="str">
        <f>A37</f>
        <v>бейлиз</v>
      </c>
      <c r="B47" s="23">
        <f>B21</f>
        <v>0.33333333333333331</v>
      </c>
      <c r="C47" s="23">
        <f>B47+1/24</f>
        <v>0.375</v>
      </c>
      <c r="D47" s="1"/>
      <c r="E47" s="171"/>
      <c r="F47" s="408" t="s">
        <v>98</v>
      </c>
      <c r="G47" s="409"/>
      <c r="H47" s="2" t="s">
        <v>99</v>
      </c>
      <c r="I47" s="3">
        <v>0.33333333333333331</v>
      </c>
      <c r="J47" s="3">
        <v>0.34027777777777773</v>
      </c>
      <c r="K47" s="29">
        <f>(J47-I47+(J47&lt;I47))*24*60</f>
        <v>9.9999999999999645</v>
      </c>
      <c r="L47" s="410"/>
      <c r="M47" s="411"/>
      <c r="N47" s="412"/>
      <c r="O47" s="35" t="str">
        <f t="shared" ref="O47:O110" si="3">IF(H47=$V$5,$F$7,"")</f>
        <v/>
      </c>
      <c r="P47" s="171"/>
      <c r="Q47" s="4"/>
      <c r="R47"/>
      <c r="S47" s="33">
        <f>IF($H47="ПЛАНОВЫЕ",$K47,0)</f>
        <v>9.9999999999999645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406"/>
      <c r="B48" s="24">
        <f>C47</f>
        <v>0.375</v>
      </c>
      <c r="C48" s="24">
        <f>B48+1/24</f>
        <v>0.41666666666666669</v>
      </c>
      <c r="D48" s="5"/>
      <c r="E48" s="172"/>
      <c r="F48" s="393" t="s">
        <v>100</v>
      </c>
      <c r="G48" s="394"/>
      <c r="H48" s="6" t="s">
        <v>99</v>
      </c>
      <c r="I48" s="7">
        <v>0.34027777777777773</v>
      </c>
      <c r="J48" s="7">
        <v>0.34722222222222227</v>
      </c>
      <c r="K48" s="30">
        <f t="shared" ref="K48:K111" si="4">(J48-I48+(J48&lt;I48))*24*60</f>
        <v>10.000000000000124</v>
      </c>
      <c r="L48" s="395"/>
      <c r="M48" s="396"/>
      <c r="N48" s="397"/>
      <c r="O48" s="36" t="str">
        <f t="shared" si="3"/>
        <v/>
      </c>
      <c r="P48" s="172"/>
      <c r="Q48" s="8"/>
      <c r="R48"/>
      <c r="S48" s="33">
        <f t="shared" ref="S48:S111" si="5">IF($H48="ПЛАНОВЫЕ",$K48,0)</f>
        <v>10.000000000000124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406"/>
      <c r="B49" s="24">
        <f t="shared" ref="B49:B58" si="13">C48</f>
        <v>0.41666666666666669</v>
      </c>
      <c r="C49" s="24">
        <f t="shared" ref="C49:C58" si="14">B49+1/24</f>
        <v>0.45833333333333337</v>
      </c>
      <c r="D49" s="5"/>
      <c r="E49" s="172"/>
      <c r="F49" s="398" t="s">
        <v>116</v>
      </c>
      <c r="G49" s="398"/>
      <c r="H49" s="6" t="s">
        <v>99</v>
      </c>
      <c r="I49" s="7">
        <v>0.34722222222222227</v>
      </c>
      <c r="J49" s="7">
        <v>0.35416666666666669</v>
      </c>
      <c r="K49" s="30">
        <f t="shared" si="4"/>
        <v>9.9999999999999645</v>
      </c>
      <c r="L49" s="395"/>
      <c r="M49" s="396"/>
      <c r="N49" s="397"/>
      <c r="O49" s="36" t="str">
        <f t="shared" si="3"/>
        <v/>
      </c>
      <c r="P49" s="172"/>
      <c r="Q49" s="8"/>
      <c r="R49"/>
      <c r="S49" s="33">
        <f t="shared" si="5"/>
        <v>9.9999999999999645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406"/>
      <c r="B50" s="24">
        <f t="shared" si="13"/>
        <v>0.45833333333333337</v>
      </c>
      <c r="C50" s="24">
        <f t="shared" si="14"/>
        <v>0.5</v>
      </c>
      <c r="D50" s="5"/>
      <c r="E50" s="172"/>
      <c r="F50" s="398" t="s">
        <v>98</v>
      </c>
      <c r="G50" s="398"/>
      <c r="H50" s="6" t="s">
        <v>102</v>
      </c>
      <c r="I50" s="7">
        <v>0.35416666666666669</v>
      </c>
      <c r="J50" s="7">
        <v>0.5</v>
      </c>
      <c r="K50" s="30">
        <f t="shared" si="4"/>
        <v>209.99999999999997</v>
      </c>
      <c r="L50" s="395" t="s">
        <v>376</v>
      </c>
      <c r="M50" s="396"/>
      <c r="N50" s="397"/>
      <c r="O50" s="36" t="str">
        <f t="shared" si="3"/>
        <v/>
      </c>
      <c r="P50" s="172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209.99999999999997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406"/>
      <c r="B51" s="24">
        <f t="shared" si="13"/>
        <v>0.5</v>
      </c>
      <c r="C51" s="24">
        <f t="shared" si="14"/>
        <v>0.54166666666666663</v>
      </c>
      <c r="D51" s="5"/>
      <c r="E51" s="172"/>
      <c r="F51" s="398" t="s">
        <v>193</v>
      </c>
      <c r="G51" s="398"/>
      <c r="H51" s="6" t="s">
        <v>102</v>
      </c>
      <c r="I51" s="7">
        <v>0.5</v>
      </c>
      <c r="J51" s="7">
        <v>0.52430555555555558</v>
      </c>
      <c r="K51" s="30">
        <f t="shared" si="4"/>
        <v>35.000000000000036</v>
      </c>
      <c r="L51" s="395" t="s">
        <v>377</v>
      </c>
      <c r="M51" s="396"/>
      <c r="N51" s="397"/>
      <c r="O51" s="36" t="str">
        <f t="shared" si="3"/>
        <v/>
      </c>
      <c r="P51" s="172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35.000000000000036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406"/>
      <c r="B52" s="24">
        <f t="shared" si="13"/>
        <v>0.54166666666666663</v>
      </c>
      <c r="C52" s="24">
        <f t="shared" si="14"/>
        <v>0.58333333333333326</v>
      </c>
      <c r="D52" s="5"/>
      <c r="E52" s="172"/>
      <c r="F52" s="398" t="s">
        <v>132</v>
      </c>
      <c r="G52" s="398"/>
      <c r="H52" s="6" t="s">
        <v>99</v>
      </c>
      <c r="I52" s="7">
        <v>0.68055555555555547</v>
      </c>
      <c r="J52" s="7">
        <v>0.69444444444444453</v>
      </c>
      <c r="K52" s="30">
        <f t="shared" si="4"/>
        <v>20.000000000000249</v>
      </c>
      <c r="L52" s="395"/>
      <c r="M52" s="396"/>
      <c r="N52" s="397"/>
      <c r="O52" s="36" t="str">
        <f t="shared" si="3"/>
        <v/>
      </c>
      <c r="P52" s="172"/>
      <c r="Q52" s="8"/>
      <c r="R52"/>
      <c r="S52" s="33">
        <f t="shared" si="5"/>
        <v>20.000000000000249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406"/>
      <c r="B53" s="24">
        <f t="shared" si="13"/>
        <v>0.58333333333333326</v>
      </c>
      <c r="C53" s="24">
        <f t="shared" si="14"/>
        <v>0.62499999999999989</v>
      </c>
      <c r="D53" s="5"/>
      <c r="E53" s="9"/>
      <c r="F53" s="398"/>
      <c r="G53" s="398"/>
      <c r="H53" s="6"/>
      <c r="I53" s="7"/>
      <c r="J53" s="7"/>
      <c r="K53" s="30">
        <f t="shared" si="4"/>
        <v>0</v>
      </c>
      <c r="L53" s="395"/>
      <c r="M53" s="396"/>
      <c r="N53" s="397"/>
      <c r="O53" s="36">
        <f t="shared" si="3"/>
        <v>0</v>
      </c>
      <c r="P53" s="172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406"/>
      <c r="B54" s="24">
        <f t="shared" si="13"/>
        <v>0.62499999999999989</v>
      </c>
      <c r="C54" s="24">
        <f t="shared" si="14"/>
        <v>0.66666666666666652</v>
      </c>
      <c r="D54" s="5"/>
      <c r="E54" s="9"/>
      <c r="F54" s="393"/>
      <c r="G54" s="394"/>
      <c r="H54" s="6"/>
      <c r="I54" s="7"/>
      <c r="J54" s="7"/>
      <c r="K54" s="30">
        <f t="shared" si="4"/>
        <v>0</v>
      </c>
      <c r="L54" s="395"/>
      <c r="M54" s="396"/>
      <c r="N54" s="397"/>
      <c r="O54" s="36">
        <f t="shared" si="3"/>
        <v>0</v>
      </c>
      <c r="P54" s="172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406"/>
      <c r="B55" s="24">
        <f t="shared" si="13"/>
        <v>0.66666666666666652</v>
      </c>
      <c r="C55" s="24">
        <f t="shared" si="14"/>
        <v>0.70833333333333315</v>
      </c>
      <c r="D55" s="5"/>
      <c r="E55" s="9"/>
      <c r="F55" s="393"/>
      <c r="G55" s="394"/>
      <c r="H55" s="6"/>
      <c r="I55" s="7"/>
      <c r="J55" s="7"/>
      <c r="K55" s="30">
        <f t="shared" si="4"/>
        <v>0</v>
      </c>
      <c r="L55" s="395"/>
      <c r="M55" s="396"/>
      <c r="N55" s="397"/>
      <c r="O55" s="36">
        <f t="shared" si="3"/>
        <v>0</v>
      </c>
      <c r="P55" s="172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406"/>
      <c r="B56" s="24">
        <f t="shared" si="13"/>
        <v>0.70833333333333315</v>
      </c>
      <c r="C56" s="24">
        <f t="shared" si="14"/>
        <v>0.74999999999999978</v>
      </c>
      <c r="D56" s="5"/>
      <c r="E56" s="9"/>
      <c r="F56" s="398"/>
      <c r="G56" s="398"/>
      <c r="H56" s="6"/>
      <c r="I56" s="7"/>
      <c r="J56" s="7"/>
      <c r="K56" s="30">
        <f t="shared" si="4"/>
        <v>0</v>
      </c>
      <c r="L56" s="395"/>
      <c r="M56" s="396"/>
      <c r="N56" s="397"/>
      <c r="O56" s="36">
        <f t="shared" si="3"/>
        <v>0</v>
      </c>
      <c r="P56" s="172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406"/>
      <c r="B57" s="24">
        <f t="shared" si="13"/>
        <v>0.74999999999999978</v>
      </c>
      <c r="C57" s="24">
        <f t="shared" si="14"/>
        <v>0.79166666666666641</v>
      </c>
      <c r="D57" s="10"/>
      <c r="E57" s="9"/>
      <c r="F57" s="398"/>
      <c r="G57" s="398"/>
      <c r="H57" s="6"/>
      <c r="I57" s="7"/>
      <c r="J57" s="7"/>
      <c r="K57" s="30">
        <f t="shared" si="4"/>
        <v>0</v>
      </c>
      <c r="L57" s="395"/>
      <c r="M57" s="396"/>
      <c r="N57" s="397"/>
      <c r="O57" s="36">
        <f t="shared" si="3"/>
        <v>0</v>
      </c>
      <c r="P57" s="172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407"/>
      <c r="B58" s="25">
        <f t="shared" si="13"/>
        <v>0.79166666666666641</v>
      </c>
      <c r="C58" s="26">
        <f t="shared" si="14"/>
        <v>0.83333333333333304</v>
      </c>
      <c r="D58" s="11"/>
      <c r="E58" s="11"/>
      <c r="F58" s="401"/>
      <c r="G58" s="401"/>
      <c r="H58" s="6"/>
      <c r="I58" s="13"/>
      <c r="J58" s="13"/>
      <c r="K58" s="31">
        <f t="shared" si="4"/>
        <v>0</v>
      </c>
      <c r="L58" s="402"/>
      <c r="M58" s="403"/>
      <c r="N58" s="404"/>
      <c r="O58" s="172">
        <f t="shared" si="3"/>
        <v>0</v>
      </c>
      <c r="P58" s="173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405" t="str">
        <f>A38</f>
        <v>айриш крим</v>
      </c>
      <c r="B59" s="23">
        <f>B23</f>
        <v>0.69444444444444453</v>
      </c>
      <c r="C59" s="23">
        <f>B59+1/24</f>
        <v>0.73611111111111116</v>
      </c>
      <c r="D59" s="1"/>
      <c r="E59" s="171"/>
      <c r="F59" s="408" t="s">
        <v>98</v>
      </c>
      <c r="G59" s="409"/>
      <c r="H59" s="2" t="s">
        <v>99</v>
      </c>
      <c r="I59" s="3">
        <v>0.69444444444444453</v>
      </c>
      <c r="J59" s="3">
        <v>0.70138888888888884</v>
      </c>
      <c r="K59" s="29">
        <f t="shared" si="4"/>
        <v>9.9999999999998046</v>
      </c>
      <c r="L59" s="410"/>
      <c r="M59" s="411"/>
      <c r="N59" s="412"/>
      <c r="O59" s="35" t="str">
        <f t="shared" si="3"/>
        <v/>
      </c>
      <c r="P59" s="171"/>
      <c r="Q59" s="4"/>
      <c r="R59"/>
      <c r="S59" s="33">
        <f t="shared" si="5"/>
        <v>9.9999999999998046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406"/>
      <c r="B60" s="24">
        <f>C59</f>
        <v>0.73611111111111116</v>
      </c>
      <c r="C60" s="24">
        <f>B60+1/24</f>
        <v>0.77777777777777779</v>
      </c>
      <c r="D60" s="5"/>
      <c r="E60" s="172"/>
      <c r="F60" s="393" t="s">
        <v>100</v>
      </c>
      <c r="G60" s="394"/>
      <c r="H60" s="6" t="s">
        <v>99</v>
      </c>
      <c r="I60" s="7">
        <v>0.70138888888888884</v>
      </c>
      <c r="J60" s="7">
        <v>0.70833333333333337</v>
      </c>
      <c r="K60" s="30">
        <f t="shared" si="4"/>
        <v>10.000000000000124</v>
      </c>
      <c r="L60" s="395"/>
      <c r="M60" s="396"/>
      <c r="N60" s="397"/>
      <c r="O60" s="36" t="str">
        <f t="shared" si="3"/>
        <v/>
      </c>
      <c r="P60" s="172"/>
      <c r="Q60" s="8"/>
      <c r="R60"/>
      <c r="S60" s="33">
        <f t="shared" si="5"/>
        <v>10.000000000000124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406"/>
      <c r="B61" s="24">
        <f t="shared" ref="B61:B69" si="15">C60</f>
        <v>0.77777777777777779</v>
      </c>
      <c r="C61" s="24">
        <f t="shared" ref="C61:C69" si="16">B61+1/24</f>
        <v>0.81944444444444442</v>
      </c>
      <c r="D61" s="5"/>
      <c r="E61" s="172"/>
      <c r="F61" s="398" t="s">
        <v>112</v>
      </c>
      <c r="G61" s="398"/>
      <c r="H61" s="6" t="s">
        <v>99</v>
      </c>
      <c r="I61" s="7">
        <v>0.70833333333333337</v>
      </c>
      <c r="J61" s="7">
        <v>0.73958333333333337</v>
      </c>
      <c r="K61" s="30">
        <f t="shared" si="4"/>
        <v>45</v>
      </c>
      <c r="L61" s="395"/>
      <c r="M61" s="396"/>
      <c r="N61" s="397"/>
      <c r="O61" s="36" t="str">
        <f t="shared" si="3"/>
        <v/>
      </c>
      <c r="P61" s="172"/>
      <c r="Q61" s="8"/>
      <c r="R61"/>
      <c r="S61" s="33">
        <f t="shared" si="5"/>
        <v>45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406"/>
      <c r="B62" s="24">
        <f t="shared" si="15"/>
        <v>0.81944444444444442</v>
      </c>
      <c r="C62" s="24">
        <f t="shared" si="16"/>
        <v>0.86111111111111105</v>
      </c>
      <c r="D62" s="5"/>
      <c r="E62" s="172"/>
      <c r="F62" s="398" t="s">
        <v>116</v>
      </c>
      <c r="G62" s="398"/>
      <c r="H62" s="6" t="s">
        <v>99</v>
      </c>
      <c r="I62" s="7">
        <v>0.73958333333333337</v>
      </c>
      <c r="J62" s="7">
        <v>0.74652777777777779</v>
      </c>
      <c r="K62" s="30">
        <f t="shared" si="4"/>
        <v>9.9999999999999645</v>
      </c>
      <c r="L62" s="395"/>
      <c r="M62" s="396"/>
      <c r="N62" s="397"/>
      <c r="O62" s="36" t="str">
        <f t="shared" si="3"/>
        <v/>
      </c>
      <c r="P62" s="172"/>
      <c r="Q62" s="8"/>
      <c r="R62"/>
      <c r="S62" s="33">
        <f t="shared" si="5"/>
        <v>9.9999999999999645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406"/>
      <c r="B63" s="24">
        <f t="shared" si="15"/>
        <v>0.86111111111111105</v>
      </c>
      <c r="C63" s="24">
        <f t="shared" si="16"/>
        <v>0.90277777777777768</v>
      </c>
      <c r="D63" s="5"/>
      <c r="E63" s="172"/>
      <c r="F63" s="398" t="s">
        <v>193</v>
      </c>
      <c r="G63" s="398"/>
      <c r="H63" s="6" t="s">
        <v>102</v>
      </c>
      <c r="I63" s="7">
        <v>0.74652777777777779</v>
      </c>
      <c r="J63" s="7">
        <v>0.83333333333333337</v>
      </c>
      <c r="K63" s="30">
        <f t="shared" si="4"/>
        <v>125.00000000000003</v>
      </c>
      <c r="L63" s="395" t="s">
        <v>378</v>
      </c>
      <c r="M63" s="396"/>
      <c r="N63" s="397"/>
      <c r="O63" s="36" t="str">
        <f t="shared" si="3"/>
        <v/>
      </c>
      <c r="P63" s="172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125.00000000000003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406"/>
      <c r="B64" s="24">
        <f t="shared" si="15"/>
        <v>0.90277777777777768</v>
      </c>
      <c r="C64" s="24">
        <f t="shared" si="16"/>
        <v>0.94444444444444431</v>
      </c>
      <c r="D64" s="5"/>
      <c r="E64" s="172"/>
      <c r="F64" s="398"/>
      <c r="G64" s="398"/>
      <c r="H64" s="6"/>
      <c r="I64" s="7"/>
      <c r="J64" s="7"/>
      <c r="K64" s="30">
        <f t="shared" si="4"/>
        <v>0</v>
      </c>
      <c r="L64" s="395"/>
      <c r="M64" s="396"/>
      <c r="N64" s="397"/>
      <c r="O64" s="36">
        <f t="shared" si="3"/>
        <v>0</v>
      </c>
      <c r="P64" s="172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406"/>
      <c r="B65" s="24">
        <f t="shared" si="15"/>
        <v>0.94444444444444431</v>
      </c>
      <c r="C65" s="24">
        <f t="shared" si="16"/>
        <v>0.98611111111111094</v>
      </c>
      <c r="D65" s="5"/>
      <c r="E65" s="9"/>
      <c r="F65" s="398"/>
      <c r="G65" s="398"/>
      <c r="H65" s="6"/>
      <c r="I65" s="7"/>
      <c r="J65" s="7"/>
      <c r="K65" s="30">
        <f t="shared" si="4"/>
        <v>0</v>
      </c>
      <c r="L65" s="395"/>
      <c r="M65" s="396"/>
      <c r="N65" s="397"/>
      <c r="O65" s="36">
        <f t="shared" si="3"/>
        <v>0</v>
      </c>
      <c r="P65" s="172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406"/>
      <c r="B66" s="24">
        <f t="shared" si="15"/>
        <v>0.98611111111111094</v>
      </c>
      <c r="C66" s="24">
        <f t="shared" si="16"/>
        <v>1.0277777777777777</v>
      </c>
      <c r="D66" s="5"/>
      <c r="E66" s="9"/>
      <c r="F66" s="393"/>
      <c r="G66" s="394"/>
      <c r="H66" s="6"/>
      <c r="I66" s="7"/>
      <c r="J66" s="7"/>
      <c r="K66" s="30">
        <f t="shared" si="4"/>
        <v>0</v>
      </c>
      <c r="L66" s="395"/>
      <c r="M66" s="396"/>
      <c r="N66" s="397"/>
      <c r="O66" s="36">
        <f t="shared" si="3"/>
        <v>0</v>
      </c>
      <c r="P66" s="172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406"/>
      <c r="B67" s="24">
        <f t="shared" si="15"/>
        <v>1.0277777777777777</v>
      </c>
      <c r="C67" s="24">
        <f t="shared" si="16"/>
        <v>1.0694444444444444</v>
      </c>
      <c r="D67" s="5"/>
      <c r="E67" s="9"/>
      <c r="F67" s="393"/>
      <c r="G67" s="394"/>
      <c r="H67" s="6"/>
      <c r="I67" s="7"/>
      <c r="J67" s="7"/>
      <c r="K67" s="30">
        <f t="shared" si="4"/>
        <v>0</v>
      </c>
      <c r="L67" s="395"/>
      <c r="M67" s="396"/>
      <c r="N67" s="397"/>
      <c r="O67" s="36">
        <f t="shared" si="3"/>
        <v>0</v>
      </c>
      <c r="P67" s="172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406"/>
      <c r="B68" s="24">
        <f t="shared" si="15"/>
        <v>1.0694444444444444</v>
      </c>
      <c r="C68" s="24">
        <f t="shared" si="16"/>
        <v>1.1111111111111112</v>
      </c>
      <c r="D68" s="5"/>
      <c r="E68" s="9"/>
      <c r="F68" s="398"/>
      <c r="G68" s="398"/>
      <c r="H68" s="6"/>
      <c r="I68" s="7"/>
      <c r="J68" s="7"/>
      <c r="K68" s="30">
        <f t="shared" si="4"/>
        <v>0</v>
      </c>
      <c r="L68" s="395"/>
      <c r="M68" s="396"/>
      <c r="N68" s="397"/>
      <c r="O68" s="36">
        <f t="shared" si="3"/>
        <v>0</v>
      </c>
      <c r="P68" s="172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407"/>
      <c r="B69" s="25">
        <f t="shared" si="15"/>
        <v>1.1111111111111112</v>
      </c>
      <c r="C69" s="25">
        <f t="shared" si="16"/>
        <v>1.1527777777777779</v>
      </c>
      <c r="D69" s="15"/>
      <c r="E69" s="11"/>
      <c r="F69" s="401"/>
      <c r="G69" s="401"/>
      <c r="H69" s="12"/>
      <c r="I69" s="13"/>
      <c r="J69" s="13"/>
      <c r="K69" s="31">
        <f t="shared" si="4"/>
        <v>0</v>
      </c>
      <c r="L69" s="402"/>
      <c r="M69" s="403"/>
      <c r="N69" s="404"/>
      <c r="O69" s="172">
        <f t="shared" si="3"/>
        <v>0</v>
      </c>
      <c r="P69" s="173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405">
        <f>A39</f>
        <v>0</v>
      </c>
      <c r="B70" s="23">
        <f>B25</f>
        <v>0</v>
      </c>
      <c r="C70" s="23">
        <f>B70+1/24</f>
        <v>4.1666666666666664E-2</v>
      </c>
      <c r="D70" s="1"/>
      <c r="E70" s="171"/>
      <c r="F70" s="408"/>
      <c r="G70" s="409"/>
      <c r="H70" s="2"/>
      <c r="I70" s="3"/>
      <c r="J70" s="3"/>
      <c r="K70" s="29">
        <f t="shared" si="4"/>
        <v>0</v>
      </c>
      <c r="L70" s="410"/>
      <c r="M70" s="411"/>
      <c r="N70" s="412"/>
      <c r="O70" s="35">
        <f t="shared" si="3"/>
        <v>0</v>
      </c>
      <c r="P70" s="171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406"/>
      <c r="B71" s="24">
        <f>C70</f>
        <v>4.1666666666666664E-2</v>
      </c>
      <c r="C71" s="24">
        <f>B71+1/24</f>
        <v>8.3333333333333329E-2</v>
      </c>
      <c r="D71" s="5"/>
      <c r="E71" s="172"/>
      <c r="F71" s="393"/>
      <c r="G71" s="394"/>
      <c r="H71" s="6"/>
      <c r="I71" s="7"/>
      <c r="J71" s="7"/>
      <c r="K71" s="30">
        <f t="shared" si="4"/>
        <v>0</v>
      </c>
      <c r="L71" s="395"/>
      <c r="M71" s="396"/>
      <c r="N71" s="397"/>
      <c r="O71" s="36">
        <f t="shared" si="3"/>
        <v>0</v>
      </c>
      <c r="P71" s="172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40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72"/>
      <c r="F72" s="398"/>
      <c r="G72" s="398"/>
      <c r="H72" s="6"/>
      <c r="I72" s="7"/>
      <c r="J72" s="7"/>
      <c r="K72" s="30">
        <f t="shared" si="4"/>
        <v>0</v>
      </c>
      <c r="L72" s="395"/>
      <c r="M72" s="396"/>
      <c r="N72" s="397"/>
      <c r="O72" s="36">
        <f t="shared" si="3"/>
        <v>0</v>
      </c>
      <c r="P72" s="172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406"/>
      <c r="B73" s="24">
        <f t="shared" si="17"/>
        <v>0.125</v>
      </c>
      <c r="C73" s="24">
        <f t="shared" si="18"/>
        <v>0.16666666666666666</v>
      </c>
      <c r="D73" s="5"/>
      <c r="E73" s="172"/>
      <c r="F73" s="398"/>
      <c r="G73" s="398"/>
      <c r="H73" s="6"/>
      <c r="I73" s="7"/>
      <c r="J73" s="7"/>
      <c r="K73" s="30">
        <f t="shared" si="4"/>
        <v>0</v>
      </c>
      <c r="L73" s="395"/>
      <c r="M73" s="396"/>
      <c r="N73" s="397"/>
      <c r="O73" s="36">
        <f t="shared" si="3"/>
        <v>0</v>
      </c>
      <c r="P73" s="172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406"/>
      <c r="B74" s="24">
        <f t="shared" si="17"/>
        <v>0.16666666666666666</v>
      </c>
      <c r="C74" s="24">
        <f t="shared" si="18"/>
        <v>0.20833333333333331</v>
      </c>
      <c r="D74" s="5"/>
      <c r="E74" s="172"/>
      <c r="F74" s="398"/>
      <c r="G74" s="398"/>
      <c r="H74" s="6"/>
      <c r="I74" s="7"/>
      <c r="J74" s="7"/>
      <c r="K74" s="30">
        <f t="shared" si="4"/>
        <v>0</v>
      </c>
      <c r="L74" s="395"/>
      <c r="M74" s="396"/>
      <c r="N74" s="397"/>
      <c r="O74" s="36">
        <f t="shared" si="3"/>
        <v>0</v>
      </c>
      <c r="P74" s="172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406"/>
      <c r="B75" s="24">
        <f t="shared" si="17"/>
        <v>0.20833333333333331</v>
      </c>
      <c r="C75" s="24">
        <f t="shared" si="18"/>
        <v>0.24999999999999997</v>
      </c>
      <c r="D75" s="5"/>
      <c r="E75" s="172"/>
      <c r="F75" s="398"/>
      <c r="G75" s="398"/>
      <c r="H75" s="6"/>
      <c r="I75" s="7"/>
      <c r="J75" s="7"/>
      <c r="K75" s="30">
        <f t="shared" si="4"/>
        <v>0</v>
      </c>
      <c r="L75" s="395"/>
      <c r="M75" s="396"/>
      <c r="N75" s="397"/>
      <c r="O75" s="36">
        <f t="shared" si="3"/>
        <v>0</v>
      </c>
      <c r="P75" s="172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406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398"/>
      <c r="G76" s="398"/>
      <c r="H76" s="6"/>
      <c r="I76" s="7"/>
      <c r="J76" s="7"/>
      <c r="K76" s="30">
        <f t="shared" si="4"/>
        <v>0</v>
      </c>
      <c r="L76" s="395"/>
      <c r="M76" s="396"/>
      <c r="N76" s="397"/>
      <c r="O76" s="36">
        <f t="shared" si="3"/>
        <v>0</v>
      </c>
      <c r="P76" s="172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406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393"/>
      <c r="G77" s="394"/>
      <c r="H77" s="6"/>
      <c r="I77" s="7"/>
      <c r="J77" s="7"/>
      <c r="K77" s="30">
        <f t="shared" si="4"/>
        <v>0</v>
      </c>
      <c r="L77" s="395"/>
      <c r="M77" s="396"/>
      <c r="N77" s="397"/>
      <c r="O77" s="36">
        <f t="shared" si="3"/>
        <v>0</v>
      </c>
      <c r="P77" s="172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406"/>
      <c r="B78" s="24">
        <f t="shared" si="17"/>
        <v>0.33333333333333331</v>
      </c>
      <c r="C78" s="24">
        <f t="shared" si="18"/>
        <v>0.375</v>
      </c>
      <c r="D78" s="5"/>
      <c r="E78" s="9"/>
      <c r="F78" s="393"/>
      <c r="G78" s="394"/>
      <c r="H78" s="6"/>
      <c r="I78" s="7"/>
      <c r="J78" s="7"/>
      <c r="K78" s="30">
        <f t="shared" si="4"/>
        <v>0</v>
      </c>
      <c r="L78" s="395"/>
      <c r="M78" s="396"/>
      <c r="N78" s="397"/>
      <c r="O78" s="36">
        <f t="shared" si="3"/>
        <v>0</v>
      </c>
      <c r="P78" s="172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406"/>
      <c r="B79" s="24">
        <f t="shared" si="17"/>
        <v>0.375</v>
      </c>
      <c r="C79" s="24">
        <f t="shared" si="18"/>
        <v>0.41666666666666669</v>
      </c>
      <c r="D79" s="5"/>
      <c r="E79" s="9"/>
      <c r="F79" s="398"/>
      <c r="G79" s="398"/>
      <c r="H79" s="6"/>
      <c r="I79" s="7"/>
      <c r="J79" s="7"/>
      <c r="K79" s="30">
        <f t="shared" si="4"/>
        <v>0</v>
      </c>
      <c r="L79" s="395"/>
      <c r="M79" s="396"/>
      <c r="N79" s="397"/>
      <c r="O79" s="36">
        <f t="shared" si="3"/>
        <v>0</v>
      </c>
      <c r="P79" s="172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407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401"/>
      <c r="G80" s="401"/>
      <c r="H80" s="12"/>
      <c r="I80" s="13"/>
      <c r="J80" s="13"/>
      <c r="K80" s="31">
        <f t="shared" si="4"/>
        <v>0</v>
      </c>
      <c r="L80" s="402"/>
      <c r="M80" s="403"/>
      <c r="N80" s="404"/>
      <c r="O80" s="172">
        <f t="shared" si="3"/>
        <v>0</v>
      </c>
      <c r="P80" s="173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405">
        <f>A40</f>
        <v>0</v>
      </c>
      <c r="B81" s="23">
        <f>B27</f>
        <v>0</v>
      </c>
      <c r="C81" s="23">
        <f>B81+1/24</f>
        <v>4.1666666666666664E-2</v>
      </c>
      <c r="D81" s="1"/>
      <c r="E81" s="171"/>
      <c r="F81" s="408"/>
      <c r="G81" s="409"/>
      <c r="H81" s="2"/>
      <c r="I81" s="3"/>
      <c r="J81" s="3"/>
      <c r="K81" s="29">
        <f t="shared" si="4"/>
        <v>0</v>
      </c>
      <c r="L81" s="410"/>
      <c r="M81" s="411"/>
      <c r="N81" s="412"/>
      <c r="O81" s="35">
        <f t="shared" si="3"/>
        <v>0</v>
      </c>
      <c r="P81" s="171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406"/>
      <c r="B82" s="24">
        <f>C81</f>
        <v>4.1666666666666664E-2</v>
      </c>
      <c r="C82" s="24">
        <f>B82+1/24</f>
        <v>8.3333333333333329E-2</v>
      </c>
      <c r="D82" s="5"/>
      <c r="E82" s="172"/>
      <c r="F82" s="393"/>
      <c r="G82" s="394"/>
      <c r="H82" s="6"/>
      <c r="I82" s="7"/>
      <c r="J82" s="7"/>
      <c r="K82" s="30">
        <f t="shared" si="4"/>
        <v>0</v>
      </c>
      <c r="L82" s="395"/>
      <c r="M82" s="396"/>
      <c r="N82" s="397"/>
      <c r="O82" s="36">
        <f t="shared" si="3"/>
        <v>0</v>
      </c>
      <c r="P82" s="172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40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72"/>
      <c r="F83" s="398"/>
      <c r="G83" s="398"/>
      <c r="H83" s="6"/>
      <c r="I83" s="7"/>
      <c r="J83" s="7"/>
      <c r="K83" s="30">
        <f t="shared" si="4"/>
        <v>0</v>
      </c>
      <c r="L83" s="395"/>
      <c r="M83" s="396"/>
      <c r="N83" s="397"/>
      <c r="O83" s="36">
        <f t="shared" si="3"/>
        <v>0</v>
      </c>
      <c r="P83" s="172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406"/>
      <c r="B84" s="24">
        <f t="shared" si="19"/>
        <v>0.125</v>
      </c>
      <c r="C84" s="24">
        <f t="shared" si="20"/>
        <v>0.16666666666666666</v>
      </c>
      <c r="D84" s="5"/>
      <c r="E84" s="172"/>
      <c r="F84" s="398"/>
      <c r="G84" s="398"/>
      <c r="H84" s="6"/>
      <c r="I84" s="7"/>
      <c r="J84" s="7"/>
      <c r="K84" s="30">
        <f t="shared" si="4"/>
        <v>0</v>
      </c>
      <c r="L84" s="395"/>
      <c r="M84" s="396"/>
      <c r="N84" s="397"/>
      <c r="O84" s="36">
        <f t="shared" si="3"/>
        <v>0</v>
      </c>
      <c r="P84" s="172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406"/>
      <c r="B85" s="24">
        <f t="shared" si="19"/>
        <v>0.16666666666666666</v>
      </c>
      <c r="C85" s="24">
        <f t="shared" si="20"/>
        <v>0.20833333333333331</v>
      </c>
      <c r="D85" s="5"/>
      <c r="E85" s="172"/>
      <c r="F85" s="398"/>
      <c r="G85" s="398"/>
      <c r="H85" s="6"/>
      <c r="I85" s="7"/>
      <c r="J85" s="7"/>
      <c r="K85" s="30">
        <f t="shared" si="4"/>
        <v>0</v>
      </c>
      <c r="L85" s="395"/>
      <c r="M85" s="396"/>
      <c r="N85" s="397"/>
      <c r="O85" s="36">
        <f t="shared" si="3"/>
        <v>0</v>
      </c>
      <c r="P85" s="172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406"/>
      <c r="B86" s="24">
        <f t="shared" si="19"/>
        <v>0.20833333333333331</v>
      </c>
      <c r="C86" s="24">
        <f t="shared" si="20"/>
        <v>0.24999999999999997</v>
      </c>
      <c r="D86" s="5"/>
      <c r="E86" s="172"/>
      <c r="F86" s="398"/>
      <c r="G86" s="398"/>
      <c r="H86" s="6"/>
      <c r="I86" s="7"/>
      <c r="J86" s="7"/>
      <c r="K86" s="30">
        <f t="shared" si="4"/>
        <v>0</v>
      </c>
      <c r="L86" s="395"/>
      <c r="M86" s="396"/>
      <c r="N86" s="397"/>
      <c r="O86" s="36">
        <f t="shared" si="3"/>
        <v>0</v>
      </c>
      <c r="P86" s="172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40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398"/>
      <c r="G87" s="398"/>
      <c r="H87" s="6"/>
      <c r="I87" s="7"/>
      <c r="J87" s="7"/>
      <c r="K87" s="30">
        <f t="shared" si="4"/>
        <v>0</v>
      </c>
      <c r="L87" s="395"/>
      <c r="M87" s="396"/>
      <c r="N87" s="397"/>
      <c r="O87" s="36">
        <f t="shared" si="3"/>
        <v>0</v>
      </c>
      <c r="P87" s="172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40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393"/>
      <c r="G88" s="394"/>
      <c r="H88" s="6"/>
      <c r="I88" s="7"/>
      <c r="J88" s="7"/>
      <c r="K88" s="30">
        <f t="shared" si="4"/>
        <v>0</v>
      </c>
      <c r="L88" s="395"/>
      <c r="M88" s="396"/>
      <c r="N88" s="397"/>
      <c r="O88" s="36">
        <f t="shared" si="3"/>
        <v>0</v>
      </c>
      <c r="P88" s="172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406"/>
      <c r="B89" s="24">
        <f t="shared" si="19"/>
        <v>0.33333333333333331</v>
      </c>
      <c r="C89" s="24">
        <f t="shared" si="20"/>
        <v>0.375</v>
      </c>
      <c r="D89" s="5"/>
      <c r="E89" s="9"/>
      <c r="F89" s="393"/>
      <c r="G89" s="394"/>
      <c r="H89" s="6"/>
      <c r="I89" s="7"/>
      <c r="J89" s="7"/>
      <c r="K89" s="30">
        <f t="shared" si="4"/>
        <v>0</v>
      </c>
      <c r="L89" s="395"/>
      <c r="M89" s="396"/>
      <c r="N89" s="397"/>
      <c r="O89" s="36">
        <f t="shared" si="3"/>
        <v>0</v>
      </c>
      <c r="P89" s="172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406"/>
      <c r="B90" s="24">
        <f t="shared" si="19"/>
        <v>0.375</v>
      </c>
      <c r="C90" s="24">
        <f t="shared" si="20"/>
        <v>0.41666666666666669</v>
      </c>
      <c r="D90" s="5"/>
      <c r="E90" s="9"/>
      <c r="F90" s="398"/>
      <c r="G90" s="398"/>
      <c r="H90" s="6"/>
      <c r="I90" s="7"/>
      <c r="J90" s="7"/>
      <c r="K90" s="30">
        <f t="shared" si="4"/>
        <v>0</v>
      </c>
      <c r="L90" s="395"/>
      <c r="M90" s="396"/>
      <c r="N90" s="397"/>
      <c r="O90" s="36">
        <f t="shared" si="3"/>
        <v>0</v>
      </c>
      <c r="P90" s="172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40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401"/>
      <c r="G91" s="401"/>
      <c r="H91" s="12"/>
      <c r="I91" s="13"/>
      <c r="J91" s="13"/>
      <c r="K91" s="31">
        <f t="shared" si="4"/>
        <v>0</v>
      </c>
      <c r="L91" s="402"/>
      <c r="M91" s="403"/>
      <c r="N91" s="404"/>
      <c r="O91" s="172">
        <f t="shared" si="3"/>
        <v>0</v>
      </c>
      <c r="P91" s="173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406">
        <f>A41</f>
        <v>0</v>
      </c>
      <c r="B92" s="23">
        <f>B29</f>
        <v>0</v>
      </c>
      <c r="C92" s="23">
        <f>B92+1/24</f>
        <v>4.1666666666666664E-2</v>
      </c>
      <c r="D92" s="1"/>
      <c r="E92" s="171"/>
      <c r="F92" s="408"/>
      <c r="G92" s="409"/>
      <c r="H92" s="2"/>
      <c r="I92" s="3"/>
      <c r="J92" s="3"/>
      <c r="K92" s="29">
        <f t="shared" si="4"/>
        <v>0</v>
      </c>
      <c r="L92" s="410"/>
      <c r="M92" s="411"/>
      <c r="N92" s="412"/>
      <c r="O92" s="35">
        <f t="shared" si="3"/>
        <v>0</v>
      </c>
      <c r="P92" s="171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406"/>
      <c r="B93" s="24">
        <f>C92</f>
        <v>4.1666666666666664E-2</v>
      </c>
      <c r="C93" s="24">
        <f>B93+1/24</f>
        <v>8.3333333333333329E-2</v>
      </c>
      <c r="D93" s="5"/>
      <c r="E93" s="172"/>
      <c r="F93" s="393"/>
      <c r="G93" s="394"/>
      <c r="H93" s="6"/>
      <c r="I93" s="7"/>
      <c r="J93" s="7"/>
      <c r="K93" s="30">
        <f t="shared" si="4"/>
        <v>0</v>
      </c>
      <c r="L93" s="395"/>
      <c r="M93" s="396"/>
      <c r="N93" s="397"/>
      <c r="O93" s="36">
        <f t="shared" si="3"/>
        <v>0</v>
      </c>
      <c r="P93" s="172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40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72"/>
      <c r="F94" s="398"/>
      <c r="G94" s="398"/>
      <c r="H94" s="6"/>
      <c r="I94" s="7"/>
      <c r="J94" s="7"/>
      <c r="K94" s="30">
        <f t="shared" si="4"/>
        <v>0</v>
      </c>
      <c r="L94" s="395"/>
      <c r="M94" s="396"/>
      <c r="N94" s="397"/>
      <c r="O94" s="36">
        <f t="shared" si="3"/>
        <v>0</v>
      </c>
      <c r="P94" s="172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406"/>
      <c r="B95" s="24">
        <f t="shared" si="21"/>
        <v>0.125</v>
      </c>
      <c r="C95" s="24">
        <f t="shared" si="22"/>
        <v>0.16666666666666666</v>
      </c>
      <c r="D95" s="5"/>
      <c r="E95" s="172"/>
      <c r="F95" s="398"/>
      <c r="G95" s="398"/>
      <c r="H95" s="6"/>
      <c r="I95" s="7"/>
      <c r="J95" s="7"/>
      <c r="K95" s="30">
        <f t="shared" si="4"/>
        <v>0</v>
      </c>
      <c r="L95" s="395"/>
      <c r="M95" s="396"/>
      <c r="N95" s="397"/>
      <c r="O95" s="36">
        <f t="shared" si="3"/>
        <v>0</v>
      </c>
      <c r="P95" s="172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406"/>
      <c r="B96" s="24">
        <f t="shared" si="21"/>
        <v>0.16666666666666666</v>
      </c>
      <c r="C96" s="24">
        <f t="shared" si="22"/>
        <v>0.20833333333333331</v>
      </c>
      <c r="D96" s="5"/>
      <c r="E96" s="172"/>
      <c r="F96" s="398"/>
      <c r="G96" s="398"/>
      <c r="H96" s="6"/>
      <c r="I96" s="7"/>
      <c r="J96" s="7"/>
      <c r="K96" s="30">
        <f t="shared" si="4"/>
        <v>0</v>
      </c>
      <c r="L96" s="395"/>
      <c r="M96" s="396"/>
      <c r="N96" s="397"/>
      <c r="O96" s="36">
        <f t="shared" si="3"/>
        <v>0</v>
      </c>
      <c r="P96" s="172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406"/>
      <c r="B97" s="24">
        <f t="shared" si="21"/>
        <v>0.20833333333333331</v>
      </c>
      <c r="C97" s="24">
        <f t="shared" si="22"/>
        <v>0.24999999999999997</v>
      </c>
      <c r="D97" s="5"/>
      <c r="E97" s="172"/>
      <c r="F97" s="398"/>
      <c r="G97" s="398"/>
      <c r="H97" s="6"/>
      <c r="I97" s="7"/>
      <c r="J97" s="7"/>
      <c r="K97" s="30">
        <f t="shared" si="4"/>
        <v>0</v>
      </c>
      <c r="L97" s="395"/>
      <c r="M97" s="396"/>
      <c r="N97" s="397"/>
      <c r="O97" s="36">
        <f t="shared" si="3"/>
        <v>0</v>
      </c>
      <c r="P97" s="172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40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398"/>
      <c r="G98" s="398"/>
      <c r="H98" s="6"/>
      <c r="I98" s="7"/>
      <c r="J98" s="7"/>
      <c r="K98" s="30">
        <f t="shared" si="4"/>
        <v>0</v>
      </c>
      <c r="L98" s="395"/>
      <c r="M98" s="396"/>
      <c r="N98" s="397"/>
      <c r="O98" s="36">
        <f t="shared" si="3"/>
        <v>0</v>
      </c>
      <c r="P98" s="172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40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393"/>
      <c r="G99" s="394"/>
      <c r="H99" s="6"/>
      <c r="I99" s="7"/>
      <c r="J99" s="7"/>
      <c r="K99" s="30">
        <f t="shared" si="4"/>
        <v>0</v>
      </c>
      <c r="L99" s="395"/>
      <c r="M99" s="396"/>
      <c r="N99" s="397"/>
      <c r="O99" s="36">
        <f t="shared" si="3"/>
        <v>0</v>
      </c>
      <c r="P99" s="172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406"/>
      <c r="B100" s="24">
        <f t="shared" si="21"/>
        <v>0.33333333333333331</v>
      </c>
      <c r="C100" s="24">
        <f t="shared" si="22"/>
        <v>0.375</v>
      </c>
      <c r="D100" s="5"/>
      <c r="E100" s="9"/>
      <c r="F100" s="393"/>
      <c r="G100" s="394"/>
      <c r="H100" s="6"/>
      <c r="I100" s="7"/>
      <c r="J100" s="7"/>
      <c r="K100" s="30">
        <f t="shared" si="4"/>
        <v>0</v>
      </c>
      <c r="L100" s="395"/>
      <c r="M100" s="396"/>
      <c r="N100" s="397"/>
      <c r="O100" s="36">
        <f t="shared" si="3"/>
        <v>0</v>
      </c>
      <c r="P100" s="172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406"/>
      <c r="B101" s="24">
        <f t="shared" si="21"/>
        <v>0.375</v>
      </c>
      <c r="C101" s="24">
        <f t="shared" si="22"/>
        <v>0.41666666666666669</v>
      </c>
      <c r="D101" s="5"/>
      <c r="E101" s="9"/>
      <c r="F101" s="398"/>
      <c r="G101" s="398"/>
      <c r="H101" s="6"/>
      <c r="I101" s="7"/>
      <c r="J101" s="7"/>
      <c r="K101" s="30">
        <f t="shared" si="4"/>
        <v>0</v>
      </c>
      <c r="L101" s="395"/>
      <c r="M101" s="396"/>
      <c r="N101" s="397"/>
      <c r="O101" s="36">
        <f t="shared" si="3"/>
        <v>0</v>
      </c>
      <c r="P101" s="172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40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401"/>
      <c r="G102" s="401"/>
      <c r="H102" s="12"/>
      <c r="I102" s="13"/>
      <c r="J102" s="13"/>
      <c r="K102" s="31">
        <f t="shared" si="4"/>
        <v>0</v>
      </c>
      <c r="L102" s="402"/>
      <c r="M102" s="403"/>
      <c r="N102" s="404"/>
      <c r="O102" s="172">
        <f t="shared" si="3"/>
        <v>0</v>
      </c>
      <c r="P102" s="173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405">
        <f>A42</f>
        <v>0</v>
      </c>
      <c r="B103" s="23">
        <f>B31</f>
        <v>0</v>
      </c>
      <c r="C103" s="23">
        <f>B103+1/24</f>
        <v>4.1666666666666664E-2</v>
      </c>
      <c r="D103" s="1"/>
      <c r="E103" s="171"/>
      <c r="F103" s="408"/>
      <c r="G103" s="409"/>
      <c r="H103" s="2"/>
      <c r="I103" s="3"/>
      <c r="J103" s="3"/>
      <c r="K103" s="29">
        <f t="shared" si="4"/>
        <v>0</v>
      </c>
      <c r="L103" s="410"/>
      <c r="M103" s="411"/>
      <c r="N103" s="412"/>
      <c r="O103" s="35">
        <f t="shared" si="3"/>
        <v>0</v>
      </c>
      <c r="P103" s="171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406"/>
      <c r="B104" s="24">
        <f>C103</f>
        <v>4.1666666666666664E-2</v>
      </c>
      <c r="C104" s="24">
        <f>B104+1/24</f>
        <v>8.3333333333333329E-2</v>
      </c>
      <c r="D104" s="5"/>
      <c r="E104" s="172"/>
      <c r="F104" s="393"/>
      <c r="G104" s="394"/>
      <c r="H104" s="6"/>
      <c r="I104" s="7"/>
      <c r="J104" s="7"/>
      <c r="K104" s="30">
        <f t="shared" si="4"/>
        <v>0</v>
      </c>
      <c r="L104" s="395"/>
      <c r="M104" s="396"/>
      <c r="N104" s="397"/>
      <c r="O104" s="36">
        <f t="shared" si="3"/>
        <v>0</v>
      </c>
      <c r="P104" s="172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40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72"/>
      <c r="F105" s="398"/>
      <c r="G105" s="398"/>
      <c r="H105" s="6"/>
      <c r="I105" s="7"/>
      <c r="J105" s="7"/>
      <c r="K105" s="30">
        <f t="shared" si="4"/>
        <v>0</v>
      </c>
      <c r="L105" s="395"/>
      <c r="M105" s="396"/>
      <c r="N105" s="397"/>
      <c r="O105" s="36">
        <f t="shared" si="3"/>
        <v>0</v>
      </c>
      <c r="P105" s="172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406"/>
      <c r="B106" s="24">
        <f t="shared" si="23"/>
        <v>0.125</v>
      </c>
      <c r="C106" s="24">
        <f t="shared" si="24"/>
        <v>0.16666666666666666</v>
      </c>
      <c r="D106" s="5"/>
      <c r="E106" s="172"/>
      <c r="F106" s="398"/>
      <c r="G106" s="398"/>
      <c r="H106" s="6"/>
      <c r="I106" s="7"/>
      <c r="J106" s="7"/>
      <c r="K106" s="30">
        <f t="shared" si="4"/>
        <v>0</v>
      </c>
      <c r="L106" s="395"/>
      <c r="M106" s="396"/>
      <c r="N106" s="397"/>
      <c r="O106" s="36">
        <f t="shared" si="3"/>
        <v>0</v>
      </c>
      <c r="P106" s="172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406"/>
      <c r="B107" s="24">
        <f t="shared" si="23"/>
        <v>0.16666666666666666</v>
      </c>
      <c r="C107" s="24">
        <f t="shared" si="24"/>
        <v>0.20833333333333331</v>
      </c>
      <c r="D107" s="5"/>
      <c r="E107" s="172"/>
      <c r="F107" s="398"/>
      <c r="G107" s="398"/>
      <c r="H107" s="6"/>
      <c r="I107" s="7"/>
      <c r="J107" s="7"/>
      <c r="K107" s="30">
        <f t="shared" si="4"/>
        <v>0</v>
      </c>
      <c r="L107" s="395"/>
      <c r="M107" s="396"/>
      <c r="N107" s="397"/>
      <c r="O107" s="36">
        <f t="shared" si="3"/>
        <v>0</v>
      </c>
      <c r="P107" s="172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406"/>
      <c r="B108" s="24">
        <f t="shared" si="23"/>
        <v>0.20833333333333331</v>
      </c>
      <c r="C108" s="24">
        <f t="shared" si="24"/>
        <v>0.24999999999999997</v>
      </c>
      <c r="D108" s="5"/>
      <c r="E108" s="172"/>
      <c r="F108" s="398"/>
      <c r="G108" s="398"/>
      <c r="H108" s="6"/>
      <c r="I108" s="7"/>
      <c r="J108" s="7"/>
      <c r="K108" s="30">
        <f t="shared" si="4"/>
        <v>0</v>
      </c>
      <c r="L108" s="395"/>
      <c r="M108" s="396"/>
      <c r="N108" s="397"/>
      <c r="O108" s="36">
        <f t="shared" si="3"/>
        <v>0</v>
      </c>
      <c r="P108" s="172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40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398"/>
      <c r="G109" s="398"/>
      <c r="H109" s="6"/>
      <c r="I109" s="7"/>
      <c r="J109" s="7"/>
      <c r="K109" s="30">
        <f t="shared" si="4"/>
        <v>0</v>
      </c>
      <c r="L109" s="395"/>
      <c r="M109" s="396"/>
      <c r="N109" s="397"/>
      <c r="O109" s="36">
        <f t="shared" si="3"/>
        <v>0</v>
      </c>
      <c r="P109" s="172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40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393"/>
      <c r="G110" s="394"/>
      <c r="H110" s="6"/>
      <c r="I110" s="7"/>
      <c r="J110" s="7"/>
      <c r="K110" s="30">
        <f t="shared" si="4"/>
        <v>0</v>
      </c>
      <c r="L110" s="395"/>
      <c r="M110" s="396"/>
      <c r="N110" s="397"/>
      <c r="O110" s="36">
        <f t="shared" si="3"/>
        <v>0</v>
      </c>
      <c r="P110" s="172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406"/>
      <c r="B111" s="24">
        <f t="shared" si="23"/>
        <v>0.33333333333333331</v>
      </c>
      <c r="C111" s="24">
        <f t="shared" si="24"/>
        <v>0.375</v>
      </c>
      <c r="D111" s="5"/>
      <c r="E111" s="9"/>
      <c r="F111" s="393"/>
      <c r="G111" s="394"/>
      <c r="H111" s="6"/>
      <c r="I111" s="7"/>
      <c r="J111" s="7"/>
      <c r="K111" s="30">
        <f t="shared" si="4"/>
        <v>0</v>
      </c>
      <c r="L111" s="395"/>
      <c r="M111" s="396"/>
      <c r="N111" s="397"/>
      <c r="O111" s="36">
        <f t="shared" ref="O111:O113" si="25">IF(H111=$V$5,$F$7,"")</f>
        <v>0</v>
      </c>
      <c r="P111" s="172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406"/>
      <c r="B112" s="24">
        <f t="shared" si="23"/>
        <v>0.375</v>
      </c>
      <c r="C112" s="24">
        <f t="shared" si="24"/>
        <v>0.41666666666666669</v>
      </c>
      <c r="D112" s="5"/>
      <c r="E112" s="9"/>
      <c r="F112" s="398"/>
      <c r="G112" s="398"/>
      <c r="H112" s="6"/>
      <c r="I112" s="7"/>
      <c r="J112" s="7"/>
      <c r="K112" s="30">
        <f t="shared" ref="K112:K113" si="26">(J112-I112+(J112&lt;I112))*24*60</f>
        <v>0</v>
      </c>
      <c r="L112" s="395"/>
      <c r="M112" s="396"/>
      <c r="N112" s="397"/>
      <c r="O112" s="36">
        <f t="shared" si="25"/>
        <v>0</v>
      </c>
      <c r="P112" s="172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40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401"/>
      <c r="G113" s="401"/>
      <c r="H113" s="12"/>
      <c r="I113" s="13"/>
      <c r="J113" s="13"/>
      <c r="K113" s="31">
        <f t="shared" si="26"/>
        <v>0</v>
      </c>
      <c r="L113" s="402"/>
      <c r="M113" s="403"/>
      <c r="N113" s="404"/>
      <c r="O113" s="173">
        <f t="shared" si="25"/>
        <v>0</v>
      </c>
      <c r="P113" s="173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5" thickBot="1">
      <c r="S114" s="34">
        <f t="shared" ref="S114:Z114" si="27">SUM(S47:S113)</f>
        <v>125.0000000000002</v>
      </c>
      <c r="T114" s="34">
        <f t="shared" si="27"/>
        <v>0</v>
      </c>
      <c r="U114" s="34">
        <f t="shared" si="27"/>
        <v>370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185"/>
      <c r="S116" s="185"/>
      <c r="T116" s="185"/>
      <c r="U116" s="185"/>
    </row>
    <row r="117" spans="1:28" ht="15.75" thickBot="1">
      <c r="A117" s="258" t="s">
        <v>90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186"/>
      <c r="S117" s="186"/>
      <c r="T117" s="186"/>
      <c r="U117" s="186"/>
    </row>
    <row r="118" spans="1:28" ht="18.75" thickBot="1">
      <c r="A118" s="259" t="s">
        <v>62</v>
      </c>
      <c r="B118" s="260"/>
      <c r="C118" s="260"/>
      <c r="D118" s="260"/>
      <c r="E118" s="261"/>
      <c r="F118" s="413"/>
      <c r="G118" s="414"/>
      <c r="H118" s="415"/>
      <c r="I118" s="81" t="s">
        <v>47</v>
      </c>
      <c r="J118" s="82">
        <v>2000</v>
      </c>
      <c r="K118" s="83" t="s">
        <v>54</v>
      </c>
      <c r="L118" s="84">
        <v>720</v>
      </c>
    </row>
    <row r="119" spans="1:28" ht="20.25" customHeight="1" thickBot="1">
      <c r="A119" s="262" t="s">
        <v>8</v>
      </c>
      <c r="B119" s="263"/>
      <c r="C119" s="263"/>
      <c r="D119" s="263"/>
      <c r="E119" s="264"/>
      <c r="F119" s="265" t="s">
        <v>34</v>
      </c>
      <c r="G119" s="265"/>
      <c r="H119" s="266"/>
      <c r="I119" s="265" t="s">
        <v>9</v>
      </c>
      <c r="J119" s="267"/>
      <c r="K119" s="268" t="s">
        <v>16</v>
      </c>
      <c r="L119" s="266"/>
      <c r="M119" s="85"/>
      <c r="N119" s="269" t="s">
        <v>28</v>
      </c>
      <c r="O119" s="270"/>
      <c r="P119" s="270"/>
      <c r="Q119" s="270"/>
      <c r="R119" s="270"/>
      <c r="S119" s="270"/>
      <c r="T119" s="270"/>
      <c r="U119" s="271"/>
      <c r="X119" s="86"/>
    </row>
    <row r="120" spans="1:28" ht="15" thickBot="1">
      <c r="A120" s="289" t="s">
        <v>63</v>
      </c>
      <c r="B120" s="290"/>
      <c r="C120" s="290"/>
      <c r="D120" s="290"/>
      <c r="E120" s="290"/>
      <c r="F120" s="291" t="s">
        <v>121</v>
      </c>
      <c r="G120" s="292"/>
      <c r="H120" s="293"/>
      <c r="I120" s="294" t="s">
        <v>65</v>
      </c>
      <c r="J120" s="295"/>
      <c r="K120" s="291" t="s">
        <v>379</v>
      </c>
      <c r="L120" s="293"/>
      <c r="N120" s="296"/>
      <c r="O120" s="280" t="s">
        <v>29</v>
      </c>
      <c r="P120" s="281"/>
      <c r="Q120" s="281"/>
      <c r="R120" s="178"/>
      <c r="S120" s="178"/>
      <c r="T120" s="178"/>
      <c r="U120" s="87"/>
      <c r="X120" s="88"/>
    </row>
    <row r="121" spans="1:28" ht="14.25">
      <c r="A121" s="183" t="s">
        <v>7</v>
      </c>
      <c r="B121" s="184"/>
      <c r="C121" s="184"/>
      <c r="D121" s="184"/>
      <c r="E121" s="184"/>
      <c r="F121" s="275" t="s">
        <v>317</v>
      </c>
      <c r="G121" s="276"/>
      <c r="H121" s="277"/>
      <c r="I121" s="294" t="s">
        <v>45</v>
      </c>
      <c r="J121" s="295"/>
      <c r="K121" s="275" t="s">
        <v>272</v>
      </c>
      <c r="L121" s="277"/>
      <c r="N121" s="297"/>
      <c r="O121" s="298"/>
      <c r="P121" s="299"/>
      <c r="Q121" s="299"/>
      <c r="R121" s="179"/>
      <c r="S121" s="179"/>
      <c r="T121" s="179"/>
      <c r="U121" s="89"/>
      <c r="X121" s="88"/>
    </row>
    <row r="122" spans="1:28" ht="16.5" customHeight="1">
      <c r="A122" s="272" t="s">
        <v>46</v>
      </c>
      <c r="B122" s="273"/>
      <c r="C122" s="273"/>
      <c r="D122" s="273"/>
      <c r="E122" s="274"/>
      <c r="F122" s="275"/>
      <c r="G122" s="276"/>
      <c r="H122" s="277"/>
      <c r="I122" s="183" t="s">
        <v>44</v>
      </c>
      <c r="J122" s="71"/>
      <c r="K122" s="275" t="s">
        <v>126</v>
      </c>
      <c r="L122" s="277"/>
      <c r="N122" s="278"/>
      <c r="O122" s="280" t="s">
        <v>30</v>
      </c>
      <c r="P122" s="281"/>
      <c r="Q122" s="282"/>
      <c r="R122" s="180"/>
      <c r="S122" s="180"/>
      <c r="T122" s="180"/>
      <c r="U122" s="87"/>
      <c r="X122" s="88"/>
    </row>
    <row r="123" spans="1:28" ht="16.5" customHeight="1" thickBot="1">
      <c r="A123" s="272" t="s">
        <v>66</v>
      </c>
      <c r="B123" s="273"/>
      <c r="C123" s="273"/>
      <c r="D123" s="273"/>
      <c r="E123" s="274"/>
      <c r="F123" s="286" t="s">
        <v>147</v>
      </c>
      <c r="G123" s="287"/>
      <c r="H123" s="288"/>
      <c r="I123" s="183" t="s">
        <v>67</v>
      </c>
      <c r="J123" s="71"/>
      <c r="K123" s="286" t="s">
        <v>127</v>
      </c>
      <c r="L123" s="288"/>
      <c r="N123" s="279"/>
      <c r="O123" s="283"/>
      <c r="P123" s="284"/>
      <c r="Q123" s="285"/>
      <c r="R123" s="181"/>
      <c r="S123" s="181"/>
      <c r="T123" s="181"/>
      <c r="U123" s="91"/>
      <c r="X123" s="88"/>
    </row>
    <row r="124" spans="1:28" ht="15" thickBot="1">
      <c r="A124" s="303" t="s">
        <v>66</v>
      </c>
      <c r="B124" s="304"/>
      <c r="C124" s="304"/>
      <c r="D124" s="304"/>
      <c r="E124" s="305"/>
      <c r="F124" s="306" t="s">
        <v>123</v>
      </c>
      <c r="G124" s="307"/>
      <c r="H124" s="308"/>
      <c r="I124" s="92"/>
      <c r="J124" s="93"/>
      <c r="K124" s="306"/>
      <c r="L124" s="308"/>
      <c r="N124" s="309"/>
      <c r="O124" s="309"/>
      <c r="P124" s="310"/>
      <c r="Q124" s="310"/>
      <c r="R124" s="182"/>
      <c r="S124" s="182"/>
      <c r="T124" s="182"/>
      <c r="U124" s="182"/>
      <c r="X124" s="88"/>
    </row>
    <row r="125" spans="1:28" ht="15" hidden="1" thickBot="1">
      <c r="A125" s="94"/>
      <c r="B125" s="95"/>
      <c r="C125" s="95"/>
      <c r="D125" s="95"/>
      <c r="E125" s="95"/>
      <c r="F125" s="96"/>
      <c r="G125" s="96"/>
      <c r="H125" s="96"/>
      <c r="I125" s="95"/>
      <c r="J125" s="95"/>
      <c r="K125" s="96"/>
      <c r="L125" s="97"/>
      <c r="N125" s="177"/>
      <c r="O125" s="177"/>
      <c r="P125" s="182"/>
      <c r="Q125" s="182"/>
      <c r="R125" s="182"/>
      <c r="S125" s="182"/>
      <c r="T125" s="182"/>
      <c r="U125" s="182"/>
      <c r="X125" s="88"/>
    </row>
    <row r="126" spans="1:28" ht="15" hidden="1" thickBot="1">
      <c r="A126" s="94"/>
      <c r="B126" s="95"/>
      <c r="C126" s="95"/>
      <c r="D126" s="95"/>
      <c r="E126" s="95"/>
      <c r="F126" s="96"/>
      <c r="G126" s="96"/>
      <c r="H126" s="96"/>
      <c r="I126" s="95"/>
      <c r="J126" s="95"/>
      <c r="K126" s="96"/>
      <c r="L126" s="97"/>
      <c r="N126" s="177"/>
      <c r="O126" s="177"/>
      <c r="P126" s="182"/>
      <c r="Q126" s="182"/>
      <c r="R126" s="182"/>
      <c r="S126" s="182"/>
      <c r="T126" s="182"/>
      <c r="U126" s="182"/>
      <c r="X126" s="88"/>
    </row>
    <row r="127" spans="1:28" ht="15" hidden="1" thickBot="1">
      <c r="A127" s="94"/>
      <c r="B127" s="95"/>
      <c r="C127" s="95"/>
      <c r="D127" s="95"/>
      <c r="E127" s="95"/>
      <c r="F127" s="96"/>
      <c r="G127" s="96"/>
      <c r="H127" s="96"/>
      <c r="I127" s="95"/>
      <c r="J127" s="95"/>
      <c r="K127" s="96"/>
      <c r="L127" s="97"/>
      <c r="N127" s="177"/>
      <c r="O127" s="177"/>
      <c r="P127" s="182"/>
      <c r="Q127" s="182"/>
      <c r="R127" s="182"/>
      <c r="S127" s="182"/>
      <c r="T127" s="182"/>
      <c r="U127" s="182"/>
      <c r="X127" s="88"/>
    </row>
    <row r="128" spans="1:28" ht="15" hidden="1" thickBot="1">
      <c r="A128" s="94"/>
      <c r="B128" s="95"/>
      <c r="C128" s="95"/>
      <c r="D128" s="95"/>
      <c r="E128" s="95"/>
      <c r="F128" s="96"/>
      <c r="G128" s="96"/>
      <c r="H128" s="96"/>
      <c r="I128" s="95"/>
      <c r="J128" s="95"/>
      <c r="K128" s="96"/>
      <c r="L128" s="97"/>
      <c r="N128" s="177"/>
      <c r="O128" s="177"/>
      <c r="P128" s="182"/>
      <c r="Q128" s="182"/>
      <c r="R128" s="182"/>
      <c r="S128" s="182"/>
      <c r="T128" s="182"/>
      <c r="U128" s="182"/>
      <c r="X128" s="88"/>
    </row>
    <row r="129" spans="1:24" ht="18.75" customHeight="1" thickBot="1">
      <c r="A129" s="311" t="s">
        <v>33</v>
      </c>
      <c r="B129" s="312"/>
      <c r="C129" s="312"/>
      <c r="D129" s="312"/>
      <c r="E129" s="312"/>
      <c r="F129" s="312"/>
      <c r="G129" s="312"/>
      <c r="H129" s="312"/>
      <c r="I129" s="312"/>
      <c r="J129" s="312"/>
      <c r="K129" s="312"/>
      <c r="L129" s="313"/>
      <c r="N129" s="314" t="s">
        <v>37</v>
      </c>
      <c r="O129" s="315"/>
      <c r="P129" s="315"/>
      <c r="Q129" s="315"/>
      <c r="R129" s="315"/>
      <c r="S129" s="315"/>
      <c r="T129" s="315"/>
      <c r="U129" s="315"/>
      <c r="V129" s="316"/>
      <c r="X129" s="88"/>
    </row>
    <row r="130" spans="1:24" ht="8.25" customHeight="1">
      <c r="A130" s="300" t="s">
        <v>83</v>
      </c>
      <c r="B130" s="300" t="s">
        <v>51</v>
      </c>
      <c r="C130" s="300" t="s">
        <v>52</v>
      </c>
      <c r="D130" s="300" t="s">
        <v>24</v>
      </c>
      <c r="E130" s="300" t="s">
        <v>53</v>
      </c>
      <c r="F130" s="300" t="s">
        <v>55</v>
      </c>
      <c r="G130" s="300" t="s">
        <v>50</v>
      </c>
      <c r="H130" s="300" t="s">
        <v>64</v>
      </c>
      <c r="I130" s="300" t="s">
        <v>57</v>
      </c>
      <c r="J130" s="300" t="s">
        <v>49</v>
      </c>
      <c r="K130" s="300" t="s">
        <v>35</v>
      </c>
      <c r="L130" s="337" t="s">
        <v>48</v>
      </c>
      <c r="N130" s="324" t="s">
        <v>41</v>
      </c>
      <c r="O130" s="324"/>
      <c r="P130" s="325" t="s">
        <v>42</v>
      </c>
      <c r="Q130" s="326"/>
      <c r="R130" s="326"/>
      <c r="S130" s="326"/>
      <c r="T130" s="326"/>
      <c r="U130" s="327"/>
      <c r="V130" s="324" t="s">
        <v>43</v>
      </c>
      <c r="X130" s="88"/>
    </row>
    <row r="131" spans="1:24" ht="12.75" customHeight="1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38"/>
      <c r="N131" s="324"/>
      <c r="O131" s="324"/>
      <c r="P131" s="328"/>
      <c r="Q131" s="329"/>
      <c r="R131" s="329"/>
      <c r="S131" s="329"/>
      <c r="T131" s="329"/>
      <c r="U131" s="330"/>
      <c r="V131" s="324"/>
      <c r="X131" s="88"/>
    </row>
    <row r="132" spans="1:24" ht="12.75" customHeight="1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38"/>
      <c r="N132" s="324"/>
      <c r="O132" s="324"/>
      <c r="P132" s="328"/>
      <c r="Q132" s="329"/>
      <c r="R132" s="329"/>
      <c r="S132" s="329"/>
      <c r="T132" s="329"/>
      <c r="U132" s="330"/>
      <c r="V132" s="324"/>
      <c r="X132" s="88"/>
    </row>
    <row r="133" spans="1:24" ht="3.75" customHeight="1">
      <c r="A133" s="301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38"/>
      <c r="N133" s="324"/>
      <c r="O133" s="324"/>
      <c r="P133" s="331"/>
      <c r="Q133" s="332"/>
      <c r="R133" s="332"/>
      <c r="S133" s="332"/>
      <c r="T133" s="332"/>
      <c r="U133" s="333"/>
      <c r="V133" s="324"/>
      <c r="X133" s="88"/>
    </row>
    <row r="134" spans="1:24" ht="45.75" customHeight="1" thickBot="1">
      <c r="A134" s="301"/>
      <c r="B134" s="301"/>
      <c r="C134" s="301"/>
      <c r="D134" s="302"/>
      <c r="E134" s="302"/>
      <c r="F134" s="302"/>
      <c r="G134" s="302"/>
      <c r="H134" s="302"/>
      <c r="I134" s="302"/>
      <c r="J134" s="302"/>
      <c r="K134" s="302"/>
      <c r="L134" s="338"/>
      <c r="M134" s="98"/>
      <c r="N134" s="334" t="s">
        <v>17</v>
      </c>
      <c r="O134" s="334"/>
      <c r="P134" s="18">
        <f>SUM(S162:S173)</f>
        <v>117.00000000000006</v>
      </c>
      <c r="Q134" s="18">
        <f>SUM(S174:S184)</f>
        <v>60</v>
      </c>
      <c r="R134" s="18">
        <f>SUM(S185:S195)</f>
        <v>78</v>
      </c>
      <c r="S134" s="18">
        <f>SUM(S196:S206)</f>
        <v>9.9999999999999645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265</v>
      </c>
      <c r="X134" s="88"/>
    </row>
    <row r="135" spans="1:24" ht="16.899999999999999" customHeight="1" thickBot="1">
      <c r="A135" s="317"/>
      <c r="B135" s="317"/>
      <c r="C135" s="317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176" t="s">
        <v>18</v>
      </c>
      <c r="O135" s="176"/>
      <c r="P135" s="18">
        <f>SUM(T161:T172)</f>
        <v>0</v>
      </c>
      <c r="Q135" s="18">
        <f>SUM(T173:T183)</f>
        <v>0</v>
      </c>
      <c r="R135" s="18">
        <f>SUM(T184:T194)</f>
        <v>52.999999999999993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52.999999999999993</v>
      </c>
    </row>
    <row r="136" spans="1:24" ht="17.25" customHeight="1">
      <c r="A136" s="300" t="str">
        <f>A152</f>
        <v>айриш крим</v>
      </c>
      <c r="B136" s="318">
        <v>0.83333333333333337</v>
      </c>
      <c r="C136" s="318">
        <v>1.3888888888888888E-2</v>
      </c>
      <c r="D136" s="320">
        <f>(C136-B136+(C136&lt;B136))*24*60</f>
        <v>259.99999999999989</v>
      </c>
      <c r="E136" s="322">
        <v>2200</v>
      </c>
      <c r="F136" s="335">
        <f>IF(E136=0,0,(F152/J118*60))</f>
        <v>139.02000000000001</v>
      </c>
      <c r="G136" s="339">
        <f>IF($K136=0,0,(K136*100)/(D136*$J$3/60))</f>
        <v>53.469230769230798</v>
      </c>
      <c r="H136" s="335">
        <f>P134+P141</f>
        <v>117.00000000000006</v>
      </c>
      <c r="I136" s="339">
        <f>D136-F136-P142</f>
        <v>-39.02000000000001</v>
      </c>
      <c r="J136" s="320">
        <f>(D136-H136)/60*E136</f>
        <v>5243.3333333333276</v>
      </c>
      <c r="K136" s="341">
        <f>F152</f>
        <v>4634</v>
      </c>
      <c r="L136" s="100">
        <f>IF($K136=0,0,K136/J136)</f>
        <v>0.88378893833439387</v>
      </c>
      <c r="N136" s="176" t="s">
        <v>19</v>
      </c>
      <c r="O136" s="176"/>
      <c r="P136" s="18">
        <f>SUM(U161:U172)</f>
        <v>42.999999999999844</v>
      </c>
      <c r="Q136" s="18">
        <f>SUM(U173:U183)</f>
        <v>0</v>
      </c>
      <c r="R136" s="18">
        <f>SUM(U184:U194)</f>
        <v>12.000000000000037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54.999999999999879</v>
      </c>
      <c r="W136" s="182"/>
    </row>
    <row r="137" spans="1:24" ht="17.25" customHeight="1" thickBot="1">
      <c r="A137" s="317"/>
      <c r="B137" s="319"/>
      <c r="C137" s="319"/>
      <c r="D137" s="321"/>
      <c r="E137" s="323"/>
      <c r="F137" s="336"/>
      <c r="G137" s="340"/>
      <c r="H137" s="336"/>
      <c r="I137" s="340"/>
      <c r="J137" s="321"/>
      <c r="K137" s="342"/>
      <c r="L137" s="101">
        <f>K136-J136</f>
        <v>-609.33333333332757</v>
      </c>
      <c r="N137" s="176" t="s">
        <v>20</v>
      </c>
      <c r="O137" s="176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82"/>
    </row>
    <row r="138" spans="1:24" ht="17.25" customHeight="1">
      <c r="A138" s="300" t="str">
        <f>A153</f>
        <v>белый шоколад</v>
      </c>
      <c r="B138" s="318">
        <v>1.3888888888888888E-2</v>
      </c>
      <c r="C138" s="318">
        <v>0.10555555555555556</v>
      </c>
      <c r="D138" s="320">
        <f>(C138-B138+(C138&lt;B138))*24*60</f>
        <v>132</v>
      </c>
      <c r="E138" s="322">
        <v>2200</v>
      </c>
      <c r="F138" s="335">
        <f>IF(E138=0,0,(F153/J118*60))</f>
        <v>91.68</v>
      </c>
      <c r="G138" s="339">
        <f>IF($K138=0,0,(K138*100)/(D138*$J$3/60))</f>
        <v>69.454545454545453</v>
      </c>
      <c r="H138" s="335">
        <f>Q134+Q141</f>
        <v>60</v>
      </c>
      <c r="I138" s="339">
        <f>D138-F138-Q142</f>
        <v>-29.680000000000007</v>
      </c>
      <c r="J138" s="320">
        <f>(D138-H138)/60*E138</f>
        <v>2640</v>
      </c>
      <c r="K138" s="341">
        <f>F153</f>
        <v>3056</v>
      </c>
      <c r="L138" s="102">
        <f>IF($K138=0,0,K138/J138)</f>
        <v>1.1575757575757575</v>
      </c>
      <c r="N138" s="176" t="s">
        <v>27</v>
      </c>
      <c r="O138" s="176"/>
      <c r="P138" s="18">
        <f>SUM(W161:W172)</f>
        <v>0</v>
      </c>
      <c r="Q138" s="18">
        <f>SUM(W173:W183)</f>
        <v>10</v>
      </c>
      <c r="R138" s="18">
        <f>SUM(W184:W194)</f>
        <v>10.000000000000004</v>
      </c>
      <c r="S138" s="18">
        <f>SUM(W195:W205)</f>
        <v>10.000000000000044</v>
      </c>
      <c r="T138" s="18">
        <f>SUM(W206:W216)</f>
        <v>0</v>
      </c>
      <c r="U138" s="18">
        <f>SUM(W217:W227)</f>
        <v>0</v>
      </c>
      <c r="V138" s="19">
        <f t="shared" si="28"/>
        <v>30.00000000000005</v>
      </c>
      <c r="W138" s="182"/>
    </row>
    <row r="139" spans="1:24" ht="16.899999999999999" customHeight="1" thickBot="1">
      <c r="A139" s="317"/>
      <c r="B139" s="319"/>
      <c r="C139" s="319"/>
      <c r="D139" s="321"/>
      <c r="E139" s="323"/>
      <c r="F139" s="336"/>
      <c r="G139" s="340"/>
      <c r="H139" s="336"/>
      <c r="I139" s="340"/>
      <c r="J139" s="321"/>
      <c r="K139" s="342"/>
      <c r="L139" s="101">
        <f>K138-J138</f>
        <v>416</v>
      </c>
      <c r="N139" s="174" t="s">
        <v>21</v>
      </c>
      <c r="O139" s="174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82"/>
    </row>
    <row r="140" spans="1:24" ht="16.899999999999999" customHeight="1" collapsed="1">
      <c r="A140" s="300" t="str">
        <f>A154</f>
        <v>баблгам</v>
      </c>
      <c r="B140" s="318">
        <v>0.10555555555555556</v>
      </c>
      <c r="C140" s="318">
        <v>0.26180555555555557</v>
      </c>
      <c r="D140" s="320">
        <f>(C140-B140+(C140&lt;B140))*24*60</f>
        <v>225</v>
      </c>
      <c r="E140" s="322">
        <v>2200</v>
      </c>
      <c r="F140" s="335">
        <f>IF(E140=0,0,(F154/J118*60))</f>
        <v>89.34</v>
      </c>
      <c r="G140" s="339">
        <f>IF($K140=0,0,(K140*100)/(D140*$J$3/60))</f>
        <v>39.706666666666663</v>
      </c>
      <c r="H140" s="335">
        <f>R134+R141</f>
        <v>78</v>
      </c>
      <c r="I140" s="339">
        <f>D140-F140-R142</f>
        <v>-17.340000000000032</v>
      </c>
      <c r="J140" s="320">
        <f>(D140-H140)/60*E140</f>
        <v>5390</v>
      </c>
      <c r="K140" s="341">
        <f>F154</f>
        <v>2978</v>
      </c>
      <c r="L140" s="100">
        <f>IF($K140=0,0,K140/J140)</f>
        <v>0.55250463821892393</v>
      </c>
      <c r="N140" s="174" t="s">
        <v>39</v>
      </c>
      <c r="O140" s="174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82"/>
      <c r="X140" s="182"/>
    </row>
    <row r="141" spans="1:24" ht="16.899999999999999" customHeight="1" thickBot="1">
      <c r="A141" s="317"/>
      <c r="B141" s="319"/>
      <c r="C141" s="319"/>
      <c r="D141" s="321"/>
      <c r="E141" s="323"/>
      <c r="F141" s="336"/>
      <c r="G141" s="340"/>
      <c r="H141" s="336"/>
      <c r="I141" s="340"/>
      <c r="J141" s="321"/>
      <c r="K141" s="342"/>
      <c r="L141" s="101">
        <f>K140-J140</f>
        <v>-2412</v>
      </c>
      <c r="N141" s="343" t="s">
        <v>22</v>
      </c>
      <c r="O141" s="343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82"/>
      <c r="X141" s="182"/>
    </row>
    <row r="142" spans="1:24" ht="16.899999999999999" customHeight="1" collapsed="1">
      <c r="A142" s="301" t="str">
        <f>A155</f>
        <v>земляника</v>
      </c>
      <c r="B142" s="348">
        <v>0.26180555555555557</v>
      </c>
      <c r="C142" s="348">
        <v>0.33333333333333331</v>
      </c>
      <c r="D142" s="346">
        <f>(C142-B142+(C142&lt;B142))*24*60</f>
        <v>102.99999999999996</v>
      </c>
      <c r="E142" s="349">
        <v>2200</v>
      </c>
      <c r="F142" s="344">
        <f>IF(E142=0,0,(F155/J118*60))</f>
        <v>88.589999999999989</v>
      </c>
      <c r="G142" s="339">
        <f>IF($K142=0,0,(K142*100)/(D142*$J$3/60))</f>
        <v>86.009708737864116</v>
      </c>
      <c r="H142" s="344">
        <f>S134+S141</f>
        <v>9.9999999999999645</v>
      </c>
      <c r="I142" s="345">
        <f>D142-F142-S142</f>
        <v>-5.5900000000000389</v>
      </c>
      <c r="J142" s="346">
        <f>(D142-H142)/60*E142</f>
        <v>3410</v>
      </c>
      <c r="K142" s="341">
        <f>F155</f>
        <v>2953</v>
      </c>
      <c r="L142" s="100">
        <f>IF($K142=0,0,K142/J142)</f>
        <v>0.8659824046920821</v>
      </c>
      <c r="N142" s="347" t="s">
        <v>15</v>
      </c>
      <c r="O142" s="347"/>
      <c r="P142" s="19">
        <f t="shared" ref="P142:U142" si="29">SUM(P133:P141)</f>
        <v>159.99999999999989</v>
      </c>
      <c r="Q142" s="19">
        <f t="shared" si="29"/>
        <v>70</v>
      </c>
      <c r="R142" s="19">
        <f t="shared" si="29"/>
        <v>153.00000000000003</v>
      </c>
      <c r="S142" s="19">
        <f t="shared" si="29"/>
        <v>20.000000000000007</v>
      </c>
      <c r="T142" s="19">
        <f t="shared" si="29"/>
        <v>0</v>
      </c>
      <c r="U142" s="19">
        <f t="shared" si="29"/>
        <v>0</v>
      </c>
      <c r="V142" s="19">
        <f>P142+Q142+R142+S142+T142+U142</f>
        <v>402.99999999999989</v>
      </c>
      <c r="W142" s="182"/>
      <c r="X142" s="182"/>
    </row>
    <row r="143" spans="1:24" ht="16.899999999999999" customHeight="1" thickBot="1">
      <c r="A143" s="317"/>
      <c r="B143" s="319"/>
      <c r="C143" s="319"/>
      <c r="D143" s="321"/>
      <c r="E143" s="323"/>
      <c r="F143" s="336"/>
      <c r="G143" s="340"/>
      <c r="H143" s="336"/>
      <c r="I143" s="340"/>
      <c r="J143" s="321"/>
      <c r="K143" s="342"/>
      <c r="L143" s="101">
        <f>K142-J142</f>
        <v>-457</v>
      </c>
      <c r="N143" s="347"/>
      <c r="O143" s="347"/>
      <c r="P143" s="19"/>
      <c r="Q143" s="19"/>
      <c r="R143" s="19"/>
      <c r="S143" s="19"/>
      <c r="T143" s="19"/>
      <c r="U143" s="19"/>
      <c r="V143" s="19"/>
      <c r="W143" s="182"/>
      <c r="X143" s="182"/>
    </row>
    <row r="144" spans="1:24" ht="16.899999999999999" customHeight="1">
      <c r="A144" s="300">
        <f>A156</f>
        <v>0</v>
      </c>
      <c r="B144" s="318"/>
      <c r="C144" s="318"/>
      <c r="D144" s="320">
        <f>(C144-B144+(C144&lt;B144))*24*60</f>
        <v>0</v>
      </c>
      <c r="E144" s="322"/>
      <c r="F144" s="335">
        <f>IF(E144=0,0,(F156/J118*60))</f>
        <v>0</v>
      </c>
      <c r="G144" s="339">
        <f>IF($K144=0,0,(K144*100)/(D144*$J$3/60))</f>
        <v>0</v>
      </c>
      <c r="H144" s="335">
        <f>T134+T141</f>
        <v>0</v>
      </c>
      <c r="I144" s="339">
        <f>D144-F144-T142</f>
        <v>0</v>
      </c>
      <c r="J144" s="320">
        <f>(D144-H144)/60*E144</f>
        <v>0</v>
      </c>
      <c r="K144" s="341">
        <f>F156</f>
        <v>0</v>
      </c>
      <c r="L144" s="100">
        <f>IF($K144=0,0,K144/J144)</f>
        <v>0</v>
      </c>
      <c r="V144" s="182"/>
      <c r="W144" s="182"/>
      <c r="X144" s="182"/>
    </row>
    <row r="145" spans="1:26" ht="16.899999999999999" customHeight="1" thickBot="1">
      <c r="A145" s="317"/>
      <c r="B145" s="319"/>
      <c r="C145" s="319"/>
      <c r="D145" s="321"/>
      <c r="E145" s="323"/>
      <c r="F145" s="336"/>
      <c r="G145" s="340"/>
      <c r="H145" s="336"/>
      <c r="I145" s="340"/>
      <c r="J145" s="321"/>
      <c r="K145" s="342"/>
      <c r="L145" s="101">
        <f>K144-J144</f>
        <v>0</v>
      </c>
      <c r="V145" s="182"/>
      <c r="W145" s="182"/>
      <c r="X145" s="182"/>
    </row>
    <row r="146" spans="1:26" ht="16.899999999999999" customHeight="1">
      <c r="A146" s="300">
        <f>A157</f>
        <v>0</v>
      </c>
      <c r="B146" s="318"/>
      <c r="C146" s="318"/>
      <c r="D146" s="320">
        <f>(C146-B146+(C146&lt;B146))*24*60</f>
        <v>0</v>
      </c>
      <c r="E146" s="322"/>
      <c r="F146" s="335">
        <f>IF(E146=0,0,(F157/J118*60))</f>
        <v>0</v>
      </c>
      <c r="G146" s="339">
        <f>IF($K146=0,0,(K146*100)/(D146*$J$3/60))</f>
        <v>0</v>
      </c>
      <c r="H146" s="335">
        <f>U134+U141</f>
        <v>0</v>
      </c>
      <c r="I146" s="339">
        <f>D146-F146-U142</f>
        <v>0</v>
      </c>
      <c r="J146" s="320">
        <f>(D146-H146)/60*E146</f>
        <v>0</v>
      </c>
      <c r="K146" s="341">
        <f>F157</f>
        <v>0</v>
      </c>
      <c r="L146" s="100">
        <f>IF($K146=0,0,K146/J146)</f>
        <v>0</v>
      </c>
      <c r="V146" s="182"/>
      <c r="W146" s="182"/>
      <c r="X146" s="182"/>
    </row>
    <row r="147" spans="1:26" ht="16.899999999999999" customHeight="1" thickBot="1">
      <c r="A147" s="317"/>
      <c r="B147" s="319"/>
      <c r="C147" s="319"/>
      <c r="D147" s="321"/>
      <c r="E147" s="323"/>
      <c r="F147" s="336"/>
      <c r="G147" s="340"/>
      <c r="H147" s="336"/>
      <c r="I147" s="340"/>
      <c r="J147" s="321"/>
      <c r="K147" s="342"/>
      <c r="L147" s="103">
        <f>K146-J146</f>
        <v>0</v>
      </c>
      <c r="V147" s="182"/>
      <c r="W147" s="182"/>
      <c r="X147" s="182"/>
    </row>
    <row r="148" spans="1:26" s="104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175" t="s">
        <v>81</v>
      </c>
      <c r="K148" s="140" t="s">
        <v>82</v>
      </c>
      <c r="L148" s="354">
        <f>IF($K149=0,0,K149/J149)</f>
        <v>0.81644355644355671</v>
      </c>
      <c r="N148"/>
      <c r="O148"/>
      <c r="P148"/>
      <c r="Q148"/>
      <c r="R148"/>
      <c r="S148"/>
      <c r="T148"/>
      <c r="U148"/>
      <c r="V148" s="182"/>
      <c r="W148" s="105"/>
      <c r="X148" s="105"/>
    </row>
    <row r="149" spans="1:26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41">
        <f>J136+J138+J140+J142+J144+J146</f>
        <v>16683.333333333328</v>
      </c>
      <c r="K149" s="140">
        <f>K136+K138+K140+K142+K144+K146</f>
        <v>13621</v>
      </c>
      <c r="L149" s="355"/>
      <c r="M149" s="182"/>
      <c r="V149" s="182"/>
      <c r="W149" s="182"/>
      <c r="X149" s="182"/>
    </row>
    <row r="150" spans="1:26" ht="17.25" customHeight="1">
      <c r="A150" s="363" t="s">
        <v>11</v>
      </c>
      <c r="B150" s="364"/>
      <c r="C150" s="364"/>
      <c r="D150" s="364"/>
      <c r="E150" s="337"/>
      <c r="F150" s="300" t="s">
        <v>78</v>
      </c>
      <c r="G150" s="300" t="s">
        <v>80</v>
      </c>
      <c r="H150" s="367"/>
      <c r="I150" s="20"/>
      <c r="J150" s="21"/>
      <c r="K150" s="22"/>
      <c r="L150" s="367" t="s">
        <v>56</v>
      </c>
      <c r="M150" s="356"/>
      <c r="V150" s="182"/>
      <c r="W150" s="106"/>
      <c r="X150" s="106"/>
    </row>
    <row r="151" spans="1:26" ht="17.25" customHeight="1" thickBot="1">
      <c r="A151" s="365"/>
      <c r="B151" s="366"/>
      <c r="C151" s="366"/>
      <c r="D151" s="366"/>
      <c r="E151" s="338"/>
      <c r="F151" s="302"/>
      <c r="G151" s="301"/>
      <c r="H151" s="416"/>
      <c r="I151" s="117"/>
      <c r="J151" s="118"/>
      <c r="K151" s="115"/>
      <c r="L151" s="368"/>
      <c r="M151" s="356"/>
      <c r="V151" s="182"/>
      <c r="W151" s="106"/>
      <c r="X151" s="106"/>
    </row>
    <row r="152" spans="1:26" ht="15.75" thickBot="1">
      <c r="A152" s="357" t="s">
        <v>375</v>
      </c>
      <c r="B152" s="358"/>
      <c r="C152" s="358"/>
      <c r="D152" s="358"/>
      <c r="E152" s="359"/>
      <c r="F152" s="62">
        <v>4634</v>
      </c>
      <c r="G152" s="63">
        <v>5238</v>
      </c>
      <c r="H152" s="131"/>
      <c r="I152" s="121"/>
      <c r="J152" s="135"/>
      <c r="K152" s="123">
        <f>G152</f>
        <v>5238</v>
      </c>
      <c r="L152" s="136"/>
      <c r="M152" s="133"/>
      <c r="V152" s="182"/>
      <c r="W152" s="182"/>
      <c r="X152" s="182"/>
    </row>
    <row r="153" spans="1:26" ht="13.5" customHeight="1" thickBot="1">
      <c r="A153" s="360" t="s">
        <v>380</v>
      </c>
      <c r="B153" s="361"/>
      <c r="C153" s="361"/>
      <c r="D153" s="361"/>
      <c r="E153" s="362"/>
      <c r="F153" s="62">
        <v>3056</v>
      </c>
      <c r="G153" s="64">
        <v>3036</v>
      </c>
      <c r="H153" s="132"/>
      <c r="I153" s="110"/>
      <c r="J153" s="134"/>
      <c r="K153" s="17">
        <f t="shared" ref="K153:K157" si="30">G153</f>
        <v>3036</v>
      </c>
      <c r="L153" s="137"/>
      <c r="M153" s="133"/>
      <c r="V153" s="182"/>
      <c r="W153" s="182"/>
      <c r="X153" s="182"/>
    </row>
    <row r="154" spans="1:26" ht="13.5" customHeight="1" thickBot="1">
      <c r="A154" s="360" t="s">
        <v>381</v>
      </c>
      <c r="B154" s="361"/>
      <c r="C154" s="361"/>
      <c r="D154" s="361"/>
      <c r="E154" s="362"/>
      <c r="F154" s="62">
        <v>2978</v>
      </c>
      <c r="G154" s="64">
        <v>2994</v>
      </c>
      <c r="H154" s="132"/>
      <c r="I154" s="110"/>
      <c r="J154" s="134"/>
      <c r="K154" s="17">
        <f t="shared" si="30"/>
        <v>2994</v>
      </c>
      <c r="L154" s="137"/>
      <c r="M154" s="133"/>
      <c r="V154" s="182"/>
      <c r="W154" s="182"/>
      <c r="X154" s="182"/>
    </row>
    <row r="155" spans="1:26" ht="13.5" customHeight="1" thickBot="1">
      <c r="A155" s="360" t="s">
        <v>386</v>
      </c>
      <c r="B155" s="361"/>
      <c r="C155" s="361"/>
      <c r="D155" s="361"/>
      <c r="E155" s="362"/>
      <c r="F155" s="62">
        <v>2953</v>
      </c>
      <c r="G155" s="64">
        <v>768</v>
      </c>
      <c r="H155" s="132"/>
      <c r="I155" s="110"/>
      <c r="J155" s="134"/>
      <c r="K155" s="17">
        <f t="shared" si="30"/>
        <v>768</v>
      </c>
      <c r="L155" s="137"/>
      <c r="M155" s="133"/>
      <c r="V155" s="182"/>
      <c r="W155" s="182"/>
      <c r="X155" s="182"/>
    </row>
    <row r="156" spans="1:26" ht="13.5" customHeight="1" thickBot="1">
      <c r="A156" s="360"/>
      <c r="B156" s="361"/>
      <c r="C156" s="361"/>
      <c r="D156" s="361"/>
      <c r="E156" s="362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182"/>
      <c r="W156" s="182"/>
      <c r="X156" s="182"/>
    </row>
    <row r="157" spans="1:26" ht="13.5" customHeight="1" thickBot="1">
      <c r="A157" s="369"/>
      <c r="B157" s="370"/>
      <c r="C157" s="370"/>
      <c r="D157" s="370"/>
      <c r="E157" s="371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182"/>
      <c r="W157" s="182"/>
      <c r="X157" s="182"/>
    </row>
    <row r="158" spans="1:26" ht="13.5" thickBot="1">
      <c r="A158" s="372" t="s">
        <v>79</v>
      </c>
      <c r="B158" s="373"/>
      <c r="C158" s="373"/>
      <c r="D158" s="373"/>
      <c r="E158" s="373"/>
      <c r="F158" s="374"/>
      <c r="G158" s="374"/>
      <c r="H158" s="374"/>
      <c r="I158" s="373"/>
      <c r="J158" s="375"/>
      <c r="K158" s="116">
        <f>SUM(K152:K157)</f>
        <v>12036</v>
      </c>
      <c r="L158" s="116">
        <f>SUM(L153+L153)</f>
        <v>0</v>
      </c>
      <c r="M158" s="112"/>
      <c r="V158" s="182"/>
    </row>
    <row r="159" spans="1:26" ht="12.75" customHeight="1" thickBot="1"/>
    <row r="160" spans="1:26" ht="12.75" customHeight="1" thickBot="1">
      <c r="A160" s="376" t="s">
        <v>11</v>
      </c>
      <c r="B160" s="376" t="s">
        <v>59</v>
      </c>
      <c r="C160" s="378"/>
      <c r="D160" s="380" t="s">
        <v>58</v>
      </c>
      <c r="E160" s="378" t="s">
        <v>1</v>
      </c>
      <c r="F160" s="383" t="s">
        <v>6</v>
      </c>
      <c r="G160" s="384"/>
      <c r="H160" s="380" t="s">
        <v>5</v>
      </c>
      <c r="I160" s="388" t="s">
        <v>12</v>
      </c>
      <c r="J160" s="389"/>
      <c r="K160" s="380" t="s">
        <v>38</v>
      </c>
      <c r="L160" s="376" t="s">
        <v>0</v>
      </c>
      <c r="M160" s="383"/>
      <c r="N160" s="384"/>
      <c r="O160" s="380" t="s">
        <v>4</v>
      </c>
      <c r="P160" s="380" t="s">
        <v>2</v>
      </c>
      <c r="Q160" s="380" t="s">
        <v>3</v>
      </c>
      <c r="S160" s="390" t="s">
        <v>26</v>
      </c>
      <c r="T160" s="391"/>
      <c r="U160" s="391"/>
      <c r="V160" s="391"/>
      <c r="W160" s="391"/>
      <c r="X160" s="391"/>
      <c r="Y160" s="391"/>
      <c r="Z160" s="392"/>
    </row>
    <row r="161" spans="1:28" s="85" customFormat="1" ht="25.5" customHeight="1" thickBot="1">
      <c r="A161" s="377"/>
      <c r="B161" s="377"/>
      <c r="C161" s="379"/>
      <c r="D161" s="381"/>
      <c r="E161" s="382"/>
      <c r="F161" s="385"/>
      <c r="G161" s="386"/>
      <c r="H161" s="387"/>
      <c r="I161" s="27" t="s">
        <v>13</v>
      </c>
      <c r="J161" s="28" t="s">
        <v>14</v>
      </c>
      <c r="K161" s="381"/>
      <c r="L161" s="377"/>
      <c r="M161" s="399"/>
      <c r="N161" s="400"/>
      <c r="O161" s="381"/>
      <c r="P161" s="381"/>
      <c r="Q161" s="381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405" t="str">
        <f>A152</f>
        <v>айриш крим</v>
      </c>
      <c r="B162" s="23">
        <f>B136</f>
        <v>0.83333333333333337</v>
      </c>
      <c r="C162" s="23">
        <f>B162+1/24</f>
        <v>0.875</v>
      </c>
      <c r="D162" s="1"/>
      <c r="E162" s="171"/>
      <c r="F162" s="408" t="s">
        <v>325</v>
      </c>
      <c r="G162" s="409"/>
      <c r="H162" s="2" t="s">
        <v>102</v>
      </c>
      <c r="I162" s="3">
        <v>0.83333333333333337</v>
      </c>
      <c r="J162" s="3">
        <v>0.84027777777777779</v>
      </c>
      <c r="K162" s="29">
        <f>(J162-I162+(J162&lt;I162))*24*60</f>
        <v>9.9999999999999645</v>
      </c>
      <c r="L162" s="410"/>
      <c r="M162" s="411"/>
      <c r="N162" s="412"/>
      <c r="O162" s="35" t="str">
        <f t="shared" ref="O162:O225" si="31">IF(H162=$V$5,$F$122,"")</f>
        <v/>
      </c>
      <c r="P162" s="171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9.9999999999999645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406"/>
      <c r="B163" s="24">
        <f>C162</f>
        <v>0.875</v>
      </c>
      <c r="C163" s="24">
        <f>B163+1/24</f>
        <v>0.91666666666666663</v>
      </c>
      <c r="D163" s="5"/>
      <c r="E163" s="172"/>
      <c r="F163" s="398" t="s">
        <v>382</v>
      </c>
      <c r="G163" s="398"/>
      <c r="H163" s="6" t="s">
        <v>102</v>
      </c>
      <c r="I163" s="7">
        <v>0.9</v>
      </c>
      <c r="J163" s="7">
        <v>0.90694444444444444</v>
      </c>
      <c r="K163" s="30">
        <f t="shared" ref="K163:K226" si="32">(J163-I163+(J163&lt;I163))*24*60</f>
        <v>9.9999999999999645</v>
      </c>
      <c r="L163" s="395" t="s">
        <v>383</v>
      </c>
      <c r="M163" s="396"/>
      <c r="N163" s="397"/>
      <c r="O163" s="36" t="str">
        <f t="shared" si="31"/>
        <v/>
      </c>
      <c r="P163" s="172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9.9999999999999645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406"/>
      <c r="B164" s="24">
        <f t="shared" ref="B164:B173" si="41">C163</f>
        <v>0.91666666666666663</v>
      </c>
      <c r="C164" s="24">
        <f t="shared" ref="C164:C173" si="42">B164+1/24</f>
        <v>0.95833333333333326</v>
      </c>
      <c r="D164" s="5"/>
      <c r="E164" s="172"/>
      <c r="F164" s="398" t="s">
        <v>132</v>
      </c>
      <c r="G164" s="398"/>
      <c r="H164" s="6" t="s">
        <v>99</v>
      </c>
      <c r="I164" s="7">
        <v>0.91666666666666663</v>
      </c>
      <c r="J164" s="7">
        <v>0.92708333333333337</v>
      </c>
      <c r="K164" s="30">
        <f t="shared" si="32"/>
        <v>15.000000000000107</v>
      </c>
      <c r="L164" s="395"/>
      <c r="M164" s="396"/>
      <c r="N164" s="397"/>
      <c r="O164" s="36" t="str">
        <f t="shared" si="31"/>
        <v/>
      </c>
      <c r="P164" s="172"/>
      <c r="Q164" s="8"/>
      <c r="R164"/>
      <c r="S164" s="33">
        <f t="shared" si="33"/>
        <v>15.000000000000107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406"/>
      <c r="B165" s="24">
        <f t="shared" si="41"/>
        <v>0.95833333333333326</v>
      </c>
      <c r="C165" s="24">
        <f t="shared" si="42"/>
        <v>0.99999999999999989</v>
      </c>
      <c r="D165" s="5"/>
      <c r="E165" s="172"/>
      <c r="F165" s="398" t="s">
        <v>384</v>
      </c>
      <c r="G165" s="398"/>
      <c r="H165" s="6" t="s">
        <v>102</v>
      </c>
      <c r="I165" s="7">
        <v>0.92708333333333337</v>
      </c>
      <c r="J165" s="7">
        <v>0.94305555555555554</v>
      </c>
      <c r="K165" s="30">
        <f t="shared" si="32"/>
        <v>22.999999999999918</v>
      </c>
      <c r="L165" s="395"/>
      <c r="M165" s="396"/>
      <c r="N165" s="397"/>
      <c r="O165" s="36" t="str">
        <f t="shared" si="31"/>
        <v/>
      </c>
      <c r="P165" s="172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22.999999999999918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406"/>
      <c r="B166" s="24">
        <f t="shared" si="41"/>
        <v>0.99999999999999989</v>
      </c>
      <c r="C166" s="24">
        <f t="shared" si="42"/>
        <v>1.0416666666666665</v>
      </c>
      <c r="D166" s="5"/>
      <c r="E166" s="172"/>
      <c r="F166" s="398" t="s">
        <v>133</v>
      </c>
      <c r="G166" s="398"/>
      <c r="H166" s="6" t="s">
        <v>99</v>
      </c>
      <c r="I166" s="7">
        <v>0.94305555555555554</v>
      </c>
      <c r="J166" s="7">
        <v>1.3888888888888888E-2</v>
      </c>
      <c r="K166" s="30">
        <f t="shared" si="32"/>
        <v>101.99999999999996</v>
      </c>
      <c r="L166" s="395"/>
      <c r="M166" s="396"/>
      <c r="N166" s="397"/>
      <c r="O166" s="36" t="str">
        <f t="shared" si="31"/>
        <v/>
      </c>
      <c r="P166" s="172"/>
      <c r="Q166" s="8"/>
      <c r="R166"/>
      <c r="S166" s="33">
        <f t="shared" si="33"/>
        <v>101.99999999999996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406"/>
      <c r="B167" s="24">
        <f t="shared" si="41"/>
        <v>1.0416666666666665</v>
      </c>
      <c r="C167" s="24">
        <f t="shared" si="42"/>
        <v>1.0833333333333333</v>
      </c>
      <c r="D167" s="5"/>
      <c r="E167" s="172"/>
      <c r="F167" s="398"/>
      <c r="G167" s="398"/>
      <c r="H167" s="6"/>
      <c r="I167" s="7"/>
      <c r="J167" s="7"/>
      <c r="K167" s="30">
        <f t="shared" si="32"/>
        <v>0</v>
      </c>
      <c r="L167" s="395"/>
      <c r="M167" s="396"/>
      <c r="N167" s="397"/>
      <c r="O167" s="36">
        <f t="shared" si="31"/>
        <v>0</v>
      </c>
      <c r="P167" s="172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406"/>
      <c r="B168" s="24">
        <f t="shared" si="41"/>
        <v>1.0833333333333333</v>
      </c>
      <c r="C168" s="24">
        <f t="shared" si="42"/>
        <v>1.125</v>
      </c>
      <c r="D168" s="5"/>
      <c r="E168" s="9"/>
      <c r="F168" s="398"/>
      <c r="G168" s="398"/>
      <c r="H168" s="6"/>
      <c r="I168" s="7"/>
      <c r="J168" s="7"/>
      <c r="K168" s="30">
        <f t="shared" si="32"/>
        <v>0</v>
      </c>
      <c r="L168" s="395"/>
      <c r="M168" s="396"/>
      <c r="N168" s="397"/>
      <c r="O168" s="36">
        <f t="shared" si="31"/>
        <v>0</v>
      </c>
      <c r="P168" s="172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406"/>
      <c r="B169" s="24">
        <f t="shared" si="41"/>
        <v>1.125</v>
      </c>
      <c r="C169" s="24">
        <f t="shared" si="42"/>
        <v>1.1666666666666667</v>
      </c>
      <c r="D169" s="5"/>
      <c r="E169" s="9"/>
      <c r="F169" s="393"/>
      <c r="G169" s="394"/>
      <c r="H169" s="6"/>
      <c r="I169" s="7"/>
      <c r="J169" s="7"/>
      <c r="K169" s="30">
        <f t="shared" si="32"/>
        <v>0</v>
      </c>
      <c r="L169" s="395"/>
      <c r="M169" s="396"/>
      <c r="N169" s="397"/>
      <c r="O169" s="36">
        <f t="shared" si="31"/>
        <v>0</v>
      </c>
      <c r="P169" s="172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406"/>
      <c r="B170" s="24">
        <f t="shared" si="41"/>
        <v>1.1666666666666667</v>
      </c>
      <c r="C170" s="24">
        <f t="shared" si="42"/>
        <v>1.2083333333333335</v>
      </c>
      <c r="D170" s="5"/>
      <c r="E170" s="9"/>
      <c r="F170" s="393"/>
      <c r="G170" s="394"/>
      <c r="H170" s="6"/>
      <c r="I170" s="7"/>
      <c r="J170" s="7"/>
      <c r="K170" s="30">
        <f t="shared" si="32"/>
        <v>0</v>
      </c>
      <c r="L170" s="395"/>
      <c r="M170" s="396"/>
      <c r="N170" s="397"/>
      <c r="O170" s="36">
        <f t="shared" si="31"/>
        <v>0</v>
      </c>
      <c r="P170" s="172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406"/>
      <c r="B171" s="24">
        <f t="shared" si="41"/>
        <v>1.2083333333333335</v>
      </c>
      <c r="C171" s="24">
        <f t="shared" si="42"/>
        <v>1.2500000000000002</v>
      </c>
      <c r="D171" s="5"/>
      <c r="E171" s="9"/>
      <c r="F171" s="398"/>
      <c r="G171" s="398"/>
      <c r="H171" s="6"/>
      <c r="I171" s="7"/>
      <c r="J171" s="7"/>
      <c r="K171" s="30">
        <f t="shared" si="32"/>
        <v>0</v>
      </c>
      <c r="L171" s="395"/>
      <c r="M171" s="396"/>
      <c r="N171" s="397"/>
      <c r="O171" s="36">
        <f t="shared" si="31"/>
        <v>0</v>
      </c>
      <c r="P171" s="172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406"/>
      <c r="B172" s="24">
        <f t="shared" si="41"/>
        <v>1.2500000000000002</v>
      </c>
      <c r="C172" s="24">
        <f t="shared" si="42"/>
        <v>1.291666666666667</v>
      </c>
      <c r="D172" s="10"/>
      <c r="E172" s="9"/>
      <c r="F172" s="398"/>
      <c r="G172" s="398"/>
      <c r="H172" s="6"/>
      <c r="I172" s="7"/>
      <c r="J172" s="7"/>
      <c r="K172" s="30">
        <f t="shared" si="32"/>
        <v>0</v>
      </c>
      <c r="L172" s="395"/>
      <c r="M172" s="396"/>
      <c r="N172" s="397"/>
      <c r="O172" s="36">
        <f t="shared" si="31"/>
        <v>0</v>
      </c>
      <c r="P172" s="172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407"/>
      <c r="B173" s="25">
        <f t="shared" si="41"/>
        <v>1.291666666666667</v>
      </c>
      <c r="C173" s="26">
        <f t="shared" si="42"/>
        <v>1.3333333333333337</v>
      </c>
      <c r="D173" s="11"/>
      <c r="E173" s="11"/>
      <c r="F173" s="401"/>
      <c r="G173" s="401"/>
      <c r="H173" s="6"/>
      <c r="I173" s="13"/>
      <c r="J173" s="13"/>
      <c r="K173" s="31">
        <f t="shared" si="32"/>
        <v>0</v>
      </c>
      <c r="L173" s="402"/>
      <c r="M173" s="403"/>
      <c r="N173" s="404"/>
      <c r="O173" s="39">
        <f t="shared" si="31"/>
        <v>0</v>
      </c>
      <c r="P173" s="173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405" t="str">
        <f>A153</f>
        <v>белый шоколад</v>
      </c>
      <c r="B174" s="23">
        <f>B138</f>
        <v>1.3888888888888888E-2</v>
      </c>
      <c r="C174" s="23">
        <f>B174+1/24</f>
        <v>5.5555555555555552E-2</v>
      </c>
      <c r="D174" s="1"/>
      <c r="E174" s="171"/>
      <c r="F174" s="408" t="s">
        <v>161</v>
      </c>
      <c r="G174" s="409"/>
      <c r="H174" s="2" t="s">
        <v>99</v>
      </c>
      <c r="I174" s="3">
        <v>1.3888888888888888E-2</v>
      </c>
      <c r="J174" s="3">
        <v>2.0833333333333332E-2</v>
      </c>
      <c r="K174" s="29">
        <f t="shared" si="32"/>
        <v>10</v>
      </c>
      <c r="L174" s="410"/>
      <c r="M174" s="411"/>
      <c r="N174" s="412"/>
      <c r="O174" s="35" t="str">
        <f t="shared" si="31"/>
        <v/>
      </c>
      <c r="P174" s="171"/>
      <c r="Q174" s="4"/>
      <c r="R174"/>
      <c r="S174" s="33">
        <f t="shared" si="33"/>
        <v>10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406"/>
      <c r="B175" s="24">
        <f>C174</f>
        <v>5.5555555555555552E-2</v>
      </c>
      <c r="C175" s="24">
        <f>B175+1/24</f>
        <v>9.722222222222221E-2</v>
      </c>
      <c r="D175" s="5"/>
      <c r="E175" s="172"/>
      <c r="F175" s="398" t="s">
        <v>116</v>
      </c>
      <c r="G175" s="398"/>
      <c r="H175" s="6" t="s">
        <v>135</v>
      </c>
      <c r="I175" s="7">
        <v>2.0833333333333332E-2</v>
      </c>
      <c r="J175" s="7">
        <v>2.7777777777777776E-2</v>
      </c>
      <c r="K175" s="30">
        <f t="shared" si="32"/>
        <v>10</v>
      </c>
      <c r="L175" s="395"/>
      <c r="M175" s="396"/>
      <c r="N175" s="397"/>
      <c r="O175" s="36" t="str">
        <f t="shared" si="31"/>
        <v/>
      </c>
      <c r="P175" s="172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10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406"/>
      <c r="B176" s="24">
        <f t="shared" ref="B176:B184" si="43">C175</f>
        <v>9.722222222222221E-2</v>
      </c>
      <c r="C176" s="24">
        <f t="shared" ref="C176:C184" si="44">B176+1/24</f>
        <v>0.13888888888888887</v>
      </c>
      <c r="D176" s="5"/>
      <c r="E176" s="172"/>
      <c r="F176" s="398" t="s">
        <v>132</v>
      </c>
      <c r="G176" s="398"/>
      <c r="H176" s="6" t="s">
        <v>99</v>
      </c>
      <c r="I176" s="7">
        <v>7.0833333333333331E-2</v>
      </c>
      <c r="J176" s="7">
        <v>7.7777777777777779E-2</v>
      </c>
      <c r="K176" s="30">
        <f t="shared" si="32"/>
        <v>10.000000000000004</v>
      </c>
      <c r="L176" s="395"/>
      <c r="M176" s="396"/>
      <c r="N176" s="397"/>
      <c r="O176" s="36" t="str">
        <f t="shared" si="31"/>
        <v/>
      </c>
      <c r="P176" s="172"/>
      <c r="Q176" s="8"/>
      <c r="R176"/>
      <c r="S176" s="33">
        <f t="shared" si="33"/>
        <v>10.000000000000004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406"/>
      <c r="B177" s="24">
        <f t="shared" si="43"/>
        <v>0.13888888888888887</v>
      </c>
      <c r="C177" s="24">
        <f t="shared" si="44"/>
        <v>0.18055555555555552</v>
      </c>
      <c r="D177" s="5"/>
      <c r="E177" s="172"/>
      <c r="F177" s="398" t="s">
        <v>104</v>
      </c>
      <c r="G177" s="398"/>
      <c r="H177" s="6" t="s">
        <v>99</v>
      </c>
      <c r="I177" s="7">
        <v>7.7777777777777779E-2</v>
      </c>
      <c r="J177" s="7">
        <v>0.10555555555555556</v>
      </c>
      <c r="K177" s="30">
        <f t="shared" si="32"/>
        <v>40</v>
      </c>
      <c r="L177" s="395"/>
      <c r="M177" s="396"/>
      <c r="N177" s="397"/>
      <c r="O177" s="36" t="str">
        <f t="shared" si="31"/>
        <v/>
      </c>
      <c r="P177" s="172"/>
      <c r="Q177" s="8"/>
      <c r="R177"/>
      <c r="S177" s="33">
        <f t="shared" si="33"/>
        <v>40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406"/>
      <c r="B178" s="24">
        <f t="shared" si="43"/>
        <v>0.18055555555555552</v>
      </c>
      <c r="C178" s="24">
        <f t="shared" si="44"/>
        <v>0.22222222222222218</v>
      </c>
      <c r="D178" s="5"/>
      <c r="E178" s="172"/>
      <c r="F178" s="398"/>
      <c r="G178" s="398"/>
      <c r="H178" s="6"/>
      <c r="I178" s="7"/>
      <c r="J178" s="7"/>
      <c r="K178" s="30">
        <f t="shared" si="32"/>
        <v>0</v>
      </c>
      <c r="L178" s="395"/>
      <c r="M178" s="396"/>
      <c r="N178" s="397"/>
      <c r="O178" s="36">
        <f t="shared" si="31"/>
        <v>0</v>
      </c>
      <c r="P178" s="172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406"/>
      <c r="B179" s="24">
        <f t="shared" si="43"/>
        <v>0.22222222222222218</v>
      </c>
      <c r="C179" s="24">
        <f t="shared" si="44"/>
        <v>0.26388888888888884</v>
      </c>
      <c r="D179" s="5"/>
      <c r="E179" s="172"/>
      <c r="F179" s="398"/>
      <c r="G179" s="398"/>
      <c r="H179" s="6"/>
      <c r="I179" s="7"/>
      <c r="J179" s="7"/>
      <c r="K179" s="30">
        <f t="shared" si="32"/>
        <v>0</v>
      </c>
      <c r="L179" s="395"/>
      <c r="M179" s="396"/>
      <c r="N179" s="397"/>
      <c r="O179" s="36">
        <f t="shared" si="31"/>
        <v>0</v>
      </c>
      <c r="P179" s="172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406"/>
      <c r="B180" s="24">
        <f t="shared" si="43"/>
        <v>0.26388888888888884</v>
      </c>
      <c r="C180" s="24">
        <f t="shared" si="44"/>
        <v>0.30555555555555552</v>
      </c>
      <c r="D180" s="5"/>
      <c r="E180" s="9"/>
      <c r="F180" s="398"/>
      <c r="G180" s="398"/>
      <c r="H180" s="6"/>
      <c r="I180" s="7"/>
      <c r="J180" s="7"/>
      <c r="K180" s="30">
        <f t="shared" si="32"/>
        <v>0</v>
      </c>
      <c r="L180" s="395"/>
      <c r="M180" s="396"/>
      <c r="N180" s="397"/>
      <c r="O180" s="36">
        <f t="shared" si="31"/>
        <v>0</v>
      </c>
      <c r="P180" s="172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406"/>
      <c r="B181" s="24">
        <f t="shared" si="43"/>
        <v>0.30555555555555552</v>
      </c>
      <c r="C181" s="24">
        <f t="shared" si="44"/>
        <v>0.34722222222222221</v>
      </c>
      <c r="D181" s="5"/>
      <c r="E181" s="9"/>
      <c r="F181" s="393"/>
      <c r="G181" s="394"/>
      <c r="H181" s="6"/>
      <c r="I181" s="7"/>
      <c r="J181" s="7"/>
      <c r="K181" s="30">
        <f t="shared" si="32"/>
        <v>0</v>
      </c>
      <c r="L181" s="395"/>
      <c r="M181" s="396"/>
      <c r="N181" s="397"/>
      <c r="O181" s="36">
        <f t="shared" si="31"/>
        <v>0</v>
      </c>
      <c r="P181" s="172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406"/>
      <c r="B182" s="24">
        <f t="shared" si="43"/>
        <v>0.34722222222222221</v>
      </c>
      <c r="C182" s="24">
        <f t="shared" si="44"/>
        <v>0.3888888888888889</v>
      </c>
      <c r="D182" s="5"/>
      <c r="E182" s="9"/>
      <c r="F182" s="393"/>
      <c r="G182" s="394"/>
      <c r="H182" s="6"/>
      <c r="I182" s="7"/>
      <c r="J182" s="7"/>
      <c r="K182" s="30">
        <f t="shared" si="32"/>
        <v>0</v>
      </c>
      <c r="L182" s="395"/>
      <c r="M182" s="396"/>
      <c r="N182" s="397"/>
      <c r="O182" s="36">
        <f t="shared" si="31"/>
        <v>0</v>
      </c>
      <c r="P182" s="172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406"/>
      <c r="B183" s="24">
        <f t="shared" si="43"/>
        <v>0.3888888888888889</v>
      </c>
      <c r="C183" s="24">
        <f t="shared" si="44"/>
        <v>0.43055555555555558</v>
      </c>
      <c r="D183" s="5"/>
      <c r="E183" s="9"/>
      <c r="F183" s="398"/>
      <c r="G183" s="398"/>
      <c r="H183" s="6"/>
      <c r="I183" s="7"/>
      <c r="J183" s="7"/>
      <c r="K183" s="30">
        <f t="shared" si="32"/>
        <v>0</v>
      </c>
      <c r="L183" s="395"/>
      <c r="M183" s="396"/>
      <c r="N183" s="397"/>
      <c r="O183" s="36">
        <f t="shared" si="31"/>
        <v>0</v>
      </c>
      <c r="P183" s="172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407"/>
      <c r="B184" s="25">
        <f t="shared" si="43"/>
        <v>0.43055555555555558</v>
      </c>
      <c r="C184" s="25">
        <f t="shared" si="44"/>
        <v>0.47222222222222227</v>
      </c>
      <c r="D184" s="15"/>
      <c r="E184" s="11"/>
      <c r="F184" s="401"/>
      <c r="G184" s="401"/>
      <c r="H184" s="12"/>
      <c r="I184" s="13"/>
      <c r="J184" s="13"/>
      <c r="K184" s="31">
        <f t="shared" si="32"/>
        <v>0</v>
      </c>
      <c r="L184" s="402"/>
      <c r="M184" s="403"/>
      <c r="N184" s="404"/>
      <c r="O184" s="39">
        <f t="shared" si="31"/>
        <v>0</v>
      </c>
      <c r="P184" s="173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405" t="str">
        <f>A154</f>
        <v>баблгам</v>
      </c>
      <c r="B185" s="23">
        <f>B140</f>
        <v>0.10555555555555556</v>
      </c>
      <c r="C185" s="23">
        <f>B185+1/24</f>
        <v>0.14722222222222223</v>
      </c>
      <c r="D185" s="1"/>
      <c r="E185" s="171"/>
      <c r="F185" s="408" t="s">
        <v>134</v>
      </c>
      <c r="G185" s="409"/>
      <c r="H185" s="2" t="s">
        <v>99</v>
      </c>
      <c r="I185" s="3">
        <v>0.10555555555555556</v>
      </c>
      <c r="J185" s="3">
        <v>0.1125</v>
      </c>
      <c r="K185" s="29">
        <f t="shared" si="32"/>
        <v>10.000000000000004</v>
      </c>
      <c r="L185" s="410"/>
      <c r="M185" s="411"/>
      <c r="N185" s="412"/>
      <c r="O185" s="35" t="str">
        <f t="shared" si="31"/>
        <v/>
      </c>
      <c r="P185" s="171"/>
      <c r="Q185" s="4"/>
      <c r="R185"/>
      <c r="S185" s="33">
        <f t="shared" si="33"/>
        <v>10.000000000000004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406"/>
      <c r="B186" s="24">
        <f>C185</f>
        <v>0.14722222222222223</v>
      </c>
      <c r="C186" s="24">
        <f>B186+1/24</f>
        <v>0.18888888888888888</v>
      </c>
      <c r="D186" s="5"/>
      <c r="E186" s="172"/>
      <c r="F186" s="398" t="s">
        <v>116</v>
      </c>
      <c r="G186" s="398"/>
      <c r="H186" s="6" t="s">
        <v>135</v>
      </c>
      <c r="I186" s="7">
        <v>0.1125</v>
      </c>
      <c r="J186" s="7">
        <v>0.11944444444444445</v>
      </c>
      <c r="K186" s="30">
        <f t="shared" si="32"/>
        <v>10.000000000000004</v>
      </c>
      <c r="L186" s="395"/>
      <c r="M186" s="396"/>
      <c r="N186" s="397"/>
      <c r="O186" s="36" t="str">
        <f t="shared" si="31"/>
        <v/>
      </c>
      <c r="P186" s="172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10.000000000000004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406"/>
      <c r="B187" s="24">
        <f t="shared" ref="B187:B195" si="45">C186</f>
        <v>0.18888888888888888</v>
      </c>
      <c r="C187" s="24">
        <f t="shared" ref="C187:C195" si="46">B187+1/24</f>
        <v>0.23055555555555554</v>
      </c>
      <c r="D187" s="5"/>
      <c r="E187" s="172"/>
      <c r="F187" s="398" t="s">
        <v>387</v>
      </c>
      <c r="G187" s="398"/>
      <c r="H187" s="6" t="s">
        <v>155</v>
      </c>
      <c r="I187" s="7">
        <v>0.11944444444444445</v>
      </c>
      <c r="J187" s="7">
        <v>0.15625</v>
      </c>
      <c r="K187" s="30">
        <f t="shared" si="32"/>
        <v>52.999999999999993</v>
      </c>
      <c r="L187" s="395"/>
      <c r="M187" s="396"/>
      <c r="N187" s="397"/>
      <c r="O187" s="36" t="str">
        <f t="shared" si="31"/>
        <v/>
      </c>
      <c r="P187" s="172"/>
      <c r="Q187" s="8"/>
      <c r="R187"/>
      <c r="S187" s="33">
        <f t="shared" si="33"/>
        <v>0</v>
      </c>
      <c r="T187" s="33">
        <f t="shared" si="34"/>
        <v>52.999999999999993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406"/>
      <c r="B188" s="24">
        <f t="shared" si="45"/>
        <v>0.23055555555555554</v>
      </c>
      <c r="C188" s="24">
        <f t="shared" si="46"/>
        <v>0.2722222222222222</v>
      </c>
      <c r="D188" s="5"/>
      <c r="E188" s="172"/>
      <c r="F188" s="398" t="s">
        <v>388</v>
      </c>
      <c r="G188" s="398"/>
      <c r="H188" s="6" t="s">
        <v>99</v>
      </c>
      <c r="I188" s="7">
        <v>0.15625</v>
      </c>
      <c r="J188" s="7">
        <v>0.16319444444444445</v>
      </c>
      <c r="K188" s="30">
        <f t="shared" si="32"/>
        <v>10.000000000000004</v>
      </c>
      <c r="L188" s="395"/>
      <c r="M188" s="396"/>
      <c r="N188" s="397"/>
      <c r="O188" s="36" t="str">
        <f t="shared" si="31"/>
        <v/>
      </c>
      <c r="P188" s="172"/>
      <c r="Q188" s="8"/>
      <c r="R188"/>
      <c r="S188" s="33">
        <f t="shared" si="33"/>
        <v>10.000000000000004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406"/>
      <c r="B189" s="24">
        <f t="shared" si="45"/>
        <v>0.2722222222222222</v>
      </c>
      <c r="C189" s="24">
        <f t="shared" si="46"/>
        <v>0.31388888888888888</v>
      </c>
      <c r="D189" s="5"/>
      <c r="E189" s="172"/>
      <c r="F189" s="398" t="s">
        <v>132</v>
      </c>
      <c r="G189" s="398"/>
      <c r="H189" s="6" t="s">
        <v>99</v>
      </c>
      <c r="I189" s="7">
        <v>0.21319444444444444</v>
      </c>
      <c r="J189" s="7">
        <v>0.22500000000000001</v>
      </c>
      <c r="K189" s="30">
        <f t="shared" si="32"/>
        <v>17.000000000000021</v>
      </c>
      <c r="L189" s="395"/>
      <c r="M189" s="396"/>
      <c r="N189" s="397"/>
      <c r="O189" s="36" t="str">
        <f t="shared" si="31"/>
        <v/>
      </c>
      <c r="P189" s="172"/>
      <c r="Q189" s="8"/>
      <c r="R189"/>
      <c r="S189" s="33">
        <f t="shared" si="33"/>
        <v>17.000000000000021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406"/>
      <c r="B190" s="24">
        <f t="shared" si="45"/>
        <v>0.31388888888888888</v>
      </c>
      <c r="C190" s="24">
        <f t="shared" si="46"/>
        <v>0.35555555555555557</v>
      </c>
      <c r="D190" s="5"/>
      <c r="E190" s="172"/>
      <c r="F190" s="398" t="s">
        <v>104</v>
      </c>
      <c r="G190" s="398"/>
      <c r="H190" s="6" t="s">
        <v>99</v>
      </c>
      <c r="I190" s="7">
        <v>0.22500000000000001</v>
      </c>
      <c r="J190" s="7">
        <v>0.25347222222222221</v>
      </c>
      <c r="K190" s="30">
        <f t="shared" si="32"/>
        <v>40.999999999999972</v>
      </c>
      <c r="L190" s="395"/>
      <c r="M190" s="396"/>
      <c r="N190" s="397"/>
      <c r="O190" s="36" t="str">
        <f t="shared" si="31"/>
        <v/>
      </c>
      <c r="P190" s="172"/>
      <c r="Q190" s="8"/>
      <c r="R190"/>
      <c r="S190" s="33">
        <f t="shared" si="33"/>
        <v>40.999999999999972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406"/>
      <c r="B191" s="24">
        <f t="shared" si="45"/>
        <v>0.35555555555555557</v>
      </c>
      <c r="C191" s="24">
        <f t="shared" si="46"/>
        <v>0.39722222222222225</v>
      </c>
      <c r="D191" s="5"/>
      <c r="E191" s="9"/>
      <c r="F191" s="398" t="s">
        <v>384</v>
      </c>
      <c r="G191" s="398"/>
      <c r="H191" s="6" t="s">
        <v>102</v>
      </c>
      <c r="I191" s="7">
        <v>0.25347222222222221</v>
      </c>
      <c r="J191" s="7">
        <v>0.26180555555555557</v>
      </c>
      <c r="K191" s="30">
        <f t="shared" si="32"/>
        <v>12.000000000000037</v>
      </c>
      <c r="L191" s="395"/>
      <c r="M191" s="396"/>
      <c r="N191" s="397"/>
      <c r="O191" s="36" t="str">
        <f t="shared" si="31"/>
        <v/>
      </c>
      <c r="P191" s="172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12.000000000000037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406"/>
      <c r="B192" s="24">
        <f t="shared" si="45"/>
        <v>0.39722222222222225</v>
      </c>
      <c r="C192" s="24">
        <f t="shared" si="46"/>
        <v>0.43888888888888894</v>
      </c>
      <c r="D192" s="5"/>
      <c r="E192" s="9"/>
      <c r="F192" s="393"/>
      <c r="G192" s="394"/>
      <c r="H192" s="6"/>
      <c r="I192" s="7"/>
      <c r="J192" s="7"/>
      <c r="K192" s="30">
        <f t="shared" si="32"/>
        <v>0</v>
      </c>
      <c r="L192" s="395"/>
      <c r="M192" s="396"/>
      <c r="N192" s="397"/>
      <c r="O192" s="36">
        <f t="shared" si="31"/>
        <v>0</v>
      </c>
      <c r="P192" s="172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406"/>
      <c r="B193" s="24">
        <f t="shared" si="45"/>
        <v>0.43888888888888894</v>
      </c>
      <c r="C193" s="24">
        <f t="shared" si="46"/>
        <v>0.48055555555555562</v>
      </c>
      <c r="D193" s="5"/>
      <c r="E193" s="9"/>
      <c r="F193" s="393"/>
      <c r="G193" s="394"/>
      <c r="H193" s="6"/>
      <c r="I193" s="7"/>
      <c r="J193" s="7"/>
      <c r="K193" s="30">
        <f t="shared" si="32"/>
        <v>0</v>
      </c>
      <c r="L193" s="395"/>
      <c r="M193" s="396"/>
      <c r="N193" s="397"/>
      <c r="O193" s="36">
        <f t="shared" si="31"/>
        <v>0</v>
      </c>
      <c r="P193" s="172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406"/>
      <c r="B194" s="24">
        <f t="shared" si="45"/>
        <v>0.48055555555555562</v>
      </c>
      <c r="C194" s="24">
        <f t="shared" si="46"/>
        <v>0.52222222222222225</v>
      </c>
      <c r="D194" s="5"/>
      <c r="E194" s="9"/>
      <c r="F194" s="398"/>
      <c r="G194" s="398"/>
      <c r="H194" s="6"/>
      <c r="I194" s="7"/>
      <c r="J194" s="7"/>
      <c r="K194" s="30">
        <f t="shared" si="32"/>
        <v>0</v>
      </c>
      <c r="L194" s="395"/>
      <c r="M194" s="396"/>
      <c r="N194" s="397"/>
      <c r="O194" s="36">
        <f t="shared" si="31"/>
        <v>0</v>
      </c>
      <c r="P194" s="172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407"/>
      <c r="B195" s="25">
        <f t="shared" si="45"/>
        <v>0.52222222222222225</v>
      </c>
      <c r="C195" s="25">
        <f t="shared" si="46"/>
        <v>0.56388888888888888</v>
      </c>
      <c r="D195" s="15"/>
      <c r="E195" s="11"/>
      <c r="F195" s="401"/>
      <c r="G195" s="401"/>
      <c r="H195" s="12"/>
      <c r="I195" s="13"/>
      <c r="J195" s="13"/>
      <c r="K195" s="31">
        <f t="shared" si="32"/>
        <v>0</v>
      </c>
      <c r="L195" s="402"/>
      <c r="M195" s="403"/>
      <c r="N195" s="404"/>
      <c r="O195" s="39">
        <f t="shared" si="31"/>
        <v>0</v>
      </c>
      <c r="P195" s="173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405" t="str">
        <f>A155</f>
        <v>земляника</v>
      </c>
      <c r="B196" s="23">
        <f>B142</f>
        <v>0.26180555555555557</v>
      </c>
      <c r="C196" s="23">
        <f>B196+1/24</f>
        <v>0.30347222222222225</v>
      </c>
      <c r="D196" s="1"/>
      <c r="E196" s="171"/>
      <c r="F196" s="408" t="s">
        <v>134</v>
      </c>
      <c r="G196" s="409"/>
      <c r="H196" s="2" t="s">
        <v>99</v>
      </c>
      <c r="I196" s="3">
        <v>0.26180555555555557</v>
      </c>
      <c r="J196" s="3">
        <v>0.26874999999999999</v>
      </c>
      <c r="K196" s="29">
        <f t="shared" si="32"/>
        <v>9.9999999999999645</v>
      </c>
      <c r="L196" s="410"/>
      <c r="M196" s="411"/>
      <c r="N196" s="412"/>
      <c r="O196" s="35" t="str">
        <f t="shared" si="31"/>
        <v/>
      </c>
      <c r="P196" s="171"/>
      <c r="Q196" s="4"/>
      <c r="S196" s="33">
        <f t="shared" si="33"/>
        <v>9.9999999999999645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406"/>
      <c r="B197" s="24">
        <f>C196</f>
        <v>0.30347222222222225</v>
      </c>
      <c r="C197" s="24">
        <f>B197+1/24</f>
        <v>0.34513888888888894</v>
      </c>
      <c r="D197" s="5"/>
      <c r="E197" s="172"/>
      <c r="F197" s="398" t="s">
        <v>385</v>
      </c>
      <c r="G197" s="398"/>
      <c r="H197" s="6" t="s">
        <v>135</v>
      </c>
      <c r="I197" s="7">
        <v>0.26874999999999999</v>
      </c>
      <c r="J197" s="7">
        <v>0.27569444444444446</v>
      </c>
      <c r="K197" s="30">
        <f t="shared" si="32"/>
        <v>10.000000000000044</v>
      </c>
      <c r="L197" s="395"/>
      <c r="M197" s="396"/>
      <c r="N197" s="397"/>
      <c r="O197" s="36" t="str">
        <f t="shared" si="31"/>
        <v/>
      </c>
      <c r="P197" s="172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10.000000000000044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406"/>
      <c r="B198" s="24">
        <f t="shared" ref="B198:B206" si="47">C197</f>
        <v>0.34513888888888894</v>
      </c>
      <c r="C198" s="24">
        <f t="shared" ref="C198:C206" si="48">B198+1/24</f>
        <v>0.38680555555555562</v>
      </c>
      <c r="D198" s="5"/>
      <c r="E198" s="172"/>
      <c r="F198" s="398"/>
      <c r="G198" s="398"/>
      <c r="H198" s="6"/>
      <c r="I198" s="7"/>
      <c r="J198" s="7"/>
      <c r="K198" s="30">
        <f t="shared" si="32"/>
        <v>0</v>
      </c>
      <c r="L198" s="395"/>
      <c r="M198" s="396"/>
      <c r="N198" s="397"/>
      <c r="O198" s="36">
        <f t="shared" si="31"/>
        <v>0</v>
      </c>
      <c r="P198" s="172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406"/>
      <c r="B199" s="24">
        <f t="shared" si="47"/>
        <v>0.38680555555555562</v>
      </c>
      <c r="C199" s="24">
        <f t="shared" si="48"/>
        <v>0.42847222222222231</v>
      </c>
      <c r="D199" s="5"/>
      <c r="E199" s="172"/>
      <c r="F199" s="398"/>
      <c r="G199" s="398"/>
      <c r="H199" s="6"/>
      <c r="I199" s="7"/>
      <c r="J199" s="7"/>
      <c r="K199" s="30">
        <f t="shared" si="32"/>
        <v>0</v>
      </c>
      <c r="L199" s="395"/>
      <c r="M199" s="396"/>
      <c r="N199" s="397"/>
      <c r="O199" s="36">
        <f t="shared" si="31"/>
        <v>0</v>
      </c>
      <c r="P199" s="172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406"/>
      <c r="B200" s="24">
        <f t="shared" si="47"/>
        <v>0.42847222222222231</v>
      </c>
      <c r="C200" s="24">
        <f t="shared" si="48"/>
        <v>0.47013888888888899</v>
      </c>
      <c r="D200" s="5"/>
      <c r="E200" s="172"/>
      <c r="F200" s="398"/>
      <c r="G200" s="398"/>
      <c r="H200" s="6"/>
      <c r="I200" s="7"/>
      <c r="J200" s="7"/>
      <c r="K200" s="30">
        <f t="shared" si="32"/>
        <v>0</v>
      </c>
      <c r="L200" s="395"/>
      <c r="M200" s="396"/>
      <c r="N200" s="397"/>
      <c r="O200" s="36">
        <f t="shared" si="31"/>
        <v>0</v>
      </c>
      <c r="P200" s="172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406"/>
      <c r="B201" s="24">
        <f t="shared" si="47"/>
        <v>0.47013888888888899</v>
      </c>
      <c r="C201" s="24">
        <f t="shared" si="48"/>
        <v>0.51180555555555562</v>
      </c>
      <c r="D201" s="5"/>
      <c r="E201" s="172"/>
      <c r="F201" s="398"/>
      <c r="G201" s="398"/>
      <c r="H201" s="6"/>
      <c r="I201" s="7"/>
      <c r="J201" s="7"/>
      <c r="K201" s="30">
        <f t="shared" si="32"/>
        <v>0</v>
      </c>
      <c r="L201" s="395"/>
      <c r="M201" s="396"/>
      <c r="N201" s="397"/>
      <c r="O201" s="36">
        <f t="shared" si="31"/>
        <v>0</v>
      </c>
      <c r="P201" s="172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406"/>
      <c r="B202" s="24">
        <f t="shared" si="47"/>
        <v>0.51180555555555562</v>
      </c>
      <c r="C202" s="24">
        <f t="shared" si="48"/>
        <v>0.55347222222222225</v>
      </c>
      <c r="D202" s="5"/>
      <c r="E202" s="9"/>
      <c r="F202" s="398"/>
      <c r="G202" s="398"/>
      <c r="H202" s="6"/>
      <c r="I202" s="7"/>
      <c r="J202" s="7"/>
      <c r="K202" s="30">
        <f t="shared" si="32"/>
        <v>0</v>
      </c>
      <c r="L202" s="395"/>
      <c r="M202" s="396"/>
      <c r="N202" s="397"/>
      <c r="O202" s="36">
        <f t="shared" si="31"/>
        <v>0</v>
      </c>
      <c r="P202" s="172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406"/>
      <c r="B203" s="24">
        <f t="shared" si="47"/>
        <v>0.55347222222222225</v>
      </c>
      <c r="C203" s="24">
        <f t="shared" si="48"/>
        <v>0.59513888888888888</v>
      </c>
      <c r="D203" s="5"/>
      <c r="E203" s="9"/>
      <c r="F203" s="393"/>
      <c r="G203" s="394"/>
      <c r="H203" s="6"/>
      <c r="I203" s="7"/>
      <c r="J203" s="7"/>
      <c r="K203" s="30">
        <f t="shared" si="32"/>
        <v>0</v>
      </c>
      <c r="L203" s="395"/>
      <c r="M203" s="396"/>
      <c r="N203" s="397"/>
      <c r="O203" s="36">
        <f t="shared" si="31"/>
        <v>0</v>
      </c>
      <c r="P203" s="172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406"/>
      <c r="B204" s="24">
        <f t="shared" si="47"/>
        <v>0.59513888888888888</v>
      </c>
      <c r="C204" s="24">
        <f t="shared" si="48"/>
        <v>0.63680555555555551</v>
      </c>
      <c r="D204" s="5"/>
      <c r="E204" s="9"/>
      <c r="F204" s="393"/>
      <c r="G204" s="394"/>
      <c r="H204" s="6"/>
      <c r="I204" s="7"/>
      <c r="J204" s="7"/>
      <c r="K204" s="30">
        <f t="shared" si="32"/>
        <v>0</v>
      </c>
      <c r="L204" s="395"/>
      <c r="M204" s="396"/>
      <c r="N204" s="397"/>
      <c r="O204" s="36">
        <f t="shared" si="31"/>
        <v>0</v>
      </c>
      <c r="P204" s="172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406"/>
      <c r="B205" s="24">
        <f t="shared" si="47"/>
        <v>0.63680555555555551</v>
      </c>
      <c r="C205" s="24">
        <f t="shared" si="48"/>
        <v>0.67847222222222214</v>
      </c>
      <c r="D205" s="5"/>
      <c r="E205" s="9"/>
      <c r="F205" s="398"/>
      <c r="G205" s="398"/>
      <c r="H205" s="6"/>
      <c r="I205" s="7"/>
      <c r="J205" s="7"/>
      <c r="K205" s="30">
        <f t="shared" si="32"/>
        <v>0</v>
      </c>
      <c r="L205" s="395"/>
      <c r="M205" s="396"/>
      <c r="N205" s="397"/>
      <c r="O205" s="36">
        <f t="shared" si="31"/>
        <v>0</v>
      </c>
      <c r="P205" s="172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407"/>
      <c r="B206" s="25">
        <f t="shared" si="47"/>
        <v>0.67847222222222214</v>
      </c>
      <c r="C206" s="25">
        <f t="shared" si="48"/>
        <v>0.72013888888888877</v>
      </c>
      <c r="D206" s="15"/>
      <c r="E206" s="11"/>
      <c r="F206" s="401"/>
      <c r="G206" s="401"/>
      <c r="H206" s="12"/>
      <c r="I206" s="13"/>
      <c r="J206" s="13"/>
      <c r="K206" s="31">
        <f t="shared" si="32"/>
        <v>0</v>
      </c>
      <c r="L206" s="402"/>
      <c r="M206" s="403"/>
      <c r="N206" s="404"/>
      <c r="O206" s="173">
        <f t="shared" si="31"/>
        <v>0</v>
      </c>
      <c r="P206" s="173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406">
        <f>A156</f>
        <v>0</v>
      </c>
      <c r="B207" s="23">
        <f>B144</f>
        <v>0</v>
      </c>
      <c r="C207" s="23">
        <f>B207+1/24</f>
        <v>4.1666666666666664E-2</v>
      </c>
      <c r="D207" s="1"/>
      <c r="E207" s="171"/>
      <c r="F207" s="408"/>
      <c r="G207" s="409"/>
      <c r="H207" s="2"/>
      <c r="I207" s="3"/>
      <c r="J207" s="3"/>
      <c r="K207" s="29">
        <f t="shared" si="32"/>
        <v>0</v>
      </c>
      <c r="L207" s="410"/>
      <c r="M207" s="411"/>
      <c r="N207" s="412"/>
      <c r="O207" s="35">
        <f t="shared" si="31"/>
        <v>0</v>
      </c>
      <c r="P207" s="171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406"/>
      <c r="B208" s="24">
        <f>C207</f>
        <v>4.1666666666666664E-2</v>
      </c>
      <c r="C208" s="24">
        <f>B208+1/24</f>
        <v>8.3333333333333329E-2</v>
      </c>
      <c r="D208" s="5"/>
      <c r="E208" s="172"/>
      <c r="F208" s="393"/>
      <c r="G208" s="394"/>
      <c r="H208" s="6"/>
      <c r="I208" s="7"/>
      <c r="J208" s="7"/>
      <c r="K208" s="30">
        <f t="shared" si="32"/>
        <v>0</v>
      </c>
      <c r="L208" s="395"/>
      <c r="M208" s="396"/>
      <c r="N208" s="397"/>
      <c r="O208" s="36">
        <f t="shared" si="31"/>
        <v>0</v>
      </c>
      <c r="P208" s="172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40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72"/>
      <c r="F209" s="398"/>
      <c r="G209" s="398"/>
      <c r="H209" s="6"/>
      <c r="I209" s="7"/>
      <c r="J209" s="7"/>
      <c r="K209" s="30">
        <f t="shared" si="32"/>
        <v>0</v>
      </c>
      <c r="L209" s="395"/>
      <c r="M209" s="396"/>
      <c r="N209" s="397"/>
      <c r="O209" s="36">
        <f t="shared" si="31"/>
        <v>0</v>
      </c>
      <c r="P209" s="172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406"/>
      <c r="B210" s="24">
        <f t="shared" si="49"/>
        <v>0.125</v>
      </c>
      <c r="C210" s="24">
        <f t="shared" si="50"/>
        <v>0.16666666666666666</v>
      </c>
      <c r="D210" s="5"/>
      <c r="E210" s="172"/>
      <c r="F210" s="398"/>
      <c r="G210" s="398"/>
      <c r="H210" s="6"/>
      <c r="I210" s="7"/>
      <c r="J210" s="7"/>
      <c r="K210" s="30">
        <f t="shared" si="32"/>
        <v>0</v>
      </c>
      <c r="L210" s="395"/>
      <c r="M210" s="396"/>
      <c r="N210" s="397"/>
      <c r="O210" s="36">
        <f t="shared" si="31"/>
        <v>0</v>
      </c>
      <c r="P210" s="172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406"/>
      <c r="B211" s="24">
        <f t="shared" si="49"/>
        <v>0.16666666666666666</v>
      </c>
      <c r="C211" s="24">
        <f t="shared" si="50"/>
        <v>0.20833333333333331</v>
      </c>
      <c r="D211" s="5"/>
      <c r="E211" s="172"/>
      <c r="F211" s="398"/>
      <c r="G211" s="398"/>
      <c r="H211" s="6"/>
      <c r="I211" s="7"/>
      <c r="J211" s="7"/>
      <c r="K211" s="30">
        <f t="shared" si="32"/>
        <v>0</v>
      </c>
      <c r="L211" s="395"/>
      <c r="M211" s="396"/>
      <c r="N211" s="397"/>
      <c r="O211" s="36">
        <f t="shared" si="31"/>
        <v>0</v>
      </c>
      <c r="P211" s="172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406"/>
      <c r="B212" s="24">
        <f t="shared" si="49"/>
        <v>0.20833333333333331</v>
      </c>
      <c r="C212" s="24">
        <f t="shared" si="50"/>
        <v>0.24999999999999997</v>
      </c>
      <c r="D212" s="5"/>
      <c r="E212" s="172"/>
      <c r="F212" s="398"/>
      <c r="G212" s="398"/>
      <c r="H212" s="6"/>
      <c r="I212" s="7"/>
      <c r="J212" s="7"/>
      <c r="K212" s="30">
        <f t="shared" si="32"/>
        <v>0</v>
      </c>
      <c r="L212" s="395"/>
      <c r="M212" s="396"/>
      <c r="N212" s="397"/>
      <c r="O212" s="36">
        <f t="shared" si="31"/>
        <v>0</v>
      </c>
      <c r="P212" s="172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40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398"/>
      <c r="G213" s="398"/>
      <c r="H213" s="6"/>
      <c r="I213" s="7"/>
      <c r="J213" s="7"/>
      <c r="K213" s="30">
        <f t="shared" si="32"/>
        <v>0</v>
      </c>
      <c r="L213" s="395"/>
      <c r="M213" s="396"/>
      <c r="N213" s="397"/>
      <c r="O213" s="36">
        <f t="shared" si="31"/>
        <v>0</v>
      </c>
      <c r="P213" s="172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40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393"/>
      <c r="G214" s="394"/>
      <c r="H214" s="6"/>
      <c r="I214" s="7"/>
      <c r="J214" s="7"/>
      <c r="K214" s="30">
        <f t="shared" si="32"/>
        <v>0</v>
      </c>
      <c r="L214" s="395"/>
      <c r="M214" s="396"/>
      <c r="N214" s="397"/>
      <c r="O214" s="36">
        <f t="shared" si="31"/>
        <v>0</v>
      </c>
      <c r="P214" s="172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406"/>
      <c r="B215" s="24">
        <f t="shared" si="49"/>
        <v>0.33333333333333331</v>
      </c>
      <c r="C215" s="24">
        <f t="shared" si="50"/>
        <v>0.375</v>
      </c>
      <c r="D215" s="5"/>
      <c r="E215" s="9"/>
      <c r="F215" s="393"/>
      <c r="G215" s="394"/>
      <c r="H215" s="6"/>
      <c r="I215" s="7"/>
      <c r="J215" s="7"/>
      <c r="K215" s="30">
        <f t="shared" si="32"/>
        <v>0</v>
      </c>
      <c r="L215" s="395"/>
      <c r="M215" s="396"/>
      <c r="N215" s="397"/>
      <c r="O215" s="36">
        <f t="shared" si="31"/>
        <v>0</v>
      </c>
      <c r="P215" s="172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406"/>
      <c r="B216" s="24">
        <f t="shared" si="49"/>
        <v>0.375</v>
      </c>
      <c r="C216" s="24">
        <f t="shared" si="50"/>
        <v>0.41666666666666669</v>
      </c>
      <c r="D216" s="5"/>
      <c r="E216" s="9"/>
      <c r="F216" s="398"/>
      <c r="G216" s="398"/>
      <c r="H216" s="6"/>
      <c r="I216" s="7"/>
      <c r="J216" s="7"/>
      <c r="K216" s="30">
        <f t="shared" si="32"/>
        <v>0</v>
      </c>
      <c r="L216" s="395"/>
      <c r="M216" s="396"/>
      <c r="N216" s="397"/>
      <c r="O216" s="36">
        <f t="shared" si="31"/>
        <v>0</v>
      </c>
      <c r="P216" s="172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40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401"/>
      <c r="G217" s="401"/>
      <c r="H217" s="12"/>
      <c r="I217" s="13"/>
      <c r="J217" s="13"/>
      <c r="K217" s="31">
        <f t="shared" si="32"/>
        <v>0</v>
      </c>
      <c r="L217" s="402"/>
      <c r="M217" s="403"/>
      <c r="N217" s="404"/>
      <c r="O217" s="173">
        <f t="shared" si="31"/>
        <v>0</v>
      </c>
      <c r="P217" s="173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405">
        <f>A157</f>
        <v>0</v>
      </c>
      <c r="B218" s="23">
        <f>B146</f>
        <v>0</v>
      </c>
      <c r="C218" s="23">
        <f>B218+1/24</f>
        <v>4.1666666666666664E-2</v>
      </c>
      <c r="D218" s="1"/>
      <c r="E218" s="171"/>
      <c r="F218" s="408"/>
      <c r="G218" s="409"/>
      <c r="H218" s="2"/>
      <c r="I218" s="3"/>
      <c r="J218" s="3"/>
      <c r="K218" s="29">
        <f t="shared" si="32"/>
        <v>0</v>
      </c>
      <c r="L218" s="410"/>
      <c r="M218" s="411"/>
      <c r="N218" s="412"/>
      <c r="O218" s="35">
        <f t="shared" si="31"/>
        <v>0</v>
      </c>
      <c r="P218" s="171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406"/>
      <c r="B219" s="24">
        <f>C218</f>
        <v>4.1666666666666664E-2</v>
      </c>
      <c r="C219" s="24">
        <f>B219+1/24</f>
        <v>8.3333333333333329E-2</v>
      </c>
      <c r="D219" s="5"/>
      <c r="E219" s="172"/>
      <c r="F219" s="393"/>
      <c r="G219" s="394"/>
      <c r="H219" s="6"/>
      <c r="I219" s="7"/>
      <c r="J219" s="7"/>
      <c r="K219" s="30">
        <f t="shared" si="32"/>
        <v>0</v>
      </c>
      <c r="L219" s="395"/>
      <c r="M219" s="396"/>
      <c r="N219" s="397"/>
      <c r="O219" s="36">
        <f t="shared" si="31"/>
        <v>0</v>
      </c>
      <c r="P219" s="172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40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72"/>
      <c r="F220" s="398"/>
      <c r="G220" s="398"/>
      <c r="H220" s="6"/>
      <c r="I220" s="7"/>
      <c r="J220" s="7"/>
      <c r="K220" s="30">
        <f t="shared" si="32"/>
        <v>0</v>
      </c>
      <c r="L220" s="395"/>
      <c r="M220" s="396"/>
      <c r="N220" s="397"/>
      <c r="O220" s="36">
        <f t="shared" si="31"/>
        <v>0</v>
      </c>
      <c r="P220" s="172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406"/>
      <c r="B221" s="24">
        <f t="shared" si="51"/>
        <v>0.125</v>
      </c>
      <c r="C221" s="24">
        <f t="shared" si="52"/>
        <v>0.16666666666666666</v>
      </c>
      <c r="D221" s="5"/>
      <c r="E221" s="172"/>
      <c r="F221" s="398"/>
      <c r="G221" s="398"/>
      <c r="H221" s="6"/>
      <c r="I221" s="7"/>
      <c r="J221" s="7"/>
      <c r="K221" s="30">
        <f t="shared" si="32"/>
        <v>0</v>
      </c>
      <c r="L221" s="395"/>
      <c r="M221" s="396"/>
      <c r="N221" s="397"/>
      <c r="O221" s="36">
        <f t="shared" si="31"/>
        <v>0</v>
      </c>
      <c r="P221" s="172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406"/>
      <c r="B222" s="24">
        <f t="shared" si="51"/>
        <v>0.16666666666666666</v>
      </c>
      <c r="C222" s="24">
        <f t="shared" si="52"/>
        <v>0.20833333333333331</v>
      </c>
      <c r="D222" s="5"/>
      <c r="E222" s="172"/>
      <c r="F222" s="398"/>
      <c r="G222" s="398"/>
      <c r="H222" s="6"/>
      <c r="I222" s="7"/>
      <c r="J222" s="7"/>
      <c r="K222" s="30">
        <f t="shared" si="32"/>
        <v>0</v>
      </c>
      <c r="L222" s="395"/>
      <c r="M222" s="396"/>
      <c r="N222" s="397"/>
      <c r="O222" s="36">
        <f t="shared" si="31"/>
        <v>0</v>
      </c>
      <c r="P222" s="172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406"/>
      <c r="B223" s="24">
        <f t="shared" si="51"/>
        <v>0.20833333333333331</v>
      </c>
      <c r="C223" s="24">
        <f t="shared" si="52"/>
        <v>0.24999999999999997</v>
      </c>
      <c r="D223" s="5"/>
      <c r="E223" s="172"/>
      <c r="F223" s="398"/>
      <c r="G223" s="398"/>
      <c r="H223" s="6"/>
      <c r="I223" s="7"/>
      <c r="J223" s="7"/>
      <c r="K223" s="30">
        <f t="shared" si="32"/>
        <v>0</v>
      </c>
      <c r="L223" s="395"/>
      <c r="M223" s="396"/>
      <c r="N223" s="397"/>
      <c r="O223" s="36">
        <f t="shared" si="31"/>
        <v>0</v>
      </c>
      <c r="P223" s="172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40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398"/>
      <c r="G224" s="398"/>
      <c r="H224" s="6"/>
      <c r="I224" s="7"/>
      <c r="J224" s="7"/>
      <c r="K224" s="30">
        <f t="shared" si="32"/>
        <v>0</v>
      </c>
      <c r="L224" s="395"/>
      <c r="M224" s="396"/>
      <c r="N224" s="397"/>
      <c r="O224" s="36">
        <f t="shared" si="31"/>
        <v>0</v>
      </c>
      <c r="P224" s="172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40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393"/>
      <c r="G225" s="394"/>
      <c r="H225" s="6"/>
      <c r="I225" s="7"/>
      <c r="J225" s="7"/>
      <c r="K225" s="30">
        <f t="shared" si="32"/>
        <v>0</v>
      </c>
      <c r="L225" s="395"/>
      <c r="M225" s="396"/>
      <c r="N225" s="397"/>
      <c r="O225" s="36">
        <f t="shared" si="31"/>
        <v>0</v>
      </c>
      <c r="P225" s="172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406"/>
      <c r="B226" s="24">
        <f t="shared" si="51"/>
        <v>0.33333333333333331</v>
      </c>
      <c r="C226" s="24">
        <f t="shared" si="52"/>
        <v>0.375</v>
      </c>
      <c r="D226" s="5"/>
      <c r="E226" s="9"/>
      <c r="F226" s="393"/>
      <c r="G226" s="394"/>
      <c r="H226" s="6"/>
      <c r="I226" s="7"/>
      <c r="J226" s="7"/>
      <c r="K226" s="30">
        <f t="shared" si="32"/>
        <v>0</v>
      </c>
      <c r="L226" s="395"/>
      <c r="M226" s="396"/>
      <c r="N226" s="397"/>
      <c r="O226" s="36">
        <f t="shared" ref="O226:O228" si="53">IF(H226=$V$5,$F$122,"")</f>
        <v>0</v>
      </c>
      <c r="P226" s="172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406"/>
      <c r="B227" s="24">
        <f t="shared" si="51"/>
        <v>0.375</v>
      </c>
      <c r="C227" s="24">
        <f t="shared" si="52"/>
        <v>0.41666666666666669</v>
      </c>
      <c r="D227" s="5"/>
      <c r="E227" s="9"/>
      <c r="F227" s="398"/>
      <c r="G227" s="398"/>
      <c r="H227" s="6"/>
      <c r="I227" s="7"/>
      <c r="J227" s="7"/>
      <c r="K227" s="30">
        <f t="shared" ref="K227:K228" si="54">(J227-I227+(J227&lt;I227))*24*60</f>
        <v>0</v>
      </c>
      <c r="L227" s="395"/>
      <c r="M227" s="396"/>
      <c r="N227" s="397"/>
      <c r="O227" s="36">
        <f t="shared" si="53"/>
        <v>0</v>
      </c>
      <c r="P227" s="172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40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401"/>
      <c r="G228" s="401"/>
      <c r="H228" s="12"/>
      <c r="I228" s="13"/>
      <c r="J228" s="13"/>
      <c r="K228" s="31">
        <f t="shared" si="54"/>
        <v>0</v>
      </c>
      <c r="L228" s="402"/>
      <c r="M228" s="403"/>
      <c r="N228" s="404"/>
      <c r="O228" s="173">
        <f t="shared" si="53"/>
        <v>0</v>
      </c>
      <c r="P228" s="173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5" thickBot="1">
      <c r="S229" s="34">
        <f t="shared" ref="S229:Z229" si="55">SUM(S162:S228)</f>
        <v>265</v>
      </c>
      <c r="T229" s="34">
        <f t="shared" si="55"/>
        <v>52.999999999999993</v>
      </c>
      <c r="U229" s="34">
        <f t="shared" si="55"/>
        <v>54.999999999999879</v>
      </c>
      <c r="V229" s="34">
        <f t="shared" si="55"/>
        <v>0</v>
      </c>
      <c r="W229" s="34">
        <f t="shared" si="55"/>
        <v>30.00000000000005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571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</mergeCells>
  <conditionalFormatting sqref="A37:F42">
    <cfRule type="containsBlanks" dxfId="589" priority="106" stopIfTrue="1">
      <formula>LEN(TRIM(A37))=0</formula>
    </cfRule>
  </conditionalFormatting>
  <conditionalFormatting sqref="A152:F157">
    <cfRule type="containsBlanks" dxfId="588" priority="80" stopIfTrue="1">
      <formula>LEN(TRIM(A152))=0</formula>
    </cfRule>
  </conditionalFormatting>
  <conditionalFormatting sqref="B21:C32">
    <cfRule type="containsBlanks" dxfId="587" priority="112" stopIfTrue="1">
      <formula>LEN(TRIM(B21))=0</formula>
    </cfRule>
  </conditionalFormatting>
  <conditionalFormatting sqref="B136:C147">
    <cfRule type="containsBlanks" dxfId="586" priority="86" stopIfTrue="1">
      <formula>LEN(TRIM(B136))=0</formula>
    </cfRule>
  </conditionalFormatting>
  <conditionalFormatting sqref="D162:D166 D167:G168 D169:F170">
    <cfRule type="containsBlanks" dxfId="585" priority="79" stopIfTrue="1">
      <formula>LEN(TRIM(D162))=0</formula>
    </cfRule>
  </conditionalFormatting>
  <conditionalFormatting sqref="D181:F182 D183:G184">
    <cfRule type="containsBlanks" dxfId="584" priority="78" stopIfTrue="1">
      <formula>LEN(TRIM(D181))=0</formula>
    </cfRule>
  </conditionalFormatting>
  <conditionalFormatting sqref="D61:G65 D66:F67 D68:J69">
    <cfRule type="containsBlanks" dxfId="583" priority="104" stopIfTrue="1">
      <formula>LEN(TRIM(D61))=0</formula>
    </cfRule>
  </conditionalFormatting>
  <conditionalFormatting sqref="D70:G76 D77:F78 D79:J80">
    <cfRule type="containsBlanks" dxfId="582" priority="103" stopIfTrue="1">
      <formula>LEN(TRIM(D70))=0</formula>
    </cfRule>
  </conditionalFormatting>
  <conditionalFormatting sqref="D81:G87 D88:F89 D90:J91">
    <cfRule type="containsBlanks" dxfId="581" priority="102" stopIfTrue="1">
      <formula>LEN(TRIM(D81))=0</formula>
    </cfRule>
  </conditionalFormatting>
  <conditionalFormatting sqref="D92:G98 D99:F100 D101:J102">
    <cfRule type="containsBlanks" dxfId="580" priority="50" stopIfTrue="1">
      <formula>LEN(TRIM(D92))=0</formula>
    </cfRule>
  </conditionalFormatting>
  <conditionalFormatting sqref="D103:G109 D110:F111 D112:J113">
    <cfRule type="containsBlanks" dxfId="579" priority="44" stopIfTrue="1">
      <formula>LEN(TRIM(D103))=0</formula>
    </cfRule>
  </conditionalFormatting>
  <conditionalFormatting sqref="D171:G180">
    <cfRule type="containsBlanks" dxfId="578" priority="13" stopIfTrue="1">
      <formula>LEN(TRIM(D171))=0</formula>
    </cfRule>
  </conditionalFormatting>
  <conditionalFormatting sqref="D188:G191 D192:F193 D194:G195">
    <cfRule type="containsBlanks" dxfId="577" priority="77" stopIfTrue="1">
      <formula>LEN(TRIM(D188))=0</formula>
    </cfRule>
  </conditionalFormatting>
  <conditionalFormatting sqref="D200:G202 D203:F204 D205:J206">
    <cfRule type="containsBlanks" dxfId="576" priority="76" stopIfTrue="1">
      <formula>LEN(TRIM(D200))=0</formula>
    </cfRule>
  </conditionalFormatting>
  <conditionalFormatting sqref="D207:G213 D214:F215 D216:J217">
    <cfRule type="containsBlanks" dxfId="575" priority="38" stopIfTrue="1">
      <formula>LEN(TRIM(D207))=0</formula>
    </cfRule>
  </conditionalFormatting>
  <conditionalFormatting sqref="D218:G224 D225:F226 D227:J228">
    <cfRule type="containsBlanks" dxfId="574" priority="31" stopIfTrue="1">
      <formula>LEN(TRIM(D218))=0</formula>
    </cfRule>
  </conditionalFormatting>
  <conditionalFormatting sqref="D47:J53 D54:F55 H54:J55">
    <cfRule type="containsBlanks" dxfId="573" priority="105" stopIfTrue="1">
      <formula>LEN(TRIM(D47))=0</formula>
    </cfRule>
  </conditionalFormatting>
  <conditionalFormatting sqref="D56:J60">
    <cfRule type="containsBlanks" dxfId="572" priority="1" stopIfTrue="1">
      <formula>LEN(TRIM(D56))=0</formula>
    </cfRule>
  </conditionalFormatting>
  <conditionalFormatting sqref="D185:J187">
    <cfRule type="containsBlanks" dxfId="571" priority="8" stopIfTrue="1">
      <formula>LEN(TRIM(D185))=0</formula>
    </cfRule>
  </conditionalFormatting>
  <conditionalFormatting sqref="D196:J199">
    <cfRule type="containsBlanks" dxfId="570" priority="2" stopIfTrue="1">
      <formula>LEN(TRIM(D196))=0</formula>
    </cfRule>
  </conditionalFormatting>
  <conditionalFormatting sqref="E21:E32">
    <cfRule type="containsBlanks" dxfId="569" priority="111" stopIfTrue="1">
      <formula>LEN(TRIM(E21))=0</formula>
    </cfRule>
  </conditionalFormatting>
  <conditionalFormatting sqref="E136:E147">
    <cfRule type="containsBlanks" dxfId="568" priority="85" stopIfTrue="1">
      <formula>LEN(TRIM(E136))=0</formula>
    </cfRule>
  </conditionalFormatting>
  <conditionalFormatting sqref="E165:G166">
    <cfRule type="containsBlanks" dxfId="567" priority="15" stopIfTrue="1">
      <formula>LEN(TRIM(E165))=0</formula>
    </cfRule>
  </conditionalFormatting>
  <conditionalFormatting sqref="E162:J164">
    <cfRule type="containsBlanks" dxfId="566" priority="21" stopIfTrue="1">
      <formula>LEN(TRIM(E162))=0</formula>
    </cfRule>
  </conditionalFormatting>
  <conditionalFormatting sqref="F5:H13">
    <cfRule type="containsBlanks" dxfId="565" priority="51" stopIfTrue="1">
      <formula>LEN(TRIM(F5))=0</formula>
    </cfRule>
  </conditionalFormatting>
  <conditionalFormatting sqref="F120:H128">
    <cfRule type="containsBlanks" dxfId="564" priority="62" stopIfTrue="1">
      <formula>LEN(TRIM(F120))=0</formula>
    </cfRule>
  </conditionalFormatting>
  <conditionalFormatting sqref="H61:J67">
    <cfRule type="containsBlanks" dxfId="563" priority="61" stopIfTrue="1">
      <formula>LEN(TRIM(H61))=0</formula>
    </cfRule>
  </conditionalFormatting>
  <conditionalFormatting sqref="H70:J78">
    <cfRule type="containsBlanks" dxfId="562" priority="60" stopIfTrue="1">
      <formula>LEN(TRIM(H70))=0</formula>
    </cfRule>
  </conditionalFormatting>
  <conditionalFormatting sqref="H81:J89">
    <cfRule type="containsBlanks" dxfId="561" priority="59" stopIfTrue="1">
      <formula>LEN(TRIM(H81))=0</formula>
    </cfRule>
  </conditionalFormatting>
  <conditionalFormatting sqref="H92:J100">
    <cfRule type="containsBlanks" dxfId="560" priority="45" stopIfTrue="1">
      <formula>LEN(TRIM(H92))=0</formula>
    </cfRule>
  </conditionalFormatting>
  <conditionalFormatting sqref="H103:J111">
    <cfRule type="containsBlanks" dxfId="559" priority="39" stopIfTrue="1">
      <formula>LEN(TRIM(H103))=0</formula>
    </cfRule>
  </conditionalFormatting>
  <conditionalFormatting sqref="H165:J184">
    <cfRule type="containsBlanks" dxfId="558" priority="14" stopIfTrue="1">
      <formula>LEN(TRIM(H165))=0</formula>
    </cfRule>
  </conditionalFormatting>
  <conditionalFormatting sqref="H188:J195">
    <cfRule type="containsBlanks" dxfId="557" priority="54" stopIfTrue="1">
      <formula>LEN(TRIM(H188))=0</formula>
    </cfRule>
  </conditionalFormatting>
  <conditionalFormatting sqref="H200:J204">
    <cfRule type="containsBlanks" dxfId="556" priority="53" stopIfTrue="1">
      <formula>LEN(TRIM(H200))=0</formula>
    </cfRule>
  </conditionalFormatting>
  <conditionalFormatting sqref="H207:J215">
    <cfRule type="containsBlanks" dxfId="555" priority="32" stopIfTrue="1">
      <formula>LEN(TRIM(H207))=0</formula>
    </cfRule>
  </conditionalFormatting>
  <conditionalFormatting sqref="H218:J226">
    <cfRule type="containsBlanks" dxfId="554" priority="25" stopIfTrue="1">
      <formula>LEN(TRIM(H218))=0</formula>
    </cfRule>
  </conditionalFormatting>
  <conditionalFormatting sqref="K5:L13">
    <cfRule type="containsBlanks" dxfId="553" priority="52" stopIfTrue="1">
      <formula>LEN(TRIM(K5))=0</formula>
    </cfRule>
  </conditionalFormatting>
  <conditionalFormatting sqref="K120:L128">
    <cfRule type="containsBlanks" dxfId="552" priority="88" stopIfTrue="1">
      <formula>LEN(TRIM(K120))=0</formula>
    </cfRule>
  </conditionalFormatting>
  <conditionalFormatting sqref="L47:L113">
    <cfRule type="containsBlanks" dxfId="551" priority="40" stopIfTrue="1">
      <formula>LEN(TRIM(L47))=0</formula>
    </cfRule>
  </conditionalFormatting>
  <conditionalFormatting sqref="L162:L228">
    <cfRule type="containsBlanks" dxfId="550" priority="12" stopIfTrue="1">
      <formula>LEN(TRIM(L162))=0</formula>
    </cfRule>
  </conditionalFormatting>
  <conditionalFormatting sqref="O47:Q113">
    <cfRule type="containsBlanks" dxfId="549" priority="41" stopIfTrue="1">
      <formula>LEN(TRIM(O47))=0</formula>
    </cfRule>
  </conditionalFormatting>
  <conditionalFormatting sqref="O162:Q228">
    <cfRule type="containsBlanks" dxfId="548" priority="26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645F8002-CBFC-492A-AEB3-C8B9191DC132}">
      <formula1>$V$3:$V$5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19"/>
  <dimension ref="A1:AB229"/>
  <sheetViews>
    <sheetView topLeftCell="A130" zoomScale="70" zoomScaleNormal="70" workbookViewId="0">
      <selection activeCell="G156" sqref="G156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185"/>
      <c r="S1" s="185"/>
      <c r="T1" s="185"/>
      <c r="U1" s="185"/>
    </row>
    <row r="2" spans="1:24" ht="15.75" thickBot="1">
      <c r="A2" s="258" t="s">
        <v>90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186"/>
      <c r="S2" s="186"/>
      <c r="T2" s="186"/>
      <c r="U2" s="186"/>
    </row>
    <row r="3" spans="1:24" ht="18.75" thickBot="1">
      <c r="A3" s="259" t="s">
        <v>60</v>
      </c>
      <c r="B3" s="260"/>
      <c r="C3" s="260"/>
      <c r="D3" s="260"/>
      <c r="E3" s="261"/>
      <c r="F3" s="37" t="s">
        <v>61</v>
      </c>
      <c r="G3" s="38">
        <f>SUM(J21:J32)+SUM(J136:J147)</f>
        <v>31056.666666666657</v>
      </c>
      <c r="H3" s="38">
        <f>SUM(K21:K32)+SUM(K136:K147)</f>
        <v>31576</v>
      </c>
      <c r="I3" s="81" t="s">
        <v>47</v>
      </c>
      <c r="J3" s="82">
        <v>2000</v>
      </c>
      <c r="K3" s="83" t="s">
        <v>54</v>
      </c>
      <c r="L3" s="84">
        <v>720</v>
      </c>
    </row>
    <row r="4" spans="1:24" ht="20.25" customHeight="1" thickBot="1">
      <c r="A4" s="262" t="s">
        <v>8</v>
      </c>
      <c r="B4" s="263"/>
      <c r="C4" s="263"/>
      <c r="D4" s="263"/>
      <c r="E4" s="264"/>
      <c r="F4" s="265" t="s">
        <v>34</v>
      </c>
      <c r="G4" s="265"/>
      <c r="H4" s="266"/>
      <c r="I4" s="265" t="s">
        <v>9</v>
      </c>
      <c r="J4" s="267"/>
      <c r="K4" s="268" t="s">
        <v>16</v>
      </c>
      <c r="L4" s="266"/>
      <c r="M4" s="85"/>
      <c r="N4" s="269" t="s">
        <v>28</v>
      </c>
      <c r="O4" s="270"/>
      <c r="P4" s="270"/>
      <c r="Q4" s="270"/>
      <c r="R4" s="270"/>
      <c r="S4" s="270"/>
      <c r="T4" s="270"/>
      <c r="U4" s="271"/>
      <c r="X4" s="86"/>
    </row>
    <row r="5" spans="1:24" ht="15" thickBot="1">
      <c r="A5" s="289" t="s">
        <v>63</v>
      </c>
      <c r="B5" s="290"/>
      <c r="C5" s="290"/>
      <c r="D5" s="290"/>
      <c r="E5" s="290"/>
      <c r="F5" s="291" t="s">
        <v>373</v>
      </c>
      <c r="G5" s="292"/>
      <c r="H5" s="293"/>
      <c r="I5" s="294" t="s">
        <v>65</v>
      </c>
      <c r="J5" s="295"/>
      <c r="K5" s="291" t="s">
        <v>268</v>
      </c>
      <c r="L5" s="293"/>
      <c r="N5" s="296"/>
      <c r="O5" s="280" t="s">
        <v>29</v>
      </c>
      <c r="P5" s="281"/>
      <c r="Q5" s="281"/>
      <c r="R5" s="178"/>
      <c r="S5" s="178"/>
      <c r="T5" s="178"/>
      <c r="U5" s="87"/>
      <c r="X5" s="88"/>
    </row>
    <row r="6" spans="1:24" ht="14.25">
      <c r="A6" s="183" t="s">
        <v>7</v>
      </c>
      <c r="B6" s="184"/>
      <c r="C6" s="184"/>
      <c r="D6" s="184"/>
      <c r="E6" s="184"/>
      <c r="F6" s="275" t="s">
        <v>389</v>
      </c>
      <c r="G6" s="276"/>
      <c r="H6" s="277"/>
      <c r="I6" s="294" t="s">
        <v>45</v>
      </c>
      <c r="J6" s="295"/>
      <c r="K6" s="275" t="s">
        <v>269</v>
      </c>
      <c r="L6" s="277"/>
      <c r="N6" s="297"/>
      <c r="O6" s="298"/>
      <c r="P6" s="299"/>
      <c r="Q6" s="299"/>
      <c r="R6" s="179"/>
      <c r="S6" s="179"/>
      <c r="T6" s="179"/>
      <c r="U6" s="89"/>
      <c r="X6" s="88"/>
    </row>
    <row r="7" spans="1:24" ht="16.5" customHeight="1">
      <c r="A7" s="272" t="s">
        <v>46</v>
      </c>
      <c r="B7" s="273"/>
      <c r="C7" s="273"/>
      <c r="D7" s="273"/>
      <c r="E7" s="274"/>
      <c r="F7" s="275"/>
      <c r="G7" s="276"/>
      <c r="H7" s="277"/>
      <c r="I7" s="183" t="s">
        <v>44</v>
      </c>
      <c r="J7" s="71"/>
      <c r="K7" s="275"/>
      <c r="L7" s="277"/>
      <c r="N7" s="278"/>
      <c r="O7" s="280" t="s">
        <v>30</v>
      </c>
      <c r="P7" s="281"/>
      <c r="Q7" s="282"/>
      <c r="R7" s="180"/>
      <c r="S7" s="180"/>
      <c r="T7" s="180"/>
      <c r="U7" s="87"/>
      <c r="X7" s="88"/>
    </row>
    <row r="8" spans="1:24" ht="16.5" customHeight="1" thickBot="1">
      <c r="A8" s="272" t="s">
        <v>66</v>
      </c>
      <c r="B8" s="273"/>
      <c r="C8" s="273"/>
      <c r="D8" s="273"/>
      <c r="E8" s="274"/>
      <c r="F8" s="286"/>
      <c r="G8" s="287"/>
      <c r="H8" s="288"/>
      <c r="I8" s="183" t="s">
        <v>67</v>
      </c>
      <c r="J8" s="71"/>
      <c r="K8" s="286"/>
      <c r="L8" s="288"/>
      <c r="N8" s="279"/>
      <c r="O8" s="283"/>
      <c r="P8" s="284"/>
      <c r="Q8" s="285"/>
      <c r="R8" s="181"/>
      <c r="S8" s="181"/>
      <c r="T8" s="181"/>
      <c r="U8" s="91"/>
      <c r="X8" s="88"/>
    </row>
    <row r="9" spans="1:24" ht="15" thickBot="1">
      <c r="A9" s="303" t="s">
        <v>66</v>
      </c>
      <c r="B9" s="304"/>
      <c r="C9" s="304"/>
      <c r="D9" s="304"/>
      <c r="E9" s="305"/>
      <c r="F9" s="306"/>
      <c r="G9" s="307"/>
      <c r="H9" s="308"/>
      <c r="I9" s="92"/>
      <c r="J9" s="93"/>
      <c r="K9" s="306"/>
      <c r="L9" s="308"/>
      <c r="N9" s="309"/>
      <c r="O9" s="309"/>
      <c r="P9" s="310"/>
      <c r="Q9" s="310"/>
      <c r="R9" s="182"/>
      <c r="S9" s="182"/>
      <c r="T9" s="182"/>
      <c r="U9" s="182"/>
      <c r="X9" s="88"/>
    </row>
    <row r="10" spans="1:24" ht="15" hidden="1" thickBot="1">
      <c r="A10" s="94"/>
      <c r="B10" s="95"/>
      <c r="C10" s="95"/>
      <c r="D10" s="95"/>
      <c r="E10" s="95"/>
      <c r="F10" s="96"/>
      <c r="G10" s="96"/>
      <c r="H10" s="96"/>
      <c r="I10" s="95"/>
      <c r="J10" s="95"/>
      <c r="K10" s="96"/>
      <c r="L10" s="97"/>
      <c r="N10" s="177"/>
      <c r="O10" s="177"/>
      <c r="P10" s="182"/>
      <c r="Q10" s="182"/>
      <c r="R10" s="182"/>
      <c r="S10" s="182"/>
      <c r="T10" s="182"/>
      <c r="U10" s="182"/>
      <c r="X10" s="88"/>
    </row>
    <row r="11" spans="1:24" ht="15" hidden="1" thickBot="1">
      <c r="A11" s="94"/>
      <c r="B11" s="95"/>
      <c r="C11" s="95"/>
      <c r="D11" s="95"/>
      <c r="E11" s="95"/>
      <c r="F11" s="96"/>
      <c r="G11" s="96"/>
      <c r="H11" s="96"/>
      <c r="I11" s="95"/>
      <c r="J11" s="95"/>
      <c r="K11" s="96"/>
      <c r="L11" s="97"/>
      <c r="N11" s="177"/>
      <c r="O11" s="177"/>
      <c r="P11" s="182"/>
      <c r="Q11" s="182"/>
      <c r="R11" s="182"/>
      <c r="S11" s="182"/>
      <c r="T11" s="182"/>
      <c r="U11" s="182"/>
      <c r="X11" s="88"/>
    </row>
    <row r="12" spans="1:24" ht="15" hidden="1" thickBot="1">
      <c r="A12" s="94"/>
      <c r="B12" s="95"/>
      <c r="C12" s="95"/>
      <c r="D12" s="95"/>
      <c r="E12" s="95"/>
      <c r="F12" s="96"/>
      <c r="G12" s="96"/>
      <c r="H12" s="96"/>
      <c r="I12" s="95"/>
      <c r="J12" s="95"/>
      <c r="K12" s="96"/>
      <c r="L12" s="97"/>
      <c r="N12" s="177"/>
      <c r="O12" s="177"/>
      <c r="P12" s="182"/>
      <c r="Q12" s="182"/>
      <c r="R12" s="182"/>
      <c r="S12" s="182"/>
      <c r="T12" s="182"/>
      <c r="U12" s="182"/>
      <c r="X12" s="88"/>
    </row>
    <row r="13" spans="1:24" ht="15" hidden="1" thickBot="1">
      <c r="A13" s="94"/>
      <c r="B13" s="95"/>
      <c r="C13" s="95"/>
      <c r="D13" s="95"/>
      <c r="E13" s="95"/>
      <c r="F13" s="96"/>
      <c r="G13" s="96"/>
      <c r="H13" s="96"/>
      <c r="I13" s="95"/>
      <c r="J13" s="95"/>
      <c r="K13" s="96"/>
      <c r="L13" s="97"/>
      <c r="N13" s="177"/>
      <c r="O13" s="177"/>
      <c r="P13" s="182"/>
      <c r="Q13" s="182"/>
      <c r="R13" s="182"/>
      <c r="S13" s="182"/>
      <c r="T13" s="182"/>
      <c r="U13" s="182"/>
      <c r="X13" s="88"/>
    </row>
    <row r="14" spans="1:24" ht="18.75" customHeight="1" thickBot="1">
      <c r="A14" s="311" t="s">
        <v>33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3"/>
      <c r="N14" s="314" t="s">
        <v>37</v>
      </c>
      <c r="O14" s="315"/>
      <c r="P14" s="315"/>
      <c r="Q14" s="315"/>
      <c r="R14" s="315"/>
      <c r="S14" s="315"/>
      <c r="T14" s="315"/>
      <c r="U14" s="315"/>
      <c r="V14" s="316"/>
      <c r="X14" s="88"/>
    </row>
    <row r="15" spans="1:24" ht="8.25" customHeight="1">
      <c r="A15" s="300" t="s">
        <v>83</v>
      </c>
      <c r="B15" s="300" t="s">
        <v>51</v>
      </c>
      <c r="C15" s="300" t="s">
        <v>52</v>
      </c>
      <c r="D15" s="300" t="s">
        <v>24</v>
      </c>
      <c r="E15" s="300" t="s">
        <v>53</v>
      </c>
      <c r="F15" s="300" t="s">
        <v>55</v>
      </c>
      <c r="G15" s="300" t="s">
        <v>50</v>
      </c>
      <c r="H15" s="300" t="s">
        <v>64</v>
      </c>
      <c r="I15" s="300" t="s">
        <v>57</v>
      </c>
      <c r="J15" s="300" t="s">
        <v>49</v>
      </c>
      <c r="K15" s="300" t="s">
        <v>35</v>
      </c>
      <c r="L15" s="337" t="s">
        <v>48</v>
      </c>
      <c r="N15" s="324" t="s">
        <v>41</v>
      </c>
      <c r="O15" s="324"/>
      <c r="P15" s="325" t="s">
        <v>42</v>
      </c>
      <c r="Q15" s="326"/>
      <c r="R15" s="326"/>
      <c r="S15" s="326"/>
      <c r="T15" s="326"/>
      <c r="U15" s="327"/>
      <c r="V15" s="324" t="s">
        <v>43</v>
      </c>
      <c r="X15" s="88"/>
    </row>
    <row r="16" spans="1:24" ht="12.75" customHeight="1">
      <c r="A16" s="301"/>
      <c r="B16" s="301"/>
      <c r="C16" s="301"/>
      <c r="D16" s="301"/>
      <c r="E16" s="301"/>
      <c r="F16" s="301"/>
      <c r="G16" s="301"/>
      <c r="H16" s="301"/>
      <c r="I16" s="301"/>
      <c r="J16" s="301"/>
      <c r="K16" s="301"/>
      <c r="L16" s="338"/>
      <c r="N16" s="324"/>
      <c r="O16" s="324"/>
      <c r="P16" s="328"/>
      <c r="Q16" s="329"/>
      <c r="R16" s="329"/>
      <c r="S16" s="329"/>
      <c r="T16" s="329"/>
      <c r="U16" s="330"/>
      <c r="V16" s="324"/>
      <c r="X16" s="88"/>
    </row>
    <row r="17" spans="1:24" ht="12.75" customHeight="1">
      <c r="A17" s="301"/>
      <c r="B17" s="301"/>
      <c r="C17" s="301"/>
      <c r="D17" s="301"/>
      <c r="E17" s="301"/>
      <c r="F17" s="301"/>
      <c r="G17" s="301"/>
      <c r="H17" s="301"/>
      <c r="I17" s="301"/>
      <c r="J17" s="301"/>
      <c r="K17" s="301"/>
      <c r="L17" s="338"/>
      <c r="N17" s="324"/>
      <c r="O17" s="324"/>
      <c r="P17" s="328"/>
      <c r="Q17" s="329"/>
      <c r="R17" s="329"/>
      <c r="S17" s="329"/>
      <c r="T17" s="329"/>
      <c r="U17" s="330"/>
      <c r="V17" s="324"/>
      <c r="X17" s="88"/>
    </row>
    <row r="18" spans="1:24" ht="3.75" customHeight="1">
      <c r="A18" s="301"/>
      <c r="B18" s="301"/>
      <c r="C18" s="301"/>
      <c r="D18" s="301"/>
      <c r="E18" s="301"/>
      <c r="F18" s="301"/>
      <c r="G18" s="301"/>
      <c r="H18" s="301"/>
      <c r="I18" s="301"/>
      <c r="J18" s="301"/>
      <c r="K18" s="301"/>
      <c r="L18" s="338"/>
      <c r="N18" s="324"/>
      <c r="O18" s="324"/>
      <c r="P18" s="331"/>
      <c r="Q18" s="332"/>
      <c r="R18" s="332"/>
      <c r="S18" s="332"/>
      <c r="T18" s="332"/>
      <c r="U18" s="333"/>
      <c r="V18" s="324"/>
      <c r="X18" s="88"/>
    </row>
    <row r="19" spans="1:24" ht="45.75" customHeight="1" thickBot="1">
      <c r="A19" s="301"/>
      <c r="B19" s="301"/>
      <c r="C19" s="301"/>
      <c r="D19" s="302"/>
      <c r="E19" s="302"/>
      <c r="F19" s="302"/>
      <c r="G19" s="302"/>
      <c r="H19" s="302"/>
      <c r="I19" s="302"/>
      <c r="J19" s="302"/>
      <c r="K19" s="302"/>
      <c r="L19" s="338"/>
      <c r="M19" s="98"/>
      <c r="N19" s="334" t="s">
        <v>17</v>
      </c>
      <c r="O19" s="334"/>
      <c r="P19" s="18">
        <f>SUM(S47:S58)</f>
        <v>80.000000000000028</v>
      </c>
      <c r="Q19" s="18">
        <f>SUM(S59:S69)</f>
        <v>149.99999999999994</v>
      </c>
      <c r="R19" s="18">
        <f>SUM(S70:S80)</f>
        <v>49.999999999999986</v>
      </c>
      <c r="S19" s="18">
        <f>SUM(S81:S91)</f>
        <v>49.999999999999986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329.99999999999994</v>
      </c>
      <c r="X19" s="182"/>
    </row>
    <row r="20" spans="1:24" ht="14.45" customHeight="1" thickBot="1">
      <c r="A20" s="317"/>
      <c r="B20" s="317"/>
      <c r="C20" s="317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176" t="s">
        <v>18</v>
      </c>
      <c r="O20" s="176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82"/>
    </row>
    <row r="21" spans="1:24" ht="17.25" customHeight="1">
      <c r="A21" s="300" t="str">
        <f>A37</f>
        <v>ежевика</v>
      </c>
      <c r="B21" s="318">
        <v>0.33333333333333331</v>
      </c>
      <c r="C21" s="318">
        <v>0.44444444444444442</v>
      </c>
      <c r="D21" s="320">
        <f>(C21-B21+(C21&lt;B21))*24*60</f>
        <v>160</v>
      </c>
      <c r="E21" s="322">
        <v>2200</v>
      </c>
      <c r="F21" s="335">
        <f>IF(E21=0,0,(F37/J3*60))</f>
        <v>93.63</v>
      </c>
      <c r="G21" s="339">
        <f>IF($K21=0,0,(K21*100)/(D21*$J$3/60))</f>
        <v>58.518750000000004</v>
      </c>
      <c r="H21" s="335">
        <f>P19+P26</f>
        <v>80.000000000000028</v>
      </c>
      <c r="I21" s="339">
        <f>D21-F21-P27</f>
        <v>-28.630000000000052</v>
      </c>
      <c r="J21" s="320">
        <f>(D21-H21)/60*E21</f>
        <v>2933.3333333333321</v>
      </c>
      <c r="K21" s="341">
        <f>F37</f>
        <v>3121</v>
      </c>
      <c r="L21" s="100">
        <f>IF($K21=0,0,K21/J21)</f>
        <v>1.0639772727272732</v>
      </c>
      <c r="N21" s="176" t="s">
        <v>19</v>
      </c>
      <c r="O21" s="176"/>
      <c r="P21" s="18">
        <f>SUM(U46:U57)</f>
        <v>15.000000000000027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15.000000000000027</v>
      </c>
      <c r="W21" s="182"/>
      <c r="X21" s="182"/>
    </row>
    <row r="22" spans="1:24" ht="17.25" customHeight="1" thickBot="1">
      <c r="A22" s="317"/>
      <c r="B22" s="319"/>
      <c r="C22" s="319"/>
      <c r="D22" s="321"/>
      <c r="E22" s="323"/>
      <c r="F22" s="336"/>
      <c r="G22" s="340"/>
      <c r="H22" s="336"/>
      <c r="I22" s="340"/>
      <c r="J22" s="321"/>
      <c r="K22" s="342"/>
      <c r="L22" s="101">
        <f>K21-J21</f>
        <v>187.66666666666788</v>
      </c>
      <c r="N22" s="176" t="s">
        <v>20</v>
      </c>
      <c r="O22" s="176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82"/>
      <c r="X22" s="182"/>
    </row>
    <row r="23" spans="1:24" ht="17.25" customHeight="1">
      <c r="A23" s="300" t="str">
        <f>A38</f>
        <v>имбирный пряник</v>
      </c>
      <c r="B23" s="318">
        <v>0.44444444444444442</v>
      </c>
      <c r="C23" s="318">
        <v>0.54166666666666663</v>
      </c>
      <c r="D23" s="320">
        <f>(C23-B23+(C23&lt;B23))*24*60</f>
        <v>139.99999999999997</v>
      </c>
      <c r="E23" s="322">
        <v>2200</v>
      </c>
      <c r="F23" s="335">
        <f>IF(E23=0,0,(F38/J3*60))</f>
        <v>137.55000000000001</v>
      </c>
      <c r="G23" s="339">
        <f>IF($K23=0,0,(K23*100)/(D23*$J$3/60))</f>
        <v>98.250000000000014</v>
      </c>
      <c r="H23" s="335">
        <f>Q19+Q26</f>
        <v>149.99999999999994</v>
      </c>
      <c r="I23" s="339">
        <f>D23-F23-Q27</f>
        <v>-147.54999999999998</v>
      </c>
      <c r="J23" s="320">
        <f>(D23-H23)/60*E23</f>
        <v>-366.66666666666561</v>
      </c>
      <c r="K23" s="341">
        <f>F38</f>
        <v>4585</v>
      </c>
      <c r="L23" s="102">
        <f>IF($K23=0,0,K23/J23)</f>
        <v>-12.504545454545491</v>
      </c>
      <c r="N23" s="176" t="s">
        <v>27</v>
      </c>
      <c r="O23" s="176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82"/>
      <c r="X23" s="182"/>
    </row>
    <row r="24" spans="1:24" ht="16.899999999999999" customHeight="1" thickBot="1">
      <c r="A24" s="317"/>
      <c r="B24" s="319"/>
      <c r="C24" s="319"/>
      <c r="D24" s="321"/>
      <c r="E24" s="323"/>
      <c r="F24" s="336"/>
      <c r="G24" s="340"/>
      <c r="H24" s="336"/>
      <c r="I24" s="340"/>
      <c r="J24" s="321"/>
      <c r="K24" s="342"/>
      <c r="L24" s="101">
        <f>K23-J23</f>
        <v>4951.6666666666661</v>
      </c>
      <c r="N24" s="174" t="s">
        <v>21</v>
      </c>
      <c r="O24" s="174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82"/>
      <c r="X24" s="182"/>
    </row>
    <row r="25" spans="1:24" ht="16.899999999999999" customHeight="1" collapsed="1">
      <c r="A25" s="300" t="str">
        <f>A39</f>
        <v>имбирь</v>
      </c>
      <c r="B25" s="318">
        <v>0.54166666666666663</v>
      </c>
      <c r="C25" s="318">
        <v>0.6875</v>
      </c>
      <c r="D25" s="320">
        <f>(C25-B25+(C25&lt;B25))*24*60</f>
        <v>210.00000000000006</v>
      </c>
      <c r="E25" s="322">
        <v>2200</v>
      </c>
      <c r="F25" s="335">
        <f>IF(E25=0,0,(F39/J3*60))</f>
        <v>93.3</v>
      </c>
      <c r="G25" s="339">
        <f>IF($K25=0,0,(K25*100)/(D25*$J$3/60))</f>
        <v>44.428571428571416</v>
      </c>
      <c r="H25" s="335">
        <f>R19+R26</f>
        <v>49.999999999999986</v>
      </c>
      <c r="I25" s="339">
        <f>D25-F25-R27</f>
        <v>66.700000000000074</v>
      </c>
      <c r="J25" s="320">
        <f>(D25-H25)/60*E25</f>
        <v>5866.6666666666679</v>
      </c>
      <c r="K25" s="341">
        <f>F39</f>
        <v>3110</v>
      </c>
      <c r="L25" s="100">
        <f>IF($K25=0,0,K25/J25)</f>
        <v>0.53011363636363629</v>
      </c>
      <c r="N25" s="174" t="s">
        <v>39</v>
      </c>
      <c r="O25" s="174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82"/>
      <c r="X25" s="182"/>
    </row>
    <row r="26" spans="1:24" ht="16.899999999999999" customHeight="1" thickBot="1">
      <c r="A26" s="317"/>
      <c r="B26" s="319"/>
      <c r="C26" s="319"/>
      <c r="D26" s="321"/>
      <c r="E26" s="323"/>
      <c r="F26" s="336"/>
      <c r="G26" s="340"/>
      <c r="H26" s="336"/>
      <c r="I26" s="340"/>
      <c r="J26" s="321"/>
      <c r="K26" s="342"/>
      <c r="L26" s="101">
        <f>K25-J25</f>
        <v>-2756.6666666666679</v>
      </c>
      <c r="N26" s="343" t="s">
        <v>22</v>
      </c>
      <c r="O26" s="343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82"/>
      <c r="X26" s="182"/>
    </row>
    <row r="27" spans="1:24" ht="16.899999999999999" customHeight="1" collapsed="1">
      <c r="A27" s="301" t="str">
        <f>A40</f>
        <v>клиновый</v>
      </c>
      <c r="B27" s="348">
        <v>0.6875</v>
      </c>
      <c r="C27" s="348">
        <v>0.83333333333333337</v>
      </c>
      <c r="D27" s="346">
        <f>(C27-B27+(C27&lt;B27))*24*60</f>
        <v>210.00000000000006</v>
      </c>
      <c r="E27" s="349">
        <v>2200</v>
      </c>
      <c r="F27" s="344">
        <f>IF(E27=0,0,(F40/J3*60))</f>
        <v>25.74</v>
      </c>
      <c r="G27" s="339">
        <f>IF($K27=0,0,(K27*100)/(D27*$J$3/60))</f>
        <v>12.257142857142854</v>
      </c>
      <c r="H27" s="344">
        <f>S19+S26</f>
        <v>49.999999999999986</v>
      </c>
      <c r="I27" s="345">
        <f>D27-F27-S27</f>
        <v>134.26000000000005</v>
      </c>
      <c r="J27" s="346">
        <f>(D27-H27)/60*E27</f>
        <v>5866.6666666666679</v>
      </c>
      <c r="K27" s="341">
        <f>F40</f>
        <v>858</v>
      </c>
      <c r="L27" s="100">
        <f>IF($K27=0,0,K27/J27)</f>
        <v>0.14624999999999996</v>
      </c>
      <c r="N27" s="347" t="s">
        <v>15</v>
      </c>
      <c r="O27" s="347"/>
      <c r="P27" s="19">
        <f t="shared" ref="P27:U27" si="1">SUM(P18:P26)</f>
        <v>95.000000000000057</v>
      </c>
      <c r="Q27" s="19">
        <f t="shared" si="1"/>
        <v>149.99999999999994</v>
      </c>
      <c r="R27" s="19">
        <f t="shared" si="1"/>
        <v>49.999999999999986</v>
      </c>
      <c r="S27" s="19">
        <f t="shared" si="1"/>
        <v>49.999999999999986</v>
      </c>
      <c r="T27" s="19">
        <f t="shared" si="1"/>
        <v>0</v>
      </c>
      <c r="U27" s="19">
        <f t="shared" si="1"/>
        <v>0</v>
      </c>
      <c r="V27" s="19">
        <f>P27+Q27+R27+S27+T27+U27</f>
        <v>345</v>
      </c>
      <c r="W27" s="182"/>
      <c r="X27" s="182"/>
    </row>
    <row r="28" spans="1:24" ht="16.899999999999999" customHeight="1" thickBot="1">
      <c r="A28" s="317"/>
      <c r="B28" s="319"/>
      <c r="C28" s="319"/>
      <c r="D28" s="321"/>
      <c r="E28" s="323"/>
      <c r="F28" s="336"/>
      <c r="G28" s="340"/>
      <c r="H28" s="336"/>
      <c r="I28" s="340"/>
      <c r="J28" s="321"/>
      <c r="K28" s="342"/>
      <c r="L28" s="101">
        <f>K27-J27</f>
        <v>-5008.6666666666679</v>
      </c>
      <c r="N28" s="347"/>
      <c r="O28" s="347"/>
      <c r="P28" s="19"/>
      <c r="Q28" s="19"/>
      <c r="R28" s="19"/>
      <c r="S28" s="19"/>
      <c r="T28" s="19"/>
      <c r="U28" s="19"/>
      <c r="V28" s="19"/>
      <c r="W28" s="182"/>
      <c r="X28" s="182"/>
    </row>
    <row r="29" spans="1:24" ht="16.899999999999999" customHeight="1">
      <c r="A29" s="300" t="str">
        <f>A41</f>
        <v>земляника</v>
      </c>
      <c r="B29" s="318"/>
      <c r="C29" s="318"/>
      <c r="D29" s="320">
        <f>(C29-B29+(C29&lt;B29))*24*60</f>
        <v>0</v>
      </c>
      <c r="E29" s="322"/>
      <c r="F29" s="335">
        <f>IF(E29=0,0,(F41/J3*60))</f>
        <v>0</v>
      </c>
      <c r="G29" s="339" t="e">
        <f>IF($K29=0,0,(K29*100)/(D29*$J$3/60))</f>
        <v>#DIV/0!</v>
      </c>
      <c r="H29" s="335">
        <f>T19+T26</f>
        <v>0</v>
      </c>
      <c r="I29" s="339">
        <f>D29-F29-T27</f>
        <v>0</v>
      </c>
      <c r="J29" s="320">
        <f>(D29-H29)/60*E29</f>
        <v>0</v>
      </c>
      <c r="K29" s="341">
        <f>F41</f>
        <v>269</v>
      </c>
      <c r="L29" s="100" t="e">
        <f>IF($K29=0,0,K29/J29)</f>
        <v>#DIV/0!</v>
      </c>
      <c r="V29" s="182"/>
      <c r="W29" s="182"/>
      <c r="X29" s="182"/>
    </row>
    <row r="30" spans="1:24" ht="16.899999999999999" customHeight="1" thickBot="1">
      <c r="A30" s="317"/>
      <c r="B30" s="319"/>
      <c r="C30" s="319"/>
      <c r="D30" s="321"/>
      <c r="E30" s="323"/>
      <c r="F30" s="336"/>
      <c r="G30" s="340"/>
      <c r="H30" s="336"/>
      <c r="I30" s="340"/>
      <c r="J30" s="321"/>
      <c r="K30" s="342"/>
      <c r="L30" s="101">
        <f>K29-J29</f>
        <v>269</v>
      </c>
      <c r="V30" s="182"/>
      <c r="W30" s="182"/>
      <c r="X30" s="182"/>
    </row>
    <row r="31" spans="1:24" ht="16.899999999999999" customHeight="1">
      <c r="A31" s="300">
        <f>A42</f>
        <v>0</v>
      </c>
      <c r="B31" s="318"/>
      <c r="C31" s="318"/>
      <c r="D31" s="320">
        <f>(C31-B31+(C31&lt;B31))*24*60</f>
        <v>0</v>
      </c>
      <c r="E31" s="322"/>
      <c r="F31" s="335">
        <f>IF(E31=0,0,(F42/J3*60))</f>
        <v>0</v>
      </c>
      <c r="G31" s="339">
        <f>IF($K31=0,0,(K31*100)/(D31*$J$3/60))</f>
        <v>0</v>
      </c>
      <c r="H31" s="335">
        <f>U19+U26</f>
        <v>0</v>
      </c>
      <c r="I31" s="339">
        <f>D31-F31-U27</f>
        <v>0</v>
      </c>
      <c r="J31" s="320">
        <f>(D31-H31)/60*E31</f>
        <v>0</v>
      </c>
      <c r="K31" s="341">
        <f>F42</f>
        <v>0</v>
      </c>
      <c r="L31" s="100">
        <f>IF($K31=0,0,K31/J31)</f>
        <v>0</v>
      </c>
      <c r="V31" s="182"/>
      <c r="W31" s="182"/>
      <c r="X31" s="182"/>
    </row>
    <row r="32" spans="1:24" ht="16.899999999999999" customHeight="1" thickBot="1">
      <c r="A32" s="317"/>
      <c r="B32" s="319"/>
      <c r="C32" s="319"/>
      <c r="D32" s="321"/>
      <c r="E32" s="323"/>
      <c r="F32" s="336"/>
      <c r="G32" s="340"/>
      <c r="H32" s="336"/>
      <c r="I32" s="340"/>
      <c r="J32" s="321"/>
      <c r="K32" s="342"/>
      <c r="L32" s="103">
        <f>K31-J31</f>
        <v>0</v>
      </c>
      <c r="V32" s="182"/>
      <c r="W32" s="182"/>
      <c r="X32" s="182"/>
    </row>
    <row r="33" spans="1:28" s="104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175" t="s">
        <v>81</v>
      </c>
      <c r="K33" s="140" t="s">
        <v>82</v>
      </c>
      <c r="L33" s="354">
        <f>IF($K34=0,0,K34/J34)</f>
        <v>0.83517482517482511</v>
      </c>
      <c r="N33"/>
      <c r="O33"/>
      <c r="P33"/>
      <c r="Q33"/>
      <c r="R33"/>
      <c r="S33"/>
      <c r="T33"/>
      <c r="U33"/>
      <c r="V33" s="182"/>
      <c r="W33" s="105"/>
      <c r="X33" s="105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41">
        <f>J21+J23+J25+J27+J29+J31</f>
        <v>14300.000000000002</v>
      </c>
      <c r="K34" s="140">
        <f>K21+K23+K25+K27+K29+K31</f>
        <v>11943</v>
      </c>
      <c r="L34" s="355"/>
      <c r="M34" s="182"/>
      <c r="V34" s="182"/>
      <c r="W34" s="182"/>
      <c r="X34" s="182"/>
    </row>
    <row r="35" spans="1:28" ht="17.25" customHeight="1">
      <c r="A35" s="363" t="s">
        <v>11</v>
      </c>
      <c r="B35" s="364"/>
      <c r="C35" s="364"/>
      <c r="D35" s="364"/>
      <c r="E35" s="337"/>
      <c r="F35" s="300" t="s">
        <v>78</v>
      </c>
      <c r="G35" s="300" t="s">
        <v>80</v>
      </c>
      <c r="H35" s="367"/>
      <c r="I35" s="20"/>
      <c r="J35" s="21"/>
      <c r="K35" s="22"/>
      <c r="L35" s="367" t="s">
        <v>56</v>
      </c>
      <c r="M35" s="356"/>
      <c r="V35" s="182"/>
      <c r="W35" s="106"/>
      <c r="X35" s="106"/>
    </row>
    <row r="36" spans="1:28" ht="17.25" customHeight="1" thickBot="1">
      <c r="A36" s="365"/>
      <c r="B36" s="366"/>
      <c r="C36" s="366"/>
      <c r="D36" s="366"/>
      <c r="E36" s="338"/>
      <c r="F36" s="302"/>
      <c r="G36" s="301"/>
      <c r="H36" s="368"/>
      <c r="I36" s="117"/>
      <c r="J36" s="118"/>
      <c r="K36" s="115"/>
      <c r="L36" s="368"/>
      <c r="M36" s="356"/>
      <c r="V36" s="182"/>
      <c r="W36" s="106"/>
      <c r="X36" s="106"/>
    </row>
    <row r="37" spans="1:28" ht="15.75" thickBot="1">
      <c r="A37" s="357" t="s">
        <v>390</v>
      </c>
      <c r="B37" s="358"/>
      <c r="C37" s="358"/>
      <c r="D37" s="358"/>
      <c r="E37" s="359"/>
      <c r="F37" s="62">
        <v>3121</v>
      </c>
      <c r="G37" s="119">
        <v>3060</v>
      </c>
      <c r="H37" s="120"/>
      <c r="I37" s="121"/>
      <c r="J37" s="122"/>
      <c r="K37" s="123">
        <f>G37</f>
        <v>3060</v>
      </c>
      <c r="L37" s="107"/>
      <c r="M37" s="108"/>
      <c r="V37" s="182"/>
      <c r="W37" s="182"/>
      <c r="X37" s="182"/>
    </row>
    <row r="38" spans="1:28" ht="13.5" customHeight="1" thickBot="1">
      <c r="A38" s="360" t="s">
        <v>391</v>
      </c>
      <c r="B38" s="361"/>
      <c r="C38" s="361"/>
      <c r="D38" s="361"/>
      <c r="E38" s="362"/>
      <c r="F38" s="62">
        <v>4585</v>
      </c>
      <c r="G38" s="124">
        <v>4566</v>
      </c>
      <c r="H38" s="109"/>
      <c r="I38" s="110"/>
      <c r="J38" s="111"/>
      <c r="K38" s="17">
        <f t="shared" ref="K38:K42" si="2">G38</f>
        <v>4566</v>
      </c>
      <c r="L38" s="64"/>
      <c r="M38" s="108"/>
      <c r="V38" s="182"/>
      <c r="W38" s="182"/>
      <c r="X38" s="182"/>
    </row>
    <row r="39" spans="1:28" ht="13.5" customHeight="1" thickBot="1">
      <c r="A39" s="360" t="s">
        <v>392</v>
      </c>
      <c r="B39" s="361"/>
      <c r="C39" s="361"/>
      <c r="D39" s="361"/>
      <c r="E39" s="362"/>
      <c r="F39" s="62">
        <v>3110</v>
      </c>
      <c r="G39" s="124">
        <v>3090</v>
      </c>
      <c r="H39" s="109"/>
      <c r="I39" s="110"/>
      <c r="J39" s="111"/>
      <c r="K39" s="17">
        <f t="shared" si="2"/>
        <v>3090</v>
      </c>
      <c r="L39" s="64"/>
      <c r="M39" s="108"/>
      <c r="V39" s="182"/>
      <c r="W39" s="182"/>
      <c r="X39" s="182"/>
    </row>
    <row r="40" spans="1:28" ht="13.5" customHeight="1" thickBot="1">
      <c r="A40" s="360" t="s">
        <v>393</v>
      </c>
      <c r="B40" s="361"/>
      <c r="C40" s="361"/>
      <c r="D40" s="361"/>
      <c r="E40" s="362"/>
      <c r="F40" s="62">
        <v>858</v>
      </c>
      <c r="G40" s="124"/>
      <c r="H40" s="109"/>
      <c r="I40" s="110"/>
      <c r="J40" s="111"/>
      <c r="K40" s="17">
        <f t="shared" si="2"/>
        <v>0</v>
      </c>
      <c r="L40" s="64"/>
      <c r="M40" s="108"/>
      <c r="V40" s="182"/>
      <c r="W40" s="182"/>
      <c r="X40" s="182"/>
    </row>
    <row r="41" spans="1:28" ht="13.5" customHeight="1" thickBot="1">
      <c r="A41" s="360" t="s">
        <v>386</v>
      </c>
      <c r="B41" s="361"/>
      <c r="C41" s="361"/>
      <c r="D41" s="361"/>
      <c r="E41" s="362"/>
      <c r="F41" s="62">
        <v>269</v>
      </c>
      <c r="G41" s="124"/>
      <c r="H41" s="109"/>
      <c r="I41" s="110"/>
      <c r="J41" s="111"/>
      <c r="K41" s="17">
        <f t="shared" si="2"/>
        <v>0</v>
      </c>
      <c r="L41" s="64"/>
      <c r="M41" s="108"/>
      <c r="V41" s="182"/>
      <c r="W41" s="182"/>
      <c r="X41" s="182"/>
    </row>
    <row r="42" spans="1:28" ht="13.5" customHeight="1" thickBot="1">
      <c r="A42" s="369"/>
      <c r="B42" s="370"/>
      <c r="C42" s="370"/>
      <c r="D42" s="370"/>
      <c r="E42" s="371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182"/>
      <c r="W42" s="182"/>
      <c r="X42" s="182"/>
    </row>
    <row r="43" spans="1:28" ht="13.5" thickBot="1">
      <c r="A43" s="372" t="s">
        <v>79</v>
      </c>
      <c r="B43" s="373"/>
      <c r="C43" s="373"/>
      <c r="D43" s="373"/>
      <c r="E43" s="373"/>
      <c r="F43" s="374"/>
      <c r="G43" s="373"/>
      <c r="H43" s="373"/>
      <c r="I43" s="373"/>
      <c r="J43" s="375"/>
      <c r="K43" s="116">
        <f>SUM(K37:K42)</f>
        <v>10716</v>
      </c>
      <c r="L43" s="116">
        <f>SUM(L38+L38)</f>
        <v>0</v>
      </c>
      <c r="M43" s="112"/>
      <c r="V43" s="182"/>
    </row>
    <row r="44" spans="1:28" ht="12.75" customHeight="1" thickBot="1"/>
    <row r="45" spans="1:28" ht="12.75" customHeight="1" thickBot="1">
      <c r="A45" s="376" t="s">
        <v>11</v>
      </c>
      <c r="B45" s="376" t="s">
        <v>59</v>
      </c>
      <c r="C45" s="378"/>
      <c r="D45" s="380" t="s">
        <v>58</v>
      </c>
      <c r="E45" s="378" t="s">
        <v>1</v>
      </c>
      <c r="F45" s="383" t="s">
        <v>6</v>
      </c>
      <c r="G45" s="384"/>
      <c r="H45" s="380" t="s">
        <v>5</v>
      </c>
      <c r="I45" s="388" t="s">
        <v>12</v>
      </c>
      <c r="J45" s="389"/>
      <c r="K45" s="380" t="s">
        <v>38</v>
      </c>
      <c r="L45" s="376" t="s">
        <v>0</v>
      </c>
      <c r="M45" s="383"/>
      <c r="N45" s="384"/>
      <c r="O45" s="380" t="s">
        <v>4</v>
      </c>
      <c r="P45" s="380" t="s">
        <v>2</v>
      </c>
      <c r="Q45" s="380" t="s">
        <v>3</v>
      </c>
      <c r="S45" s="390" t="s">
        <v>26</v>
      </c>
      <c r="T45" s="391"/>
      <c r="U45" s="391"/>
      <c r="V45" s="391"/>
      <c r="W45" s="391"/>
      <c r="X45" s="391"/>
      <c r="Y45" s="391"/>
      <c r="Z45" s="392"/>
    </row>
    <row r="46" spans="1:28" s="85" customFormat="1" ht="25.5" customHeight="1" thickBot="1">
      <c r="A46" s="377"/>
      <c r="B46" s="377"/>
      <c r="C46" s="379"/>
      <c r="D46" s="381"/>
      <c r="E46" s="382"/>
      <c r="F46" s="385"/>
      <c r="G46" s="386"/>
      <c r="H46" s="387"/>
      <c r="I46" s="27" t="s">
        <v>13</v>
      </c>
      <c r="J46" s="28" t="s">
        <v>14</v>
      </c>
      <c r="K46" s="381"/>
      <c r="L46" s="377"/>
      <c r="M46" s="399"/>
      <c r="N46" s="400"/>
      <c r="O46" s="381"/>
      <c r="P46" s="381"/>
      <c r="Q46" s="381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405" t="str">
        <f>A37</f>
        <v>ежевика</v>
      </c>
      <c r="B47" s="23">
        <f>B21</f>
        <v>0.33333333333333331</v>
      </c>
      <c r="C47" s="23">
        <f>B47+1/24</f>
        <v>0.375</v>
      </c>
      <c r="D47" s="1"/>
      <c r="E47" s="171"/>
      <c r="F47" s="408" t="s">
        <v>142</v>
      </c>
      <c r="G47" s="409"/>
      <c r="H47" s="2" t="s">
        <v>99</v>
      </c>
      <c r="I47" s="3">
        <v>0.33333333333333331</v>
      </c>
      <c r="J47" s="3">
        <v>0.34027777777777773</v>
      </c>
      <c r="K47" s="29">
        <f>(J47-I47+(J47&lt;I47))*24*60</f>
        <v>9.9999999999999645</v>
      </c>
      <c r="L47" s="410"/>
      <c r="M47" s="411"/>
      <c r="N47" s="412"/>
      <c r="O47" s="35" t="str">
        <f t="shared" ref="O47:O110" si="3">IF(H47=$V$5,$F$7,"")</f>
        <v/>
      </c>
      <c r="P47" s="171"/>
      <c r="Q47" s="4"/>
      <c r="R47"/>
      <c r="S47" s="33">
        <f>IF($H47="ПЛАНОВЫЕ",$K47,0)</f>
        <v>9.9999999999999645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406"/>
      <c r="B48" s="24">
        <f>C47</f>
        <v>0.375</v>
      </c>
      <c r="C48" s="24">
        <f>B48+1/24</f>
        <v>0.41666666666666669</v>
      </c>
      <c r="D48" s="5"/>
      <c r="E48" s="172"/>
      <c r="F48" s="393" t="s">
        <v>100</v>
      </c>
      <c r="G48" s="394"/>
      <c r="H48" s="6" t="s">
        <v>99</v>
      </c>
      <c r="I48" s="7">
        <v>0.34027777777777773</v>
      </c>
      <c r="J48" s="7">
        <v>0.34722222222222227</v>
      </c>
      <c r="K48" s="30">
        <f t="shared" ref="K48:K111" si="4">(J48-I48+(J48&lt;I48))*24*60</f>
        <v>10.000000000000124</v>
      </c>
      <c r="L48" s="395"/>
      <c r="M48" s="396"/>
      <c r="N48" s="397"/>
      <c r="O48" s="36" t="str">
        <f t="shared" si="3"/>
        <v/>
      </c>
      <c r="P48" s="172"/>
      <c r="Q48" s="8"/>
      <c r="R48"/>
      <c r="S48" s="33">
        <f t="shared" ref="S48:S111" si="5">IF($H48="ПЛАНОВЫЕ",$K48,0)</f>
        <v>10.000000000000124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406"/>
      <c r="B49" s="24">
        <f t="shared" ref="B49:B58" si="13">C48</f>
        <v>0.41666666666666669</v>
      </c>
      <c r="C49" s="24">
        <f t="shared" ref="C49:C58" si="14">B49+1/24</f>
        <v>0.45833333333333337</v>
      </c>
      <c r="D49" s="5"/>
      <c r="E49" s="172"/>
      <c r="F49" s="393" t="s">
        <v>112</v>
      </c>
      <c r="G49" s="394"/>
      <c r="H49" s="6" t="s">
        <v>99</v>
      </c>
      <c r="I49" s="7">
        <v>0.34722222222222227</v>
      </c>
      <c r="J49" s="7">
        <v>0.38194444444444442</v>
      </c>
      <c r="K49" s="30">
        <f t="shared" si="4"/>
        <v>49.999999999999901</v>
      </c>
      <c r="L49" s="395"/>
      <c r="M49" s="396"/>
      <c r="N49" s="397"/>
      <c r="O49" s="36" t="str">
        <f t="shared" si="3"/>
        <v/>
      </c>
      <c r="P49" s="172"/>
      <c r="Q49" s="8"/>
      <c r="R49"/>
      <c r="S49" s="33">
        <f t="shared" si="5"/>
        <v>49.999999999999901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406"/>
      <c r="B50" s="24">
        <f t="shared" si="13"/>
        <v>0.45833333333333337</v>
      </c>
      <c r="C50" s="24">
        <f t="shared" si="14"/>
        <v>0.5</v>
      </c>
      <c r="D50" s="5"/>
      <c r="E50" s="172"/>
      <c r="F50" s="398" t="s">
        <v>116</v>
      </c>
      <c r="G50" s="398"/>
      <c r="H50" s="6" t="s">
        <v>99</v>
      </c>
      <c r="I50" s="199">
        <v>0.38194444444444442</v>
      </c>
      <c r="J50" s="7">
        <v>0.3888888888888889</v>
      </c>
      <c r="K50" s="30">
        <f t="shared" si="4"/>
        <v>10.000000000000044</v>
      </c>
      <c r="L50" s="395"/>
      <c r="M50" s="396"/>
      <c r="N50" s="397"/>
      <c r="O50" s="36" t="str">
        <f t="shared" si="3"/>
        <v/>
      </c>
      <c r="P50" s="172"/>
      <c r="Q50" s="8"/>
      <c r="R50"/>
      <c r="S50" s="33">
        <f t="shared" si="5"/>
        <v>10.000000000000044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406"/>
      <c r="B51" s="24">
        <f t="shared" si="13"/>
        <v>0.5</v>
      </c>
      <c r="C51" s="24">
        <f t="shared" si="14"/>
        <v>0.54166666666666663</v>
      </c>
      <c r="D51" s="5"/>
      <c r="E51" s="172"/>
      <c r="F51" s="398" t="s">
        <v>142</v>
      </c>
      <c r="G51" s="398"/>
      <c r="H51" s="6" t="s">
        <v>102</v>
      </c>
      <c r="I51" s="7">
        <v>0.3888888888888889</v>
      </c>
      <c r="J51" s="7">
        <v>0.39930555555555558</v>
      </c>
      <c r="K51" s="30">
        <f t="shared" si="4"/>
        <v>15.000000000000027</v>
      </c>
      <c r="L51" s="395" t="s">
        <v>394</v>
      </c>
      <c r="M51" s="396"/>
      <c r="N51" s="397"/>
      <c r="O51" s="36" t="str">
        <f t="shared" si="3"/>
        <v/>
      </c>
      <c r="P51" s="172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15.000000000000027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406"/>
      <c r="B52" s="24">
        <f t="shared" si="13"/>
        <v>0.54166666666666663</v>
      </c>
      <c r="C52" s="24">
        <f t="shared" si="14"/>
        <v>0.58333333333333326</v>
      </c>
      <c r="D52" s="5"/>
      <c r="E52" s="172"/>
      <c r="F52" s="398"/>
      <c r="G52" s="398"/>
      <c r="H52" s="6"/>
      <c r="I52" s="7"/>
      <c r="J52" s="7"/>
      <c r="K52" s="30">
        <f t="shared" si="4"/>
        <v>0</v>
      </c>
      <c r="L52" s="395"/>
      <c r="M52" s="396"/>
      <c r="N52" s="397"/>
      <c r="O52" s="36">
        <f t="shared" si="3"/>
        <v>0</v>
      </c>
      <c r="P52" s="172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406"/>
      <c r="B53" s="24">
        <f t="shared" si="13"/>
        <v>0.58333333333333326</v>
      </c>
      <c r="C53" s="24">
        <f t="shared" si="14"/>
        <v>0.62499999999999989</v>
      </c>
      <c r="D53" s="5"/>
      <c r="E53" s="9"/>
      <c r="F53" s="398"/>
      <c r="G53" s="398"/>
      <c r="H53" s="6"/>
      <c r="I53" s="7"/>
      <c r="J53" s="7"/>
      <c r="K53" s="30">
        <f t="shared" si="4"/>
        <v>0</v>
      </c>
      <c r="L53" s="395"/>
      <c r="M53" s="396"/>
      <c r="N53" s="397"/>
      <c r="O53" s="36">
        <f t="shared" si="3"/>
        <v>0</v>
      </c>
      <c r="P53" s="172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406"/>
      <c r="B54" s="24">
        <f t="shared" si="13"/>
        <v>0.62499999999999989</v>
      </c>
      <c r="C54" s="24">
        <f t="shared" si="14"/>
        <v>0.66666666666666652</v>
      </c>
      <c r="D54" s="5"/>
      <c r="E54" s="9"/>
      <c r="F54" s="393"/>
      <c r="G54" s="394"/>
      <c r="H54" s="6"/>
      <c r="I54" s="7"/>
      <c r="J54" s="7"/>
      <c r="K54" s="30">
        <f t="shared" si="4"/>
        <v>0</v>
      </c>
      <c r="L54" s="395"/>
      <c r="M54" s="396"/>
      <c r="N54" s="397"/>
      <c r="O54" s="36">
        <f t="shared" si="3"/>
        <v>0</v>
      </c>
      <c r="P54" s="172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406"/>
      <c r="B55" s="24">
        <f t="shared" si="13"/>
        <v>0.66666666666666652</v>
      </c>
      <c r="C55" s="24">
        <f t="shared" si="14"/>
        <v>0.70833333333333315</v>
      </c>
      <c r="D55" s="5"/>
      <c r="E55" s="9"/>
      <c r="F55" s="393"/>
      <c r="G55" s="394"/>
      <c r="H55" s="6"/>
      <c r="I55" s="7"/>
      <c r="J55" s="7"/>
      <c r="K55" s="30">
        <f t="shared" si="4"/>
        <v>0</v>
      </c>
      <c r="L55" s="395"/>
      <c r="M55" s="396"/>
      <c r="N55" s="397"/>
      <c r="O55" s="36">
        <f t="shared" si="3"/>
        <v>0</v>
      </c>
      <c r="P55" s="172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406"/>
      <c r="B56" s="24">
        <f t="shared" si="13"/>
        <v>0.70833333333333315</v>
      </c>
      <c r="C56" s="24">
        <f t="shared" si="14"/>
        <v>0.74999999999999978</v>
      </c>
      <c r="D56" s="5"/>
      <c r="E56" s="9"/>
      <c r="F56" s="398"/>
      <c r="G56" s="398"/>
      <c r="H56" s="6"/>
      <c r="I56" s="7"/>
      <c r="J56" s="7"/>
      <c r="K56" s="30">
        <f t="shared" si="4"/>
        <v>0</v>
      </c>
      <c r="L56" s="395"/>
      <c r="M56" s="396"/>
      <c r="N56" s="397"/>
      <c r="O56" s="36">
        <f t="shared" si="3"/>
        <v>0</v>
      </c>
      <c r="P56" s="172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406"/>
      <c r="B57" s="24">
        <f t="shared" si="13"/>
        <v>0.74999999999999978</v>
      </c>
      <c r="C57" s="24">
        <f t="shared" si="14"/>
        <v>0.79166666666666641</v>
      </c>
      <c r="D57" s="10"/>
      <c r="E57" s="9"/>
      <c r="F57" s="398"/>
      <c r="G57" s="398"/>
      <c r="H57" s="6"/>
      <c r="I57" s="7"/>
      <c r="J57" s="7"/>
      <c r="K57" s="30">
        <f t="shared" si="4"/>
        <v>0</v>
      </c>
      <c r="L57" s="395"/>
      <c r="M57" s="396"/>
      <c r="N57" s="397"/>
      <c r="O57" s="36">
        <f t="shared" si="3"/>
        <v>0</v>
      </c>
      <c r="P57" s="172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407"/>
      <c r="B58" s="25">
        <f t="shared" si="13"/>
        <v>0.79166666666666641</v>
      </c>
      <c r="C58" s="26">
        <f t="shared" si="14"/>
        <v>0.83333333333333304</v>
      </c>
      <c r="D58" s="11"/>
      <c r="E58" s="11"/>
      <c r="F58" s="401"/>
      <c r="G58" s="401"/>
      <c r="H58" s="6"/>
      <c r="I58" s="13"/>
      <c r="J58" s="13"/>
      <c r="K58" s="31">
        <f t="shared" si="4"/>
        <v>0</v>
      </c>
      <c r="L58" s="402"/>
      <c r="M58" s="403"/>
      <c r="N58" s="404"/>
      <c r="O58" s="172">
        <f t="shared" si="3"/>
        <v>0</v>
      </c>
      <c r="P58" s="173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405" t="str">
        <f>A38</f>
        <v>имбирный пряник</v>
      </c>
      <c r="B59" s="23">
        <f>B23</f>
        <v>0.44444444444444442</v>
      </c>
      <c r="C59" s="23">
        <f>B59+1/24</f>
        <v>0.4861111111111111</v>
      </c>
      <c r="D59" s="1"/>
      <c r="E59" s="171"/>
      <c r="F59" s="408" t="s">
        <v>142</v>
      </c>
      <c r="G59" s="409"/>
      <c r="H59" s="2" t="s">
        <v>99</v>
      </c>
      <c r="I59" s="3">
        <v>0.44444444444444442</v>
      </c>
      <c r="J59" s="3">
        <v>0.4513888888888889</v>
      </c>
      <c r="K59" s="29">
        <f t="shared" si="4"/>
        <v>10.000000000000044</v>
      </c>
      <c r="L59" s="410"/>
      <c r="M59" s="411"/>
      <c r="N59" s="412"/>
      <c r="O59" s="35" t="str">
        <f t="shared" si="3"/>
        <v/>
      </c>
      <c r="P59" s="171"/>
      <c r="Q59" s="4"/>
      <c r="R59"/>
      <c r="S59" s="33">
        <f t="shared" si="5"/>
        <v>10.000000000000044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406"/>
      <c r="B60" s="24">
        <f>C59</f>
        <v>0.4861111111111111</v>
      </c>
      <c r="C60" s="24">
        <f>B60+1/24</f>
        <v>0.52777777777777779</v>
      </c>
      <c r="D60" s="5"/>
      <c r="E60" s="172"/>
      <c r="F60" s="393" t="s">
        <v>100</v>
      </c>
      <c r="G60" s="394"/>
      <c r="H60" s="6" t="s">
        <v>99</v>
      </c>
      <c r="I60" s="7">
        <v>0.4513888888888889</v>
      </c>
      <c r="J60" s="7">
        <v>0.45833333333333331</v>
      </c>
      <c r="K60" s="30">
        <f t="shared" si="4"/>
        <v>9.9999999999999645</v>
      </c>
      <c r="L60" s="395"/>
      <c r="M60" s="396"/>
      <c r="N60" s="397"/>
      <c r="O60" s="36" t="str">
        <f t="shared" si="3"/>
        <v/>
      </c>
      <c r="P60" s="172"/>
      <c r="Q60" s="8"/>
      <c r="R60"/>
      <c r="S60" s="33">
        <f t="shared" si="5"/>
        <v>9.9999999999999645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406"/>
      <c r="B61" s="24">
        <f t="shared" ref="B61:B69" si="15">C60</f>
        <v>0.52777777777777779</v>
      </c>
      <c r="C61" s="24">
        <f t="shared" ref="C61:C69" si="16">B61+1/24</f>
        <v>0.56944444444444442</v>
      </c>
      <c r="D61" s="5"/>
      <c r="E61" s="172"/>
      <c r="F61" s="398" t="s">
        <v>214</v>
      </c>
      <c r="G61" s="398"/>
      <c r="H61" s="6" t="s">
        <v>99</v>
      </c>
      <c r="I61" s="7">
        <v>0.45833333333333331</v>
      </c>
      <c r="J61" s="7">
        <v>0.54166666666666663</v>
      </c>
      <c r="K61" s="30">
        <f t="shared" si="4"/>
        <v>119.99999999999997</v>
      </c>
      <c r="L61" s="395"/>
      <c r="M61" s="396"/>
      <c r="N61" s="397"/>
      <c r="O61" s="36" t="str">
        <f t="shared" si="3"/>
        <v/>
      </c>
      <c r="P61" s="172"/>
      <c r="Q61" s="8"/>
      <c r="R61"/>
      <c r="S61" s="33">
        <f t="shared" si="5"/>
        <v>119.99999999999997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406"/>
      <c r="B62" s="24">
        <f t="shared" si="15"/>
        <v>0.56944444444444442</v>
      </c>
      <c r="C62" s="24">
        <f t="shared" si="16"/>
        <v>0.61111111111111105</v>
      </c>
      <c r="D62" s="5"/>
      <c r="E62" s="172"/>
      <c r="F62" s="398" t="s">
        <v>116</v>
      </c>
      <c r="G62" s="398"/>
      <c r="H62" s="6" t="s">
        <v>99</v>
      </c>
      <c r="I62" s="7">
        <v>0.54166666666666663</v>
      </c>
      <c r="J62" s="7">
        <v>0.54861111111111105</v>
      </c>
      <c r="K62" s="30">
        <f t="shared" si="4"/>
        <v>9.9999999999999645</v>
      </c>
      <c r="L62" s="395"/>
      <c r="M62" s="396"/>
      <c r="N62" s="397"/>
      <c r="O62" s="36" t="str">
        <f t="shared" si="3"/>
        <v/>
      </c>
      <c r="P62" s="172"/>
      <c r="Q62" s="8"/>
      <c r="R62"/>
      <c r="S62" s="33">
        <f t="shared" si="5"/>
        <v>9.9999999999999645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406"/>
      <c r="B63" s="24">
        <f t="shared" si="15"/>
        <v>0.61111111111111105</v>
      </c>
      <c r="C63" s="24">
        <f t="shared" si="16"/>
        <v>0.65277777777777768</v>
      </c>
      <c r="D63" s="5"/>
      <c r="E63" s="172"/>
      <c r="F63" s="398"/>
      <c r="G63" s="398"/>
      <c r="H63" s="6"/>
      <c r="I63" s="7"/>
      <c r="J63" s="7"/>
      <c r="K63" s="30">
        <f t="shared" si="4"/>
        <v>0</v>
      </c>
      <c r="L63" s="395"/>
      <c r="M63" s="396"/>
      <c r="N63" s="397"/>
      <c r="O63" s="36">
        <f t="shared" si="3"/>
        <v>0</v>
      </c>
      <c r="P63" s="172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406"/>
      <c r="B64" s="24">
        <f t="shared" si="15"/>
        <v>0.65277777777777768</v>
      </c>
      <c r="C64" s="24">
        <f t="shared" si="16"/>
        <v>0.69444444444444431</v>
      </c>
      <c r="D64" s="5"/>
      <c r="E64" s="172"/>
      <c r="F64" s="398"/>
      <c r="G64" s="398"/>
      <c r="H64" s="6"/>
      <c r="I64" s="7"/>
      <c r="J64" s="7"/>
      <c r="K64" s="30">
        <f t="shared" si="4"/>
        <v>0</v>
      </c>
      <c r="L64" s="395"/>
      <c r="M64" s="396"/>
      <c r="N64" s="397"/>
      <c r="O64" s="36">
        <f t="shared" si="3"/>
        <v>0</v>
      </c>
      <c r="P64" s="172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406"/>
      <c r="B65" s="24">
        <f t="shared" si="15"/>
        <v>0.69444444444444431</v>
      </c>
      <c r="C65" s="24">
        <f t="shared" si="16"/>
        <v>0.73611111111111094</v>
      </c>
      <c r="D65" s="5"/>
      <c r="E65" s="9"/>
      <c r="F65" s="398"/>
      <c r="G65" s="398"/>
      <c r="H65" s="6"/>
      <c r="I65" s="7"/>
      <c r="J65" s="7"/>
      <c r="K65" s="30">
        <f t="shared" si="4"/>
        <v>0</v>
      </c>
      <c r="L65" s="395"/>
      <c r="M65" s="396"/>
      <c r="N65" s="397"/>
      <c r="O65" s="36">
        <f t="shared" si="3"/>
        <v>0</v>
      </c>
      <c r="P65" s="172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406"/>
      <c r="B66" s="24">
        <f t="shared" si="15"/>
        <v>0.73611111111111094</v>
      </c>
      <c r="C66" s="24">
        <f t="shared" si="16"/>
        <v>0.77777777777777757</v>
      </c>
      <c r="D66" s="5"/>
      <c r="E66" s="9"/>
      <c r="F66" s="393"/>
      <c r="G66" s="394"/>
      <c r="H66" s="6"/>
      <c r="I66" s="7"/>
      <c r="J66" s="7"/>
      <c r="K66" s="30">
        <f t="shared" si="4"/>
        <v>0</v>
      </c>
      <c r="L66" s="395"/>
      <c r="M66" s="396"/>
      <c r="N66" s="397"/>
      <c r="O66" s="36">
        <f t="shared" si="3"/>
        <v>0</v>
      </c>
      <c r="P66" s="172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406"/>
      <c r="B67" s="24">
        <f t="shared" si="15"/>
        <v>0.77777777777777757</v>
      </c>
      <c r="C67" s="24">
        <f t="shared" si="16"/>
        <v>0.8194444444444442</v>
      </c>
      <c r="D67" s="5"/>
      <c r="E67" s="9"/>
      <c r="F67" s="393"/>
      <c r="G67" s="394"/>
      <c r="H67" s="6"/>
      <c r="I67" s="7"/>
      <c r="J67" s="7"/>
      <c r="K67" s="30">
        <f t="shared" si="4"/>
        <v>0</v>
      </c>
      <c r="L67" s="395"/>
      <c r="M67" s="396"/>
      <c r="N67" s="397"/>
      <c r="O67" s="36">
        <f t="shared" si="3"/>
        <v>0</v>
      </c>
      <c r="P67" s="172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406"/>
      <c r="B68" s="24">
        <f t="shared" si="15"/>
        <v>0.8194444444444442</v>
      </c>
      <c r="C68" s="24">
        <f t="shared" si="16"/>
        <v>0.86111111111111083</v>
      </c>
      <c r="D68" s="5"/>
      <c r="E68" s="9"/>
      <c r="F68" s="398"/>
      <c r="G68" s="398"/>
      <c r="H68" s="6"/>
      <c r="I68" s="7"/>
      <c r="J68" s="7"/>
      <c r="K68" s="30">
        <f t="shared" si="4"/>
        <v>0</v>
      </c>
      <c r="L68" s="395"/>
      <c r="M68" s="396"/>
      <c r="N68" s="397"/>
      <c r="O68" s="36">
        <f t="shared" si="3"/>
        <v>0</v>
      </c>
      <c r="P68" s="172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407"/>
      <c r="B69" s="25">
        <f t="shared" si="15"/>
        <v>0.86111111111111083</v>
      </c>
      <c r="C69" s="25">
        <f t="shared" si="16"/>
        <v>0.90277777777777746</v>
      </c>
      <c r="D69" s="15"/>
      <c r="E69" s="11"/>
      <c r="F69" s="401"/>
      <c r="G69" s="401"/>
      <c r="H69" s="12"/>
      <c r="I69" s="13"/>
      <c r="J69" s="13"/>
      <c r="K69" s="31">
        <f t="shared" si="4"/>
        <v>0</v>
      </c>
      <c r="L69" s="402"/>
      <c r="M69" s="403"/>
      <c r="N69" s="404"/>
      <c r="O69" s="172">
        <f t="shared" si="3"/>
        <v>0</v>
      </c>
      <c r="P69" s="173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405" t="str">
        <f>A39</f>
        <v>имбирь</v>
      </c>
      <c r="B70" s="23">
        <f>B25</f>
        <v>0.54166666666666663</v>
      </c>
      <c r="C70" s="23">
        <f>B70+1/24</f>
        <v>0.58333333333333326</v>
      </c>
      <c r="D70" s="1"/>
      <c r="E70" s="171"/>
      <c r="F70" s="408" t="s">
        <v>142</v>
      </c>
      <c r="G70" s="409"/>
      <c r="H70" s="2" t="s">
        <v>99</v>
      </c>
      <c r="I70" s="3">
        <v>0.5625</v>
      </c>
      <c r="J70" s="3">
        <v>0.56944444444444442</v>
      </c>
      <c r="K70" s="29">
        <f t="shared" si="4"/>
        <v>9.9999999999999645</v>
      </c>
      <c r="L70" s="410"/>
      <c r="M70" s="411"/>
      <c r="N70" s="412"/>
      <c r="O70" s="35" t="str">
        <f t="shared" si="3"/>
        <v/>
      </c>
      <c r="P70" s="171"/>
      <c r="Q70" s="4"/>
      <c r="R70"/>
      <c r="S70" s="33">
        <f t="shared" si="5"/>
        <v>9.9999999999999645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406"/>
      <c r="B71" s="24">
        <f>C70</f>
        <v>0.58333333333333326</v>
      </c>
      <c r="C71" s="24">
        <f>B71+1/24</f>
        <v>0.62499999999999989</v>
      </c>
      <c r="D71" s="5"/>
      <c r="E71" s="172"/>
      <c r="F71" s="393" t="s">
        <v>100</v>
      </c>
      <c r="G71" s="394"/>
      <c r="H71" s="6" t="s">
        <v>99</v>
      </c>
      <c r="I71" s="7">
        <v>0.56944444444444442</v>
      </c>
      <c r="J71" s="7">
        <v>0.57638888888888895</v>
      </c>
      <c r="K71" s="30">
        <f t="shared" si="4"/>
        <v>10.000000000000124</v>
      </c>
      <c r="L71" s="395"/>
      <c r="M71" s="396"/>
      <c r="N71" s="397"/>
      <c r="O71" s="36" t="str">
        <f t="shared" si="3"/>
        <v/>
      </c>
      <c r="P71" s="172"/>
      <c r="Q71" s="8"/>
      <c r="R71"/>
      <c r="S71" s="33">
        <f t="shared" si="5"/>
        <v>10.000000000000124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406"/>
      <c r="B72" s="24">
        <f t="shared" ref="B72:B80" si="17">C71</f>
        <v>0.62499999999999989</v>
      </c>
      <c r="C72" s="24">
        <f t="shared" ref="C72:C80" si="18">B72+1/24</f>
        <v>0.66666666666666652</v>
      </c>
      <c r="D72" s="5"/>
      <c r="E72" s="172"/>
      <c r="F72" s="398" t="s">
        <v>133</v>
      </c>
      <c r="G72" s="398"/>
      <c r="H72" s="6" t="s">
        <v>99</v>
      </c>
      <c r="I72" s="7">
        <v>0.57638888888888895</v>
      </c>
      <c r="J72" s="7">
        <v>0.59722222222222221</v>
      </c>
      <c r="K72" s="30">
        <f t="shared" si="4"/>
        <v>29.999999999999893</v>
      </c>
      <c r="L72" s="395"/>
      <c r="M72" s="396"/>
      <c r="N72" s="397"/>
      <c r="O72" s="36" t="str">
        <f t="shared" si="3"/>
        <v/>
      </c>
      <c r="P72" s="172"/>
      <c r="Q72" s="8"/>
      <c r="R72"/>
      <c r="S72" s="33">
        <f t="shared" si="5"/>
        <v>29.999999999999893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406"/>
      <c r="B73" s="24">
        <f t="shared" si="17"/>
        <v>0.66666666666666652</v>
      </c>
      <c r="C73" s="24">
        <f t="shared" si="18"/>
        <v>0.70833333333333315</v>
      </c>
      <c r="D73" s="5"/>
      <c r="E73" s="172"/>
      <c r="F73" s="398"/>
      <c r="G73" s="398"/>
      <c r="H73" s="6"/>
      <c r="I73" s="7"/>
      <c r="J73" s="7"/>
      <c r="K73" s="30">
        <f t="shared" si="4"/>
        <v>0</v>
      </c>
      <c r="L73" s="395"/>
      <c r="M73" s="396"/>
      <c r="N73" s="397"/>
      <c r="O73" s="36">
        <f t="shared" si="3"/>
        <v>0</v>
      </c>
      <c r="P73" s="172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406"/>
      <c r="B74" s="24">
        <f t="shared" si="17"/>
        <v>0.70833333333333315</v>
      </c>
      <c r="C74" s="24">
        <f t="shared" si="18"/>
        <v>0.74999999999999978</v>
      </c>
      <c r="D74" s="5"/>
      <c r="E74" s="172"/>
      <c r="F74" s="398"/>
      <c r="G74" s="398"/>
      <c r="H74" s="6"/>
      <c r="I74" s="7"/>
      <c r="J74" s="7"/>
      <c r="K74" s="30">
        <f t="shared" si="4"/>
        <v>0</v>
      </c>
      <c r="L74" s="395"/>
      <c r="M74" s="396"/>
      <c r="N74" s="397"/>
      <c r="O74" s="36">
        <f t="shared" si="3"/>
        <v>0</v>
      </c>
      <c r="P74" s="172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406"/>
      <c r="B75" s="24">
        <f t="shared" si="17"/>
        <v>0.74999999999999978</v>
      </c>
      <c r="C75" s="24">
        <f t="shared" si="18"/>
        <v>0.79166666666666641</v>
      </c>
      <c r="D75" s="5"/>
      <c r="E75" s="172"/>
      <c r="F75" s="398"/>
      <c r="G75" s="398"/>
      <c r="H75" s="6"/>
      <c r="I75" s="7"/>
      <c r="J75" s="7"/>
      <c r="K75" s="30">
        <f t="shared" si="4"/>
        <v>0</v>
      </c>
      <c r="L75" s="395"/>
      <c r="M75" s="396"/>
      <c r="N75" s="397"/>
      <c r="O75" s="36">
        <f t="shared" si="3"/>
        <v>0</v>
      </c>
      <c r="P75" s="172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406"/>
      <c r="B76" s="24">
        <f t="shared" si="17"/>
        <v>0.79166666666666641</v>
      </c>
      <c r="C76" s="24">
        <f t="shared" si="18"/>
        <v>0.83333333333333304</v>
      </c>
      <c r="D76" s="5"/>
      <c r="E76" s="9"/>
      <c r="F76" s="398"/>
      <c r="G76" s="398"/>
      <c r="H76" s="6"/>
      <c r="I76" s="7"/>
      <c r="J76" s="7"/>
      <c r="K76" s="30">
        <f t="shared" si="4"/>
        <v>0</v>
      </c>
      <c r="L76" s="395"/>
      <c r="M76" s="396"/>
      <c r="N76" s="397"/>
      <c r="O76" s="36">
        <f t="shared" si="3"/>
        <v>0</v>
      </c>
      <c r="P76" s="172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406"/>
      <c r="B77" s="24">
        <f t="shared" si="17"/>
        <v>0.83333333333333304</v>
      </c>
      <c r="C77" s="24">
        <f t="shared" si="18"/>
        <v>0.87499999999999967</v>
      </c>
      <c r="D77" s="5"/>
      <c r="E77" s="9"/>
      <c r="F77" s="393"/>
      <c r="G77" s="394"/>
      <c r="H77" s="6"/>
      <c r="I77" s="7"/>
      <c r="J77" s="7"/>
      <c r="K77" s="30">
        <f t="shared" si="4"/>
        <v>0</v>
      </c>
      <c r="L77" s="395"/>
      <c r="M77" s="396"/>
      <c r="N77" s="397"/>
      <c r="O77" s="36">
        <f t="shared" si="3"/>
        <v>0</v>
      </c>
      <c r="P77" s="172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406"/>
      <c r="B78" s="24">
        <f t="shared" si="17"/>
        <v>0.87499999999999967</v>
      </c>
      <c r="C78" s="24">
        <f t="shared" si="18"/>
        <v>0.9166666666666663</v>
      </c>
      <c r="D78" s="5"/>
      <c r="E78" s="9"/>
      <c r="F78" s="393"/>
      <c r="G78" s="394"/>
      <c r="H78" s="6"/>
      <c r="I78" s="7"/>
      <c r="J78" s="7"/>
      <c r="K78" s="30">
        <f t="shared" si="4"/>
        <v>0</v>
      </c>
      <c r="L78" s="395"/>
      <c r="M78" s="396"/>
      <c r="N78" s="397"/>
      <c r="O78" s="36">
        <f t="shared" si="3"/>
        <v>0</v>
      </c>
      <c r="P78" s="172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406"/>
      <c r="B79" s="24">
        <f t="shared" si="17"/>
        <v>0.9166666666666663</v>
      </c>
      <c r="C79" s="24">
        <f t="shared" si="18"/>
        <v>0.95833333333333293</v>
      </c>
      <c r="D79" s="5"/>
      <c r="E79" s="9"/>
      <c r="F79" s="398"/>
      <c r="G79" s="398"/>
      <c r="H79" s="6"/>
      <c r="I79" s="7"/>
      <c r="J79" s="7"/>
      <c r="K79" s="30">
        <f t="shared" si="4"/>
        <v>0</v>
      </c>
      <c r="L79" s="395"/>
      <c r="M79" s="396"/>
      <c r="N79" s="397"/>
      <c r="O79" s="36">
        <f t="shared" si="3"/>
        <v>0</v>
      </c>
      <c r="P79" s="172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407"/>
      <c r="B80" s="25">
        <f t="shared" si="17"/>
        <v>0.95833333333333293</v>
      </c>
      <c r="C80" s="25">
        <f t="shared" si="18"/>
        <v>0.99999999999999956</v>
      </c>
      <c r="D80" s="15"/>
      <c r="E80" s="11"/>
      <c r="F80" s="401"/>
      <c r="G80" s="401"/>
      <c r="H80" s="12"/>
      <c r="I80" s="13"/>
      <c r="J80" s="13"/>
      <c r="K80" s="31">
        <f t="shared" si="4"/>
        <v>0</v>
      </c>
      <c r="L80" s="402"/>
      <c r="M80" s="403"/>
      <c r="N80" s="404"/>
      <c r="O80" s="172">
        <f t="shared" si="3"/>
        <v>0</v>
      </c>
      <c r="P80" s="173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405" t="str">
        <f>A40</f>
        <v>клиновый</v>
      </c>
      <c r="B81" s="23">
        <f>B27</f>
        <v>0.6875</v>
      </c>
      <c r="C81" s="23">
        <f>B81+1/24</f>
        <v>0.72916666666666663</v>
      </c>
      <c r="D81" s="1"/>
      <c r="E81" s="171"/>
      <c r="F81" s="408" t="s">
        <v>142</v>
      </c>
      <c r="G81" s="409"/>
      <c r="H81" s="2" t="s">
        <v>99</v>
      </c>
      <c r="I81" s="3">
        <v>0.6875</v>
      </c>
      <c r="J81" s="3">
        <v>0.69444444444444453</v>
      </c>
      <c r="K81" s="29">
        <f t="shared" si="4"/>
        <v>10.000000000000124</v>
      </c>
      <c r="L81" s="410"/>
      <c r="M81" s="411"/>
      <c r="N81" s="412"/>
      <c r="O81" s="35" t="str">
        <f t="shared" si="3"/>
        <v/>
      </c>
      <c r="P81" s="171"/>
      <c r="Q81" s="4"/>
      <c r="S81" s="33">
        <f t="shared" si="5"/>
        <v>10.000000000000124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406"/>
      <c r="B82" s="24">
        <f>C81</f>
        <v>0.72916666666666663</v>
      </c>
      <c r="C82" s="24">
        <f>B82+1/24</f>
        <v>0.77083333333333326</v>
      </c>
      <c r="D82" s="5"/>
      <c r="E82" s="172"/>
      <c r="F82" s="393" t="s">
        <v>100</v>
      </c>
      <c r="G82" s="394"/>
      <c r="H82" s="6" t="s">
        <v>99</v>
      </c>
      <c r="I82" s="7">
        <v>0.69444444444444453</v>
      </c>
      <c r="J82" s="7">
        <v>0.70138888888888884</v>
      </c>
      <c r="K82" s="30">
        <f t="shared" si="4"/>
        <v>9.9999999999998046</v>
      </c>
      <c r="L82" s="395"/>
      <c r="M82" s="396"/>
      <c r="N82" s="397"/>
      <c r="O82" s="36" t="str">
        <f t="shared" si="3"/>
        <v/>
      </c>
      <c r="P82" s="172"/>
      <c r="Q82" s="8"/>
      <c r="S82" s="33">
        <f t="shared" si="5"/>
        <v>9.9999999999998046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406"/>
      <c r="B83" s="24">
        <f t="shared" ref="B83:B91" si="19">C82</f>
        <v>0.77083333333333326</v>
      </c>
      <c r="C83" s="24">
        <f t="shared" ref="C83:C91" si="20">B83+1/24</f>
        <v>0.81249999999999989</v>
      </c>
      <c r="D83" s="5"/>
      <c r="E83" s="172"/>
      <c r="F83" s="398" t="s">
        <v>112</v>
      </c>
      <c r="G83" s="398"/>
      <c r="H83" s="6" t="s">
        <v>99</v>
      </c>
      <c r="I83" s="7">
        <v>0.70138888888888884</v>
      </c>
      <c r="J83" s="7">
        <v>0.72222222222222221</v>
      </c>
      <c r="K83" s="30">
        <f t="shared" si="4"/>
        <v>30.000000000000053</v>
      </c>
      <c r="L83" s="395"/>
      <c r="M83" s="396"/>
      <c r="N83" s="397"/>
      <c r="O83" s="36" t="str">
        <f t="shared" si="3"/>
        <v/>
      </c>
      <c r="P83" s="172"/>
      <c r="Q83" s="8"/>
      <c r="S83" s="33">
        <f t="shared" si="5"/>
        <v>30.000000000000053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406"/>
      <c r="B84" s="24">
        <f t="shared" si="19"/>
        <v>0.81249999999999989</v>
      </c>
      <c r="C84" s="24">
        <f t="shared" si="20"/>
        <v>0.85416666666666652</v>
      </c>
      <c r="D84" s="5"/>
      <c r="E84" s="172"/>
      <c r="F84" s="398"/>
      <c r="G84" s="398"/>
      <c r="H84" s="6"/>
      <c r="I84" s="7"/>
      <c r="J84" s="7"/>
      <c r="K84" s="30">
        <f t="shared" si="4"/>
        <v>0</v>
      </c>
      <c r="L84" s="395"/>
      <c r="M84" s="396"/>
      <c r="N84" s="397"/>
      <c r="O84" s="36">
        <f t="shared" si="3"/>
        <v>0</v>
      </c>
      <c r="P84" s="172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406"/>
      <c r="B85" s="24">
        <f t="shared" si="19"/>
        <v>0.85416666666666652</v>
      </c>
      <c r="C85" s="24">
        <f t="shared" si="20"/>
        <v>0.89583333333333315</v>
      </c>
      <c r="D85" s="5"/>
      <c r="E85" s="172"/>
      <c r="F85" s="398"/>
      <c r="G85" s="398"/>
      <c r="H85" s="6"/>
      <c r="I85" s="7"/>
      <c r="J85" s="7"/>
      <c r="K85" s="30">
        <f t="shared" si="4"/>
        <v>0</v>
      </c>
      <c r="L85" s="395"/>
      <c r="M85" s="396"/>
      <c r="N85" s="397"/>
      <c r="O85" s="36">
        <f t="shared" si="3"/>
        <v>0</v>
      </c>
      <c r="P85" s="172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406"/>
      <c r="B86" s="24">
        <f t="shared" si="19"/>
        <v>0.89583333333333315</v>
      </c>
      <c r="C86" s="24">
        <f t="shared" si="20"/>
        <v>0.93749999999999978</v>
      </c>
      <c r="D86" s="5"/>
      <c r="E86" s="172"/>
      <c r="F86" s="398"/>
      <c r="G86" s="398"/>
      <c r="H86" s="6"/>
      <c r="I86" s="7"/>
      <c r="J86" s="7"/>
      <c r="K86" s="30">
        <f t="shared" si="4"/>
        <v>0</v>
      </c>
      <c r="L86" s="395"/>
      <c r="M86" s="396"/>
      <c r="N86" s="397"/>
      <c r="O86" s="36">
        <f t="shared" si="3"/>
        <v>0</v>
      </c>
      <c r="P86" s="172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406"/>
      <c r="B87" s="24">
        <f t="shared" si="19"/>
        <v>0.93749999999999978</v>
      </c>
      <c r="C87" s="24">
        <f t="shared" si="20"/>
        <v>0.97916666666666641</v>
      </c>
      <c r="D87" s="5"/>
      <c r="E87" s="9"/>
      <c r="F87" s="398"/>
      <c r="G87" s="398"/>
      <c r="H87" s="6"/>
      <c r="I87" s="7"/>
      <c r="J87" s="7"/>
      <c r="K87" s="30">
        <f t="shared" si="4"/>
        <v>0</v>
      </c>
      <c r="L87" s="395"/>
      <c r="M87" s="396"/>
      <c r="N87" s="397"/>
      <c r="O87" s="36">
        <f t="shared" si="3"/>
        <v>0</v>
      </c>
      <c r="P87" s="172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406"/>
      <c r="B88" s="24">
        <f t="shared" si="19"/>
        <v>0.97916666666666641</v>
      </c>
      <c r="C88" s="24">
        <f t="shared" si="20"/>
        <v>1.020833333333333</v>
      </c>
      <c r="D88" s="5"/>
      <c r="E88" s="9"/>
      <c r="F88" s="393"/>
      <c r="G88" s="394"/>
      <c r="H88" s="6"/>
      <c r="I88" s="7"/>
      <c r="J88" s="7"/>
      <c r="K88" s="30">
        <f t="shared" si="4"/>
        <v>0</v>
      </c>
      <c r="L88" s="395"/>
      <c r="M88" s="396"/>
      <c r="N88" s="397"/>
      <c r="O88" s="36">
        <f t="shared" si="3"/>
        <v>0</v>
      </c>
      <c r="P88" s="172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406"/>
      <c r="B89" s="24">
        <f t="shared" si="19"/>
        <v>1.020833333333333</v>
      </c>
      <c r="C89" s="24">
        <f t="shared" si="20"/>
        <v>1.0624999999999998</v>
      </c>
      <c r="D89" s="5"/>
      <c r="E89" s="9"/>
      <c r="F89" s="393"/>
      <c r="G89" s="394"/>
      <c r="H89" s="6"/>
      <c r="I89" s="7"/>
      <c r="J89" s="7"/>
      <c r="K89" s="30">
        <f t="shared" si="4"/>
        <v>0</v>
      </c>
      <c r="L89" s="395"/>
      <c r="M89" s="396"/>
      <c r="N89" s="397"/>
      <c r="O89" s="36">
        <f t="shared" si="3"/>
        <v>0</v>
      </c>
      <c r="P89" s="172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406"/>
      <c r="B90" s="24">
        <f t="shared" si="19"/>
        <v>1.0624999999999998</v>
      </c>
      <c r="C90" s="24">
        <f t="shared" si="20"/>
        <v>1.1041666666666665</v>
      </c>
      <c r="D90" s="5"/>
      <c r="E90" s="9"/>
      <c r="F90" s="398"/>
      <c r="G90" s="398"/>
      <c r="H90" s="6"/>
      <c r="I90" s="7"/>
      <c r="J90" s="7"/>
      <c r="K90" s="30">
        <f t="shared" si="4"/>
        <v>0</v>
      </c>
      <c r="L90" s="395"/>
      <c r="M90" s="396"/>
      <c r="N90" s="397"/>
      <c r="O90" s="36">
        <f t="shared" si="3"/>
        <v>0</v>
      </c>
      <c r="P90" s="172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407"/>
      <c r="B91" s="25">
        <f t="shared" si="19"/>
        <v>1.1041666666666665</v>
      </c>
      <c r="C91" s="25">
        <f t="shared" si="20"/>
        <v>1.1458333333333333</v>
      </c>
      <c r="D91" s="15"/>
      <c r="E91" s="11"/>
      <c r="F91" s="401"/>
      <c r="G91" s="401"/>
      <c r="H91" s="12"/>
      <c r="I91" s="13"/>
      <c r="J91" s="13"/>
      <c r="K91" s="31">
        <f t="shared" si="4"/>
        <v>0</v>
      </c>
      <c r="L91" s="402"/>
      <c r="M91" s="403"/>
      <c r="N91" s="404"/>
      <c r="O91" s="172">
        <f t="shared" si="3"/>
        <v>0</v>
      </c>
      <c r="P91" s="173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406" t="str">
        <f>A41</f>
        <v>земляника</v>
      </c>
      <c r="B92" s="23">
        <f>B29</f>
        <v>0</v>
      </c>
      <c r="C92" s="23">
        <f>B92+1/24</f>
        <v>4.1666666666666664E-2</v>
      </c>
      <c r="D92" s="1"/>
      <c r="E92" s="171"/>
      <c r="F92" s="408"/>
      <c r="G92" s="409"/>
      <c r="H92" s="2"/>
      <c r="I92" s="3"/>
      <c r="J92" s="3"/>
      <c r="K92" s="29">
        <f t="shared" si="4"/>
        <v>0</v>
      </c>
      <c r="L92" s="410"/>
      <c r="M92" s="411"/>
      <c r="N92" s="412"/>
      <c r="O92" s="35">
        <f t="shared" si="3"/>
        <v>0</v>
      </c>
      <c r="P92" s="171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406"/>
      <c r="B93" s="24">
        <f>C92</f>
        <v>4.1666666666666664E-2</v>
      </c>
      <c r="C93" s="24">
        <f>B93+1/24</f>
        <v>8.3333333333333329E-2</v>
      </c>
      <c r="D93" s="5"/>
      <c r="E93" s="172"/>
      <c r="F93" s="393"/>
      <c r="G93" s="394"/>
      <c r="H93" s="6"/>
      <c r="I93" s="7"/>
      <c r="J93" s="7"/>
      <c r="K93" s="30">
        <f t="shared" si="4"/>
        <v>0</v>
      </c>
      <c r="L93" s="395"/>
      <c r="M93" s="396"/>
      <c r="N93" s="397"/>
      <c r="O93" s="36">
        <f t="shared" si="3"/>
        <v>0</v>
      </c>
      <c r="P93" s="172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40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72"/>
      <c r="F94" s="398"/>
      <c r="G94" s="398"/>
      <c r="H94" s="6"/>
      <c r="I94" s="7"/>
      <c r="J94" s="7"/>
      <c r="K94" s="30">
        <f t="shared" si="4"/>
        <v>0</v>
      </c>
      <c r="L94" s="395"/>
      <c r="M94" s="396"/>
      <c r="N94" s="397"/>
      <c r="O94" s="36">
        <f t="shared" si="3"/>
        <v>0</v>
      </c>
      <c r="P94" s="172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406"/>
      <c r="B95" s="24">
        <f t="shared" si="21"/>
        <v>0.125</v>
      </c>
      <c r="C95" s="24">
        <f t="shared" si="22"/>
        <v>0.16666666666666666</v>
      </c>
      <c r="D95" s="5"/>
      <c r="E95" s="172"/>
      <c r="F95" s="398"/>
      <c r="G95" s="398"/>
      <c r="H95" s="6"/>
      <c r="I95" s="7"/>
      <c r="J95" s="7"/>
      <c r="K95" s="30">
        <f t="shared" si="4"/>
        <v>0</v>
      </c>
      <c r="L95" s="395"/>
      <c r="M95" s="396"/>
      <c r="N95" s="397"/>
      <c r="O95" s="36">
        <f t="shared" si="3"/>
        <v>0</v>
      </c>
      <c r="P95" s="172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406"/>
      <c r="B96" s="24">
        <f t="shared" si="21"/>
        <v>0.16666666666666666</v>
      </c>
      <c r="C96" s="24">
        <f t="shared" si="22"/>
        <v>0.20833333333333331</v>
      </c>
      <c r="D96" s="5"/>
      <c r="E96" s="172"/>
      <c r="F96" s="398"/>
      <c r="G96" s="398"/>
      <c r="H96" s="6"/>
      <c r="I96" s="7"/>
      <c r="J96" s="7"/>
      <c r="K96" s="30">
        <f t="shared" si="4"/>
        <v>0</v>
      </c>
      <c r="L96" s="395"/>
      <c r="M96" s="396"/>
      <c r="N96" s="397"/>
      <c r="O96" s="36">
        <f t="shared" si="3"/>
        <v>0</v>
      </c>
      <c r="P96" s="172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406"/>
      <c r="B97" s="24">
        <f t="shared" si="21"/>
        <v>0.20833333333333331</v>
      </c>
      <c r="C97" s="24">
        <f t="shared" si="22"/>
        <v>0.24999999999999997</v>
      </c>
      <c r="D97" s="5"/>
      <c r="E97" s="172"/>
      <c r="F97" s="398"/>
      <c r="G97" s="398"/>
      <c r="H97" s="6"/>
      <c r="I97" s="7"/>
      <c r="J97" s="7"/>
      <c r="K97" s="30">
        <f t="shared" si="4"/>
        <v>0</v>
      </c>
      <c r="L97" s="395"/>
      <c r="M97" s="396"/>
      <c r="N97" s="397"/>
      <c r="O97" s="36">
        <f t="shared" si="3"/>
        <v>0</v>
      </c>
      <c r="P97" s="172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40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398"/>
      <c r="G98" s="398"/>
      <c r="H98" s="6"/>
      <c r="I98" s="7"/>
      <c r="J98" s="7"/>
      <c r="K98" s="30">
        <f t="shared" si="4"/>
        <v>0</v>
      </c>
      <c r="L98" s="395"/>
      <c r="M98" s="396"/>
      <c r="N98" s="397"/>
      <c r="O98" s="36">
        <f t="shared" si="3"/>
        <v>0</v>
      </c>
      <c r="P98" s="172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40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393"/>
      <c r="G99" s="394"/>
      <c r="H99" s="6"/>
      <c r="I99" s="7"/>
      <c r="J99" s="7"/>
      <c r="K99" s="30">
        <f t="shared" si="4"/>
        <v>0</v>
      </c>
      <c r="L99" s="395"/>
      <c r="M99" s="396"/>
      <c r="N99" s="397"/>
      <c r="O99" s="36">
        <f t="shared" si="3"/>
        <v>0</v>
      </c>
      <c r="P99" s="172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406"/>
      <c r="B100" s="24">
        <f t="shared" si="21"/>
        <v>0.33333333333333331</v>
      </c>
      <c r="C100" s="24">
        <f t="shared" si="22"/>
        <v>0.375</v>
      </c>
      <c r="D100" s="5"/>
      <c r="E100" s="9"/>
      <c r="F100" s="393"/>
      <c r="G100" s="394"/>
      <c r="H100" s="6"/>
      <c r="I100" s="7"/>
      <c r="J100" s="7"/>
      <c r="K100" s="30">
        <f t="shared" si="4"/>
        <v>0</v>
      </c>
      <c r="L100" s="395"/>
      <c r="M100" s="396"/>
      <c r="N100" s="397"/>
      <c r="O100" s="36">
        <f t="shared" si="3"/>
        <v>0</v>
      </c>
      <c r="P100" s="172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406"/>
      <c r="B101" s="24">
        <f t="shared" si="21"/>
        <v>0.375</v>
      </c>
      <c r="C101" s="24">
        <f t="shared" si="22"/>
        <v>0.41666666666666669</v>
      </c>
      <c r="D101" s="5"/>
      <c r="E101" s="9"/>
      <c r="F101" s="398"/>
      <c r="G101" s="398"/>
      <c r="H101" s="6"/>
      <c r="I101" s="7"/>
      <c r="J101" s="7"/>
      <c r="K101" s="30">
        <f t="shared" si="4"/>
        <v>0</v>
      </c>
      <c r="L101" s="395"/>
      <c r="M101" s="396"/>
      <c r="N101" s="397"/>
      <c r="O101" s="36">
        <f t="shared" si="3"/>
        <v>0</v>
      </c>
      <c r="P101" s="172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40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401"/>
      <c r="G102" s="401"/>
      <c r="H102" s="12"/>
      <c r="I102" s="13"/>
      <c r="J102" s="13"/>
      <c r="K102" s="31">
        <f t="shared" si="4"/>
        <v>0</v>
      </c>
      <c r="L102" s="402"/>
      <c r="M102" s="403"/>
      <c r="N102" s="404"/>
      <c r="O102" s="172">
        <f t="shared" si="3"/>
        <v>0</v>
      </c>
      <c r="P102" s="173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405">
        <f>A42</f>
        <v>0</v>
      </c>
      <c r="B103" s="23">
        <f>B31</f>
        <v>0</v>
      </c>
      <c r="C103" s="23">
        <f>B103+1/24</f>
        <v>4.1666666666666664E-2</v>
      </c>
      <c r="D103" s="1"/>
      <c r="E103" s="171"/>
      <c r="F103" s="408"/>
      <c r="G103" s="409"/>
      <c r="H103" s="2"/>
      <c r="I103" s="3"/>
      <c r="J103" s="3"/>
      <c r="K103" s="29">
        <f t="shared" si="4"/>
        <v>0</v>
      </c>
      <c r="L103" s="410"/>
      <c r="M103" s="411"/>
      <c r="N103" s="412"/>
      <c r="O103" s="35">
        <f t="shared" si="3"/>
        <v>0</v>
      </c>
      <c r="P103" s="171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406"/>
      <c r="B104" s="24">
        <f>C103</f>
        <v>4.1666666666666664E-2</v>
      </c>
      <c r="C104" s="24">
        <f>B104+1/24</f>
        <v>8.3333333333333329E-2</v>
      </c>
      <c r="D104" s="5"/>
      <c r="E104" s="172"/>
      <c r="F104" s="393"/>
      <c r="G104" s="394"/>
      <c r="H104" s="6"/>
      <c r="I104" s="7"/>
      <c r="J104" s="7"/>
      <c r="K104" s="30">
        <f t="shared" si="4"/>
        <v>0</v>
      </c>
      <c r="L104" s="395"/>
      <c r="M104" s="396"/>
      <c r="N104" s="397"/>
      <c r="O104" s="36">
        <f t="shared" si="3"/>
        <v>0</v>
      </c>
      <c r="P104" s="172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40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72"/>
      <c r="F105" s="398"/>
      <c r="G105" s="398"/>
      <c r="H105" s="6"/>
      <c r="I105" s="7"/>
      <c r="J105" s="7"/>
      <c r="K105" s="30">
        <f t="shared" si="4"/>
        <v>0</v>
      </c>
      <c r="L105" s="395"/>
      <c r="M105" s="396"/>
      <c r="N105" s="397"/>
      <c r="O105" s="36">
        <f t="shared" si="3"/>
        <v>0</v>
      </c>
      <c r="P105" s="172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406"/>
      <c r="B106" s="24">
        <f t="shared" si="23"/>
        <v>0.125</v>
      </c>
      <c r="C106" s="24">
        <f t="shared" si="24"/>
        <v>0.16666666666666666</v>
      </c>
      <c r="D106" s="5"/>
      <c r="E106" s="172"/>
      <c r="F106" s="398"/>
      <c r="G106" s="398"/>
      <c r="H106" s="6"/>
      <c r="I106" s="7"/>
      <c r="J106" s="7"/>
      <c r="K106" s="30">
        <f t="shared" si="4"/>
        <v>0</v>
      </c>
      <c r="L106" s="395"/>
      <c r="M106" s="396"/>
      <c r="N106" s="397"/>
      <c r="O106" s="36">
        <f t="shared" si="3"/>
        <v>0</v>
      </c>
      <c r="P106" s="172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406"/>
      <c r="B107" s="24">
        <f t="shared" si="23"/>
        <v>0.16666666666666666</v>
      </c>
      <c r="C107" s="24">
        <f t="shared" si="24"/>
        <v>0.20833333333333331</v>
      </c>
      <c r="D107" s="5"/>
      <c r="E107" s="172"/>
      <c r="F107" s="398"/>
      <c r="G107" s="398"/>
      <c r="H107" s="6"/>
      <c r="I107" s="7"/>
      <c r="J107" s="7"/>
      <c r="K107" s="30">
        <f t="shared" si="4"/>
        <v>0</v>
      </c>
      <c r="L107" s="395"/>
      <c r="M107" s="396"/>
      <c r="N107" s="397"/>
      <c r="O107" s="36">
        <f t="shared" si="3"/>
        <v>0</v>
      </c>
      <c r="P107" s="172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406"/>
      <c r="B108" s="24">
        <f t="shared" si="23"/>
        <v>0.20833333333333331</v>
      </c>
      <c r="C108" s="24">
        <f t="shared" si="24"/>
        <v>0.24999999999999997</v>
      </c>
      <c r="D108" s="5"/>
      <c r="E108" s="172"/>
      <c r="F108" s="398"/>
      <c r="G108" s="398"/>
      <c r="H108" s="6"/>
      <c r="I108" s="7"/>
      <c r="J108" s="7"/>
      <c r="K108" s="30">
        <f t="shared" si="4"/>
        <v>0</v>
      </c>
      <c r="L108" s="395"/>
      <c r="M108" s="396"/>
      <c r="N108" s="397"/>
      <c r="O108" s="36">
        <f t="shared" si="3"/>
        <v>0</v>
      </c>
      <c r="P108" s="172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40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398"/>
      <c r="G109" s="398"/>
      <c r="H109" s="6"/>
      <c r="I109" s="7"/>
      <c r="J109" s="7"/>
      <c r="K109" s="30">
        <f t="shared" si="4"/>
        <v>0</v>
      </c>
      <c r="L109" s="395"/>
      <c r="M109" s="396"/>
      <c r="N109" s="397"/>
      <c r="O109" s="36">
        <f t="shared" si="3"/>
        <v>0</v>
      </c>
      <c r="P109" s="172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40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393"/>
      <c r="G110" s="394"/>
      <c r="H110" s="6"/>
      <c r="I110" s="7"/>
      <c r="J110" s="7"/>
      <c r="K110" s="30">
        <f t="shared" si="4"/>
        <v>0</v>
      </c>
      <c r="L110" s="395"/>
      <c r="M110" s="396"/>
      <c r="N110" s="397"/>
      <c r="O110" s="36">
        <f t="shared" si="3"/>
        <v>0</v>
      </c>
      <c r="P110" s="172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406"/>
      <c r="B111" s="24">
        <f t="shared" si="23"/>
        <v>0.33333333333333331</v>
      </c>
      <c r="C111" s="24">
        <f t="shared" si="24"/>
        <v>0.375</v>
      </c>
      <c r="D111" s="5"/>
      <c r="E111" s="9"/>
      <c r="F111" s="393"/>
      <c r="G111" s="394"/>
      <c r="H111" s="6"/>
      <c r="I111" s="7"/>
      <c r="J111" s="7"/>
      <c r="K111" s="30">
        <f t="shared" si="4"/>
        <v>0</v>
      </c>
      <c r="L111" s="395"/>
      <c r="M111" s="396"/>
      <c r="N111" s="397"/>
      <c r="O111" s="36">
        <f t="shared" ref="O111:O113" si="25">IF(H111=$V$5,$F$7,"")</f>
        <v>0</v>
      </c>
      <c r="P111" s="172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406"/>
      <c r="B112" s="24">
        <f t="shared" si="23"/>
        <v>0.375</v>
      </c>
      <c r="C112" s="24">
        <f t="shared" si="24"/>
        <v>0.41666666666666669</v>
      </c>
      <c r="D112" s="5"/>
      <c r="E112" s="9"/>
      <c r="F112" s="398"/>
      <c r="G112" s="398"/>
      <c r="H112" s="6"/>
      <c r="I112" s="7"/>
      <c r="J112" s="7"/>
      <c r="K112" s="30">
        <f t="shared" ref="K112:K113" si="26">(J112-I112+(J112&lt;I112))*24*60</f>
        <v>0</v>
      </c>
      <c r="L112" s="395"/>
      <c r="M112" s="396"/>
      <c r="N112" s="397"/>
      <c r="O112" s="36">
        <f t="shared" si="25"/>
        <v>0</v>
      </c>
      <c r="P112" s="172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40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401"/>
      <c r="G113" s="401"/>
      <c r="H113" s="12"/>
      <c r="I113" s="13"/>
      <c r="J113" s="13"/>
      <c r="K113" s="31">
        <f t="shared" si="26"/>
        <v>0</v>
      </c>
      <c r="L113" s="402"/>
      <c r="M113" s="403"/>
      <c r="N113" s="404"/>
      <c r="O113" s="173">
        <f t="shared" si="25"/>
        <v>0</v>
      </c>
      <c r="P113" s="173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5" thickBot="1">
      <c r="S114" s="34">
        <f t="shared" ref="S114:Z114" si="27">SUM(S47:S113)</f>
        <v>329.99999999999994</v>
      </c>
      <c r="T114" s="34">
        <f t="shared" si="27"/>
        <v>0</v>
      </c>
      <c r="U114" s="34">
        <f t="shared" si="27"/>
        <v>15.000000000000027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185"/>
      <c r="S116" s="185"/>
      <c r="T116" s="185"/>
      <c r="U116" s="185"/>
    </row>
    <row r="117" spans="1:28" ht="15.75" thickBot="1">
      <c r="A117" s="258" t="s">
        <v>90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186"/>
      <c r="S117" s="186"/>
      <c r="T117" s="186"/>
      <c r="U117" s="186"/>
    </row>
    <row r="118" spans="1:28" ht="18.75" thickBot="1">
      <c r="A118" s="259" t="s">
        <v>62</v>
      </c>
      <c r="B118" s="260"/>
      <c r="C118" s="260"/>
      <c r="D118" s="260"/>
      <c r="E118" s="261"/>
      <c r="F118" s="413"/>
      <c r="G118" s="414"/>
      <c r="H118" s="415"/>
      <c r="I118" s="81" t="s">
        <v>47</v>
      </c>
      <c r="J118" s="82">
        <v>2000</v>
      </c>
      <c r="K118" s="83" t="s">
        <v>54</v>
      </c>
      <c r="L118" s="84">
        <v>720</v>
      </c>
    </row>
    <row r="119" spans="1:28" ht="20.25" customHeight="1" thickBot="1">
      <c r="A119" s="262" t="s">
        <v>8</v>
      </c>
      <c r="B119" s="263"/>
      <c r="C119" s="263"/>
      <c r="D119" s="263"/>
      <c r="E119" s="264"/>
      <c r="F119" s="265" t="s">
        <v>34</v>
      </c>
      <c r="G119" s="265"/>
      <c r="H119" s="266"/>
      <c r="I119" s="265" t="s">
        <v>9</v>
      </c>
      <c r="J119" s="267"/>
      <c r="K119" s="268" t="s">
        <v>16</v>
      </c>
      <c r="L119" s="266"/>
      <c r="M119" s="85"/>
      <c r="N119" s="269" t="s">
        <v>28</v>
      </c>
      <c r="O119" s="270"/>
      <c r="P119" s="270"/>
      <c r="Q119" s="270"/>
      <c r="R119" s="270"/>
      <c r="S119" s="270"/>
      <c r="T119" s="270"/>
      <c r="U119" s="271"/>
      <c r="X119" s="86"/>
    </row>
    <row r="120" spans="1:28" ht="15" thickBot="1">
      <c r="A120" s="289" t="s">
        <v>63</v>
      </c>
      <c r="B120" s="290"/>
      <c r="C120" s="290"/>
      <c r="D120" s="290"/>
      <c r="E120" s="290"/>
      <c r="F120" s="291" t="s">
        <v>121</v>
      </c>
      <c r="G120" s="292"/>
      <c r="H120" s="293"/>
      <c r="I120" s="294" t="s">
        <v>65</v>
      </c>
      <c r="J120" s="295"/>
      <c r="K120" s="291" t="s">
        <v>379</v>
      </c>
      <c r="L120" s="293"/>
      <c r="N120" s="296"/>
      <c r="O120" s="280" t="s">
        <v>29</v>
      </c>
      <c r="P120" s="281"/>
      <c r="Q120" s="281"/>
      <c r="R120" s="178"/>
      <c r="S120" s="178"/>
      <c r="T120" s="178"/>
      <c r="U120" s="87"/>
      <c r="X120" s="88"/>
    </row>
    <row r="121" spans="1:28" ht="14.25">
      <c r="A121" s="183" t="s">
        <v>7</v>
      </c>
      <c r="B121" s="184"/>
      <c r="C121" s="184"/>
      <c r="D121" s="184"/>
      <c r="E121" s="184"/>
      <c r="F121" s="275" t="s">
        <v>395</v>
      </c>
      <c r="G121" s="276"/>
      <c r="H121" s="277"/>
      <c r="I121" s="294" t="s">
        <v>45</v>
      </c>
      <c r="J121" s="295"/>
      <c r="K121" s="275" t="s">
        <v>272</v>
      </c>
      <c r="L121" s="277"/>
      <c r="N121" s="297"/>
      <c r="O121" s="298"/>
      <c r="P121" s="299"/>
      <c r="Q121" s="299"/>
      <c r="R121" s="179"/>
      <c r="S121" s="179"/>
      <c r="T121" s="179"/>
      <c r="U121" s="89"/>
      <c r="X121" s="88"/>
    </row>
    <row r="122" spans="1:28" ht="16.5" customHeight="1">
      <c r="A122" s="272" t="s">
        <v>46</v>
      </c>
      <c r="B122" s="273"/>
      <c r="C122" s="273"/>
      <c r="D122" s="273"/>
      <c r="E122" s="274"/>
      <c r="F122" s="275"/>
      <c r="G122" s="276"/>
      <c r="H122" s="277"/>
      <c r="I122" s="183" t="s">
        <v>44</v>
      </c>
      <c r="J122" s="71"/>
      <c r="K122" s="275" t="s">
        <v>125</v>
      </c>
      <c r="L122" s="277"/>
      <c r="N122" s="278"/>
      <c r="O122" s="280" t="s">
        <v>30</v>
      </c>
      <c r="P122" s="281"/>
      <c r="Q122" s="282"/>
      <c r="R122" s="180"/>
      <c r="S122" s="180"/>
      <c r="T122" s="180"/>
      <c r="U122" s="87"/>
      <c r="X122" s="88"/>
    </row>
    <row r="123" spans="1:28" ht="16.5" customHeight="1" thickBot="1">
      <c r="A123" s="272" t="s">
        <v>66</v>
      </c>
      <c r="B123" s="273"/>
      <c r="C123" s="273"/>
      <c r="D123" s="273"/>
      <c r="E123" s="274"/>
      <c r="F123" s="286" t="s">
        <v>147</v>
      </c>
      <c r="G123" s="287"/>
      <c r="H123" s="288"/>
      <c r="I123" s="183" t="s">
        <v>67</v>
      </c>
      <c r="J123" s="71"/>
      <c r="K123" s="286" t="s">
        <v>127</v>
      </c>
      <c r="L123" s="288"/>
      <c r="N123" s="279"/>
      <c r="O123" s="283"/>
      <c r="P123" s="284"/>
      <c r="Q123" s="285"/>
      <c r="R123" s="181"/>
      <c r="S123" s="181"/>
      <c r="T123" s="181"/>
      <c r="U123" s="91"/>
      <c r="X123" s="88"/>
    </row>
    <row r="124" spans="1:28" ht="15" thickBot="1">
      <c r="A124" s="303" t="s">
        <v>66</v>
      </c>
      <c r="B124" s="304"/>
      <c r="C124" s="304"/>
      <c r="D124" s="304"/>
      <c r="E124" s="305"/>
      <c r="F124" s="306" t="s">
        <v>123</v>
      </c>
      <c r="G124" s="307"/>
      <c r="H124" s="308"/>
      <c r="I124" s="92"/>
      <c r="J124" s="93"/>
      <c r="K124" s="306"/>
      <c r="L124" s="308"/>
      <c r="N124" s="309"/>
      <c r="O124" s="309"/>
      <c r="P124" s="310"/>
      <c r="Q124" s="310"/>
      <c r="R124" s="182"/>
      <c r="S124" s="182"/>
      <c r="T124" s="182"/>
      <c r="U124" s="182"/>
      <c r="X124" s="88"/>
    </row>
    <row r="125" spans="1:28" ht="15" hidden="1" thickBot="1">
      <c r="A125" s="94"/>
      <c r="B125" s="95"/>
      <c r="C125" s="95"/>
      <c r="D125" s="95"/>
      <c r="E125" s="95"/>
      <c r="F125" s="96"/>
      <c r="G125" s="96"/>
      <c r="H125" s="96"/>
      <c r="I125" s="95"/>
      <c r="J125" s="95"/>
      <c r="K125" s="96"/>
      <c r="L125" s="97"/>
      <c r="N125" s="177"/>
      <c r="O125" s="177"/>
      <c r="P125" s="182"/>
      <c r="Q125" s="182"/>
      <c r="R125" s="182"/>
      <c r="S125" s="182"/>
      <c r="T125" s="182"/>
      <c r="U125" s="182"/>
      <c r="X125" s="88"/>
    </row>
    <row r="126" spans="1:28" ht="15" hidden="1" thickBot="1">
      <c r="A126" s="94"/>
      <c r="B126" s="95"/>
      <c r="C126" s="95"/>
      <c r="D126" s="95"/>
      <c r="E126" s="95"/>
      <c r="F126" s="96"/>
      <c r="G126" s="96"/>
      <c r="H126" s="96"/>
      <c r="I126" s="95"/>
      <c r="J126" s="95"/>
      <c r="K126" s="96"/>
      <c r="L126" s="97"/>
      <c r="N126" s="177"/>
      <c r="O126" s="177"/>
      <c r="P126" s="182"/>
      <c r="Q126" s="182"/>
      <c r="R126" s="182"/>
      <c r="S126" s="182"/>
      <c r="T126" s="182"/>
      <c r="U126" s="182"/>
      <c r="X126" s="88"/>
    </row>
    <row r="127" spans="1:28" ht="15" hidden="1" thickBot="1">
      <c r="A127" s="94"/>
      <c r="B127" s="95"/>
      <c r="C127" s="95"/>
      <c r="D127" s="95"/>
      <c r="E127" s="95"/>
      <c r="F127" s="96"/>
      <c r="G127" s="96"/>
      <c r="H127" s="96"/>
      <c r="I127" s="95"/>
      <c r="J127" s="95"/>
      <c r="K127" s="96"/>
      <c r="L127" s="97"/>
      <c r="N127" s="177"/>
      <c r="O127" s="177"/>
      <c r="P127" s="182"/>
      <c r="Q127" s="182"/>
      <c r="R127" s="182"/>
      <c r="S127" s="182"/>
      <c r="T127" s="182"/>
      <c r="U127" s="182"/>
      <c r="X127" s="88"/>
    </row>
    <row r="128" spans="1:28" ht="15" hidden="1" thickBot="1">
      <c r="A128" s="94"/>
      <c r="B128" s="95"/>
      <c r="C128" s="95"/>
      <c r="D128" s="95"/>
      <c r="E128" s="95"/>
      <c r="F128" s="96"/>
      <c r="G128" s="96"/>
      <c r="H128" s="96"/>
      <c r="I128" s="95"/>
      <c r="J128" s="95"/>
      <c r="K128" s="96"/>
      <c r="L128" s="97"/>
      <c r="N128" s="177"/>
      <c r="O128" s="177"/>
      <c r="P128" s="182"/>
      <c r="Q128" s="182"/>
      <c r="R128" s="182"/>
      <c r="S128" s="182"/>
      <c r="T128" s="182"/>
      <c r="U128" s="182"/>
      <c r="X128" s="88"/>
    </row>
    <row r="129" spans="1:24" ht="18.75" customHeight="1" thickBot="1">
      <c r="A129" s="311" t="s">
        <v>33</v>
      </c>
      <c r="B129" s="312"/>
      <c r="C129" s="312"/>
      <c r="D129" s="312"/>
      <c r="E129" s="312"/>
      <c r="F129" s="312"/>
      <c r="G129" s="312"/>
      <c r="H129" s="312"/>
      <c r="I129" s="312"/>
      <c r="J129" s="312"/>
      <c r="K129" s="312"/>
      <c r="L129" s="313"/>
      <c r="N129" s="314" t="s">
        <v>37</v>
      </c>
      <c r="O129" s="315"/>
      <c r="P129" s="315"/>
      <c r="Q129" s="315"/>
      <c r="R129" s="315"/>
      <c r="S129" s="315"/>
      <c r="T129" s="315"/>
      <c r="U129" s="315"/>
      <c r="V129" s="316"/>
      <c r="X129" s="88"/>
    </row>
    <row r="130" spans="1:24" ht="8.25" customHeight="1">
      <c r="A130" s="300" t="s">
        <v>83</v>
      </c>
      <c r="B130" s="300" t="s">
        <v>51</v>
      </c>
      <c r="C130" s="300" t="s">
        <v>52</v>
      </c>
      <c r="D130" s="300" t="s">
        <v>24</v>
      </c>
      <c r="E130" s="300" t="s">
        <v>53</v>
      </c>
      <c r="F130" s="300" t="s">
        <v>55</v>
      </c>
      <c r="G130" s="300" t="s">
        <v>50</v>
      </c>
      <c r="H130" s="300" t="s">
        <v>64</v>
      </c>
      <c r="I130" s="300" t="s">
        <v>57</v>
      </c>
      <c r="J130" s="300" t="s">
        <v>49</v>
      </c>
      <c r="K130" s="300" t="s">
        <v>35</v>
      </c>
      <c r="L130" s="337" t="s">
        <v>48</v>
      </c>
      <c r="N130" s="324" t="s">
        <v>41</v>
      </c>
      <c r="O130" s="324"/>
      <c r="P130" s="325" t="s">
        <v>42</v>
      </c>
      <c r="Q130" s="326"/>
      <c r="R130" s="326"/>
      <c r="S130" s="326"/>
      <c r="T130" s="326"/>
      <c r="U130" s="327"/>
      <c r="V130" s="324" t="s">
        <v>43</v>
      </c>
      <c r="X130" s="88"/>
    </row>
    <row r="131" spans="1:24" ht="12.75" customHeight="1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38"/>
      <c r="N131" s="324"/>
      <c r="O131" s="324"/>
      <c r="P131" s="328"/>
      <c r="Q131" s="329"/>
      <c r="R131" s="329"/>
      <c r="S131" s="329"/>
      <c r="T131" s="329"/>
      <c r="U131" s="330"/>
      <c r="V131" s="324"/>
      <c r="X131" s="88"/>
    </row>
    <row r="132" spans="1:24" ht="12.75" customHeight="1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38"/>
      <c r="N132" s="324"/>
      <c r="O132" s="324"/>
      <c r="P132" s="328"/>
      <c r="Q132" s="329"/>
      <c r="R132" s="329"/>
      <c r="S132" s="329"/>
      <c r="T132" s="329"/>
      <c r="U132" s="330"/>
      <c r="V132" s="324"/>
      <c r="X132" s="88"/>
    </row>
    <row r="133" spans="1:24" ht="3.75" customHeight="1">
      <c r="A133" s="301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38"/>
      <c r="N133" s="324"/>
      <c r="O133" s="324"/>
      <c r="P133" s="331"/>
      <c r="Q133" s="332"/>
      <c r="R133" s="332"/>
      <c r="S133" s="332"/>
      <c r="T133" s="332"/>
      <c r="U133" s="333"/>
      <c r="V133" s="324"/>
      <c r="X133" s="88"/>
    </row>
    <row r="134" spans="1:24" ht="45.75" customHeight="1" thickBot="1">
      <c r="A134" s="301"/>
      <c r="B134" s="301"/>
      <c r="C134" s="301"/>
      <c r="D134" s="302"/>
      <c r="E134" s="302"/>
      <c r="F134" s="302"/>
      <c r="G134" s="302"/>
      <c r="H134" s="302"/>
      <c r="I134" s="302"/>
      <c r="J134" s="302"/>
      <c r="K134" s="302"/>
      <c r="L134" s="338"/>
      <c r="M134" s="98"/>
      <c r="N134" s="334" t="s">
        <v>17</v>
      </c>
      <c r="O134" s="334"/>
      <c r="P134" s="18">
        <f>SUM(S162:S173)</f>
        <v>45</v>
      </c>
      <c r="Q134" s="18">
        <f>SUM(S174:S184)</f>
        <v>57.000000000000249</v>
      </c>
      <c r="R134" s="18">
        <f>SUM(S185:S195)</f>
        <v>141.00000000000006</v>
      </c>
      <c r="S134" s="18">
        <f>SUM(S196:S206)</f>
        <v>19.999999999999968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263.00000000000028</v>
      </c>
      <c r="X134" s="88"/>
    </row>
    <row r="135" spans="1:24" ht="16.899999999999999" customHeight="1" thickBot="1">
      <c r="A135" s="317"/>
      <c r="B135" s="317"/>
      <c r="C135" s="317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176" t="s">
        <v>18</v>
      </c>
      <c r="O135" s="176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300" t="str">
        <f>A152</f>
        <v>сироп кленовый</v>
      </c>
      <c r="B136" s="318">
        <v>0.83333333333333337</v>
      </c>
      <c r="C136" s="318">
        <v>0.93055555555555547</v>
      </c>
      <c r="D136" s="320">
        <f>(C136-B136+(C136&lt;B136))*24*60</f>
        <v>139.99999999999983</v>
      </c>
      <c r="E136" s="322">
        <v>2200</v>
      </c>
      <c r="F136" s="335">
        <f>IF(E136=0,0,(F152/J118*60))</f>
        <v>113.13</v>
      </c>
      <c r="G136" s="339">
        <f>IF($K136=0,0,(K136*100)/(D136*$J$3/60))</f>
        <v>80.807142857142964</v>
      </c>
      <c r="H136" s="335">
        <f>P134+P141</f>
        <v>45</v>
      </c>
      <c r="I136" s="339">
        <f>D136-F136-P142</f>
        <v>-18.130000000000166</v>
      </c>
      <c r="J136" s="320">
        <f>(D136-H136)/60*E136</f>
        <v>3483.3333333333271</v>
      </c>
      <c r="K136" s="341">
        <f>F152</f>
        <v>3771</v>
      </c>
      <c r="L136" s="100">
        <f>IF($K136=0,0,K136/J136)</f>
        <v>1.0825837320574181</v>
      </c>
      <c r="N136" s="176" t="s">
        <v>19</v>
      </c>
      <c r="O136" s="176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11.999999999999957</v>
      </c>
      <c r="T136" s="18">
        <f>SUM(U206:U216)</f>
        <v>0</v>
      </c>
      <c r="U136" s="18">
        <f>SUM(U217:U227)</f>
        <v>0</v>
      </c>
      <c r="V136" s="19">
        <f t="shared" si="28"/>
        <v>11.999999999999957</v>
      </c>
      <c r="W136" s="182"/>
    </row>
    <row r="137" spans="1:24" ht="17.25" customHeight="1" thickBot="1">
      <c r="A137" s="317"/>
      <c r="B137" s="319"/>
      <c r="C137" s="319"/>
      <c r="D137" s="321"/>
      <c r="E137" s="323"/>
      <c r="F137" s="336"/>
      <c r="G137" s="340"/>
      <c r="H137" s="336"/>
      <c r="I137" s="340"/>
      <c r="J137" s="321"/>
      <c r="K137" s="342"/>
      <c r="L137" s="101">
        <f>K136-J136</f>
        <v>287.66666666667288</v>
      </c>
      <c r="N137" s="176" t="s">
        <v>20</v>
      </c>
      <c r="O137" s="176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82"/>
    </row>
    <row r="138" spans="1:24" ht="17.25" customHeight="1">
      <c r="A138" s="300" t="str">
        <f>A153</f>
        <v>сироп шоколад</v>
      </c>
      <c r="B138" s="318">
        <v>0.93055555555555547</v>
      </c>
      <c r="C138" s="318">
        <v>5.347222222222222E-2</v>
      </c>
      <c r="D138" s="320">
        <f>(C138-B138+(C138&lt;B138))*24*60</f>
        <v>177.00000000000017</v>
      </c>
      <c r="E138" s="322">
        <v>2200</v>
      </c>
      <c r="F138" s="335">
        <f>IF(E138=0,0,(F153/J118*60))</f>
        <v>187.35</v>
      </c>
      <c r="G138" s="339">
        <f>IF($K138=0,0,(K138*100)/(D138*$J$3/60))</f>
        <v>105.84745762711854</v>
      </c>
      <c r="H138" s="335">
        <f>Q134+Q141</f>
        <v>57.000000000000249</v>
      </c>
      <c r="I138" s="339">
        <f>D138-F138-Q142</f>
        <v>-67.35000000000008</v>
      </c>
      <c r="J138" s="320">
        <f>(D138-H138)/60*E138</f>
        <v>4399.9999999999973</v>
      </c>
      <c r="K138" s="341">
        <f>F153</f>
        <v>6245</v>
      </c>
      <c r="L138" s="102">
        <f>IF($K138=0,0,K138/J138)</f>
        <v>1.4193181818181826</v>
      </c>
      <c r="N138" s="176" t="s">
        <v>27</v>
      </c>
      <c r="O138" s="176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82"/>
    </row>
    <row r="139" spans="1:24" ht="16.899999999999999" customHeight="1" thickBot="1">
      <c r="A139" s="317"/>
      <c r="B139" s="319"/>
      <c r="C139" s="319"/>
      <c r="D139" s="321"/>
      <c r="E139" s="323"/>
      <c r="F139" s="336"/>
      <c r="G139" s="340"/>
      <c r="H139" s="336"/>
      <c r="I139" s="340"/>
      <c r="J139" s="321"/>
      <c r="K139" s="342"/>
      <c r="L139" s="101">
        <f>K138-J138</f>
        <v>1845.0000000000027</v>
      </c>
      <c r="N139" s="174" t="s">
        <v>21</v>
      </c>
      <c r="O139" s="174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82"/>
    </row>
    <row r="140" spans="1:24" ht="16.899999999999999" customHeight="1" collapsed="1">
      <c r="A140" s="300" t="str">
        <f>A154</f>
        <v>сироп шоколадное печенье</v>
      </c>
      <c r="B140" s="318">
        <v>5.347222222222222E-2</v>
      </c>
      <c r="C140" s="318">
        <v>0.23680555555555557</v>
      </c>
      <c r="D140" s="320">
        <f>(C140-B140+(C140&lt;B140))*24*60</f>
        <v>264</v>
      </c>
      <c r="E140" s="322">
        <v>2200</v>
      </c>
      <c r="F140" s="335">
        <f>IF(E140=0,0,(F154/J118*60))</f>
        <v>138.51</v>
      </c>
      <c r="G140" s="339">
        <f>IF($K140=0,0,(K140*100)/(D140*$J$3/60))</f>
        <v>52.465909090909093</v>
      </c>
      <c r="H140" s="335">
        <f>R134+R141</f>
        <v>141.00000000000006</v>
      </c>
      <c r="I140" s="339">
        <f>D140-F140-R142</f>
        <v>-15.510000000000048</v>
      </c>
      <c r="J140" s="320">
        <f>(D140-H140)/60*E140</f>
        <v>4509.9999999999973</v>
      </c>
      <c r="K140" s="341">
        <f>F154</f>
        <v>4617</v>
      </c>
      <c r="L140" s="100">
        <f>IF($K140=0,0,K140/J140)</f>
        <v>1.0237250554323731</v>
      </c>
      <c r="N140" s="174" t="s">
        <v>39</v>
      </c>
      <c r="O140" s="174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82"/>
      <c r="X140" s="182"/>
    </row>
    <row r="141" spans="1:24" ht="16.899999999999999" customHeight="1" thickBot="1">
      <c r="A141" s="317"/>
      <c r="B141" s="319"/>
      <c r="C141" s="319"/>
      <c r="D141" s="321"/>
      <c r="E141" s="323"/>
      <c r="F141" s="336"/>
      <c r="G141" s="340"/>
      <c r="H141" s="336"/>
      <c r="I141" s="340"/>
      <c r="J141" s="321"/>
      <c r="K141" s="342"/>
      <c r="L141" s="101">
        <f>K140-J140</f>
        <v>107.00000000000273</v>
      </c>
      <c r="N141" s="343" t="s">
        <v>22</v>
      </c>
      <c r="O141" s="343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82"/>
      <c r="X141" s="182"/>
    </row>
    <row r="142" spans="1:24" ht="16.899999999999999" customHeight="1" collapsed="1">
      <c r="A142" s="301" t="str">
        <f>A155</f>
        <v xml:space="preserve">сироп кокос </v>
      </c>
      <c r="B142" s="348">
        <v>0.23680555555555557</v>
      </c>
      <c r="C142" s="348">
        <v>0.33333333333333331</v>
      </c>
      <c r="D142" s="346">
        <f>(C142-B142+(C142&lt;B142))*24*60</f>
        <v>138.99999999999994</v>
      </c>
      <c r="E142" s="349">
        <v>2200</v>
      </c>
      <c r="F142" s="344">
        <f>IF(E142=0,0,(F155/J118*60))</f>
        <v>150</v>
      </c>
      <c r="G142" s="339">
        <f>IF($K142=0,0,(K142*100)/(D142*$J$3/60))</f>
        <v>107.91366906474825</v>
      </c>
      <c r="H142" s="344">
        <f>S134+S141</f>
        <v>19.999999999999968</v>
      </c>
      <c r="I142" s="345">
        <f>D142-F142-S142</f>
        <v>-42.999999999999986</v>
      </c>
      <c r="J142" s="346">
        <f>(D142-H142)/60*E142</f>
        <v>4363.3333333333321</v>
      </c>
      <c r="K142" s="341">
        <f>F155</f>
        <v>5000</v>
      </c>
      <c r="L142" s="100">
        <f>IF($K142=0,0,K142/J142)</f>
        <v>1.1459129106187933</v>
      </c>
      <c r="N142" s="347" t="s">
        <v>15</v>
      </c>
      <c r="O142" s="347"/>
      <c r="P142" s="19">
        <f t="shared" ref="P142:U142" si="29">SUM(P133:P141)</f>
        <v>45</v>
      </c>
      <c r="Q142" s="19">
        <f t="shared" si="29"/>
        <v>57.000000000000249</v>
      </c>
      <c r="R142" s="19">
        <f t="shared" si="29"/>
        <v>141.00000000000006</v>
      </c>
      <c r="S142" s="19">
        <f t="shared" si="29"/>
        <v>31.999999999999925</v>
      </c>
      <c r="T142" s="19">
        <f t="shared" si="29"/>
        <v>0</v>
      </c>
      <c r="U142" s="19">
        <f t="shared" si="29"/>
        <v>0</v>
      </c>
      <c r="V142" s="19">
        <f>P142+Q142+R142+S142+T142+U142</f>
        <v>275.00000000000023</v>
      </c>
      <c r="W142" s="182"/>
      <c r="X142" s="182"/>
    </row>
    <row r="143" spans="1:24" ht="16.899999999999999" customHeight="1" thickBot="1">
      <c r="A143" s="317"/>
      <c r="B143" s="319"/>
      <c r="C143" s="319"/>
      <c r="D143" s="321"/>
      <c r="E143" s="323"/>
      <c r="F143" s="336"/>
      <c r="G143" s="340"/>
      <c r="H143" s="336"/>
      <c r="I143" s="340"/>
      <c r="J143" s="321"/>
      <c r="K143" s="342"/>
      <c r="L143" s="101">
        <f>K142-J142</f>
        <v>636.66666666666788</v>
      </c>
      <c r="N143" s="347"/>
      <c r="O143" s="347"/>
      <c r="P143" s="19"/>
      <c r="Q143" s="19"/>
      <c r="R143" s="19"/>
      <c r="S143" s="19"/>
      <c r="T143" s="19"/>
      <c r="U143" s="19"/>
      <c r="V143" s="19"/>
      <c r="W143" s="182"/>
      <c r="X143" s="182"/>
    </row>
    <row r="144" spans="1:24" ht="16.899999999999999" customHeight="1">
      <c r="A144" s="300">
        <f>A156</f>
        <v>0</v>
      </c>
      <c r="B144" s="318"/>
      <c r="C144" s="318"/>
      <c r="D144" s="320">
        <f>(C144-B144+(C144&lt;B144))*24*60</f>
        <v>0</v>
      </c>
      <c r="E144" s="322"/>
      <c r="F144" s="335">
        <f>IF(E144=0,0,(F156/J118*60))</f>
        <v>0</v>
      </c>
      <c r="G144" s="339">
        <f>IF($K144=0,0,(K144*100)/(D144*$J$3/60))</f>
        <v>0</v>
      </c>
      <c r="H144" s="335">
        <f>T134+T141</f>
        <v>0</v>
      </c>
      <c r="I144" s="339">
        <f>D144-F144-T142</f>
        <v>0</v>
      </c>
      <c r="J144" s="320">
        <f>(D144-H144)/60*E144</f>
        <v>0</v>
      </c>
      <c r="K144" s="341">
        <f>F156</f>
        <v>0</v>
      </c>
      <c r="L144" s="100">
        <f>IF($K144=0,0,K144/J144)</f>
        <v>0</v>
      </c>
      <c r="V144" s="182"/>
      <c r="W144" s="182"/>
      <c r="X144" s="182"/>
    </row>
    <row r="145" spans="1:26" ht="16.899999999999999" customHeight="1" thickBot="1">
      <c r="A145" s="317"/>
      <c r="B145" s="319"/>
      <c r="C145" s="319"/>
      <c r="D145" s="321"/>
      <c r="E145" s="323"/>
      <c r="F145" s="336"/>
      <c r="G145" s="340"/>
      <c r="H145" s="336"/>
      <c r="I145" s="340"/>
      <c r="J145" s="321"/>
      <c r="K145" s="342"/>
      <c r="L145" s="101">
        <f>K144-J144</f>
        <v>0</v>
      </c>
      <c r="V145" s="182"/>
      <c r="W145" s="182"/>
      <c r="X145" s="182"/>
    </row>
    <row r="146" spans="1:26" ht="16.899999999999999" customHeight="1">
      <c r="A146" s="300">
        <f>A157</f>
        <v>0</v>
      </c>
      <c r="B146" s="318"/>
      <c r="C146" s="318"/>
      <c r="D146" s="320">
        <f>(C146-B146+(C146&lt;B146))*24*60</f>
        <v>0</v>
      </c>
      <c r="E146" s="322"/>
      <c r="F146" s="335">
        <f>IF(E146=0,0,(F157/J118*60))</f>
        <v>0</v>
      </c>
      <c r="G146" s="339">
        <f>IF($K146=0,0,(K146*100)/(D146*$J$3/60))</f>
        <v>0</v>
      </c>
      <c r="H146" s="335">
        <f>U134+U141</f>
        <v>0</v>
      </c>
      <c r="I146" s="339">
        <f>D146-F146-U142</f>
        <v>0</v>
      </c>
      <c r="J146" s="320">
        <f>(D146-H146)/60*E146</f>
        <v>0</v>
      </c>
      <c r="K146" s="341">
        <f>F157</f>
        <v>0</v>
      </c>
      <c r="L146" s="100">
        <f>IF($K146=0,0,K146/J146)</f>
        <v>0</v>
      </c>
      <c r="V146" s="182"/>
      <c r="W146" s="182"/>
      <c r="X146" s="182"/>
    </row>
    <row r="147" spans="1:26" ht="16.899999999999999" customHeight="1" thickBot="1">
      <c r="A147" s="317"/>
      <c r="B147" s="319"/>
      <c r="C147" s="319"/>
      <c r="D147" s="321"/>
      <c r="E147" s="323"/>
      <c r="F147" s="336"/>
      <c r="G147" s="340"/>
      <c r="H147" s="336"/>
      <c r="I147" s="340"/>
      <c r="J147" s="321"/>
      <c r="K147" s="342"/>
      <c r="L147" s="103">
        <f>K146-J146</f>
        <v>0</v>
      </c>
      <c r="V147" s="182"/>
      <c r="W147" s="182"/>
      <c r="X147" s="182"/>
    </row>
    <row r="148" spans="1:26" s="104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175" t="s">
        <v>81</v>
      </c>
      <c r="K148" s="140" t="s">
        <v>82</v>
      </c>
      <c r="L148" s="354">
        <f>IF($K149=0,0,K149/J149)</f>
        <v>1.1716530734036215</v>
      </c>
      <c r="N148"/>
      <c r="O148"/>
      <c r="P148"/>
      <c r="Q148"/>
      <c r="R148"/>
      <c r="S148"/>
      <c r="T148"/>
      <c r="U148"/>
      <c r="V148" s="182"/>
      <c r="W148" s="105"/>
      <c r="X148" s="105"/>
    </row>
    <row r="149" spans="1:26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41">
        <f>J136+J138+J140+J142+J144+J146</f>
        <v>16756.666666666653</v>
      </c>
      <c r="K149" s="140">
        <f>K136+K138+K140+K142+K144+K146</f>
        <v>19633</v>
      </c>
      <c r="L149" s="355"/>
      <c r="M149" s="182"/>
      <c r="V149" s="182"/>
      <c r="W149" s="182"/>
      <c r="X149" s="182"/>
    </row>
    <row r="150" spans="1:26" ht="17.25" customHeight="1">
      <c r="A150" s="363" t="s">
        <v>11</v>
      </c>
      <c r="B150" s="364"/>
      <c r="C150" s="364"/>
      <c r="D150" s="364"/>
      <c r="E150" s="337"/>
      <c r="F150" s="300" t="s">
        <v>78</v>
      </c>
      <c r="G150" s="300" t="s">
        <v>80</v>
      </c>
      <c r="H150" s="367"/>
      <c r="I150" s="20"/>
      <c r="J150" s="21"/>
      <c r="K150" s="22"/>
      <c r="L150" s="367" t="s">
        <v>56</v>
      </c>
      <c r="M150" s="356"/>
      <c r="V150" s="182"/>
      <c r="W150" s="106"/>
      <c r="X150" s="106"/>
    </row>
    <row r="151" spans="1:26" ht="17.25" customHeight="1" thickBot="1">
      <c r="A151" s="365"/>
      <c r="B151" s="366"/>
      <c r="C151" s="366"/>
      <c r="D151" s="366"/>
      <c r="E151" s="338"/>
      <c r="F151" s="302"/>
      <c r="G151" s="301"/>
      <c r="H151" s="416"/>
      <c r="I151" s="117"/>
      <c r="J151" s="118"/>
      <c r="K151" s="115"/>
      <c r="L151" s="368"/>
      <c r="M151" s="356"/>
      <c r="V151" s="182"/>
      <c r="W151" s="106"/>
      <c r="X151" s="106"/>
    </row>
    <row r="152" spans="1:26" ht="15.75" thickBot="1">
      <c r="A152" s="357" t="s">
        <v>396</v>
      </c>
      <c r="B152" s="358"/>
      <c r="C152" s="358"/>
      <c r="D152" s="358"/>
      <c r="E152" s="359"/>
      <c r="F152" s="62">
        <v>3771</v>
      </c>
      <c r="G152" s="63">
        <v>4620</v>
      </c>
      <c r="H152" s="131"/>
      <c r="I152" s="121"/>
      <c r="J152" s="135"/>
      <c r="K152" s="123">
        <f>G152</f>
        <v>4620</v>
      </c>
      <c r="L152" s="136"/>
      <c r="M152" s="133"/>
      <c r="V152" s="182"/>
      <c r="W152" s="182"/>
      <c r="X152" s="182"/>
    </row>
    <row r="153" spans="1:26" ht="13.5" customHeight="1" thickBot="1">
      <c r="A153" s="360" t="s">
        <v>397</v>
      </c>
      <c r="B153" s="361"/>
      <c r="C153" s="361"/>
      <c r="D153" s="361"/>
      <c r="E153" s="362"/>
      <c r="F153" s="62">
        <v>6245</v>
      </c>
      <c r="G153" s="64">
        <v>6228</v>
      </c>
      <c r="H153" s="132"/>
      <c r="I153" s="110"/>
      <c r="J153" s="134"/>
      <c r="K153" s="17">
        <f t="shared" ref="K153:K157" si="30">G153</f>
        <v>6228</v>
      </c>
      <c r="L153" s="137"/>
      <c r="M153" s="133"/>
      <c r="V153" s="182"/>
      <c r="W153" s="182"/>
      <c r="X153" s="182"/>
    </row>
    <row r="154" spans="1:26" ht="13.5" customHeight="1" thickBot="1">
      <c r="A154" s="360" t="s">
        <v>398</v>
      </c>
      <c r="B154" s="361"/>
      <c r="C154" s="361"/>
      <c r="D154" s="361"/>
      <c r="E154" s="362"/>
      <c r="F154" s="62">
        <v>4617</v>
      </c>
      <c r="G154" s="64">
        <v>4614</v>
      </c>
      <c r="H154" s="132"/>
      <c r="I154" s="110"/>
      <c r="J154" s="134"/>
      <c r="K154" s="17">
        <f t="shared" si="30"/>
        <v>4614</v>
      </c>
      <c r="L154" s="137"/>
      <c r="M154" s="133"/>
      <c r="V154" s="182"/>
      <c r="W154" s="182"/>
      <c r="X154" s="182"/>
    </row>
    <row r="155" spans="1:26" ht="13.5" customHeight="1" thickBot="1">
      <c r="A155" s="360" t="s">
        <v>399</v>
      </c>
      <c r="B155" s="361"/>
      <c r="C155" s="361"/>
      <c r="D155" s="361"/>
      <c r="E155" s="362"/>
      <c r="F155" s="62">
        <v>5000</v>
      </c>
      <c r="G155" s="64"/>
      <c r="H155" s="132"/>
      <c r="I155" s="110"/>
      <c r="J155" s="134"/>
      <c r="K155" s="17">
        <f t="shared" si="30"/>
        <v>0</v>
      </c>
      <c r="L155" s="137"/>
      <c r="M155" s="133"/>
      <c r="V155" s="182"/>
      <c r="W155" s="182"/>
      <c r="X155" s="182"/>
    </row>
    <row r="156" spans="1:26" ht="13.5" customHeight="1" thickBot="1">
      <c r="A156" s="360"/>
      <c r="B156" s="361"/>
      <c r="C156" s="361"/>
      <c r="D156" s="361"/>
      <c r="E156" s="362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182"/>
      <c r="W156" s="182"/>
      <c r="X156" s="182"/>
    </row>
    <row r="157" spans="1:26" ht="13.5" customHeight="1" thickBot="1">
      <c r="A157" s="369"/>
      <c r="B157" s="370"/>
      <c r="C157" s="370"/>
      <c r="D157" s="370"/>
      <c r="E157" s="371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182"/>
      <c r="W157" s="182"/>
      <c r="X157" s="182"/>
    </row>
    <row r="158" spans="1:26" ht="13.5" thickBot="1">
      <c r="A158" s="372" t="s">
        <v>79</v>
      </c>
      <c r="B158" s="373"/>
      <c r="C158" s="373"/>
      <c r="D158" s="373"/>
      <c r="E158" s="373"/>
      <c r="F158" s="374"/>
      <c r="G158" s="374"/>
      <c r="H158" s="374"/>
      <c r="I158" s="373"/>
      <c r="J158" s="375"/>
      <c r="K158" s="116">
        <f>SUM(K152:K157)</f>
        <v>15462</v>
      </c>
      <c r="L158" s="116">
        <f>SUM(L153+L153)</f>
        <v>0</v>
      </c>
      <c r="M158" s="112"/>
      <c r="V158" s="182"/>
    </row>
    <row r="159" spans="1:26" ht="12.75" customHeight="1" thickBot="1"/>
    <row r="160" spans="1:26" ht="12.75" customHeight="1" thickBot="1">
      <c r="A160" s="376" t="s">
        <v>11</v>
      </c>
      <c r="B160" s="376" t="s">
        <v>59</v>
      </c>
      <c r="C160" s="378"/>
      <c r="D160" s="380" t="s">
        <v>58</v>
      </c>
      <c r="E160" s="378" t="s">
        <v>1</v>
      </c>
      <c r="F160" s="383" t="s">
        <v>6</v>
      </c>
      <c r="G160" s="384"/>
      <c r="H160" s="380" t="s">
        <v>5</v>
      </c>
      <c r="I160" s="388" t="s">
        <v>12</v>
      </c>
      <c r="J160" s="389"/>
      <c r="K160" s="380" t="s">
        <v>38</v>
      </c>
      <c r="L160" s="376" t="s">
        <v>0</v>
      </c>
      <c r="M160" s="383"/>
      <c r="N160" s="384"/>
      <c r="O160" s="380" t="s">
        <v>4</v>
      </c>
      <c r="P160" s="380" t="s">
        <v>2</v>
      </c>
      <c r="Q160" s="380" t="s">
        <v>3</v>
      </c>
      <c r="S160" s="390" t="s">
        <v>26</v>
      </c>
      <c r="T160" s="391"/>
      <c r="U160" s="391"/>
      <c r="V160" s="391"/>
      <c r="W160" s="391"/>
      <c r="X160" s="391"/>
      <c r="Y160" s="391"/>
      <c r="Z160" s="392"/>
    </row>
    <row r="161" spans="1:28" s="85" customFormat="1" ht="25.5" customHeight="1" thickBot="1">
      <c r="A161" s="377"/>
      <c r="B161" s="377"/>
      <c r="C161" s="379"/>
      <c r="D161" s="381"/>
      <c r="E161" s="382"/>
      <c r="F161" s="385"/>
      <c r="G161" s="386"/>
      <c r="H161" s="387"/>
      <c r="I161" s="27" t="s">
        <v>13</v>
      </c>
      <c r="J161" s="28" t="s">
        <v>14</v>
      </c>
      <c r="K161" s="381"/>
      <c r="L161" s="377"/>
      <c r="M161" s="399"/>
      <c r="N161" s="400"/>
      <c r="O161" s="381"/>
      <c r="P161" s="381"/>
      <c r="Q161" s="381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405" t="str">
        <f>A152</f>
        <v>сироп кленовый</v>
      </c>
      <c r="B162" s="23">
        <f>B136</f>
        <v>0.83333333333333337</v>
      </c>
      <c r="C162" s="23">
        <f>B162+1/24</f>
        <v>0.875</v>
      </c>
      <c r="D162" s="1"/>
      <c r="E162" s="171"/>
      <c r="F162" s="408" t="s">
        <v>132</v>
      </c>
      <c r="G162" s="409"/>
      <c r="H162" s="2" t="s">
        <v>99</v>
      </c>
      <c r="I162" s="3">
        <v>0.89930555555555547</v>
      </c>
      <c r="J162" s="3">
        <v>0.90694444444444444</v>
      </c>
      <c r="K162" s="29">
        <f>(J162-I162+(J162&lt;I162))*24*60</f>
        <v>11.000000000000121</v>
      </c>
      <c r="L162" s="410"/>
      <c r="M162" s="411"/>
      <c r="N162" s="412"/>
      <c r="O162" s="35" t="str">
        <f t="shared" ref="O162:O225" si="31">IF(H162=$V$5,$F$122,"")</f>
        <v/>
      </c>
      <c r="P162" s="171"/>
      <c r="Q162" s="4"/>
      <c r="R162"/>
      <c r="S162" s="33">
        <f>IF($H162="ПЛАНОВЫЕ",$K162,0)</f>
        <v>11.000000000000121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406"/>
      <c r="B163" s="24">
        <f>C162</f>
        <v>0.875</v>
      </c>
      <c r="C163" s="24">
        <f>B163+1/24</f>
        <v>0.91666666666666663</v>
      </c>
      <c r="D163" s="5"/>
      <c r="E163" s="172"/>
      <c r="F163" s="398" t="s">
        <v>104</v>
      </c>
      <c r="G163" s="398"/>
      <c r="H163" s="6" t="s">
        <v>99</v>
      </c>
      <c r="I163" s="7">
        <v>0.90694444444444444</v>
      </c>
      <c r="J163" s="7">
        <v>0.93055555555555547</v>
      </c>
      <c r="K163" s="30">
        <f t="shared" ref="K163:K226" si="32">(J163-I163+(J163&lt;I163))*24*60</f>
        <v>33.999999999999879</v>
      </c>
      <c r="L163" s="395"/>
      <c r="M163" s="396"/>
      <c r="N163" s="397"/>
      <c r="O163" s="36" t="str">
        <f t="shared" si="31"/>
        <v/>
      </c>
      <c r="P163" s="172"/>
      <c r="Q163" s="8"/>
      <c r="R163"/>
      <c r="S163" s="33">
        <f t="shared" ref="S163:S226" si="33">IF($H163="ПЛАНОВЫЕ",$K163,0)</f>
        <v>33.999999999999879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406"/>
      <c r="B164" s="24">
        <f t="shared" ref="B164:B173" si="41">C163</f>
        <v>0.91666666666666663</v>
      </c>
      <c r="C164" s="24">
        <f t="shared" ref="C164:C173" si="42">B164+1/24</f>
        <v>0.95833333333333326</v>
      </c>
      <c r="D164" s="5"/>
      <c r="E164" s="172"/>
      <c r="F164" s="398"/>
      <c r="G164" s="398"/>
      <c r="H164" s="6"/>
      <c r="I164" s="7"/>
      <c r="J164" s="7"/>
      <c r="K164" s="30">
        <f t="shared" si="32"/>
        <v>0</v>
      </c>
      <c r="L164" s="395"/>
      <c r="M164" s="396"/>
      <c r="N164" s="397"/>
      <c r="O164" s="36">
        <f t="shared" si="31"/>
        <v>0</v>
      </c>
      <c r="P164" s="172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406"/>
      <c r="B165" s="24">
        <f t="shared" si="41"/>
        <v>0.95833333333333326</v>
      </c>
      <c r="C165" s="24">
        <f t="shared" si="42"/>
        <v>0.99999999999999989</v>
      </c>
      <c r="D165" s="5"/>
      <c r="E165" s="172"/>
      <c r="F165" s="398"/>
      <c r="G165" s="398"/>
      <c r="H165" s="6"/>
      <c r="I165" s="7"/>
      <c r="J165" s="7"/>
      <c r="K165" s="30">
        <f t="shared" si="32"/>
        <v>0</v>
      </c>
      <c r="L165" s="395"/>
      <c r="M165" s="396"/>
      <c r="N165" s="397"/>
      <c r="O165" s="36">
        <f t="shared" si="31"/>
        <v>0</v>
      </c>
      <c r="P165" s="172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406"/>
      <c r="B166" s="24">
        <f t="shared" si="41"/>
        <v>0.99999999999999989</v>
      </c>
      <c r="C166" s="24">
        <f t="shared" si="42"/>
        <v>1.0416666666666665</v>
      </c>
      <c r="D166" s="5"/>
      <c r="E166" s="172"/>
      <c r="F166" s="398"/>
      <c r="G166" s="398"/>
      <c r="H166" s="6"/>
      <c r="I166" s="7"/>
      <c r="J166" s="7"/>
      <c r="K166" s="30">
        <f t="shared" si="32"/>
        <v>0</v>
      </c>
      <c r="L166" s="395"/>
      <c r="M166" s="396"/>
      <c r="N166" s="397"/>
      <c r="O166" s="36">
        <f t="shared" si="31"/>
        <v>0</v>
      </c>
      <c r="P166" s="172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406"/>
      <c r="B167" s="24">
        <f t="shared" si="41"/>
        <v>1.0416666666666665</v>
      </c>
      <c r="C167" s="24">
        <f t="shared" si="42"/>
        <v>1.0833333333333333</v>
      </c>
      <c r="D167" s="5"/>
      <c r="E167" s="172"/>
      <c r="F167" s="398"/>
      <c r="G167" s="398"/>
      <c r="H167" s="6"/>
      <c r="I167" s="7"/>
      <c r="J167" s="7"/>
      <c r="K167" s="30">
        <f t="shared" si="32"/>
        <v>0</v>
      </c>
      <c r="L167" s="395"/>
      <c r="M167" s="396"/>
      <c r="N167" s="397"/>
      <c r="O167" s="36">
        <f t="shared" si="31"/>
        <v>0</v>
      </c>
      <c r="P167" s="172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406"/>
      <c r="B168" s="24">
        <f t="shared" si="41"/>
        <v>1.0833333333333333</v>
      </c>
      <c r="C168" s="24">
        <f t="shared" si="42"/>
        <v>1.125</v>
      </c>
      <c r="D168" s="5"/>
      <c r="E168" s="9"/>
      <c r="F168" s="398"/>
      <c r="G168" s="398"/>
      <c r="H168" s="6"/>
      <c r="I168" s="7"/>
      <c r="J168" s="7"/>
      <c r="K168" s="30">
        <f t="shared" si="32"/>
        <v>0</v>
      </c>
      <c r="L168" s="395"/>
      <c r="M168" s="396"/>
      <c r="N168" s="397"/>
      <c r="O168" s="36">
        <f t="shared" si="31"/>
        <v>0</v>
      </c>
      <c r="P168" s="172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406"/>
      <c r="B169" s="24">
        <f t="shared" si="41"/>
        <v>1.125</v>
      </c>
      <c r="C169" s="24">
        <f t="shared" si="42"/>
        <v>1.1666666666666667</v>
      </c>
      <c r="D169" s="5"/>
      <c r="E169" s="9"/>
      <c r="F169" s="393"/>
      <c r="G169" s="394"/>
      <c r="H169" s="6"/>
      <c r="I169" s="7"/>
      <c r="J169" s="7"/>
      <c r="K169" s="30">
        <f t="shared" si="32"/>
        <v>0</v>
      </c>
      <c r="L169" s="395"/>
      <c r="M169" s="396"/>
      <c r="N169" s="397"/>
      <c r="O169" s="36">
        <f t="shared" si="31"/>
        <v>0</v>
      </c>
      <c r="P169" s="172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406"/>
      <c r="B170" s="24">
        <f t="shared" si="41"/>
        <v>1.1666666666666667</v>
      </c>
      <c r="C170" s="24">
        <f t="shared" si="42"/>
        <v>1.2083333333333335</v>
      </c>
      <c r="D170" s="5"/>
      <c r="E170" s="9"/>
      <c r="F170" s="393"/>
      <c r="G170" s="394"/>
      <c r="H170" s="6"/>
      <c r="I170" s="7"/>
      <c r="J170" s="7"/>
      <c r="K170" s="30">
        <f t="shared" si="32"/>
        <v>0</v>
      </c>
      <c r="L170" s="395"/>
      <c r="M170" s="396"/>
      <c r="N170" s="397"/>
      <c r="O170" s="36">
        <f t="shared" si="31"/>
        <v>0</v>
      </c>
      <c r="P170" s="172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406"/>
      <c r="B171" s="24">
        <f t="shared" si="41"/>
        <v>1.2083333333333335</v>
      </c>
      <c r="C171" s="24">
        <f t="shared" si="42"/>
        <v>1.2500000000000002</v>
      </c>
      <c r="D171" s="5"/>
      <c r="E171" s="9"/>
      <c r="F171" s="398"/>
      <c r="G171" s="398"/>
      <c r="H171" s="6"/>
      <c r="I171" s="7"/>
      <c r="J171" s="7"/>
      <c r="K171" s="30">
        <f t="shared" si="32"/>
        <v>0</v>
      </c>
      <c r="L171" s="395"/>
      <c r="M171" s="396"/>
      <c r="N171" s="397"/>
      <c r="O171" s="36">
        <f t="shared" si="31"/>
        <v>0</v>
      </c>
      <c r="P171" s="172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406"/>
      <c r="B172" s="24">
        <f t="shared" si="41"/>
        <v>1.2500000000000002</v>
      </c>
      <c r="C172" s="24">
        <f t="shared" si="42"/>
        <v>1.291666666666667</v>
      </c>
      <c r="D172" s="10"/>
      <c r="E172" s="9"/>
      <c r="F172" s="398"/>
      <c r="G172" s="398"/>
      <c r="H172" s="6"/>
      <c r="I172" s="7"/>
      <c r="J172" s="7"/>
      <c r="K172" s="30">
        <f t="shared" si="32"/>
        <v>0</v>
      </c>
      <c r="L172" s="395"/>
      <c r="M172" s="396"/>
      <c r="N172" s="397"/>
      <c r="O172" s="36">
        <f t="shared" si="31"/>
        <v>0</v>
      </c>
      <c r="P172" s="172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407"/>
      <c r="B173" s="25">
        <f t="shared" si="41"/>
        <v>1.291666666666667</v>
      </c>
      <c r="C173" s="26">
        <f t="shared" si="42"/>
        <v>1.3333333333333337</v>
      </c>
      <c r="D173" s="11"/>
      <c r="E173" s="11"/>
      <c r="F173" s="401"/>
      <c r="G173" s="401"/>
      <c r="H173" s="6"/>
      <c r="I173" s="13"/>
      <c r="J173" s="13"/>
      <c r="K173" s="31">
        <f t="shared" si="32"/>
        <v>0</v>
      </c>
      <c r="L173" s="402"/>
      <c r="M173" s="403"/>
      <c r="N173" s="404"/>
      <c r="O173" s="39">
        <f t="shared" si="31"/>
        <v>0</v>
      </c>
      <c r="P173" s="173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405" t="str">
        <f>A153</f>
        <v>сироп шоколад</v>
      </c>
      <c r="B174" s="23">
        <f>B138</f>
        <v>0.93055555555555547</v>
      </c>
      <c r="C174" s="23">
        <f>B174+1/24</f>
        <v>0.9722222222222221</v>
      </c>
      <c r="D174" s="1"/>
      <c r="E174" s="171"/>
      <c r="F174" s="408" t="s">
        <v>161</v>
      </c>
      <c r="G174" s="409"/>
      <c r="H174" s="2" t="s">
        <v>99</v>
      </c>
      <c r="I174" s="3">
        <v>0.93055555555555547</v>
      </c>
      <c r="J174" s="3">
        <v>0.9375</v>
      </c>
      <c r="K174" s="29">
        <f t="shared" si="32"/>
        <v>10.000000000000124</v>
      </c>
      <c r="L174" s="410"/>
      <c r="M174" s="411"/>
      <c r="N174" s="412"/>
      <c r="O174" s="35" t="str">
        <f t="shared" si="31"/>
        <v/>
      </c>
      <c r="P174" s="171"/>
      <c r="Q174" s="4"/>
      <c r="R174"/>
      <c r="S174" s="33">
        <f t="shared" si="33"/>
        <v>10.000000000000124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406"/>
      <c r="B175" s="24">
        <f>C174</f>
        <v>0.9722222222222221</v>
      </c>
      <c r="C175" s="24">
        <f>B175+1/24</f>
        <v>1.0138888888888888</v>
      </c>
      <c r="D175" s="5"/>
      <c r="E175" s="172"/>
      <c r="F175" s="398" t="s">
        <v>116</v>
      </c>
      <c r="G175" s="398"/>
      <c r="H175" s="6" t="s">
        <v>99</v>
      </c>
      <c r="I175" s="7">
        <v>0.9375</v>
      </c>
      <c r="J175" s="7">
        <v>0.94444444444444453</v>
      </c>
      <c r="K175" s="30">
        <f t="shared" si="32"/>
        <v>10.000000000000124</v>
      </c>
      <c r="L175" s="395"/>
      <c r="M175" s="396"/>
      <c r="N175" s="397"/>
      <c r="O175" s="36" t="str">
        <f t="shared" si="31"/>
        <v/>
      </c>
      <c r="P175" s="172"/>
      <c r="Q175" s="8"/>
      <c r="R175"/>
      <c r="S175" s="33">
        <f t="shared" si="33"/>
        <v>10.000000000000124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406"/>
      <c r="B176" s="24">
        <f t="shared" ref="B176:B184" si="43">C175</f>
        <v>1.0138888888888888</v>
      </c>
      <c r="C176" s="24">
        <f t="shared" ref="C176:C184" si="44">B176+1/24</f>
        <v>1.0555555555555556</v>
      </c>
      <c r="D176" s="5"/>
      <c r="E176" s="172"/>
      <c r="F176" s="398" t="s">
        <v>132</v>
      </c>
      <c r="G176" s="398"/>
      <c r="H176" s="6" t="s">
        <v>99</v>
      </c>
      <c r="I176" s="7">
        <v>2.7777777777777776E-2</v>
      </c>
      <c r="J176" s="7">
        <v>3.2638888888888891E-2</v>
      </c>
      <c r="K176" s="30">
        <f t="shared" si="32"/>
        <v>7.0000000000000053</v>
      </c>
      <c r="L176" s="395"/>
      <c r="M176" s="396"/>
      <c r="N176" s="397"/>
      <c r="O176" s="36" t="str">
        <f t="shared" si="31"/>
        <v/>
      </c>
      <c r="P176" s="172"/>
      <c r="Q176" s="8"/>
      <c r="R176"/>
      <c r="S176" s="33">
        <f t="shared" si="33"/>
        <v>7.0000000000000053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406"/>
      <c r="B177" s="24">
        <f t="shared" si="43"/>
        <v>1.0555555555555556</v>
      </c>
      <c r="C177" s="24">
        <f t="shared" si="44"/>
        <v>1.0972222222222223</v>
      </c>
      <c r="D177" s="5"/>
      <c r="E177" s="172"/>
      <c r="F177" s="398" t="s">
        <v>104</v>
      </c>
      <c r="G177" s="398"/>
      <c r="H177" s="6" t="s">
        <v>99</v>
      </c>
      <c r="I177" s="7">
        <v>3.2638888888888891E-2</v>
      </c>
      <c r="J177" s="7">
        <v>5.347222222222222E-2</v>
      </c>
      <c r="K177" s="30">
        <f t="shared" si="32"/>
        <v>29.999999999999993</v>
      </c>
      <c r="L177" s="395"/>
      <c r="M177" s="396"/>
      <c r="N177" s="397"/>
      <c r="O177" s="36" t="str">
        <f t="shared" si="31"/>
        <v/>
      </c>
      <c r="P177" s="172"/>
      <c r="Q177" s="8"/>
      <c r="R177"/>
      <c r="S177" s="33">
        <f t="shared" si="33"/>
        <v>29.999999999999993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406"/>
      <c r="B178" s="24">
        <f t="shared" si="43"/>
        <v>1.0972222222222223</v>
      </c>
      <c r="C178" s="24">
        <f t="shared" si="44"/>
        <v>1.1388888888888891</v>
      </c>
      <c r="D178" s="5"/>
      <c r="E178" s="172"/>
      <c r="F178" s="398"/>
      <c r="G178" s="398"/>
      <c r="H178" s="6"/>
      <c r="I178" s="7"/>
      <c r="J178" s="7"/>
      <c r="K178" s="30">
        <f t="shared" si="32"/>
        <v>0</v>
      </c>
      <c r="L178" s="395"/>
      <c r="M178" s="396"/>
      <c r="N178" s="397"/>
      <c r="O178" s="36">
        <f t="shared" si="31"/>
        <v>0</v>
      </c>
      <c r="P178" s="172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406"/>
      <c r="B179" s="24">
        <f t="shared" si="43"/>
        <v>1.1388888888888891</v>
      </c>
      <c r="C179" s="24">
        <f t="shared" si="44"/>
        <v>1.1805555555555558</v>
      </c>
      <c r="D179" s="5"/>
      <c r="E179" s="172"/>
      <c r="F179" s="398"/>
      <c r="G179" s="398"/>
      <c r="H179" s="6"/>
      <c r="I179" s="7"/>
      <c r="J179" s="7"/>
      <c r="K179" s="30">
        <f t="shared" si="32"/>
        <v>0</v>
      </c>
      <c r="L179" s="395"/>
      <c r="M179" s="396"/>
      <c r="N179" s="397"/>
      <c r="O179" s="36">
        <f t="shared" si="31"/>
        <v>0</v>
      </c>
      <c r="P179" s="172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406"/>
      <c r="B180" s="24">
        <f t="shared" si="43"/>
        <v>1.1805555555555558</v>
      </c>
      <c r="C180" s="24">
        <f t="shared" si="44"/>
        <v>1.2222222222222225</v>
      </c>
      <c r="D180" s="5"/>
      <c r="E180" s="9"/>
      <c r="F180" s="398"/>
      <c r="G180" s="398"/>
      <c r="H180" s="6"/>
      <c r="I180" s="7"/>
      <c r="J180" s="7"/>
      <c r="K180" s="30">
        <f t="shared" si="32"/>
        <v>0</v>
      </c>
      <c r="L180" s="395"/>
      <c r="M180" s="396"/>
      <c r="N180" s="397"/>
      <c r="O180" s="36">
        <f t="shared" si="31"/>
        <v>0</v>
      </c>
      <c r="P180" s="172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406"/>
      <c r="B181" s="24">
        <f t="shared" si="43"/>
        <v>1.2222222222222225</v>
      </c>
      <c r="C181" s="24">
        <f t="shared" si="44"/>
        <v>1.2638888888888893</v>
      </c>
      <c r="D181" s="5"/>
      <c r="E181" s="9"/>
      <c r="F181" s="393"/>
      <c r="G181" s="394"/>
      <c r="H181" s="6"/>
      <c r="I181" s="7"/>
      <c r="J181" s="7"/>
      <c r="K181" s="30">
        <f t="shared" si="32"/>
        <v>0</v>
      </c>
      <c r="L181" s="395"/>
      <c r="M181" s="396"/>
      <c r="N181" s="397"/>
      <c r="O181" s="36">
        <f t="shared" si="31"/>
        <v>0</v>
      </c>
      <c r="P181" s="172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406"/>
      <c r="B182" s="24">
        <f t="shared" si="43"/>
        <v>1.2638888888888893</v>
      </c>
      <c r="C182" s="24">
        <f t="shared" si="44"/>
        <v>1.305555555555556</v>
      </c>
      <c r="D182" s="5"/>
      <c r="E182" s="9"/>
      <c r="F182" s="393"/>
      <c r="G182" s="394"/>
      <c r="H182" s="6"/>
      <c r="I182" s="7"/>
      <c r="J182" s="7"/>
      <c r="K182" s="30">
        <f t="shared" si="32"/>
        <v>0</v>
      </c>
      <c r="L182" s="395"/>
      <c r="M182" s="396"/>
      <c r="N182" s="397"/>
      <c r="O182" s="36">
        <f t="shared" si="31"/>
        <v>0</v>
      </c>
      <c r="P182" s="172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406"/>
      <c r="B183" s="24">
        <f t="shared" si="43"/>
        <v>1.305555555555556</v>
      </c>
      <c r="C183" s="24">
        <f t="shared" si="44"/>
        <v>1.3472222222222228</v>
      </c>
      <c r="D183" s="5"/>
      <c r="E183" s="9"/>
      <c r="F183" s="398"/>
      <c r="G183" s="398"/>
      <c r="H183" s="6"/>
      <c r="I183" s="7"/>
      <c r="J183" s="7"/>
      <c r="K183" s="30">
        <f t="shared" si="32"/>
        <v>0</v>
      </c>
      <c r="L183" s="395"/>
      <c r="M183" s="396"/>
      <c r="N183" s="397"/>
      <c r="O183" s="36">
        <f t="shared" si="31"/>
        <v>0</v>
      </c>
      <c r="P183" s="172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407"/>
      <c r="B184" s="25">
        <f t="shared" si="43"/>
        <v>1.3472222222222228</v>
      </c>
      <c r="C184" s="25">
        <f t="shared" si="44"/>
        <v>1.3888888888888895</v>
      </c>
      <c r="D184" s="15"/>
      <c r="E184" s="11"/>
      <c r="F184" s="401"/>
      <c r="G184" s="401"/>
      <c r="H184" s="12"/>
      <c r="I184" s="13"/>
      <c r="J184" s="13"/>
      <c r="K184" s="31">
        <f t="shared" si="32"/>
        <v>0</v>
      </c>
      <c r="L184" s="402"/>
      <c r="M184" s="403"/>
      <c r="N184" s="404"/>
      <c r="O184" s="39">
        <f t="shared" si="31"/>
        <v>0</v>
      </c>
      <c r="P184" s="173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405" t="str">
        <f>A154</f>
        <v>сироп шоколадное печенье</v>
      </c>
      <c r="B185" s="23">
        <f>B140</f>
        <v>5.347222222222222E-2</v>
      </c>
      <c r="C185" s="23">
        <f>B185+1/24</f>
        <v>9.5138888888888884E-2</v>
      </c>
      <c r="D185" s="1"/>
      <c r="E185" s="171"/>
      <c r="F185" s="408" t="s">
        <v>161</v>
      </c>
      <c r="G185" s="409"/>
      <c r="H185" s="2" t="s">
        <v>99</v>
      </c>
      <c r="I185" s="3">
        <v>5.347222222222222E-2</v>
      </c>
      <c r="J185" s="3">
        <v>6.0416666666666667E-2</v>
      </c>
      <c r="K185" s="29">
        <f t="shared" si="32"/>
        <v>10.000000000000004</v>
      </c>
      <c r="L185" s="410"/>
      <c r="M185" s="411"/>
      <c r="N185" s="412"/>
      <c r="O185" s="35" t="str">
        <f t="shared" si="31"/>
        <v/>
      </c>
      <c r="P185" s="171"/>
      <c r="Q185" s="4"/>
      <c r="R185"/>
      <c r="S185" s="33">
        <f t="shared" si="33"/>
        <v>10.000000000000004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406"/>
      <c r="B186" s="24">
        <f>C185</f>
        <v>9.5138888888888884E-2</v>
      </c>
      <c r="C186" s="24">
        <f>B186+1/24</f>
        <v>0.13680555555555554</v>
      </c>
      <c r="D186" s="5"/>
      <c r="E186" s="172"/>
      <c r="F186" s="398" t="s">
        <v>116</v>
      </c>
      <c r="G186" s="398"/>
      <c r="H186" s="6" t="s">
        <v>99</v>
      </c>
      <c r="I186" s="7">
        <v>6.0416666666666667E-2</v>
      </c>
      <c r="J186" s="7">
        <v>6.7361111111111108E-2</v>
      </c>
      <c r="K186" s="30">
        <f t="shared" si="32"/>
        <v>9.9999999999999947</v>
      </c>
      <c r="L186" s="395"/>
      <c r="M186" s="396"/>
      <c r="N186" s="397"/>
      <c r="O186" s="36" t="str">
        <f t="shared" si="31"/>
        <v/>
      </c>
      <c r="P186" s="172"/>
      <c r="Q186" s="8"/>
      <c r="R186"/>
      <c r="S186" s="33">
        <f t="shared" si="33"/>
        <v>9.9999999999999947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406"/>
      <c r="B187" s="24">
        <f t="shared" ref="B187:B195" si="45">C186</f>
        <v>0.13680555555555554</v>
      </c>
      <c r="C187" s="24">
        <f t="shared" ref="C187:C195" si="46">B187+1/24</f>
        <v>0.1784722222222222</v>
      </c>
      <c r="D187" s="5"/>
      <c r="E187" s="172"/>
      <c r="F187" s="398" t="s">
        <v>132</v>
      </c>
      <c r="G187" s="398"/>
      <c r="H187" s="6" t="s">
        <v>99</v>
      </c>
      <c r="I187" s="7">
        <v>0.15277777777777776</v>
      </c>
      <c r="J187" s="7">
        <v>0.15763888888888888</v>
      </c>
      <c r="K187" s="30">
        <f t="shared" si="32"/>
        <v>7.0000000000000151</v>
      </c>
      <c r="L187" s="395"/>
      <c r="M187" s="396"/>
      <c r="N187" s="397"/>
      <c r="O187" s="36" t="str">
        <f t="shared" si="31"/>
        <v/>
      </c>
      <c r="P187" s="172"/>
      <c r="Q187" s="8"/>
      <c r="R187"/>
      <c r="S187" s="33">
        <f t="shared" si="33"/>
        <v>7.0000000000000151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406"/>
      <c r="B188" s="24">
        <f t="shared" si="45"/>
        <v>0.1784722222222222</v>
      </c>
      <c r="C188" s="24">
        <f t="shared" si="46"/>
        <v>0.22013888888888886</v>
      </c>
      <c r="D188" s="5"/>
      <c r="E188" s="172"/>
      <c r="F188" s="398" t="s">
        <v>133</v>
      </c>
      <c r="G188" s="398"/>
      <c r="H188" s="6" t="s">
        <v>99</v>
      </c>
      <c r="I188" s="7">
        <v>0.15763888888888888</v>
      </c>
      <c r="J188" s="7">
        <v>0.23680555555555557</v>
      </c>
      <c r="K188" s="30">
        <f t="shared" si="32"/>
        <v>114.00000000000003</v>
      </c>
      <c r="L188" s="395"/>
      <c r="M188" s="396"/>
      <c r="N188" s="397"/>
      <c r="O188" s="36" t="str">
        <f t="shared" si="31"/>
        <v/>
      </c>
      <c r="P188" s="172"/>
      <c r="Q188" s="8"/>
      <c r="R188"/>
      <c r="S188" s="33">
        <f t="shared" si="33"/>
        <v>114.00000000000003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406"/>
      <c r="B189" s="24">
        <f t="shared" si="45"/>
        <v>0.22013888888888886</v>
      </c>
      <c r="C189" s="24">
        <f t="shared" si="46"/>
        <v>0.26180555555555551</v>
      </c>
      <c r="D189" s="5"/>
      <c r="E189" s="172"/>
      <c r="F189" s="398"/>
      <c r="G189" s="398"/>
      <c r="H189" s="6"/>
      <c r="I189" s="7"/>
      <c r="J189" s="7"/>
      <c r="K189" s="30">
        <f t="shared" si="32"/>
        <v>0</v>
      </c>
      <c r="L189" s="395"/>
      <c r="M189" s="396"/>
      <c r="N189" s="397"/>
      <c r="O189" s="36">
        <f t="shared" si="31"/>
        <v>0</v>
      </c>
      <c r="P189" s="172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406"/>
      <c r="B190" s="24">
        <f t="shared" si="45"/>
        <v>0.26180555555555551</v>
      </c>
      <c r="C190" s="24">
        <f t="shared" si="46"/>
        <v>0.3034722222222222</v>
      </c>
      <c r="D190" s="5"/>
      <c r="E190" s="172"/>
      <c r="F190" s="398"/>
      <c r="G190" s="398"/>
      <c r="H190" s="6"/>
      <c r="I190" s="7"/>
      <c r="J190" s="7"/>
      <c r="K190" s="30">
        <f t="shared" si="32"/>
        <v>0</v>
      </c>
      <c r="L190" s="395"/>
      <c r="M190" s="396"/>
      <c r="N190" s="397"/>
      <c r="O190" s="36">
        <f t="shared" si="31"/>
        <v>0</v>
      </c>
      <c r="P190" s="172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406"/>
      <c r="B191" s="24">
        <f t="shared" si="45"/>
        <v>0.3034722222222222</v>
      </c>
      <c r="C191" s="24">
        <f t="shared" si="46"/>
        <v>0.34513888888888888</v>
      </c>
      <c r="D191" s="5"/>
      <c r="E191" s="9"/>
      <c r="F191" s="398"/>
      <c r="G191" s="398"/>
      <c r="H191" s="6"/>
      <c r="I191" s="7"/>
      <c r="J191" s="7"/>
      <c r="K191" s="30">
        <f t="shared" si="32"/>
        <v>0</v>
      </c>
      <c r="L191" s="395"/>
      <c r="M191" s="396"/>
      <c r="N191" s="397"/>
      <c r="O191" s="36">
        <f t="shared" si="31"/>
        <v>0</v>
      </c>
      <c r="P191" s="172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406"/>
      <c r="B192" s="24">
        <f t="shared" si="45"/>
        <v>0.34513888888888888</v>
      </c>
      <c r="C192" s="24">
        <f t="shared" si="46"/>
        <v>0.38680555555555557</v>
      </c>
      <c r="D192" s="5"/>
      <c r="E192" s="9"/>
      <c r="F192" s="393"/>
      <c r="G192" s="394"/>
      <c r="H192" s="6"/>
      <c r="I192" s="7"/>
      <c r="J192" s="7"/>
      <c r="K192" s="30">
        <f t="shared" si="32"/>
        <v>0</v>
      </c>
      <c r="L192" s="395"/>
      <c r="M192" s="396"/>
      <c r="N192" s="397"/>
      <c r="O192" s="36">
        <f t="shared" si="31"/>
        <v>0</v>
      </c>
      <c r="P192" s="172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406"/>
      <c r="B193" s="24">
        <f t="shared" si="45"/>
        <v>0.38680555555555557</v>
      </c>
      <c r="C193" s="24">
        <f t="shared" si="46"/>
        <v>0.42847222222222225</v>
      </c>
      <c r="D193" s="5"/>
      <c r="E193" s="9"/>
      <c r="F193" s="393"/>
      <c r="G193" s="394"/>
      <c r="H193" s="6"/>
      <c r="I193" s="7"/>
      <c r="J193" s="7"/>
      <c r="K193" s="30">
        <f t="shared" si="32"/>
        <v>0</v>
      </c>
      <c r="L193" s="395"/>
      <c r="M193" s="396"/>
      <c r="N193" s="397"/>
      <c r="O193" s="36">
        <f t="shared" si="31"/>
        <v>0</v>
      </c>
      <c r="P193" s="172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406"/>
      <c r="B194" s="24">
        <f t="shared" si="45"/>
        <v>0.42847222222222225</v>
      </c>
      <c r="C194" s="24">
        <f t="shared" si="46"/>
        <v>0.47013888888888894</v>
      </c>
      <c r="D194" s="5"/>
      <c r="E194" s="9"/>
      <c r="F194" s="398"/>
      <c r="G194" s="398"/>
      <c r="H194" s="6"/>
      <c r="I194" s="7"/>
      <c r="J194" s="7"/>
      <c r="K194" s="30">
        <f t="shared" si="32"/>
        <v>0</v>
      </c>
      <c r="L194" s="395"/>
      <c r="M194" s="396"/>
      <c r="N194" s="397"/>
      <c r="O194" s="36">
        <f t="shared" si="31"/>
        <v>0</v>
      </c>
      <c r="P194" s="172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407"/>
      <c r="B195" s="25">
        <f t="shared" si="45"/>
        <v>0.47013888888888894</v>
      </c>
      <c r="C195" s="25">
        <f t="shared" si="46"/>
        <v>0.51180555555555562</v>
      </c>
      <c r="D195" s="15"/>
      <c r="E195" s="11"/>
      <c r="F195" s="401"/>
      <c r="G195" s="401"/>
      <c r="H195" s="12"/>
      <c r="I195" s="13"/>
      <c r="J195" s="13"/>
      <c r="K195" s="31">
        <f t="shared" si="32"/>
        <v>0</v>
      </c>
      <c r="L195" s="402"/>
      <c r="M195" s="403"/>
      <c r="N195" s="404"/>
      <c r="O195" s="39">
        <f t="shared" si="31"/>
        <v>0</v>
      </c>
      <c r="P195" s="173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405" t="str">
        <f>A155</f>
        <v xml:space="preserve">сироп кокос </v>
      </c>
      <c r="B196" s="23">
        <f>B142</f>
        <v>0.23680555555555557</v>
      </c>
      <c r="C196" s="23">
        <f>B196+1/24</f>
        <v>0.27847222222222223</v>
      </c>
      <c r="D196" s="1"/>
      <c r="E196" s="171"/>
      <c r="F196" s="408" t="s">
        <v>134</v>
      </c>
      <c r="G196" s="409"/>
      <c r="H196" s="2" t="s">
        <v>99</v>
      </c>
      <c r="I196" s="3">
        <v>0.23680555555555557</v>
      </c>
      <c r="J196" s="3">
        <v>0.24374999999999999</v>
      </c>
      <c r="K196" s="29">
        <f t="shared" si="32"/>
        <v>9.9999999999999645</v>
      </c>
      <c r="L196" s="410"/>
      <c r="M196" s="411"/>
      <c r="N196" s="412"/>
      <c r="O196" s="35" t="str">
        <f t="shared" si="31"/>
        <v/>
      </c>
      <c r="P196" s="171"/>
      <c r="Q196" s="4"/>
      <c r="S196" s="33">
        <f t="shared" si="33"/>
        <v>9.9999999999999645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406"/>
      <c r="B197" s="24">
        <f>C196</f>
        <v>0.27847222222222223</v>
      </c>
      <c r="C197" s="24">
        <f>B197+1/24</f>
        <v>0.32013888888888892</v>
      </c>
      <c r="D197" s="5"/>
      <c r="E197" s="172"/>
      <c r="F197" s="398" t="s">
        <v>116</v>
      </c>
      <c r="G197" s="398"/>
      <c r="H197" s="6" t="s">
        <v>99</v>
      </c>
      <c r="I197" s="7">
        <v>0.24374999999999999</v>
      </c>
      <c r="J197" s="7">
        <v>0.25069444444444444</v>
      </c>
      <c r="K197" s="30">
        <f t="shared" si="32"/>
        <v>10.000000000000004</v>
      </c>
      <c r="L197" s="395"/>
      <c r="M197" s="396"/>
      <c r="N197" s="397"/>
      <c r="O197" s="36" t="str">
        <f t="shared" si="31"/>
        <v/>
      </c>
      <c r="P197" s="172"/>
      <c r="Q197" s="8"/>
      <c r="S197" s="33">
        <f t="shared" si="33"/>
        <v>10.000000000000004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406"/>
      <c r="B198" s="24">
        <f t="shared" ref="B198:B206" si="47">C197</f>
        <v>0.32013888888888892</v>
      </c>
      <c r="C198" s="24">
        <f t="shared" ref="C198:C206" si="48">B198+1/24</f>
        <v>0.3618055555555556</v>
      </c>
      <c r="D198" s="5"/>
      <c r="E198" s="172"/>
      <c r="F198" s="398" t="s">
        <v>400</v>
      </c>
      <c r="G198" s="398"/>
      <c r="H198" s="6" t="s">
        <v>102</v>
      </c>
      <c r="I198" s="7">
        <v>0.24583333333333335</v>
      </c>
      <c r="J198" s="7">
        <v>0.25416666666666665</v>
      </c>
      <c r="K198" s="30">
        <f t="shared" si="32"/>
        <v>11.999999999999957</v>
      </c>
      <c r="L198" s="395" t="s">
        <v>401</v>
      </c>
      <c r="M198" s="396"/>
      <c r="N198" s="397"/>
      <c r="O198" s="36" t="str">
        <f t="shared" si="31"/>
        <v/>
      </c>
      <c r="P198" s="172"/>
      <c r="Q198" s="8"/>
      <c r="S198" s="33">
        <f t="shared" si="33"/>
        <v>0</v>
      </c>
      <c r="T198" s="33">
        <f t="shared" si="34"/>
        <v>0</v>
      </c>
      <c r="U198" s="33">
        <f t="shared" si="35"/>
        <v>11.999999999999957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406"/>
      <c r="B199" s="24">
        <f t="shared" si="47"/>
        <v>0.3618055555555556</v>
      </c>
      <c r="C199" s="24">
        <f t="shared" si="48"/>
        <v>0.40347222222222229</v>
      </c>
      <c r="D199" s="5"/>
      <c r="E199" s="172"/>
      <c r="F199" s="398"/>
      <c r="G199" s="398"/>
      <c r="H199" s="6"/>
      <c r="I199" s="7"/>
      <c r="J199" s="7"/>
      <c r="K199" s="30">
        <f t="shared" si="32"/>
        <v>0</v>
      </c>
      <c r="L199" s="395"/>
      <c r="M199" s="396"/>
      <c r="N199" s="397"/>
      <c r="O199" s="36">
        <f t="shared" si="31"/>
        <v>0</v>
      </c>
      <c r="P199" s="172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406"/>
      <c r="B200" s="24">
        <f t="shared" si="47"/>
        <v>0.40347222222222229</v>
      </c>
      <c r="C200" s="24">
        <f t="shared" si="48"/>
        <v>0.44513888888888897</v>
      </c>
      <c r="D200" s="5"/>
      <c r="E200" s="172"/>
      <c r="F200" s="398"/>
      <c r="G200" s="398"/>
      <c r="H200" s="6"/>
      <c r="I200" s="7"/>
      <c r="J200" s="7"/>
      <c r="K200" s="30">
        <f t="shared" si="32"/>
        <v>0</v>
      </c>
      <c r="L200" s="395"/>
      <c r="M200" s="396"/>
      <c r="N200" s="397"/>
      <c r="O200" s="36">
        <f t="shared" si="31"/>
        <v>0</v>
      </c>
      <c r="P200" s="172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406"/>
      <c r="B201" s="24">
        <f t="shared" si="47"/>
        <v>0.44513888888888897</v>
      </c>
      <c r="C201" s="24">
        <f t="shared" si="48"/>
        <v>0.48680555555555566</v>
      </c>
      <c r="D201" s="5"/>
      <c r="E201" s="172"/>
      <c r="F201" s="398"/>
      <c r="G201" s="398"/>
      <c r="H201" s="6"/>
      <c r="I201" s="7"/>
      <c r="J201" s="7"/>
      <c r="K201" s="30">
        <f t="shared" si="32"/>
        <v>0</v>
      </c>
      <c r="L201" s="395"/>
      <c r="M201" s="396"/>
      <c r="N201" s="397"/>
      <c r="O201" s="36">
        <f t="shared" si="31"/>
        <v>0</v>
      </c>
      <c r="P201" s="172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406"/>
      <c r="B202" s="24">
        <f t="shared" si="47"/>
        <v>0.48680555555555566</v>
      </c>
      <c r="C202" s="24">
        <f t="shared" si="48"/>
        <v>0.52847222222222234</v>
      </c>
      <c r="D202" s="5"/>
      <c r="E202" s="9"/>
      <c r="F202" s="398"/>
      <c r="G202" s="398"/>
      <c r="H202" s="6"/>
      <c r="I202" s="7"/>
      <c r="J202" s="7"/>
      <c r="K202" s="30">
        <f t="shared" si="32"/>
        <v>0</v>
      </c>
      <c r="L202" s="395"/>
      <c r="M202" s="396"/>
      <c r="N202" s="397"/>
      <c r="O202" s="36">
        <f t="shared" si="31"/>
        <v>0</v>
      </c>
      <c r="P202" s="172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406"/>
      <c r="B203" s="24">
        <f t="shared" si="47"/>
        <v>0.52847222222222234</v>
      </c>
      <c r="C203" s="24">
        <f t="shared" si="48"/>
        <v>0.57013888888888897</v>
      </c>
      <c r="D203" s="5"/>
      <c r="E203" s="9"/>
      <c r="F203" s="393"/>
      <c r="G203" s="394"/>
      <c r="H203" s="6"/>
      <c r="I203" s="7"/>
      <c r="J203" s="7"/>
      <c r="K203" s="30">
        <f t="shared" si="32"/>
        <v>0</v>
      </c>
      <c r="L203" s="395"/>
      <c r="M203" s="396"/>
      <c r="N203" s="397"/>
      <c r="O203" s="36">
        <f t="shared" si="31"/>
        <v>0</v>
      </c>
      <c r="P203" s="172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406"/>
      <c r="B204" s="24">
        <f t="shared" si="47"/>
        <v>0.57013888888888897</v>
      </c>
      <c r="C204" s="24">
        <f t="shared" si="48"/>
        <v>0.6118055555555556</v>
      </c>
      <c r="D204" s="5"/>
      <c r="E204" s="9"/>
      <c r="F204" s="393"/>
      <c r="G204" s="394"/>
      <c r="H204" s="6"/>
      <c r="I204" s="7"/>
      <c r="J204" s="7"/>
      <c r="K204" s="30">
        <f t="shared" si="32"/>
        <v>0</v>
      </c>
      <c r="L204" s="395"/>
      <c r="M204" s="396"/>
      <c r="N204" s="397"/>
      <c r="O204" s="36">
        <f t="shared" si="31"/>
        <v>0</v>
      </c>
      <c r="P204" s="172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406"/>
      <c r="B205" s="24">
        <f t="shared" si="47"/>
        <v>0.6118055555555556</v>
      </c>
      <c r="C205" s="24">
        <f t="shared" si="48"/>
        <v>0.65347222222222223</v>
      </c>
      <c r="D205" s="5"/>
      <c r="E205" s="9"/>
      <c r="F205" s="398"/>
      <c r="G205" s="398"/>
      <c r="H205" s="6"/>
      <c r="I205" s="7"/>
      <c r="J205" s="7"/>
      <c r="K205" s="30">
        <f t="shared" si="32"/>
        <v>0</v>
      </c>
      <c r="L205" s="395"/>
      <c r="M205" s="396"/>
      <c r="N205" s="397"/>
      <c r="O205" s="36">
        <f t="shared" si="31"/>
        <v>0</v>
      </c>
      <c r="P205" s="172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407"/>
      <c r="B206" s="25">
        <f t="shared" si="47"/>
        <v>0.65347222222222223</v>
      </c>
      <c r="C206" s="25">
        <f t="shared" si="48"/>
        <v>0.69513888888888886</v>
      </c>
      <c r="D206" s="15"/>
      <c r="E206" s="11"/>
      <c r="F206" s="401"/>
      <c r="G206" s="401"/>
      <c r="H206" s="12"/>
      <c r="I206" s="13"/>
      <c r="J206" s="13"/>
      <c r="K206" s="31">
        <f t="shared" si="32"/>
        <v>0</v>
      </c>
      <c r="L206" s="402"/>
      <c r="M206" s="403"/>
      <c r="N206" s="404"/>
      <c r="O206" s="173">
        <f t="shared" si="31"/>
        <v>0</v>
      </c>
      <c r="P206" s="173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406">
        <f>A156</f>
        <v>0</v>
      </c>
      <c r="B207" s="23">
        <f>B144</f>
        <v>0</v>
      </c>
      <c r="C207" s="23">
        <f>B207+1/24</f>
        <v>4.1666666666666664E-2</v>
      </c>
      <c r="D207" s="1"/>
      <c r="E207" s="171"/>
      <c r="F207" s="408"/>
      <c r="G207" s="409"/>
      <c r="H207" s="2"/>
      <c r="I207" s="3"/>
      <c r="J207" s="3"/>
      <c r="K207" s="29">
        <f t="shared" si="32"/>
        <v>0</v>
      </c>
      <c r="L207" s="410"/>
      <c r="M207" s="411"/>
      <c r="N207" s="412"/>
      <c r="O207" s="35">
        <f t="shared" si="31"/>
        <v>0</v>
      </c>
      <c r="P207" s="171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406"/>
      <c r="B208" s="24">
        <f>C207</f>
        <v>4.1666666666666664E-2</v>
      </c>
      <c r="C208" s="24">
        <f>B208+1/24</f>
        <v>8.3333333333333329E-2</v>
      </c>
      <c r="D208" s="5"/>
      <c r="E208" s="172"/>
      <c r="F208" s="393"/>
      <c r="G208" s="394"/>
      <c r="H208" s="6"/>
      <c r="I208" s="7"/>
      <c r="J208" s="7"/>
      <c r="K208" s="30">
        <f t="shared" si="32"/>
        <v>0</v>
      </c>
      <c r="L208" s="395"/>
      <c r="M208" s="396"/>
      <c r="N208" s="397"/>
      <c r="O208" s="36">
        <f t="shared" si="31"/>
        <v>0</v>
      </c>
      <c r="P208" s="172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40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72"/>
      <c r="F209" s="398"/>
      <c r="G209" s="398"/>
      <c r="H209" s="6"/>
      <c r="I209" s="7"/>
      <c r="J209" s="7"/>
      <c r="K209" s="30">
        <f t="shared" si="32"/>
        <v>0</v>
      </c>
      <c r="L209" s="395"/>
      <c r="M209" s="396"/>
      <c r="N209" s="397"/>
      <c r="O209" s="36">
        <f t="shared" si="31"/>
        <v>0</v>
      </c>
      <c r="P209" s="172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406"/>
      <c r="B210" s="24">
        <f t="shared" si="49"/>
        <v>0.125</v>
      </c>
      <c r="C210" s="24">
        <f t="shared" si="50"/>
        <v>0.16666666666666666</v>
      </c>
      <c r="D210" s="5"/>
      <c r="E210" s="172"/>
      <c r="F210" s="398"/>
      <c r="G210" s="398"/>
      <c r="H210" s="6"/>
      <c r="I210" s="7"/>
      <c r="J210" s="7"/>
      <c r="K210" s="30">
        <f t="shared" si="32"/>
        <v>0</v>
      </c>
      <c r="L210" s="395"/>
      <c r="M210" s="396"/>
      <c r="N210" s="397"/>
      <c r="O210" s="36">
        <f t="shared" si="31"/>
        <v>0</v>
      </c>
      <c r="P210" s="172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406"/>
      <c r="B211" s="24">
        <f t="shared" si="49"/>
        <v>0.16666666666666666</v>
      </c>
      <c r="C211" s="24">
        <f t="shared" si="50"/>
        <v>0.20833333333333331</v>
      </c>
      <c r="D211" s="5"/>
      <c r="E211" s="172"/>
      <c r="F211" s="398"/>
      <c r="G211" s="398"/>
      <c r="H211" s="6"/>
      <c r="I211" s="7"/>
      <c r="J211" s="7"/>
      <c r="K211" s="30">
        <f t="shared" si="32"/>
        <v>0</v>
      </c>
      <c r="L211" s="395"/>
      <c r="M211" s="396"/>
      <c r="N211" s="397"/>
      <c r="O211" s="36">
        <f t="shared" si="31"/>
        <v>0</v>
      </c>
      <c r="P211" s="172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406"/>
      <c r="B212" s="24">
        <f t="shared" si="49"/>
        <v>0.20833333333333331</v>
      </c>
      <c r="C212" s="24">
        <f t="shared" si="50"/>
        <v>0.24999999999999997</v>
      </c>
      <c r="D212" s="5"/>
      <c r="E212" s="172"/>
      <c r="F212" s="398"/>
      <c r="G212" s="398"/>
      <c r="H212" s="6"/>
      <c r="I212" s="7"/>
      <c r="J212" s="7"/>
      <c r="K212" s="30">
        <f t="shared" si="32"/>
        <v>0</v>
      </c>
      <c r="L212" s="395"/>
      <c r="M212" s="396"/>
      <c r="N212" s="397"/>
      <c r="O212" s="36">
        <f t="shared" si="31"/>
        <v>0</v>
      </c>
      <c r="P212" s="172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40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398"/>
      <c r="G213" s="398"/>
      <c r="H213" s="6"/>
      <c r="I213" s="7"/>
      <c r="J213" s="7"/>
      <c r="K213" s="30">
        <f t="shared" si="32"/>
        <v>0</v>
      </c>
      <c r="L213" s="395"/>
      <c r="M213" s="396"/>
      <c r="N213" s="397"/>
      <c r="O213" s="36">
        <f t="shared" si="31"/>
        <v>0</v>
      </c>
      <c r="P213" s="172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40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393"/>
      <c r="G214" s="394"/>
      <c r="H214" s="6"/>
      <c r="I214" s="7"/>
      <c r="J214" s="7"/>
      <c r="K214" s="30">
        <f t="shared" si="32"/>
        <v>0</v>
      </c>
      <c r="L214" s="395"/>
      <c r="M214" s="396"/>
      <c r="N214" s="397"/>
      <c r="O214" s="36">
        <f t="shared" si="31"/>
        <v>0</v>
      </c>
      <c r="P214" s="172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406"/>
      <c r="B215" s="24">
        <f t="shared" si="49"/>
        <v>0.33333333333333331</v>
      </c>
      <c r="C215" s="24">
        <f t="shared" si="50"/>
        <v>0.375</v>
      </c>
      <c r="D215" s="5"/>
      <c r="E215" s="9"/>
      <c r="F215" s="393"/>
      <c r="G215" s="394"/>
      <c r="H215" s="6"/>
      <c r="I215" s="7"/>
      <c r="J215" s="7"/>
      <c r="K215" s="30">
        <f t="shared" si="32"/>
        <v>0</v>
      </c>
      <c r="L215" s="395"/>
      <c r="M215" s="396"/>
      <c r="N215" s="397"/>
      <c r="O215" s="36">
        <f t="shared" si="31"/>
        <v>0</v>
      </c>
      <c r="P215" s="172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406"/>
      <c r="B216" s="24">
        <f t="shared" si="49"/>
        <v>0.375</v>
      </c>
      <c r="C216" s="24">
        <f t="shared" si="50"/>
        <v>0.41666666666666669</v>
      </c>
      <c r="D216" s="5"/>
      <c r="E216" s="9"/>
      <c r="F216" s="398"/>
      <c r="G216" s="398"/>
      <c r="H216" s="6"/>
      <c r="I216" s="7"/>
      <c r="J216" s="7"/>
      <c r="K216" s="30">
        <f t="shared" si="32"/>
        <v>0</v>
      </c>
      <c r="L216" s="395"/>
      <c r="M216" s="396"/>
      <c r="N216" s="397"/>
      <c r="O216" s="36">
        <f t="shared" si="31"/>
        <v>0</v>
      </c>
      <c r="P216" s="172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40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401"/>
      <c r="G217" s="401"/>
      <c r="H217" s="12"/>
      <c r="I217" s="13"/>
      <c r="J217" s="13"/>
      <c r="K217" s="31">
        <f t="shared" si="32"/>
        <v>0</v>
      </c>
      <c r="L217" s="402"/>
      <c r="M217" s="403"/>
      <c r="N217" s="404"/>
      <c r="O217" s="173">
        <f t="shared" si="31"/>
        <v>0</v>
      </c>
      <c r="P217" s="173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405">
        <f>A157</f>
        <v>0</v>
      </c>
      <c r="B218" s="23">
        <f>B146</f>
        <v>0</v>
      </c>
      <c r="C218" s="23">
        <f>B218+1/24</f>
        <v>4.1666666666666664E-2</v>
      </c>
      <c r="D218" s="1"/>
      <c r="E218" s="171"/>
      <c r="F218" s="408"/>
      <c r="G218" s="409"/>
      <c r="H218" s="2"/>
      <c r="I218" s="3"/>
      <c r="J218" s="3"/>
      <c r="K218" s="29">
        <f t="shared" si="32"/>
        <v>0</v>
      </c>
      <c r="L218" s="410"/>
      <c r="M218" s="411"/>
      <c r="N218" s="412"/>
      <c r="O218" s="35">
        <f t="shared" si="31"/>
        <v>0</v>
      </c>
      <c r="P218" s="171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406"/>
      <c r="B219" s="24">
        <f>C218</f>
        <v>4.1666666666666664E-2</v>
      </c>
      <c r="C219" s="24">
        <f>B219+1/24</f>
        <v>8.3333333333333329E-2</v>
      </c>
      <c r="D219" s="5"/>
      <c r="E219" s="172"/>
      <c r="F219" s="393"/>
      <c r="G219" s="394"/>
      <c r="H219" s="6"/>
      <c r="I219" s="7"/>
      <c r="J219" s="7"/>
      <c r="K219" s="30">
        <f t="shared" si="32"/>
        <v>0</v>
      </c>
      <c r="L219" s="395"/>
      <c r="M219" s="396"/>
      <c r="N219" s="397"/>
      <c r="O219" s="36">
        <f t="shared" si="31"/>
        <v>0</v>
      </c>
      <c r="P219" s="172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40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72"/>
      <c r="F220" s="398"/>
      <c r="G220" s="398"/>
      <c r="H220" s="6"/>
      <c r="I220" s="7"/>
      <c r="J220" s="7"/>
      <c r="K220" s="30">
        <f t="shared" si="32"/>
        <v>0</v>
      </c>
      <c r="L220" s="395"/>
      <c r="M220" s="396"/>
      <c r="N220" s="397"/>
      <c r="O220" s="36">
        <f t="shared" si="31"/>
        <v>0</v>
      </c>
      <c r="P220" s="172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406"/>
      <c r="B221" s="24">
        <f t="shared" si="51"/>
        <v>0.125</v>
      </c>
      <c r="C221" s="24">
        <f t="shared" si="52"/>
        <v>0.16666666666666666</v>
      </c>
      <c r="D221" s="5"/>
      <c r="E221" s="172"/>
      <c r="F221" s="398"/>
      <c r="G221" s="398"/>
      <c r="H221" s="6"/>
      <c r="I221" s="7"/>
      <c r="J221" s="7"/>
      <c r="K221" s="30">
        <f t="shared" si="32"/>
        <v>0</v>
      </c>
      <c r="L221" s="395"/>
      <c r="M221" s="396"/>
      <c r="N221" s="397"/>
      <c r="O221" s="36">
        <f t="shared" si="31"/>
        <v>0</v>
      </c>
      <c r="P221" s="172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406"/>
      <c r="B222" s="24">
        <f t="shared" si="51"/>
        <v>0.16666666666666666</v>
      </c>
      <c r="C222" s="24">
        <f t="shared" si="52"/>
        <v>0.20833333333333331</v>
      </c>
      <c r="D222" s="5"/>
      <c r="E222" s="172"/>
      <c r="F222" s="398"/>
      <c r="G222" s="398"/>
      <c r="H222" s="6"/>
      <c r="I222" s="7"/>
      <c r="J222" s="7"/>
      <c r="K222" s="30">
        <f t="shared" si="32"/>
        <v>0</v>
      </c>
      <c r="L222" s="395"/>
      <c r="M222" s="396"/>
      <c r="N222" s="397"/>
      <c r="O222" s="36">
        <f t="shared" si="31"/>
        <v>0</v>
      </c>
      <c r="P222" s="172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406"/>
      <c r="B223" s="24">
        <f t="shared" si="51"/>
        <v>0.20833333333333331</v>
      </c>
      <c r="C223" s="24">
        <f t="shared" si="52"/>
        <v>0.24999999999999997</v>
      </c>
      <c r="D223" s="5"/>
      <c r="E223" s="172"/>
      <c r="F223" s="398"/>
      <c r="G223" s="398"/>
      <c r="H223" s="6"/>
      <c r="I223" s="7"/>
      <c r="J223" s="7"/>
      <c r="K223" s="30">
        <f t="shared" si="32"/>
        <v>0</v>
      </c>
      <c r="L223" s="395"/>
      <c r="M223" s="396"/>
      <c r="N223" s="397"/>
      <c r="O223" s="36">
        <f t="shared" si="31"/>
        <v>0</v>
      </c>
      <c r="P223" s="172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40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398"/>
      <c r="G224" s="398"/>
      <c r="H224" s="6"/>
      <c r="I224" s="7"/>
      <c r="J224" s="7"/>
      <c r="K224" s="30">
        <f t="shared" si="32"/>
        <v>0</v>
      </c>
      <c r="L224" s="395"/>
      <c r="M224" s="396"/>
      <c r="N224" s="397"/>
      <c r="O224" s="36">
        <f t="shared" si="31"/>
        <v>0</v>
      </c>
      <c r="P224" s="172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40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393"/>
      <c r="G225" s="394"/>
      <c r="H225" s="6"/>
      <c r="I225" s="7"/>
      <c r="J225" s="7"/>
      <c r="K225" s="30">
        <f t="shared" si="32"/>
        <v>0</v>
      </c>
      <c r="L225" s="395"/>
      <c r="M225" s="396"/>
      <c r="N225" s="397"/>
      <c r="O225" s="36">
        <f t="shared" si="31"/>
        <v>0</v>
      </c>
      <c r="P225" s="172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406"/>
      <c r="B226" s="24">
        <f t="shared" si="51"/>
        <v>0.33333333333333331</v>
      </c>
      <c r="C226" s="24">
        <f t="shared" si="52"/>
        <v>0.375</v>
      </c>
      <c r="D226" s="5"/>
      <c r="E226" s="9"/>
      <c r="F226" s="393"/>
      <c r="G226" s="394"/>
      <c r="H226" s="6"/>
      <c r="I226" s="7"/>
      <c r="J226" s="7"/>
      <c r="K226" s="30">
        <f t="shared" si="32"/>
        <v>0</v>
      </c>
      <c r="L226" s="395"/>
      <c r="M226" s="396"/>
      <c r="N226" s="397"/>
      <c r="O226" s="36">
        <f t="shared" ref="O226:O228" si="53">IF(H226=$V$5,$F$122,"")</f>
        <v>0</v>
      </c>
      <c r="P226" s="172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406"/>
      <c r="B227" s="24">
        <f t="shared" si="51"/>
        <v>0.375</v>
      </c>
      <c r="C227" s="24">
        <f t="shared" si="52"/>
        <v>0.41666666666666669</v>
      </c>
      <c r="D227" s="5"/>
      <c r="E227" s="9"/>
      <c r="F227" s="398"/>
      <c r="G227" s="398"/>
      <c r="H227" s="6"/>
      <c r="I227" s="7"/>
      <c r="J227" s="7"/>
      <c r="K227" s="30">
        <f t="shared" ref="K227:K228" si="54">(J227-I227+(J227&lt;I227))*24*60</f>
        <v>0</v>
      </c>
      <c r="L227" s="395"/>
      <c r="M227" s="396"/>
      <c r="N227" s="397"/>
      <c r="O227" s="36">
        <f t="shared" si="53"/>
        <v>0</v>
      </c>
      <c r="P227" s="172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40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401"/>
      <c r="G228" s="401"/>
      <c r="H228" s="12"/>
      <c r="I228" s="13"/>
      <c r="J228" s="13"/>
      <c r="K228" s="31">
        <f t="shared" si="54"/>
        <v>0</v>
      </c>
      <c r="L228" s="402"/>
      <c r="M228" s="403"/>
      <c r="N228" s="404"/>
      <c r="O228" s="173">
        <f t="shared" si="53"/>
        <v>0</v>
      </c>
      <c r="P228" s="173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5" thickBot="1">
      <c r="S229" s="34">
        <f t="shared" ref="S229:Z229" si="55">SUM(S162:S228)</f>
        <v>263.00000000000028</v>
      </c>
      <c r="T229" s="34">
        <f t="shared" si="55"/>
        <v>0</v>
      </c>
      <c r="U229" s="34">
        <f t="shared" si="55"/>
        <v>11.999999999999957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571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</mergeCells>
  <conditionalFormatting sqref="A37:F42 D50:H50 J50 D51:J53">
    <cfRule type="containsBlanks" dxfId="547" priority="110" stopIfTrue="1">
      <formula>LEN(TRIM(A37))=0</formula>
    </cfRule>
  </conditionalFormatting>
  <conditionalFormatting sqref="A152:F157">
    <cfRule type="containsBlanks" dxfId="546" priority="84" stopIfTrue="1">
      <formula>LEN(TRIM(A152))=0</formula>
    </cfRule>
  </conditionalFormatting>
  <conditionalFormatting sqref="B21:C32">
    <cfRule type="containsBlanks" dxfId="545" priority="116" stopIfTrue="1">
      <formula>LEN(TRIM(B21))=0</formula>
    </cfRule>
  </conditionalFormatting>
  <conditionalFormatting sqref="B136:C147">
    <cfRule type="containsBlanks" dxfId="544" priority="90" stopIfTrue="1">
      <formula>LEN(TRIM(B136))=0</formula>
    </cfRule>
  </conditionalFormatting>
  <conditionalFormatting sqref="D162:D166 D167:G168 D169:F170">
    <cfRule type="containsBlanks" dxfId="543" priority="83" stopIfTrue="1">
      <formula>LEN(TRIM(D162))=0</formula>
    </cfRule>
  </conditionalFormatting>
  <conditionalFormatting sqref="D49:F49 H49:J49">
    <cfRule type="containsBlanks" dxfId="542" priority="1" stopIfTrue="1">
      <formula>LEN(TRIM(D49))=0</formula>
    </cfRule>
  </conditionalFormatting>
  <conditionalFormatting sqref="D54:F55 H54:J55">
    <cfRule type="containsBlanks" dxfId="541" priority="109" stopIfTrue="1">
      <formula>LEN(TRIM(D54))=0</formula>
    </cfRule>
  </conditionalFormatting>
  <conditionalFormatting sqref="D181:F182 D183:G184">
    <cfRule type="containsBlanks" dxfId="540" priority="82" stopIfTrue="1">
      <formula>LEN(TRIM(D181))=0</formula>
    </cfRule>
  </conditionalFormatting>
  <conditionalFormatting sqref="D61:G65 D66:F67">
    <cfRule type="containsBlanks" dxfId="539" priority="108" stopIfTrue="1">
      <formula>LEN(TRIM(D61))=0</formula>
    </cfRule>
  </conditionalFormatting>
  <conditionalFormatting sqref="D72:G76 D77:F78">
    <cfRule type="containsBlanks" dxfId="538" priority="107" stopIfTrue="1">
      <formula>LEN(TRIM(D72))=0</formula>
    </cfRule>
  </conditionalFormatting>
  <conditionalFormatting sqref="D83:G87 D88:F89 D90:J91">
    <cfRule type="containsBlanks" dxfId="537" priority="106" stopIfTrue="1">
      <formula>LEN(TRIM(D83))=0</formula>
    </cfRule>
  </conditionalFormatting>
  <conditionalFormatting sqref="D92:G98 D99:F100 D101:J102">
    <cfRule type="containsBlanks" dxfId="536" priority="54" stopIfTrue="1">
      <formula>LEN(TRIM(D92))=0</formula>
    </cfRule>
  </conditionalFormatting>
  <conditionalFormatting sqref="D103:G109 D110:F111 D112:J113">
    <cfRule type="containsBlanks" dxfId="535" priority="48" stopIfTrue="1">
      <formula>LEN(TRIM(D103))=0</formula>
    </cfRule>
  </conditionalFormatting>
  <conditionalFormatting sqref="D171:G180">
    <cfRule type="containsBlanks" dxfId="534" priority="17" stopIfTrue="1">
      <formula>LEN(TRIM(D171))=0</formula>
    </cfRule>
  </conditionalFormatting>
  <conditionalFormatting sqref="D188:G191 D192:F193 D194:G195">
    <cfRule type="containsBlanks" dxfId="533" priority="81" stopIfTrue="1">
      <formula>LEN(TRIM(D188))=0</formula>
    </cfRule>
  </conditionalFormatting>
  <conditionalFormatting sqref="D200:G202 D203:F204 D205:J206">
    <cfRule type="containsBlanks" dxfId="532" priority="80" stopIfTrue="1">
      <formula>LEN(TRIM(D200))=0</formula>
    </cfRule>
  </conditionalFormatting>
  <conditionalFormatting sqref="D207:G213 D214:F215 D216:J217">
    <cfRule type="containsBlanks" dxfId="531" priority="42" stopIfTrue="1">
      <formula>LEN(TRIM(D207))=0</formula>
    </cfRule>
  </conditionalFormatting>
  <conditionalFormatting sqref="D218:G224 D225:F226 D227:J228">
    <cfRule type="containsBlanks" dxfId="530" priority="35" stopIfTrue="1">
      <formula>LEN(TRIM(D218))=0</formula>
    </cfRule>
  </conditionalFormatting>
  <conditionalFormatting sqref="D47:J48">
    <cfRule type="containsBlanks" dxfId="529" priority="5" stopIfTrue="1">
      <formula>LEN(TRIM(D47))=0</formula>
    </cfRule>
  </conditionalFormatting>
  <conditionalFormatting sqref="D56:J60">
    <cfRule type="containsBlanks" dxfId="528" priority="4" stopIfTrue="1">
      <formula>LEN(TRIM(D56))=0</formula>
    </cfRule>
  </conditionalFormatting>
  <conditionalFormatting sqref="D68:J71">
    <cfRule type="containsBlanks" dxfId="527" priority="3" stopIfTrue="1">
      <formula>LEN(TRIM(D68))=0</formula>
    </cfRule>
  </conditionalFormatting>
  <conditionalFormatting sqref="D79:J82">
    <cfRule type="containsBlanks" dxfId="526" priority="2" stopIfTrue="1">
      <formula>LEN(TRIM(D79))=0</formula>
    </cfRule>
  </conditionalFormatting>
  <conditionalFormatting sqref="D185:J187">
    <cfRule type="containsBlanks" dxfId="525" priority="12" stopIfTrue="1">
      <formula>LEN(TRIM(D185))=0</formula>
    </cfRule>
  </conditionalFormatting>
  <conditionalFormatting sqref="D196:J199">
    <cfRule type="containsBlanks" dxfId="524" priority="6" stopIfTrue="1">
      <formula>LEN(TRIM(D196))=0</formula>
    </cfRule>
  </conditionalFormatting>
  <conditionalFormatting sqref="E21:E32">
    <cfRule type="containsBlanks" dxfId="523" priority="115" stopIfTrue="1">
      <formula>LEN(TRIM(E21))=0</formula>
    </cfRule>
  </conditionalFormatting>
  <conditionalFormatting sqref="E136:E147">
    <cfRule type="containsBlanks" dxfId="522" priority="89" stopIfTrue="1">
      <formula>LEN(TRIM(E136))=0</formula>
    </cfRule>
  </conditionalFormatting>
  <conditionalFormatting sqref="E165:G166">
    <cfRule type="containsBlanks" dxfId="521" priority="19" stopIfTrue="1">
      <formula>LEN(TRIM(E165))=0</formula>
    </cfRule>
  </conditionalFormatting>
  <conditionalFormatting sqref="E162:J164">
    <cfRule type="containsBlanks" dxfId="520" priority="25" stopIfTrue="1">
      <formula>LEN(TRIM(E162))=0</formula>
    </cfRule>
  </conditionalFormatting>
  <conditionalFormatting sqref="F5:H13">
    <cfRule type="containsBlanks" dxfId="519" priority="55" stopIfTrue="1">
      <formula>LEN(TRIM(F5))=0</formula>
    </cfRule>
  </conditionalFormatting>
  <conditionalFormatting sqref="F120:H128">
    <cfRule type="containsBlanks" dxfId="518" priority="66" stopIfTrue="1">
      <formula>LEN(TRIM(F120))=0</formula>
    </cfRule>
  </conditionalFormatting>
  <conditionalFormatting sqref="H61:J67">
    <cfRule type="containsBlanks" dxfId="517" priority="65" stopIfTrue="1">
      <formula>LEN(TRIM(H61))=0</formula>
    </cfRule>
  </conditionalFormatting>
  <conditionalFormatting sqref="H72:J78">
    <cfRule type="containsBlanks" dxfId="516" priority="64" stopIfTrue="1">
      <formula>LEN(TRIM(H72))=0</formula>
    </cfRule>
  </conditionalFormatting>
  <conditionalFormatting sqref="H83:J89">
    <cfRule type="containsBlanks" dxfId="515" priority="63" stopIfTrue="1">
      <formula>LEN(TRIM(H83))=0</formula>
    </cfRule>
  </conditionalFormatting>
  <conditionalFormatting sqref="H92:J100">
    <cfRule type="containsBlanks" dxfId="514" priority="49" stopIfTrue="1">
      <formula>LEN(TRIM(H92))=0</formula>
    </cfRule>
  </conditionalFormatting>
  <conditionalFormatting sqref="H103:J111">
    <cfRule type="containsBlanks" dxfId="513" priority="43" stopIfTrue="1">
      <formula>LEN(TRIM(H103))=0</formula>
    </cfRule>
  </conditionalFormatting>
  <conditionalFormatting sqref="H165:J184">
    <cfRule type="containsBlanks" dxfId="512" priority="18" stopIfTrue="1">
      <formula>LEN(TRIM(H165))=0</formula>
    </cfRule>
  </conditionalFormatting>
  <conditionalFormatting sqref="H188:J195">
    <cfRule type="containsBlanks" dxfId="511" priority="58" stopIfTrue="1">
      <formula>LEN(TRIM(H188))=0</formula>
    </cfRule>
  </conditionalFormatting>
  <conditionalFormatting sqref="H200:J204">
    <cfRule type="containsBlanks" dxfId="510" priority="57" stopIfTrue="1">
      <formula>LEN(TRIM(H200))=0</formula>
    </cfRule>
  </conditionalFormatting>
  <conditionalFormatting sqref="H207:J215">
    <cfRule type="containsBlanks" dxfId="509" priority="36" stopIfTrue="1">
      <formula>LEN(TRIM(H207))=0</formula>
    </cfRule>
  </conditionalFormatting>
  <conditionalFormatting sqref="H218:J226">
    <cfRule type="containsBlanks" dxfId="508" priority="29" stopIfTrue="1">
      <formula>LEN(TRIM(H218))=0</formula>
    </cfRule>
  </conditionalFormatting>
  <conditionalFormatting sqref="K5:L13">
    <cfRule type="containsBlanks" dxfId="507" priority="56" stopIfTrue="1">
      <formula>LEN(TRIM(K5))=0</formula>
    </cfRule>
  </conditionalFormatting>
  <conditionalFormatting sqref="K120:L128">
    <cfRule type="containsBlanks" dxfId="506" priority="92" stopIfTrue="1">
      <formula>LEN(TRIM(K120))=0</formula>
    </cfRule>
  </conditionalFormatting>
  <conditionalFormatting sqref="L47:L113">
    <cfRule type="containsBlanks" dxfId="505" priority="44" stopIfTrue="1">
      <formula>LEN(TRIM(L47))=0</formula>
    </cfRule>
  </conditionalFormatting>
  <conditionalFormatting sqref="L162:L228">
    <cfRule type="containsBlanks" dxfId="504" priority="16" stopIfTrue="1">
      <formula>LEN(TRIM(L162))=0</formula>
    </cfRule>
  </conditionalFormatting>
  <conditionalFormatting sqref="O47:Q113">
    <cfRule type="containsBlanks" dxfId="503" priority="45" stopIfTrue="1">
      <formula>LEN(TRIM(O47))=0</formula>
    </cfRule>
  </conditionalFormatting>
  <conditionalFormatting sqref="O162:Q228">
    <cfRule type="containsBlanks" dxfId="502" priority="30" stopIfTrue="1">
      <formula>LEN(TRIM(O162))=0</formula>
    </cfRule>
  </conditionalFormatting>
  <dataValidations count="2">
    <dataValidation type="list" showInputMessage="1" showErrorMessage="1" sqref="H68:H69 H79:H80 H90:H91 H194:H195 H101:H102 H112:H113 H216:H217 H205:H206 H183:H184 H227:H228" xr:uid="{14209FB8-0FD7-4FFA-B759-5D8180CA2CFE}">
      <formula1>$V$3:$V$5</formula1>
    </dataValidation>
    <dataValidation type="list" showInputMessage="1" showErrorMessage="1" sqref="H47:H48 H59:H60 H70:H71 H81:H82" xr:uid="{A0427DE0-C41E-4456-9D90-26A126D5E401}">
      <formula1>$V$3:$V$13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Лист20"/>
  <dimension ref="A1:AB229"/>
  <sheetViews>
    <sheetView zoomScale="70" zoomScaleNormal="70" workbookViewId="0">
      <selection activeCell="F5" sqref="F5:L9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00"/>
      <c r="S1" s="200"/>
      <c r="T1" s="200"/>
      <c r="U1" s="200"/>
    </row>
    <row r="2" spans="1:24" ht="15.75" thickBot="1">
      <c r="A2" s="258" t="s">
        <v>90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01"/>
      <c r="S2" s="201"/>
      <c r="T2" s="201"/>
      <c r="U2" s="201"/>
    </row>
    <row r="3" spans="1:24" ht="18.75" thickBot="1">
      <c r="A3" s="259" t="s">
        <v>60</v>
      </c>
      <c r="B3" s="260"/>
      <c r="C3" s="260"/>
      <c r="D3" s="260"/>
      <c r="E3" s="261"/>
      <c r="F3" s="37" t="s">
        <v>61</v>
      </c>
      <c r="G3" s="38">
        <f>SUM(J21:J32)+SUM(J136:J147)</f>
        <v>30946.666666666664</v>
      </c>
      <c r="H3" s="38">
        <f>SUM(K21:K32)+SUM(K136:K147)</f>
        <v>31620</v>
      </c>
      <c r="I3" s="81" t="s">
        <v>47</v>
      </c>
      <c r="J3" s="82">
        <v>2000</v>
      </c>
      <c r="K3" s="83" t="s">
        <v>54</v>
      </c>
      <c r="L3" s="84">
        <v>720</v>
      </c>
    </row>
    <row r="4" spans="1:24" ht="20.25" customHeight="1" thickBot="1">
      <c r="A4" s="262" t="s">
        <v>8</v>
      </c>
      <c r="B4" s="263"/>
      <c r="C4" s="263"/>
      <c r="D4" s="263"/>
      <c r="E4" s="264"/>
      <c r="F4" s="417" t="s">
        <v>34</v>
      </c>
      <c r="G4" s="265"/>
      <c r="H4" s="266"/>
      <c r="I4" s="417" t="s">
        <v>9</v>
      </c>
      <c r="J4" s="267"/>
      <c r="K4" s="268" t="s">
        <v>16</v>
      </c>
      <c r="L4" s="266"/>
      <c r="M4" s="85"/>
      <c r="N4" s="269" t="s">
        <v>28</v>
      </c>
      <c r="O4" s="270"/>
      <c r="P4" s="270"/>
      <c r="Q4" s="270"/>
      <c r="R4" s="270"/>
      <c r="S4" s="270"/>
      <c r="T4" s="270"/>
      <c r="U4" s="271"/>
      <c r="X4" s="86"/>
    </row>
    <row r="5" spans="1:24" ht="15" thickBot="1">
      <c r="A5" s="289" t="s">
        <v>63</v>
      </c>
      <c r="B5" s="290"/>
      <c r="C5" s="290"/>
      <c r="D5" s="290"/>
      <c r="E5" s="418"/>
      <c r="F5" s="291" t="s">
        <v>168</v>
      </c>
      <c r="G5" s="292"/>
      <c r="H5" s="293"/>
      <c r="I5" s="259" t="s">
        <v>65</v>
      </c>
      <c r="J5" s="261"/>
      <c r="K5" s="291" t="s">
        <v>169</v>
      </c>
      <c r="L5" s="293"/>
      <c r="N5" s="296"/>
      <c r="O5" s="280" t="s">
        <v>29</v>
      </c>
      <c r="P5" s="281"/>
      <c r="Q5" s="281"/>
      <c r="R5" s="202"/>
      <c r="S5" s="202"/>
      <c r="T5" s="202"/>
      <c r="U5" s="87"/>
      <c r="X5" s="88"/>
    </row>
    <row r="6" spans="1:24" ht="14.25">
      <c r="A6" s="205" t="s">
        <v>7</v>
      </c>
      <c r="B6" s="206"/>
      <c r="C6" s="206"/>
      <c r="D6" s="206"/>
      <c r="E6" s="206"/>
      <c r="F6" s="275" t="s">
        <v>170</v>
      </c>
      <c r="G6" s="276"/>
      <c r="H6" s="277"/>
      <c r="I6" s="294" t="s">
        <v>45</v>
      </c>
      <c r="J6" s="295"/>
      <c r="K6" s="275" t="s">
        <v>171</v>
      </c>
      <c r="L6" s="277"/>
      <c r="N6" s="297"/>
      <c r="O6" s="298"/>
      <c r="P6" s="299"/>
      <c r="Q6" s="299"/>
      <c r="R6" s="207"/>
      <c r="S6" s="207"/>
      <c r="T6" s="207"/>
      <c r="U6" s="89"/>
      <c r="X6" s="88"/>
    </row>
    <row r="7" spans="1:24" ht="16.5" customHeight="1">
      <c r="A7" s="289" t="s">
        <v>46</v>
      </c>
      <c r="B7" s="290"/>
      <c r="C7" s="290"/>
      <c r="D7" s="290"/>
      <c r="E7" s="418"/>
      <c r="F7" s="275" t="s">
        <v>402</v>
      </c>
      <c r="G7" s="276"/>
      <c r="H7" s="277"/>
      <c r="I7" s="205" t="s">
        <v>44</v>
      </c>
      <c r="J7" s="71"/>
      <c r="K7" s="275" t="s">
        <v>258</v>
      </c>
      <c r="L7" s="277"/>
      <c r="N7" s="278"/>
      <c r="O7" s="280" t="s">
        <v>30</v>
      </c>
      <c r="P7" s="281"/>
      <c r="Q7" s="282"/>
      <c r="R7" s="203"/>
      <c r="S7" s="203"/>
      <c r="T7" s="203"/>
      <c r="U7" s="87"/>
      <c r="X7" s="88"/>
    </row>
    <row r="8" spans="1:24" ht="16.5" customHeight="1" thickBot="1">
      <c r="A8" s="289" t="s">
        <v>66</v>
      </c>
      <c r="B8" s="290"/>
      <c r="C8" s="290"/>
      <c r="D8" s="290"/>
      <c r="E8" s="418"/>
      <c r="F8" s="275" t="s">
        <v>173</v>
      </c>
      <c r="G8" s="276"/>
      <c r="H8" s="277"/>
      <c r="I8" s="205" t="s">
        <v>67</v>
      </c>
      <c r="J8" s="71"/>
      <c r="K8" s="275" t="s">
        <v>258</v>
      </c>
      <c r="L8" s="277"/>
      <c r="N8" s="279"/>
      <c r="O8" s="283"/>
      <c r="P8" s="284"/>
      <c r="Q8" s="285"/>
      <c r="R8" s="204"/>
      <c r="S8" s="204"/>
      <c r="T8" s="204"/>
      <c r="U8" s="91"/>
      <c r="X8" s="88"/>
    </row>
    <row r="9" spans="1:24" ht="15" thickBot="1">
      <c r="A9" s="419" t="s">
        <v>66</v>
      </c>
      <c r="B9" s="420"/>
      <c r="C9" s="420"/>
      <c r="D9" s="420"/>
      <c r="E9" s="421"/>
      <c r="F9" s="422" t="s">
        <v>175</v>
      </c>
      <c r="G9" s="423"/>
      <c r="H9" s="424"/>
      <c r="I9" s="92"/>
      <c r="J9" s="93"/>
      <c r="K9" s="422"/>
      <c r="L9" s="424"/>
      <c r="N9" s="425"/>
      <c r="O9" s="425"/>
      <c r="P9" s="426"/>
      <c r="Q9" s="426"/>
      <c r="R9" s="209"/>
      <c r="S9" s="209"/>
      <c r="T9" s="209"/>
      <c r="U9" s="209"/>
      <c r="X9" s="88"/>
    </row>
    <row r="10" spans="1:24" ht="15" hidden="1" thickBot="1">
      <c r="A10" s="94"/>
      <c r="B10" s="95"/>
      <c r="C10" s="95"/>
      <c r="D10" s="95"/>
      <c r="E10" s="95"/>
      <c r="F10" s="96"/>
      <c r="G10" s="96"/>
      <c r="H10" s="96"/>
      <c r="I10" s="95"/>
      <c r="J10" s="95"/>
      <c r="K10" s="96"/>
      <c r="L10" s="97"/>
      <c r="N10" s="208"/>
      <c r="O10" s="208"/>
      <c r="P10" s="209"/>
      <c r="Q10" s="209"/>
      <c r="R10" s="209"/>
      <c r="S10" s="209"/>
      <c r="T10" s="209"/>
      <c r="U10" s="209"/>
      <c r="X10" s="88"/>
    </row>
    <row r="11" spans="1:24" ht="15" hidden="1" thickBot="1">
      <c r="A11" s="94"/>
      <c r="B11" s="95"/>
      <c r="C11" s="95"/>
      <c r="D11" s="95"/>
      <c r="E11" s="95"/>
      <c r="F11" s="96"/>
      <c r="G11" s="96"/>
      <c r="H11" s="96"/>
      <c r="I11" s="95"/>
      <c r="J11" s="95"/>
      <c r="K11" s="96"/>
      <c r="L11" s="97"/>
      <c r="N11" s="208"/>
      <c r="O11" s="208"/>
      <c r="P11" s="209"/>
      <c r="Q11" s="209"/>
      <c r="R11" s="209"/>
      <c r="S11" s="209"/>
      <c r="T11" s="209"/>
      <c r="U11" s="209"/>
      <c r="X11" s="88"/>
    </row>
    <row r="12" spans="1:24" ht="15" hidden="1" thickBot="1">
      <c r="A12" s="94"/>
      <c r="B12" s="95"/>
      <c r="C12" s="95"/>
      <c r="D12" s="95"/>
      <c r="E12" s="95"/>
      <c r="F12" s="96"/>
      <c r="G12" s="96"/>
      <c r="H12" s="96"/>
      <c r="I12" s="95"/>
      <c r="J12" s="95"/>
      <c r="K12" s="96"/>
      <c r="L12" s="97"/>
      <c r="N12" s="208"/>
      <c r="O12" s="208"/>
      <c r="P12" s="209"/>
      <c r="Q12" s="209"/>
      <c r="R12" s="209"/>
      <c r="S12" s="209"/>
      <c r="T12" s="209"/>
      <c r="U12" s="209"/>
      <c r="X12" s="88"/>
    </row>
    <row r="13" spans="1:24" ht="15" hidden="1" thickBot="1">
      <c r="A13" s="94"/>
      <c r="B13" s="95"/>
      <c r="C13" s="95"/>
      <c r="D13" s="95"/>
      <c r="E13" s="95"/>
      <c r="F13" s="96"/>
      <c r="G13" s="96"/>
      <c r="H13" s="96"/>
      <c r="I13" s="95"/>
      <c r="J13" s="95"/>
      <c r="K13" s="96"/>
      <c r="L13" s="97"/>
      <c r="N13" s="208"/>
      <c r="O13" s="208"/>
      <c r="P13" s="209"/>
      <c r="Q13" s="209"/>
      <c r="R13" s="209"/>
      <c r="S13" s="209"/>
      <c r="T13" s="209"/>
      <c r="U13" s="209"/>
      <c r="X13" s="88"/>
    </row>
    <row r="14" spans="1:24" ht="18.75" customHeight="1" thickBot="1">
      <c r="A14" s="311" t="s">
        <v>33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3"/>
      <c r="N14" s="314" t="s">
        <v>37</v>
      </c>
      <c r="O14" s="315"/>
      <c r="P14" s="315"/>
      <c r="Q14" s="315"/>
      <c r="R14" s="315"/>
      <c r="S14" s="315"/>
      <c r="T14" s="315"/>
      <c r="U14" s="315"/>
      <c r="V14" s="316"/>
      <c r="X14" s="88"/>
    </row>
    <row r="15" spans="1:24" ht="8.25" customHeight="1">
      <c r="A15" s="300" t="s">
        <v>83</v>
      </c>
      <c r="B15" s="300" t="s">
        <v>51</v>
      </c>
      <c r="C15" s="300" t="s">
        <v>52</v>
      </c>
      <c r="D15" s="300" t="s">
        <v>24</v>
      </c>
      <c r="E15" s="300" t="s">
        <v>53</v>
      </c>
      <c r="F15" s="300" t="s">
        <v>55</v>
      </c>
      <c r="G15" s="300" t="s">
        <v>50</v>
      </c>
      <c r="H15" s="300" t="s">
        <v>64</v>
      </c>
      <c r="I15" s="300" t="s">
        <v>57</v>
      </c>
      <c r="J15" s="300" t="s">
        <v>49</v>
      </c>
      <c r="K15" s="300" t="s">
        <v>35</v>
      </c>
      <c r="L15" s="300" t="s">
        <v>48</v>
      </c>
      <c r="N15" s="325" t="s">
        <v>41</v>
      </c>
      <c r="O15" s="327"/>
      <c r="P15" s="325" t="s">
        <v>42</v>
      </c>
      <c r="Q15" s="326"/>
      <c r="R15" s="326"/>
      <c r="S15" s="326"/>
      <c r="T15" s="326"/>
      <c r="U15" s="327"/>
      <c r="V15" s="428" t="s">
        <v>43</v>
      </c>
      <c r="X15" s="88"/>
    </row>
    <row r="16" spans="1:24" ht="12.75" customHeight="1">
      <c r="A16" s="301"/>
      <c r="B16" s="301"/>
      <c r="C16" s="301"/>
      <c r="D16" s="301"/>
      <c r="E16" s="301"/>
      <c r="F16" s="301"/>
      <c r="G16" s="301"/>
      <c r="H16" s="301"/>
      <c r="I16" s="301"/>
      <c r="J16" s="301"/>
      <c r="K16" s="301"/>
      <c r="L16" s="301"/>
      <c r="N16" s="328"/>
      <c r="O16" s="330"/>
      <c r="P16" s="328"/>
      <c r="Q16" s="427"/>
      <c r="R16" s="427"/>
      <c r="S16" s="427"/>
      <c r="T16" s="427"/>
      <c r="U16" s="330"/>
      <c r="V16" s="429"/>
      <c r="X16" s="88"/>
    </row>
    <row r="17" spans="1:24" ht="12.75" customHeight="1">
      <c r="A17" s="301"/>
      <c r="B17" s="301"/>
      <c r="C17" s="301"/>
      <c r="D17" s="301"/>
      <c r="E17" s="301"/>
      <c r="F17" s="301"/>
      <c r="G17" s="301"/>
      <c r="H17" s="301"/>
      <c r="I17" s="301"/>
      <c r="J17" s="301"/>
      <c r="K17" s="301"/>
      <c r="L17" s="301"/>
      <c r="N17" s="328"/>
      <c r="O17" s="330"/>
      <c r="P17" s="328"/>
      <c r="Q17" s="427"/>
      <c r="R17" s="427"/>
      <c r="S17" s="427"/>
      <c r="T17" s="427"/>
      <c r="U17" s="330"/>
      <c r="V17" s="429"/>
      <c r="X17" s="88"/>
    </row>
    <row r="18" spans="1:24" ht="3.75" customHeight="1">
      <c r="A18" s="301"/>
      <c r="B18" s="301"/>
      <c r="C18" s="301"/>
      <c r="D18" s="301"/>
      <c r="E18" s="301"/>
      <c r="F18" s="301"/>
      <c r="G18" s="301"/>
      <c r="H18" s="301"/>
      <c r="I18" s="301"/>
      <c r="J18" s="301"/>
      <c r="K18" s="301"/>
      <c r="L18" s="301"/>
      <c r="N18" s="331"/>
      <c r="O18" s="333"/>
      <c r="P18" s="331"/>
      <c r="Q18" s="332"/>
      <c r="R18" s="332"/>
      <c r="S18" s="332"/>
      <c r="T18" s="332"/>
      <c r="U18" s="333"/>
      <c r="V18" s="430"/>
      <c r="X18" s="88"/>
    </row>
    <row r="19" spans="1:24" ht="45.75" customHeight="1" thickBot="1">
      <c r="A19" s="301"/>
      <c r="B19" s="301"/>
      <c r="C19" s="301"/>
      <c r="D19" s="302"/>
      <c r="E19" s="302"/>
      <c r="F19" s="302"/>
      <c r="G19" s="302"/>
      <c r="H19" s="302"/>
      <c r="I19" s="302"/>
      <c r="J19" s="302"/>
      <c r="K19" s="302"/>
      <c r="L19" s="317"/>
      <c r="M19" s="98"/>
      <c r="N19" s="431" t="s">
        <v>17</v>
      </c>
      <c r="O19" s="432"/>
      <c r="P19" s="18">
        <f>SUM(S47:S58)</f>
        <v>59.999999999999943</v>
      </c>
      <c r="Q19" s="18">
        <f>SUM(S59:S69)</f>
        <v>80.000000000000028</v>
      </c>
      <c r="R19" s="18">
        <f>SUM(S70:S80)</f>
        <v>122.99999999999987</v>
      </c>
      <c r="S19" s="18">
        <f>SUM(S81:S91)</f>
        <v>30.000000000000053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292.99999999999989</v>
      </c>
      <c r="X19" s="209"/>
    </row>
    <row r="20" spans="1:24" ht="14.45" customHeight="1" thickBot="1">
      <c r="A20" s="317"/>
      <c r="B20" s="317"/>
      <c r="C20" s="317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211" t="s">
        <v>18</v>
      </c>
      <c r="O20" s="211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209"/>
    </row>
    <row r="21" spans="1:24" ht="17.25" customHeight="1">
      <c r="A21" s="300" t="str">
        <f>A37</f>
        <v>Кокос Баринофф</v>
      </c>
      <c r="B21" s="318">
        <v>0.33333333333333331</v>
      </c>
      <c r="C21" s="318">
        <v>0.39583333333333331</v>
      </c>
      <c r="D21" s="320">
        <f>(C21-B21+(C21&lt;B21))*24*60</f>
        <v>90</v>
      </c>
      <c r="E21" s="322">
        <v>2200</v>
      </c>
      <c r="F21" s="335">
        <f>IF(E21=0,0,(F37/J3*60))</f>
        <v>34.230000000000004</v>
      </c>
      <c r="G21" s="339">
        <f>IF($K21=0,0,(K21*100)/(D21*$J$3/60))</f>
        <v>38.033333333333331</v>
      </c>
      <c r="H21" s="335">
        <f>P19+P26</f>
        <v>59.999999999999943</v>
      </c>
      <c r="I21" s="339">
        <f>D21-F21-P27</f>
        <v>-4.2299999999999471</v>
      </c>
      <c r="J21" s="320">
        <f>(D21-H21)/60*E21</f>
        <v>1100.0000000000023</v>
      </c>
      <c r="K21" s="341">
        <f>F37</f>
        <v>1141</v>
      </c>
      <c r="L21" s="100">
        <f>IF($K21=0,0,K21/J21)</f>
        <v>1.0372727272727251</v>
      </c>
      <c r="N21" s="211" t="s">
        <v>19</v>
      </c>
      <c r="O21" s="211"/>
      <c r="P21" s="18">
        <f>SUM(U46:U57)</f>
        <v>0</v>
      </c>
      <c r="Q21" s="18">
        <f>SUM(U58:U68)</f>
        <v>5.9999999999999787</v>
      </c>
      <c r="R21" s="18">
        <f>SUM(U69:U79)</f>
        <v>8.999999999999968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14.999999999999947</v>
      </c>
      <c r="W21" s="209"/>
      <c r="X21" s="209"/>
    </row>
    <row r="22" spans="1:24" ht="17.25" customHeight="1" thickBot="1">
      <c r="A22" s="317"/>
      <c r="B22" s="319"/>
      <c r="C22" s="319"/>
      <c r="D22" s="321"/>
      <c r="E22" s="323"/>
      <c r="F22" s="336"/>
      <c r="G22" s="340"/>
      <c r="H22" s="336"/>
      <c r="I22" s="340"/>
      <c r="J22" s="321"/>
      <c r="K22" s="342"/>
      <c r="L22" s="101">
        <f>K21-J21</f>
        <v>40.999999999997726</v>
      </c>
      <c r="N22" s="211" t="s">
        <v>20</v>
      </c>
      <c r="O22" s="211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209"/>
      <c r="X22" s="209"/>
    </row>
    <row r="23" spans="1:24" ht="17.25" customHeight="1">
      <c r="A23" s="300" t="str">
        <f>A38</f>
        <v>Макадамия Баринофф</v>
      </c>
      <c r="B23" s="318">
        <v>0.39583333333333331</v>
      </c>
      <c r="C23" s="318">
        <v>0.53194444444444444</v>
      </c>
      <c r="D23" s="320">
        <f>(C23-B23+(C23&lt;B23))*24*60</f>
        <v>196.00000000000003</v>
      </c>
      <c r="E23" s="322">
        <v>2200</v>
      </c>
      <c r="F23" s="335">
        <f>IF(E23=0,0,(F38/J3*60))</f>
        <v>139.98000000000002</v>
      </c>
      <c r="G23" s="339">
        <f>IF($K23=0,0,(K23*100)/(D23*$J$3/60))</f>
        <v>71.418367346938766</v>
      </c>
      <c r="H23" s="335">
        <f>Q19+Q26</f>
        <v>80.000000000000028</v>
      </c>
      <c r="I23" s="339">
        <f>D23-F23-Q27</f>
        <v>-29.97999999999999</v>
      </c>
      <c r="J23" s="320">
        <f>(D23-H23)/60*E23</f>
        <v>4253.333333333333</v>
      </c>
      <c r="K23" s="341">
        <f>F38</f>
        <v>4666</v>
      </c>
      <c r="L23" s="102">
        <f>IF($K23=0,0,K23/J23)</f>
        <v>1.0970219435736679</v>
      </c>
      <c r="N23" s="211" t="s">
        <v>27</v>
      </c>
      <c r="O23" s="211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209"/>
      <c r="X23" s="209"/>
    </row>
    <row r="24" spans="1:24" ht="16.899999999999999" customHeight="1" thickBot="1">
      <c r="A24" s="317"/>
      <c r="B24" s="319"/>
      <c r="C24" s="319"/>
      <c r="D24" s="321"/>
      <c r="E24" s="323"/>
      <c r="F24" s="336"/>
      <c r="G24" s="340"/>
      <c r="H24" s="336"/>
      <c r="I24" s="340"/>
      <c r="J24" s="321"/>
      <c r="K24" s="342"/>
      <c r="L24" s="101">
        <f>K23-J23</f>
        <v>412.66666666666697</v>
      </c>
      <c r="N24" s="212" t="s">
        <v>21</v>
      </c>
      <c r="O24" s="212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209"/>
      <c r="X24" s="209"/>
    </row>
    <row r="25" spans="1:24" ht="16.899999999999999" customHeight="1" collapsed="1">
      <c r="A25" s="300" t="str">
        <f>A39</f>
        <v>Лесной орех Баринофф</v>
      </c>
      <c r="B25" s="318">
        <v>0.53194444444444444</v>
      </c>
      <c r="C25" s="318">
        <v>0.72916666666666663</v>
      </c>
      <c r="D25" s="320">
        <f>(C25-B25+(C25&lt;B25))*24*60</f>
        <v>283.99999999999994</v>
      </c>
      <c r="E25" s="322">
        <v>2200</v>
      </c>
      <c r="F25" s="335">
        <f>IF(E25=0,0,(F39/J3*60))</f>
        <v>186.78</v>
      </c>
      <c r="G25" s="339">
        <f>IF($K25=0,0,(K25*100)/(D25*$J$3/60))</f>
        <v>65.76760563380283</v>
      </c>
      <c r="H25" s="335">
        <f>R19+R26</f>
        <v>122.99999999999987</v>
      </c>
      <c r="I25" s="339">
        <f>D25-F25-R27</f>
        <v>-34.779999999999887</v>
      </c>
      <c r="J25" s="320">
        <f>(D25-H25)/60*E25</f>
        <v>5903.3333333333358</v>
      </c>
      <c r="K25" s="341">
        <f>F39</f>
        <v>6226</v>
      </c>
      <c r="L25" s="100">
        <f>IF($K25=0,0,K25/J25)</f>
        <v>1.0546583850931672</v>
      </c>
      <c r="N25" s="212" t="s">
        <v>39</v>
      </c>
      <c r="O25" s="212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209"/>
      <c r="X25" s="209"/>
    </row>
    <row r="26" spans="1:24" ht="16.899999999999999" customHeight="1" thickBot="1">
      <c r="A26" s="317"/>
      <c r="B26" s="319"/>
      <c r="C26" s="319"/>
      <c r="D26" s="321"/>
      <c r="E26" s="323"/>
      <c r="F26" s="336"/>
      <c r="G26" s="340"/>
      <c r="H26" s="336"/>
      <c r="I26" s="340"/>
      <c r="J26" s="321"/>
      <c r="K26" s="342"/>
      <c r="L26" s="101">
        <f>K25-J25</f>
        <v>322.66666666666424</v>
      </c>
      <c r="N26" s="433" t="s">
        <v>22</v>
      </c>
      <c r="O26" s="434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209"/>
      <c r="X26" s="209"/>
    </row>
    <row r="27" spans="1:24" ht="16.899999999999999" customHeight="1" collapsed="1">
      <c r="A27" s="300" t="str">
        <f>A40</f>
        <v>Желтый банан Баринофф</v>
      </c>
      <c r="B27" s="318">
        <v>0.72916666666666663</v>
      </c>
      <c r="C27" s="318">
        <v>0.83333333333333337</v>
      </c>
      <c r="D27" s="320">
        <f>(C27-B27+(C27&lt;B27))*24*60</f>
        <v>150.00000000000011</v>
      </c>
      <c r="E27" s="322">
        <v>2200</v>
      </c>
      <c r="F27" s="335">
        <f>IF(E27=0,0,(F40/J3*60))</f>
        <v>141</v>
      </c>
      <c r="G27" s="339">
        <f>IF($K27=0,0,(K27*100)/(D27*$J$3/60))</f>
        <v>93.999999999999929</v>
      </c>
      <c r="H27" s="335">
        <f>S19+S26</f>
        <v>30.000000000000053</v>
      </c>
      <c r="I27" s="339">
        <f>D27-F27-S27</f>
        <v>-20.99999999999994</v>
      </c>
      <c r="J27" s="320">
        <f>(D27-H27)/60*E27</f>
        <v>4400.0000000000018</v>
      </c>
      <c r="K27" s="341">
        <f>F40</f>
        <v>4700</v>
      </c>
      <c r="L27" s="100">
        <f>IF($K27=0,0,K27/J27)</f>
        <v>1.0681818181818177</v>
      </c>
      <c r="N27" s="435" t="s">
        <v>15</v>
      </c>
      <c r="O27" s="436"/>
      <c r="P27" s="19">
        <f t="shared" ref="P27:U27" si="1">SUM(P18:P26)</f>
        <v>59.999999999999943</v>
      </c>
      <c r="Q27" s="19">
        <f t="shared" si="1"/>
        <v>86</v>
      </c>
      <c r="R27" s="19">
        <f t="shared" si="1"/>
        <v>131.99999999999983</v>
      </c>
      <c r="S27" s="19">
        <f t="shared" si="1"/>
        <v>30.000000000000053</v>
      </c>
      <c r="T27" s="19">
        <f t="shared" si="1"/>
        <v>0</v>
      </c>
      <c r="U27" s="19">
        <f t="shared" si="1"/>
        <v>0</v>
      </c>
      <c r="V27" s="19">
        <f>P27+Q27+R27+S27+T27+U27</f>
        <v>307.99999999999983</v>
      </c>
      <c r="W27" s="209"/>
      <c r="X27" s="209"/>
    </row>
    <row r="28" spans="1:24" ht="16.899999999999999" customHeight="1" thickBot="1">
      <c r="A28" s="317"/>
      <c r="B28" s="319"/>
      <c r="C28" s="319"/>
      <c r="D28" s="321"/>
      <c r="E28" s="323"/>
      <c r="F28" s="336"/>
      <c r="G28" s="340"/>
      <c r="H28" s="336"/>
      <c r="I28" s="340"/>
      <c r="J28" s="321"/>
      <c r="K28" s="342"/>
      <c r="L28" s="101">
        <f>K27-J27</f>
        <v>299.99999999999818</v>
      </c>
      <c r="N28" s="435"/>
      <c r="O28" s="436"/>
      <c r="P28" s="19"/>
      <c r="Q28" s="19"/>
      <c r="R28" s="19"/>
      <c r="S28" s="19"/>
      <c r="T28" s="19"/>
      <c r="U28" s="19"/>
      <c r="V28" s="19"/>
      <c r="W28" s="209"/>
      <c r="X28" s="209"/>
    </row>
    <row r="29" spans="1:24" ht="16.899999999999999" customHeight="1">
      <c r="A29" s="300">
        <f>A41</f>
        <v>0</v>
      </c>
      <c r="B29" s="318"/>
      <c r="C29" s="318"/>
      <c r="D29" s="320">
        <f>(C29-B29+(C29&lt;B29))*24*60</f>
        <v>0</v>
      </c>
      <c r="E29" s="322"/>
      <c r="F29" s="335">
        <f>IF(E29=0,0,(F41/J3*60))</f>
        <v>0</v>
      </c>
      <c r="G29" s="339">
        <f>IF($K29=0,0,(K29*100)/(D29*$J$3/60))</f>
        <v>0</v>
      </c>
      <c r="H29" s="335">
        <f>T19+T26</f>
        <v>0</v>
      </c>
      <c r="I29" s="339">
        <f>D29-F29-T27</f>
        <v>0</v>
      </c>
      <c r="J29" s="320">
        <f>(D29-H29)/60*E29</f>
        <v>0</v>
      </c>
      <c r="K29" s="341">
        <f>F41</f>
        <v>0</v>
      </c>
      <c r="L29" s="100">
        <f>IF($K29=0,0,K29/J29)</f>
        <v>0</v>
      </c>
      <c r="V29" s="209"/>
      <c r="W29" s="209"/>
      <c r="X29" s="209"/>
    </row>
    <row r="30" spans="1:24" ht="16.899999999999999" customHeight="1" thickBot="1">
      <c r="A30" s="317"/>
      <c r="B30" s="319"/>
      <c r="C30" s="319"/>
      <c r="D30" s="321"/>
      <c r="E30" s="323"/>
      <c r="F30" s="336"/>
      <c r="G30" s="340"/>
      <c r="H30" s="336"/>
      <c r="I30" s="340"/>
      <c r="J30" s="321"/>
      <c r="K30" s="342"/>
      <c r="L30" s="101">
        <f>K29-J29</f>
        <v>0</v>
      </c>
      <c r="V30" s="209"/>
      <c r="W30" s="209"/>
      <c r="X30" s="209"/>
    </row>
    <row r="31" spans="1:24" ht="16.899999999999999" customHeight="1">
      <c r="A31" s="300">
        <f>A42</f>
        <v>0</v>
      </c>
      <c r="B31" s="318"/>
      <c r="C31" s="318"/>
      <c r="D31" s="320">
        <f>(C31-B31+(C31&lt;B31))*24*60</f>
        <v>0</v>
      </c>
      <c r="E31" s="322"/>
      <c r="F31" s="335">
        <f>IF(E31=0,0,(F42/J3*60))</f>
        <v>0</v>
      </c>
      <c r="G31" s="339">
        <f>IF($K31=0,0,(K31*100)/(D31*$J$3/60))</f>
        <v>0</v>
      </c>
      <c r="H31" s="335">
        <f>U19+U26</f>
        <v>0</v>
      </c>
      <c r="I31" s="339">
        <f>D31-F31-U27</f>
        <v>0</v>
      </c>
      <c r="J31" s="320">
        <f>(D31-H31)/60*E31</f>
        <v>0</v>
      </c>
      <c r="K31" s="341">
        <f>F42</f>
        <v>0</v>
      </c>
      <c r="L31" s="100">
        <f>IF($K31=0,0,K31/J31)</f>
        <v>0</v>
      </c>
      <c r="V31" s="209"/>
      <c r="W31" s="209"/>
      <c r="X31" s="209"/>
    </row>
    <row r="32" spans="1:24" ht="16.899999999999999" customHeight="1" thickBot="1">
      <c r="A32" s="317"/>
      <c r="B32" s="319"/>
      <c r="C32" s="319"/>
      <c r="D32" s="321"/>
      <c r="E32" s="323"/>
      <c r="F32" s="336"/>
      <c r="G32" s="340"/>
      <c r="H32" s="336"/>
      <c r="I32" s="340"/>
      <c r="J32" s="321"/>
      <c r="K32" s="342"/>
      <c r="L32" s="103">
        <f>K31-J31</f>
        <v>0</v>
      </c>
      <c r="V32" s="209"/>
      <c r="W32" s="209"/>
      <c r="X32" s="209"/>
    </row>
    <row r="33" spans="1:28" s="104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210" t="s">
        <v>81</v>
      </c>
      <c r="K33" s="140" t="s">
        <v>82</v>
      </c>
      <c r="L33" s="437">
        <f>IF($K34=0,0,K34/J34)</f>
        <v>1.06874600809027</v>
      </c>
      <c r="N33"/>
      <c r="O33"/>
      <c r="P33"/>
      <c r="Q33"/>
      <c r="R33"/>
      <c r="S33"/>
      <c r="T33"/>
      <c r="U33"/>
      <c r="V33" s="209"/>
      <c r="W33" s="105"/>
      <c r="X33" s="105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41">
        <f>J21+J23+J25+J27+J29+J31</f>
        <v>15656.666666666673</v>
      </c>
      <c r="K34" s="140">
        <f>K21+K23+K25+K27+K29+K31</f>
        <v>16733</v>
      </c>
      <c r="L34" s="438"/>
      <c r="M34" s="209"/>
      <c r="V34" s="209"/>
      <c r="W34" s="209"/>
      <c r="X34" s="209"/>
    </row>
    <row r="35" spans="1:28" ht="17.25" customHeight="1">
      <c r="A35" s="363" t="s">
        <v>11</v>
      </c>
      <c r="B35" s="364"/>
      <c r="C35" s="364"/>
      <c r="D35" s="364"/>
      <c r="E35" s="337"/>
      <c r="F35" s="300" t="s">
        <v>78</v>
      </c>
      <c r="G35" s="300" t="s">
        <v>80</v>
      </c>
      <c r="H35" s="367"/>
      <c r="I35" s="20"/>
      <c r="J35" s="21"/>
      <c r="K35" s="22"/>
      <c r="L35" s="367" t="s">
        <v>56</v>
      </c>
      <c r="M35" s="356"/>
      <c r="V35" s="209"/>
      <c r="W35" s="106"/>
      <c r="X35" s="106"/>
    </row>
    <row r="36" spans="1:28" ht="17.25" customHeight="1" thickBot="1">
      <c r="A36" s="439"/>
      <c r="B36" s="440"/>
      <c r="C36" s="440"/>
      <c r="D36" s="440"/>
      <c r="E36" s="441"/>
      <c r="F36" s="317"/>
      <c r="G36" s="317"/>
      <c r="H36" s="416"/>
      <c r="I36" s="117"/>
      <c r="J36" s="118"/>
      <c r="K36" s="115"/>
      <c r="L36" s="416"/>
      <c r="M36" s="356"/>
      <c r="V36" s="209"/>
      <c r="W36" s="106"/>
      <c r="X36" s="106"/>
    </row>
    <row r="37" spans="1:28" ht="15.75" thickBot="1">
      <c r="A37" s="360" t="s">
        <v>403</v>
      </c>
      <c r="B37" s="361"/>
      <c r="C37" s="361"/>
      <c r="D37" s="361"/>
      <c r="E37" s="362"/>
      <c r="F37" s="62">
        <v>1141</v>
      </c>
      <c r="G37" s="119">
        <v>4182</v>
      </c>
      <c r="H37" s="120"/>
      <c r="I37" s="121"/>
      <c r="J37" s="122"/>
      <c r="K37" s="123">
        <f>G37</f>
        <v>4182</v>
      </c>
      <c r="L37" s="107"/>
      <c r="M37" s="108"/>
      <c r="V37" s="209"/>
      <c r="W37" s="209"/>
      <c r="X37" s="209"/>
    </row>
    <row r="38" spans="1:28" ht="13.5" customHeight="1" thickBot="1">
      <c r="A38" s="360" t="s">
        <v>404</v>
      </c>
      <c r="B38" s="361"/>
      <c r="C38" s="361"/>
      <c r="D38" s="361"/>
      <c r="E38" s="362"/>
      <c r="F38" s="62">
        <v>4666</v>
      </c>
      <c r="G38" s="124">
        <v>4656</v>
      </c>
      <c r="H38" s="109"/>
      <c r="I38" s="110"/>
      <c r="J38" s="111"/>
      <c r="K38" s="17">
        <f t="shared" ref="K38:K42" si="2">G38</f>
        <v>4656</v>
      </c>
      <c r="L38" s="64"/>
      <c r="M38" s="108"/>
      <c r="V38" s="209"/>
      <c r="W38" s="209"/>
      <c r="X38" s="209"/>
    </row>
    <row r="39" spans="1:28" ht="13.5" customHeight="1" thickBot="1">
      <c r="A39" s="360" t="s">
        <v>405</v>
      </c>
      <c r="B39" s="361"/>
      <c r="C39" s="361"/>
      <c r="D39" s="361"/>
      <c r="E39" s="362"/>
      <c r="F39" s="62">
        <v>6226</v>
      </c>
      <c r="G39" s="124">
        <v>6126</v>
      </c>
      <c r="H39" s="109"/>
      <c r="I39" s="110"/>
      <c r="J39" s="111"/>
      <c r="K39" s="17">
        <f t="shared" si="2"/>
        <v>6126</v>
      </c>
      <c r="L39" s="64"/>
      <c r="M39" s="108"/>
      <c r="V39" s="209"/>
      <c r="W39" s="209"/>
      <c r="X39" s="209"/>
    </row>
    <row r="40" spans="1:28" ht="13.5" customHeight="1" thickBot="1">
      <c r="A40" s="360" t="s">
        <v>409</v>
      </c>
      <c r="B40" s="361"/>
      <c r="C40" s="361"/>
      <c r="D40" s="361"/>
      <c r="E40" s="362"/>
      <c r="F40" s="62">
        <v>4700</v>
      </c>
      <c r="G40" s="124"/>
      <c r="H40" s="109"/>
      <c r="I40" s="110"/>
      <c r="J40" s="111"/>
      <c r="K40" s="17">
        <f t="shared" si="2"/>
        <v>0</v>
      </c>
      <c r="L40" s="64"/>
      <c r="M40" s="108"/>
      <c r="V40" s="209"/>
      <c r="W40" s="209"/>
      <c r="X40" s="209"/>
    </row>
    <row r="41" spans="1:28" ht="13.5" customHeight="1" thickBot="1">
      <c r="A41" s="360"/>
      <c r="B41" s="361"/>
      <c r="C41" s="361"/>
      <c r="D41" s="361"/>
      <c r="E41" s="362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209"/>
      <c r="W41" s="209"/>
      <c r="X41" s="209"/>
    </row>
    <row r="42" spans="1:28" ht="13.5" customHeight="1" thickBot="1">
      <c r="A42" s="369"/>
      <c r="B42" s="370"/>
      <c r="C42" s="370"/>
      <c r="D42" s="370"/>
      <c r="E42" s="371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209"/>
      <c r="W42" s="209"/>
      <c r="X42" s="209"/>
    </row>
    <row r="43" spans="1:28" ht="13.5" thickBot="1">
      <c r="A43" s="372" t="s">
        <v>79</v>
      </c>
      <c r="B43" s="373"/>
      <c r="C43" s="373"/>
      <c r="D43" s="373"/>
      <c r="E43" s="373"/>
      <c r="F43" s="373"/>
      <c r="G43" s="373"/>
      <c r="H43" s="373"/>
      <c r="I43" s="373"/>
      <c r="J43" s="375"/>
      <c r="K43" s="116">
        <f>SUM(K37:K42)</f>
        <v>14964</v>
      </c>
      <c r="L43" s="116">
        <f>SUM(L38+L38)</f>
        <v>0</v>
      </c>
      <c r="M43" s="112"/>
      <c r="V43" s="209"/>
    </row>
    <row r="44" spans="1:28" ht="12.75" customHeight="1" thickBot="1"/>
    <row r="45" spans="1:28" ht="12.75" customHeight="1" thickBot="1">
      <c r="A45" s="380" t="s">
        <v>11</v>
      </c>
      <c r="B45" s="376" t="s">
        <v>59</v>
      </c>
      <c r="C45" s="378"/>
      <c r="D45" s="380" t="s">
        <v>58</v>
      </c>
      <c r="E45" s="380" t="s">
        <v>1</v>
      </c>
      <c r="F45" s="376" t="s">
        <v>6</v>
      </c>
      <c r="G45" s="378"/>
      <c r="H45" s="380" t="s">
        <v>5</v>
      </c>
      <c r="I45" s="388" t="s">
        <v>12</v>
      </c>
      <c r="J45" s="389"/>
      <c r="K45" s="380" t="s">
        <v>38</v>
      </c>
      <c r="L45" s="376" t="s">
        <v>0</v>
      </c>
      <c r="M45" s="383"/>
      <c r="N45" s="378"/>
      <c r="O45" s="380" t="s">
        <v>4</v>
      </c>
      <c r="P45" s="380" t="s">
        <v>2</v>
      </c>
      <c r="Q45" s="380" t="s">
        <v>3</v>
      </c>
      <c r="S45" s="390" t="s">
        <v>26</v>
      </c>
      <c r="T45" s="391"/>
      <c r="U45" s="391"/>
      <c r="V45" s="391"/>
      <c r="W45" s="391"/>
      <c r="X45" s="391"/>
      <c r="Y45" s="391"/>
      <c r="Z45" s="392"/>
    </row>
    <row r="46" spans="1:28" s="85" customFormat="1" ht="25.5" customHeight="1" thickBot="1">
      <c r="A46" s="381"/>
      <c r="B46" s="377"/>
      <c r="C46" s="379"/>
      <c r="D46" s="381"/>
      <c r="E46" s="381"/>
      <c r="F46" s="377"/>
      <c r="G46" s="379"/>
      <c r="H46" s="381"/>
      <c r="I46" s="27" t="s">
        <v>13</v>
      </c>
      <c r="J46" s="28" t="s">
        <v>14</v>
      </c>
      <c r="K46" s="381"/>
      <c r="L46" s="377"/>
      <c r="M46" s="399"/>
      <c r="N46" s="379"/>
      <c r="O46" s="381"/>
      <c r="P46" s="381"/>
      <c r="Q46" s="381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450" t="str">
        <f>A37</f>
        <v>Кокос Баринофф</v>
      </c>
      <c r="B47" s="23">
        <f>B21</f>
        <v>0.33333333333333331</v>
      </c>
      <c r="C47" s="23">
        <f>B47+1/24</f>
        <v>0.375</v>
      </c>
      <c r="D47" s="1"/>
      <c r="E47" s="215"/>
      <c r="F47" s="408" t="s">
        <v>183</v>
      </c>
      <c r="G47" s="409"/>
      <c r="H47" s="2" t="s">
        <v>99</v>
      </c>
      <c r="I47" s="3">
        <v>0.35416666666666669</v>
      </c>
      <c r="J47" s="3">
        <v>0.36319444444444443</v>
      </c>
      <c r="K47" s="29">
        <f>(J47-I47+(J47&lt;I47))*24*60</f>
        <v>12.999999999999954</v>
      </c>
      <c r="L47" s="410"/>
      <c r="M47" s="411"/>
      <c r="N47" s="412"/>
      <c r="O47" s="35" t="str">
        <f t="shared" ref="O47:O110" si="3">IF(H47=$V$5,$F$7,"")</f>
        <v/>
      </c>
      <c r="P47" s="215"/>
      <c r="Q47" s="4"/>
      <c r="R47"/>
      <c r="S47" s="33">
        <f>IF($H47="ПЛАНОВЫЕ",$K47,0)</f>
        <v>12.999999999999954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451"/>
      <c r="B48" s="24">
        <f>C47</f>
        <v>0.375</v>
      </c>
      <c r="C48" s="24">
        <f>B48+1/24</f>
        <v>0.41666666666666669</v>
      </c>
      <c r="D48" s="5"/>
      <c r="E48" s="213"/>
      <c r="F48" s="393" t="s">
        <v>187</v>
      </c>
      <c r="G48" s="394"/>
      <c r="H48" s="6" t="s">
        <v>99</v>
      </c>
      <c r="I48" s="7">
        <v>0.36319444444444443</v>
      </c>
      <c r="J48" s="7">
        <v>0.39583333333333331</v>
      </c>
      <c r="K48" s="30">
        <f t="shared" ref="K48:K111" si="4">(J48-I48+(J48&lt;I48))*24*60</f>
        <v>46.999999999999993</v>
      </c>
      <c r="L48" s="442"/>
      <c r="M48" s="443"/>
      <c r="N48" s="444"/>
      <c r="O48" s="36" t="str">
        <f t="shared" si="3"/>
        <v/>
      </c>
      <c r="P48" s="213"/>
      <c r="Q48" s="8"/>
      <c r="R48"/>
      <c r="S48" s="33">
        <f t="shared" ref="S48:S111" si="5">IF($H48="ПЛАНОВЫЕ",$K48,0)</f>
        <v>46.999999999999993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451"/>
      <c r="B49" s="24">
        <f t="shared" ref="B49:B58" si="13">C48</f>
        <v>0.41666666666666669</v>
      </c>
      <c r="C49" s="24">
        <f t="shared" ref="C49:C58" si="14">B49+1/24</f>
        <v>0.45833333333333337</v>
      </c>
      <c r="D49" s="5"/>
      <c r="E49" s="213"/>
      <c r="F49" s="393"/>
      <c r="G49" s="394"/>
      <c r="H49" s="6"/>
      <c r="I49" s="7"/>
      <c r="J49" s="7"/>
      <c r="K49" s="30">
        <f t="shared" si="4"/>
        <v>0</v>
      </c>
      <c r="L49" s="442"/>
      <c r="M49" s="443"/>
      <c r="N49" s="444"/>
      <c r="O49" s="36" t="str">
        <f t="shared" si="3"/>
        <v>Косьяненко</v>
      </c>
      <c r="P49" s="213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451"/>
      <c r="B50" s="24">
        <f t="shared" si="13"/>
        <v>0.45833333333333337</v>
      </c>
      <c r="C50" s="24">
        <f t="shared" si="14"/>
        <v>0.5</v>
      </c>
      <c r="D50" s="5"/>
      <c r="E50" s="213"/>
      <c r="F50" s="393"/>
      <c r="G50" s="394"/>
      <c r="H50" s="6"/>
      <c r="I50" s="7"/>
      <c r="J50" s="7"/>
      <c r="K50" s="30">
        <f t="shared" si="4"/>
        <v>0</v>
      </c>
      <c r="L50" s="442"/>
      <c r="M50" s="443"/>
      <c r="N50" s="444"/>
      <c r="O50" s="36" t="str">
        <f t="shared" si="3"/>
        <v>Косьяненко</v>
      </c>
      <c r="P50" s="213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451"/>
      <c r="B51" s="24">
        <f t="shared" si="13"/>
        <v>0.5</v>
      </c>
      <c r="C51" s="24">
        <f t="shared" si="14"/>
        <v>0.54166666666666663</v>
      </c>
      <c r="D51" s="5"/>
      <c r="E51" s="213"/>
      <c r="F51" s="393"/>
      <c r="G51" s="394"/>
      <c r="H51" s="6"/>
      <c r="I51" s="7"/>
      <c r="J51" s="7"/>
      <c r="K51" s="30">
        <f t="shared" si="4"/>
        <v>0</v>
      </c>
      <c r="L51" s="442"/>
      <c r="M51" s="443"/>
      <c r="N51" s="444"/>
      <c r="O51" s="36" t="str">
        <f t="shared" si="3"/>
        <v>Косьяненко</v>
      </c>
      <c r="P51" s="213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451"/>
      <c r="B52" s="24">
        <f t="shared" si="13"/>
        <v>0.54166666666666663</v>
      </c>
      <c r="C52" s="24">
        <f t="shared" si="14"/>
        <v>0.58333333333333326</v>
      </c>
      <c r="D52" s="5"/>
      <c r="E52" s="213"/>
      <c r="F52" s="393"/>
      <c r="G52" s="394"/>
      <c r="H52" s="6"/>
      <c r="I52" s="7"/>
      <c r="J52" s="7"/>
      <c r="K52" s="30">
        <f t="shared" si="4"/>
        <v>0</v>
      </c>
      <c r="L52" s="442"/>
      <c r="M52" s="443"/>
      <c r="N52" s="444"/>
      <c r="O52" s="36" t="str">
        <f t="shared" si="3"/>
        <v>Косьяненко</v>
      </c>
      <c r="P52" s="213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451"/>
      <c r="B53" s="24">
        <f t="shared" si="13"/>
        <v>0.58333333333333326</v>
      </c>
      <c r="C53" s="24">
        <f t="shared" si="14"/>
        <v>0.62499999999999989</v>
      </c>
      <c r="D53" s="5"/>
      <c r="E53" s="9"/>
      <c r="F53" s="393"/>
      <c r="G53" s="394"/>
      <c r="H53" s="6"/>
      <c r="I53" s="7"/>
      <c r="J53" s="7"/>
      <c r="K53" s="30">
        <f t="shared" si="4"/>
        <v>0</v>
      </c>
      <c r="L53" s="442"/>
      <c r="M53" s="443"/>
      <c r="N53" s="444"/>
      <c r="O53" s="36" t="str">
        <f t="shared" si="3"/>
        <v>Косьяненко</v>
      </c>
      <c r="P53" s="213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451"/>
      <c r="B54" s="24">
        <f t="shared" si="13"/>
        <v>0.62499999999999989</v>
      </c>
      <c r="C54" s="24">
        <f t="shared" si="14"/>
        <v>0.66666666666666652</v>
      </c>
      <c r="D54" s="5"/>
      <c r="E54" s="9"/>
      <c r="F54" s="393"/>
      <c r="G54" s="394"/>
      <c r="H54" s="6"/>
      <c r="I54" s="7"/>
      <c r="J54" s="7"/>
      <c r="K54" s="30">
        <f t="shared" si="4"/>
        <v>0</v>
      </c>
      <c r="L54" s="442"/>
      <c r="M54" s="443"/>
      <c r="N54" s="444"/>
      <c r="O54" s="36" t="str">
        <f t="shared" si="3"/>
        <v>Косьяненко</v>
      </c>
      <c r="P54" s="213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451"/>
      <c r="B55" s="24">
        <f t="shared" si="13"/>
        <v>0.66666666666666652</v>
      </c>
      <c r="C55" s="24">
        <f t="shared" si="14"/>
        <v>0.70833333333333315</v>
      </c>
      <c r="D55" s="5"/>
      <c r="E55" s="9"/>
      <c r="F55" s="393"/>
      <c r="G55" s="394"/>
      <c r="H55" s="6"/>
      <c r="I55" s="7"/>
      <c r="J55" s="7"/>
      <c r="K55" s="30">
        <f t="shared" si="4"/>
        <v>0</v>
      </c>
      <c r="L55" s="442"/>
      <c r="M55" s="443"/>
      <c r="N55" s="444"/>
      <c r="O55" s="36" t="str">
        <f t="shared" si="3"/>
        <v>Косьяненко</v>
      </c>
      <c r="P55" s="213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451"/>
      <c r="B56" s="24">
        <f t="shared" si="13"/>
        <v>0.70833333333333315</v>
      </c>
      <c r="C56" s="24">
        <f t="shared" si="14"/>
        <v>0.74999999999999978</v>
      </c>
      <c r="D56" s="5"/>
      <c r="E56" s="9"/>
      <c r="F56" s="393"/>
      <c r="G56" s="394"/>
      <c r="H56" s="6"/>
      <c r="I56" s="7"/>
      <c r="J56" s="7"/>
      <c r="K56" s="30">
        <f t="shared" si="4"/>
        <v>0</v>
      </c>
      <c r="L56" s="442"/>
      <c r="M56" s="443"/>
      <c r="N56" s="444"/>
      <c r="O56" s="36" t="str">
        <f t="shared" si="3"/>
        <v>Косьяненко</v>
      </c>
      <c r="P56" s="213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451"/>
      <c r="B57" s="24">
        <f t="shared" si="13"/>
        <v>0.74999999999999978</v>
      </c>
      <c r="C57" s="24">
        <f t="shared" si="14"/>
        <v>0.79166666666666641</v>
      </c>
      <c r="D57" s="10"/>
      <c r="E57" s="9"/>
      <c r="F57" s="393"/>
      <c r="G57" s="394"/>
      <c r="H57" s="6"/>
      <c r="I57" s="7"/>
      <c r="J57" s="7"/>
      <c r="K57" s="30">
        <f t="shared" si="4"/>
        <v>0</v>
      </c>
      <c r="L57" s="442"/>
      <c r="M57" s="443"/>
      <c r="N57" s="444"/>
      <c r="O57" s="36" t="str">
        <f t="shared" si="3"/>
        <v>Косьяненко</v>
      </c>
      <c r="P57" s="213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452"/>
      <c r="B58" s="25">
        <f t="shared" si="13"/>
        <v>0.79166666666666641</v>
      </c>
      <c r="C58" s="26">
        <f t="shared" si="14"/>
        <v>0.83333333333333304</v>
      </c>
      <c r="D58" s="11"/>
      <c r="E58" s="11"/>
      <c r="F58" s="445"/>
      <c r="G58" s="446"/>
      <c r="H58" s="6"/>
      <c r="I58" s="13"/>
      <c r="J58" s="13"/>
      <c r="K58" s="31">
        <f t="shared" si="4"/>
        <v>0</v>
      </c>
      <c r="L58" s="447"/>
      <c r="M58" s="448"/>
      <c r="N58" s="449"/>
      <c r="O58" s="213" t="str">
        <f t="shared" si="3"/>
        <v>Косьяненко</v>
      </c>
      <c r="P58" s="214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450" t="str">
        <f>A38</f>
        <v>Макадамия Баринофф</v>
      </c>
      <c r="B59" s="23">
        <f>B23</f>
        <v>0.39583333333333331</v>
      </c>
      <c r="C59" s="23">
        <f>B59+1/24</f>
        <v>0.4375</v>
      </c>
      <c r="D59" s="1"/>
      <c r="E59" s="215"/>
      <c r="F59" s="408" t="s">
        <v>181</v>
      </c>
      <c r="G59" s="409"/>
      <c r="H59" s="2" t="s">
        <v>99</v>
      </c>
      <c r="I59" s="3">
        <v>0.39583333333333331</v>
      </c>
      <c r="J59" s="3">
        <v>0.41180555555555554</v>
      </c>
      <c r="K59" s="29">
        <f t="shared" si="4"/>
        <v>23</v>
      </c>
      <c r="L59" s="410"/>
      <c r="M59" s="411"/>
      <c r="N59" s="412"/>
      <c r="O59" s="35" t="str">
        <f t="shared" si="3"/>
        <v/>
      </c>
      <c r="P59" s="215"/>
      <c r="Q59" s="4"/>
      <c r="R59"/>
      <c r="S59" s="33">
        <f t="shared" si="5"/>
        <v>23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451"/>
      <c r="B60" s="24">
        <f>C59</f>
        <v>0.4375</v>
      </c>
      <c r="C60" s="24">
        <f>B60+1/24</f>
        <v>0.47916666666666669</v>
      </c>
      <c r="D60" s="5"/>
      <c r="E60" s="213"/>
      <c r="F60" s="393" t="s">
        <v>205</v>
      </c>
      <c r="G60" s="394"/>
      <c r="H60" s="6" t="s">
        <v>102</v>
      </c>
      <c r="I60" s="7">
        <v>0.41180555555555554</v>
      </c>
      <c r="J60" s="7">
        <v>0.41597222222222219</v>
      </c>
      <c r="K60" s="30">
        <f t="shared" si="4"/>
        <v>5.9999999999999787</v>
      </c>
      <c r="L60" s="442" t="s">
        <v>406</v>
      </c>
      <c r="M60" s="443"/>
      <c r="N60" s="444"/>
      <c r="O60" s="36" t="str">
        <f t="shared" si="3"/>
        <v/>
      </c>
      <c r="P60" s="213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5.9999999999999787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451"/>
      <c r="B61" s="24">
        <f t="shared" ref="B61:B69" si="15">C60</f>
        <v>0.47916666666666669</v>
      </c>
      <c r="C61" s="24">
        <f t="shared" ref="C61:C69" si="16">B61+1/24</f>
        <v>0.52083333333333337</v>
      </c>
      <c r="D61" s="5"/>
      <c r="E61" s="213"/>
      <c r="F61" s="393" t="s">
        <v>183</v>
      </c>
      <c r="G61" s="394"/>
      <c r="H61" s="6" t="s">
        <v>99</v>
      </c>
      <c r="I61" s="7">
        <v>0.49236111111111108</v>
      </c>
      <c r="J61" s="7">
        <v>0.49652777777777773</v>
      </c>
      <c r="K61" s="30">
        <f t="shared" si="4"/>
        <v>5.9999999999999787</v>
      </c>
      <c r="L61" s="442"/>
      <c r="M61" s="443"/>
      <c r="N61" s="444"/>
      <c r="O61" s="36" t="str">
        <f t="shared" si="3"/>
        <v/>
      </c>
      <c r="P61" s="213"/>
      <c r="Q61" s="8"/>
      <c r="R61"/>
      <c r="S61" s="33">
        <f t="shared" si="5"/>
        <v>5.9999999999999787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451"/>
      <c r="B62" s="24">
        <f t="shared" si="15"/>
        <v>0.52083333333333337</v>
      </c>
      <c r="C62" s="24">
        <f t="shared" si="16"/>
        <v>0.5625</v>
      </c>
      <c r="D62" s="5"/>
      <c r="E62" s="213"/>
      <c r="F62" s="393" t="s">
        <v>187</v>
      </c>
      <c r="G62" s="394"/>
      <c r="H62" s="6" t="s">
        <v>99</v>
      </c>
      <c r="I62" s="7">
        <v>0.49652777777777773</v>
      </c>
      <c r="J62" s="7">
        <v>0.53194444444444444</v>
      </c>
      <c r="K62" s="30">
        <f t="shared" si="4"/>
        <v>51.000000000000057</v>
      </c>
      <c r="L62" s="442"/>
      <c r="M62" s="443"/>
      <c r="N62" s="444"/>
      <c r="O62" s="36" t="str">
        <f t="shared" si="3"/>
        <v/>
      </c>
      <c r="P62" s="213"/>
      <c r="Q62" s="8"/>
      <c r="R62"/>
      <c r="S62" s="33">
        <f t="shared" si="5"/>
        <v>51.000000000000057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451"/>
      <c r="B63" s="24">
        <f t="shared" si="15"/>
        <v>0.5625</v>
      </c>
      <c r="C63" s="24">
        <f t="shared" si="16"/>
        <v>0.60416666666666663</v>
      </c>
      <c r="D63" s="5"/>
      <c r="E63" s="213"/>
      <c r="F63" s="393"/>
      <c r="G63" s="394"/>
      <c r="H63" s="6"/>
      <c r="I63" s="7"/>
      <c r="J63" s="7"/>
      <c r="K63" s="30">
        <f t="shared" si="4"/>
        <v>0</v>
      </c>
      <c r="L63" s="442"/>
      <c r="M63" s="443"/>
      <c r="N63" s="444"/>
      <c r="O63" s="36" t="str">
        <f t="shared" si="3"/>
        <v>Косьяненко</v>
      </c>
      <c r="P63" s="213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451"/>
      <c r="B64" s="24">
        <f t="shared" si="15"/>
        <v>0.60416666666666663</v>
      </c>
      <c r="C64" s="24">
        <f t="shared" si="16"/>
        <v>0.64583333333333326</v>
      </c>
      <c r="D64" s="5"/>
      <c r="E64" s="213"/>
      <c r="F64" s="393"/>
      <c r="G64" s="394"/>
      <c r="H64" s="6"/>
      <c r="I64" s="7"/>
      <c r="J64" s="7"/>
      <c r="K64" s="30">
        <f t="shared" si="4"/>
        <v>0</v>
      </c>
      <c r="L64" s="442"/>
      <c r="M64" s="443"/>
      <c r="N64" s="444"/>
      <c r="O64" s="36" t="str">
        <f t="shared" si="3"/>
        <v>Косьяненко</v>
      </c>
      <c r="P64" s="213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451"/>
      <c r="B65" s="24">
        <f t="shared" si="15"/>
        <v>0.64583333333333326</v>
      </c>
      <c r="C65" s="24">
        <f t="shared" si="16"/>
        <v>0.68749999999999989</v>
      </c>
      <c r="D65" s="5"/>
      <c r="E65" s="9"/>
      <c r="F65" s="393"/>
      <c r="G65" s="394"/>
      <c r="H65" s="6"/>
      <c r="I65" s="7"/>
      <c r="J65" s="7"/>
      <c r="K65" s="30">
        <f t="shared" si="4"/>
        <v>0</v>
      </c>
      <c r="L65" s="442"/>
      <c r="M65" s="443"/>
      <c r="N65" s="444"/>
      <c r="O65" s="36" t="str">
        <f t="shared" si="3"/>
        <v>Косьяненко</v>
      </c>
      <c r="P65" s="213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451"/>
      <c r="B66" s="24">
        <f t="shared" si="15"/>
        <v>0.68749999999999989</v>
      </c>
      <c r="C66" s="24">
        <f t="shared" si="16"/>
        <v>0.72916666666666652</v>
      </c>
      <c r="D66" s="5"/>
      <c r="E66" s="9"/>
      <c r="F66" s="393"/>
      <c r="G66" s="394"/>
      <c r="H66" s="6"/>
      <c r="I66" s="7"/>
      <c r="J66" s="7"/>
      <c r="K66" s="30">
        <f t="shared" si="4"/>
        <v>0</v>
      </c>
      <c r="L66" s="442"/>
      <c r="M66" s="443"/>
      <c r="N66" s="444"/>
      <c r="O66" s="36" t="str">
        <f t="shared" si="3"/>
        <v>Косьяненко</v>
      </c>
      <c r="P66" s="213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451"/>
      <c r="B67" s="24">
        <f t="shared" si="15"/>
        <v>0.72916666666666652</v>
      </c>
      <c r="C67" s="24">
        <f t="shared" si="16"/>
        <v>0.77083333333333315</v>
      </c>
      <c r="D67" s="5"/>
      <c r="E67" s="9"/>
      <c r="F67" s="393"/>
      <c r="G67" s="394"/>
      <c r="H67" s="6"/>
      <c r="I67" s="7"/>
      <c r="J67" s="7"/>
      <c r="K67" s="30">
        <f t="shared" si="4"/>
        <v>0</v>
      </c>
      <c r="L67" s="442"/>
      <c r="M67" s="443"/>
      <c r="N67" s="444"/>
      <c r="O67" s="36" t="str">
        <f t="shared" si="3"/>
        <v>Косьяненко</v>
      </c>
      <c r="P67" s="213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451"/>
      <c r="B68" s="24">
        <f t="shared" si="15"/>
        <v>0.77083333333333315</v>
      </c>
      <c r="C68" s="24">
        <f t="shared" si="16"/>
        <v>0.81249999999999978</v>
      </c>
      <c r="D68" s="5"/>
      <c r="E68" s="9"/>
      <c r="F68" s="393"/>
      <c r="G68" s="394"/>
      <c r="H68" s="6"/>
      <c r="I68" s="7"/>
      <c r="J68" s="7"/>
      <c r="K68" s="30">
        <f t="shared" si="4"/>
        <v>0</v>
      </c>
      <c r="L68" s="442"/>
      <c r="M68" s="443"/>
      <c r="N68" s="444"/>
      <c r="O68" s="36" t="str">
        <f t="shared" si="3"/>
        <v>Косьяненко</v>
      </c>
      <c r="P68" s="213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452"/>
      <c r="B69" s="25">
        <f t="shared" si="15"/>
        <v>0.81249999999999978</v>
      </c>
      <c r="C69" s="25">
        <f t="shared" si="16"/>
        <v>0.85416666666666641</v>
      </c>
      <c r="D69" s="15"/>
      <c r="E69" s="11"/>
      <c r="F69" s="445"/>
      <c r="G69" s="446"/>
      <c r="H69" s="12"/>
      <c r="I69" s="13"/>
      <c r="J69" s="13"/>
      <c r="K69" s="31">
        <f t="shared" si="4"/>
        <v>0</v>
      </c>
      <c r="L69" s="447"/>
      <c r="M69" s="448"/>
      <c r="N69" s="449"/>
      <c r="O69" s="213" t="str">
        <f t="shared" si="3"/>
        <v>Косьяненко</v>
      </c>
      <c r="P69" s="214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450" t="str">
        <f>A39</f>
        <v>Лесной орех Баринофф</v>
      </c>
      <c r="B70" s="23">
        <f>B25</f>
        <v>0.53194444444444444</v>
      </c>
      <c r="C70" s="23">
        <f>B70+1/24</f>
        <v>0.57361111111111107</v>
      </c>
      <c r="D70" s="1"/>
      <c r="E70" s="215"/>
      <c r="F70" s="408" t="s">
        <v>407</v>
      </c>
      <c r="G70" s="409"/>
      <c r="H70" s="2" t="s">
        <v>102</v>
      </c>
      <c r="I70" s="3">
        <v>0.53194444444444444</v>
      </c>
      <c r="J70" s="3">
        <v>0.53611111111111109</v>
      </c>
      <c r="K70" s="29">
        <f t="shared" si="4"/>
        <v>5.9999999999999787</v>
      </c>
      <c r="L70" s="410"/>
      <c r="M70" s="411"/>
      <c r="N70" s="412"/>
      <c r="O70" s="35" t="str">
        <f t="shared" si="3"/>
        <v/>
      </c>
      <c r="P70" s="215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5.9999999999999787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451"/>
      <c r="B71" s="24">
        <f>C70</f>
        <v>0.57361111111111107</v>
      </c>
      <c r="C71" s="24">
        <f>B71+1/24</f>
        <v>0.6152777777777777</v>
      </c>
      <c r="D71" s="5"/>
      <c r="E71" s="213"/>
      <c r="F71" s="393" t="s">
        <v>181</v>
      </c>
      <c r="G71" s="394"/>
      <c r="H71" s="6" t="s">
        <v>99</v>
      </c>
      <c r="I71" s="7">
        <v>0.53611111111111109</v>
      </c>
      <c r="J71" s="7">
        <v>0.54861111111111105</v>
      </c>
      <c r="K71" s="30">
        <f t="shared" si="4"/>
        <v>17.999999999999936</v>
      </c>
      <c r="L71" s="442"/>
      <c r="M71" s="443"/>
      <c r="N71" s="444"/>
      <c r="O71" s="36" t="str">
        <f t="shared" si="3"/>
        <v/>
      </c>
      <c r="P71" s="213"/>
      <c r="Q71" s="8"/>
      <c r="R71"/>
      <c r="S71" s="33">
        <f t="shared" si="5"/>
        <v>17.999999999999936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451"/>
      <c r="B72" s="24">
        <f t="shared" ref="B72:B80" si="17">C71</f>
        <v>0.6152777777777777</v>
      </c>
      <c r="C72" s="24">
        <f t="shared" ref="C72:C80" si="18">B72+1/24</f>
        <v>0.65694444444444433</v>
      </c>
      <c r="D72" s="5"/>
      <c r="E72" s="213"/>
      <c r="F72" s="393" t="s">
        <v>205</v>
      </c>
      <c r="G72" s="394"/>
      <c r="H72" s="6" t="s">
        <v>102</v>
      </c>
      <c r="I72" s="7">
        <v>0.61875000000000002</v>
      </c>
      <c r="J72" s="7">
        <v>0.62083333333333335</v>
      </c>
      <c r="K72" s="30">
        <f t="shared" si="4"/>
        <v>2.9999999999999893</v>
      </c>
      <c r="L72" s="442" t="s">
        <v>408</v>
      </c>
      <c r="M72" s="443"/>
      <c r="N72" s="444"/>
      <c r="O72" s="36" t="str">
        <f t="shared" si="3"/>
        <v/>
      </c>
      <c r="P72" s="213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2.9999999999999893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451"/>
      <c r="B73" s="24">
        <f t="shared" si="17"/>
        <v>0.65694444444444433</v>
      </c>
      <c r="C73" s="24">
        <f t="shared" si="18"/>
        <v>0.69861111111111096</v>
      </c>
      <c r="D73" s="5"/>
      <c r="E73" s="213"/>
      <c r="F73" s="393" t="s">
        <v>183</v>
      </c>
      <c r="G73" s="394"/>
      <c r="H73" s="6" t="s">
        <v>99</v>
      </c>
      <c r="I73" s="7">
        <v>0.65625</v>
      </c>
      <c r="J73" s="7">
        <v>0.70486111111111116</v>
      </c>
      <c r="K73" s="30">
        <f t="shared" si="4"/>
        <v>70.000000000000071</v>
      </c>
      <c r="L73" s="442"/>
      <c r="M73" s="443"/>
      <c r="N73" s="444"/>
      <c r="O73" s="36" t="str">
        <f t="shared" si="3"/>
        <v/>
      </c>
      <c r="P73" s="213"/>
      <c r="Q73" s="8"/>
      <c r="R73"/>
      <c r="S73" s="33">
        <f t="shared" si="5"/>
        <v>70.000000000000071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451"/>
      <c r="B74" s="24">
        <f t="shared" si="17"/>
        <v>0.69861111111111096</v>
      </c>
      <c r="C74" s="24">
        <f t="shared" si="18"/>
        <v>0.74027777777777759</v>
      </c>
      <c r="D74" s="5"/>
      <c r="E74" s="213"/>
      <c r="F74" s="393" t="s">
        <v>180</v>
      </c>
      <c r="G74" s="394"/>
      <c r="H74" s="6" t="s">
        <v>99</v>
      </c>
      <c r="I74" s="7">
        <v>0.70486111111111116</v>
      </c>
      <c r="J74" s="7">
        <v>0.72916666666666663</v>
      </c>
      <c r="K74" s="30">
        <f t="shared" si="4"/>
        <v>34.999999999999872</v>
      </c>
      <c r="L74" s="442"/>
      <c r="M74" s="443"/>
      <c r="N74" s="444"/>
      <c r="O74" s="36" t="str">
        <f t="shared" si="3"/>
        <v/>
      </c>
      <c r="P74" s="213"/>
      <c r="Q74" s="8"/>
      <c r="R74"/>
      <c r="S74" s="33">
        <f t="shared" si="5"/>
        <v>34.999999999999872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451"/>
      <c r="B75" s="24">
        <f t="shared" si="17"/>
        <v>0.74027777777777759</v>
      </c>
      <c r="C75" s="24">
        <f t="shared" si="18"/>
        <v>0.78194444444444422</v>
      </c>
      <c r="D75" s="5"/>
      <c r="E75" s="213"/>
      <c r="F75" s="393"/>
      <c r="G75" s="394"/>
      <c r="H75" s="6"/>
      <c r="I75" s="7"/>
      <c r="J75" s="7"/>
      <c r="K75" s="30">
        <f t="shared" si="4"/>
        <v>0</v>
      </c>
      <c r="L75" s="442"/>
      <c r="M75" s="443"/>
      <c r="N75" s="444"/>
      <c r="O75" s="36" t="str">
        <f t="shared" si="3"/>
        <v>Косьяненко</v>
      </c>
      <c r="P75" s="213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451"/>
      <c r="B76" s="24">
        <f t="shared" si="17"/>
        <v>0.78194444444444422</v>
      </c>
      <c r="C76" s="24">
        <f t="shared" si="18"/>
        <v>0.82361111111111085</v>
      </c>
      <c r="D76" s="5"/>
      <c r="E76" s="9"/>
      <c r="F76" s="393"/>
      <c r="G76" s="394"/>
      <c r="H76" s="6"/>
      <c r="I76" s="7"/>
      <c r="J76" s="7"/>
      <c r="K76" s="30">
        <f t="shared" si="4"/>
        <v>0</v>
      </c>
      <c r="L76" s="442"/>
      <c r="M76" s="443"/>
      <c r="N76" s="444"/>
      <c r="O76" s="36" t="str">
        <f t="shared" si="3"/>
        <v>Косьяненко</v>
      </c>
      <c r="P76" s="213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451"/>
      <c r="B77" s="24">
        <f t="shared" si="17"/>
        <v>0.82361111111111085</v>
      </c>
      <c r="C77" s="24">
        <f t="shared" si="18"/>
        <v>0.86527777777777748</v>
      </c>
      <c r="D77" s="5"/>
      <c r="E77" s="9"/>
      <c r="F77" s="393"/>
      <c r="G77" s="394"/>
      <c r="H77" s="6"/>
      <c r="I77" s="7"/>
      <c r="J77" s="7"/>
      <c r="K77" s="30">
        <f t="shared" si="4"/>
        <v>0</v>
      </c>
      <c r="L77" s="442"/>
      <c r="M77" s="443"/>
      <c r="N77" s="444"/>
      <c r="O77" s="36" t="str">
        <f t="shared" si="3"/>
        <v>Косьяненко</v>
      </c>
      <c r="P77" s="213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451"/>
      <c r="B78" s="24">
        <f t="shared" si="17"/>
        <v>0.86527777777777748</v>
      </c>
      <c r="C78" s="24">
        <f t="shared" si="18"/>
        <v>0.90694444444444411</v>
      </c>
      <c r="D78" s="5"/>
      <c r="E78" s="9"/>
      <c r="F78" s="393"/>
      <c r="G78" s="394"/>
      <c r="H78" s="6"/>
      <c r="I78" s="7"/>
      <c r="J78" s="7"/>
      <c r="K78" s="30">
        <f t="shared" si="4"/>
        <v>0</v>
      </c>
      <c r="L78" s="442"/>
      <c r="M78" s="443"/>
      <c r="N78" s="444"/>
      <c r="O78" s="36" t="str">
        <f t="shared" si="3"/>
        <v>Косьяненко</v>
      </c>
      <c r="P78" s="213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451"/>
      <c r="B79" s="24">
        <f t="shared" si="17"/>
        <v>0.90694444444444411</v>
      </c>
      <c r="C79" s="24">
        <f t="shared" si="18"/>
        <v>0.94861111111111074</v>
      </c>
      <c r="D79" s="5"/>
      <c r="E79" s="9"/>
      <c r="F79" s="393"/>
      <c r="G79" s="394"/>
      <c r="H79" s="6"/>
      <c r="I79" s="7"/>
      <c r="J79" s="7"/>
      <c r="K79" s="30">
        <f t="shared" si="4"/>
        <v>0</v>
      </c>
      <c r="L79" s="442"/>
      <c r="M79" s="443"/>
      <c r="N79" s="444"/>
      <c r="O79" s="36" t="str">
        <f t="shared" si="3"/>
        <v>Косьяненко</v>
      </c>
      <c r="P79" s="213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452"/>
      <c r="B80" s="25">
        <f t="shared" si="17"/>
        <v>0.94861111111111074</v>
      </c>
      <c r="C80" s="25">
        <f t="shared" si="18"/>
        <v>0.99027777777777737</v>
      </c>
      <c r="D80" s="15"/>
      <c r="E80" s="11"/>
      <c r="F80" s="445"/>
      <c r="G80" s="446"/>
      <c r="H80" s="12"/>
      <c r="I80" s="13"/>
      <c r="J80" s="13"/>
      <c r="K80" s="31">
        <f t="shared" si="4"/>
        <v>0</v>
      </c>
      <c r="L80" s="447"/>
      <c r="M80" s="448"/>
      <c r="N80" s="449"/>
      <c r="O80" s="213" t="str">
        <f t="shared" si="3"/>
        <v>Косьяненко</v>
      </c>
      <c r="P80" s="214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450" t="str">
        <f>A40</f>
        <v>Желтый банан Баринофф</v>
      </c>
      <c r="B81" s="23">
        <f>B27</f>
        <v>0.72916666666666663</v>
      </c>
      <c r="C81" s="23">
        <f>B81+1/24</f>
        <v>0.77083333333333326</v>
      </c>
      <c r="D81" s="1"/>
      <c r="E81" s="215"/>
      <c r="F81" s="408" t="s">
        <v>410</v>
      </c>
      <c r="G81" s="409"/>
      <c r="H81" s="2" t="s">
        <v>99</v>
      </c>
      <c r="I81" s="3">
        <v>0.72916666666666663</v>
      </c>
      <c r="J81" s="3">
        <v>0.75</v>
      </c>
      <c r="K81" s="29">
        <f t="shared" si="4"/>
        <v>30.000000000000053</v>
      </c>
      <c r="L81" s="410"/>
      <c r="M81" s="411"/>
      <c r="N81" s="412"/>
      <c r="O81" s="35" t="str">
        <f t="shared" si="3"/>
        <v/>
      </c>
      <c r="P81" s="215"/>
      <c r="Q81" s="4"/>
      <c r="S81" s="33">
        <f t="shared" si="5"/>
        <v>30.000000000000053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451"/>
      <c r="B82" s="24">
        <f>C81</f>
        <v>0.77083333333333326</v>
      </c>
      <c r="C82" s="24">
        <f>B82+1/24</f>
        <v>0.81249999999999989</v>
      </c>
      <c r="D82" s="5"/>
      <c r="E82" s="213"/>
      <c r="F82" s="393"/>
      <c r="G82" s="394"/>
      <c r="H82" s="6"/>
      <c r="I82" s="7"/>
      <c r="J82" s="7"/>
      <c r="K82" s="30">
        <f t="shared" si="4"/>
        <v>0</v>
      </c>
      <c r="L82" s="442"/>
      <c r="M82" s="443"/>
      <c r="N82" s="444"/>
      <c r="O82" s="36" t="str">
        <f t="shared" si="3"/>
        <v>Косьяненко</v>
      </c>
      <c r="P82" s="213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451"/>
      <c r="B83" s="24">
        <f t="shared" ref="B83:B91" si="19">C82</f>
        <v>0.81249999999999989</v>
      </c>
      <c r="C83" s="24">
        <f t="shared" ref="C83:C91" si="20">B83+1/24</f>
        <v>0.85416666666666652</v>
      </c>
      <c r="D83" s="5"/>
      <c r="E83" s="213"/>
      <c r="F83" s="393"/>
      <c r="G83" s="394"/>
      <c r="H83" s="6"/>
      <c r="I83" s="7"/>
      <c r="J83" s="7"/>
      <c r="K83" s="30">
        <f t="shared" si="4"/>
        <v>0</v>
      </c>
      <c r="L83" s="442"/>
      <c r="M83" s="443"/>
      <c r="N83" s="444"/>
      <c r="O83" s="36" t="str">
        <f t="shared" si="3"/>
        <v>Косьяненко</v>
      </c>
      <c r="P83" s="213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451"/>
      <c r="B84" s="24">
        <f t="shared" si="19"/>
        <v>0.85416666666666652</v>
      </c>
      <c r="C84" s="24">
        <f t="shared" si="20"/>
        <v>0.89583333333333315</v>
      </c>
      <c r="D84" s="5"/>
      <c r="E84" s="213"/>
      <c r="F84" s="393"/>
      <c r="G84" s="394"/>
      <c r="H84" s="6"/>
      <c r="I84" s="7"/>
      <c r="J84" s="7"/>
      <c r="K84" s="30">
        <f t="shared" si="4"/>
        <v>0</v>
      </c>
      <c r="L84" s="442"/>
      <c r="M84" s="443"/>
      <c r="N84" s="444"/>
      <c r="O84" s="36" t="str">
        <f t="shared" si="3"/>
        <v>Косьяненко</v>
      </c>
      <c r="P84" s="213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451"/>
      <c r="B85" s="24">
        <f t="shared" si="19"/>
        <v>0.89583333333333315</v>
      </c>
      <c r="C85" s="24">
        <f t="shared" si="20"/>
        <v>0.93749999999999978</v>
      </c>
      <c r="D85" s="5"/>
      <c r="E85" s="213"/>
      <c r="F85" s="393"/>
      <c r="G85" s="394"/>
      <c r="H85" s="6"/>
      <c r="I85" s="7"/>
      <c r="J85" s="7"/>
      <c r="K85" s="30">
        <f t="shared" si="4"/>
        <v>0</v>
      </c>
      <c r="L85" s="442"/>
      <c r="M85" s="443"/>
      <c r="N85" s="444"/>
      <c r="O85" s="36" t="str">
        <f t="shared" si="3"/>
        <v>Косьяненко</v>
      </c>
      <c r="P85" s="213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451"/>
      <c r="B86" s="24">
        <f t="shared" si="19"/>
        <v>0.93749999999999978</v>
      </c>
      <c r="C86" s="24">
        <f t="shared" si="20"/>
        <v>0.97916666666666641</v>
      </c>
      <c r="D86" s="5"/>
      <c r="E86" s="213"/>
      <c r="F86" s="393"/>
      <c r="G86" s="394"/>
      <c r="H86" s="6"/>
      <c r="I86" s="7"/>
      <c r="J86" s="7"/>
      <c r="K86" s="30">
        <f t="shared" si="4"/>
        <v>0</v>
      </c>
      <c r="L86" s="442"/>
      <c r="M86" s="443"/>
      <c r="N86" s="444"/>
      <c r="O86" s="36" t="str">
        <f t="shared" si="3"/>
        <v>Косьяненко</v>
      </c>
      <c r="P86" s="213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451"/>
      <c r="B87" s="24">
        <f t="shared" si="19"/>
        <v>0.97916666666666641</v>
      </c>
      <c r="C87" s="24">
        <f t="shared" si="20"/>
        <v>1.020833333333333</v>
      </c>
      <c r="D87" s="5"/>
      <c r="E87" s="9"/>
      <c r="F87" s="393"/>
      <c r="G87" s="394"/>
      <c r="H87" s="6"/>
      <c r="I87" s="7"/>
      <c r="J87" s="7"/>
      <c r="K87" s="30">
        <f t="shared" si="4"/>
        <v>0</v>
      </c>
      <c r="L87" s="442"/>
      <c r="M87" s="443"/>
      <c r="N87" s="444"/>
      <c r="O87" s="36" t="str">
        <f t="shared" si="3"/>
        <v>Косьяненко</v>
      </c>
      <c r="P87" s="213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451"/>
      <c r="B88" s="24">
        <f t="shared" si="19"/>
        <v>1.020833333333333</v>
      </c>
      <c r="C88" s="24">
        <f t="shared" si="20"/>
        <v>1.0624999999999998</v>
      </c>
      <c r="D88" s="5"/>
      <c r="E88" s="9"/>
      <c r="F88" s="393"/>
      <c r="G88" s="394"/>
      <c r="H88" s="6"/>
      <c r="I88" s="7"/>
      <c r="J88" s="7"/>
      <c r="K88" s="30">
        <f t="shared" si="4"/>
        <v>0</v>
      </c>
      <c r="L88" s="442"/>
      <c r="M88" s="443"/>
      <c r="N88" s="444"/>
      <c r="O88" s="36" t="str">
        <f t="shared" si="3"/>
        <v>Косьяненко</v>
      </c>
      <c r="P88" s="213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451"/>
      <c r="B89" s="24">
        <f t="shared" si="19"/>
        <v>1.0624999999999998</v>
      </c>
      <c r="C89" s="24">
        <f t="shared" si="20"/>
        <v>1.1041666666666665</v>
      </c>
      <c r="D89" s="5"/>
      <c r="E89" s="9"/>
      <c r="F89" s="393"/>
      <c r="G89" s="394"/>
      <c r="H89" s="6"/>
      <c r="I89" s="7"/>
      <c r="J89" s="7"/>
      <c r="K89" s="30">
        <f t="shared" si="4"/>
        <v>0</v>
      </c>
      <c r="L89" s="442"/>
      <c r="M89" s="443"/>
      <c r="N89" s="444"/>
      <c r="O89" s="36" t="str">
        <f t="shared" si="3"/>
        <v>Косьяненко</v>
      </c>
      <c r="P89" s="213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451"/>
      <c r="B90" s="24">
        <f t="shared" si="19"/>
        <v>1.1041666666666665</v>
      </c>
      <c r="C90" s="24">
        <f t="shared" si="20"/>
        <v>1.1458333333333333</v>
      </c>
      <c r="D90" s="5"/>
      <c r="E90" s="9"/>
      <c r="F90" s="393"/>
      <c r="G90" s="394"/>
      <c r="H90" s="6"/>
      <c r="I90" s="7"/>
      <c r="J90" s="7"/>
      <c r="K90" s="30">
        <f t="shared" si="4"/>
        <v>0</v>
      </c>
      <c r="L90" s="442"/>
      <c r="M90" s="443"/>
      <c r="N90" s="444"/>
      <c r="O90" s="36" t="str">
        <f t="shared" si="3"/>
        <v>Косьяненко</v>
      </c>
      <c r="P90" s="213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452"/>
      <c r="B91" s="25">
        <f t="shared" si="19"/>
        <v>1.1458333333333333</v>
      </c>
      <c r="C91" s="25">
        <f t="shared" si="20"/>
        <v>1.1875</v>
      </c>
      <c r="D91" s="15"/>
      <c r="E91" s="11"/>
      <c r="F91" s="445"/>
      <c r="G91" s="446"/>
      <c r="H91" s="12"/>
      <c r="I91" s="13"/>
      <c r="J91" s="13"/>
      <c r="K91" s="31">
        <f t="shared" si="4"/>
        <v>0</v>
      </c>
      <c r="L91" s="447"/>
      <c r="M91" s="448"/>
      <c r="N91" s="449"/>
      <c r="O91" s="213" t="str">
        <f t="shared" si="3"/>
        <v>Косьяненко</v>
      </c>
      <c r="P91" s="214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hidden="1" customHeight="1">
      <c r="A92" s="450">
        <f>A41</f>
        <v>0</v>
      </c>
      <c r="B92" s="23">
        <f>B29</f>
        <v>0</v>
      </c>
      <c r="C92" s="23">
        <f>B92+1/24</f>
        <v>4.1666666666666664E-2</v>
      </c>
      <c r="D92" s="1"/>
      <c r="E92" s="215"/>
      <c r="F92" s="408"/>
      <c r="G92" s="409"/>
      <c r="H92" s="2"/>
      <c r="I92" s="3"/>
      <c r="J92" s="3"/>
      <c r="K92" s="29">
        <f t="shared" si="4"/>
        <v>0</v>
      </c>
      <c r="L92" s="410"/>
      <c r="M92" s="411"/>
      <c r="N92" s="412"/>
      <c r="O92" s="35" t="str">
        <f t="shared" si="3"/>
        <v>Косьяненко</v>
      </c>
      <c r="P92" s="215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hidden="1" customHeight="1">
      <c r="A93" s="451"/>
      <c r="B93" s="24">
        <f>C92</f>
        <v>4.1666666666666664E-2</v>
      </c>
      <c r="C93" s="24">
        <f>B93+1/24</f>
        <v>8.3333333333333329E-2</v>
      </c>
      <c r="D93" s="5"/>
      <c r="E93" s="213"/>
      <c r="F93" s="393"/>
      <c r="G93" s="394"/>
      <c r="H93" s="6"/>
      <c r="I93" s="7"/>
      <c r="J93" s="7"/>
      <c r="K93" s="30">
        <f t="shared" si="4"/>
        <v>0</v>
      </c>
      <c r="L93" s="442"/>
      <c r="M93" s="443"/>
      <c r="N93" s="444"/>
      <c r="O93" s="36" t="str">
        <f t="shared" si="3"/>
        <v>Косьяненко</v>
      </c>
      <c r="P93" s="213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hidden="1" customHeight="1">
      <c r="A94" s="451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213"/>
      <c r="F94" s="393"/>
      <c r="G94" s="394"/>
      <c r="H94" s="6"/>
      <c r="I94" s="7"/>
      <c r="J94" s="7"/>
      <c r="K94" s="30">
        <f t="shared" si="4"/>
        <v>0</v>
      </c>
      <c r="L94" s="442"/>
      <c r="M94" s="443"/>
      <c r="N94" s="444"/>
      <c r="O94" s="36" t="str">
        <f t="shared" si="3"/>
        <v>Косьяненко</v>
      </c>
      <c r="P94" s="213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hidden="1" customHeight="1">
      <c r="A95" s="451"/>
      <c r="B95" s="24">
        <f t="shared" si="21"/>
        <v>0.125</v>
      </c>
      <c r="C95" s="24">
        <f t="shared" si="22"/>
        <v>0.16666666666666666</v>
      </c>
      <c r="D95" s="5"/>
      <c r="E95" s="213"/>
      <c r="F95" s="393"/>
      <c r="G95" s="394"/>
      <c r="H95" s="6"/>
      <c r="I95" s="7"/>
      <c r="J95" s="7"/>
      <c r="K95" s="30">
        <f t="shared" si="4"/>
        <v>0</v>
      </c>
      <c r="L95" s="442"/>
      <c r="M95" s="443"/>
      <c r="N95" s="444"/>
      <c r="O95" s="36" t="str">
        <f t="shared" si="3"/>
        <v>Косьяненко</v>
      </c>
      <c r="P95" s="213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hidden="1" customHeight="1">
      <c r="A96" s="451"/>
      <c r="B96" s="24">
        <f t="shared" si="21"/>
        <v>0.16666666666666666</v>
      </c>
      <c r="C96" s="24">
        <f t="shared" si="22"/>
        <v>0.20833333333333331</v>
      </c>
      <c r="D96" s="5"/>
      <c r="E96" s="213"/>
      <c r="F96" s="393"/>
      <c r="G96" s="394"/>
      <c r="H96" s="6"/>
      <c r="I96" s="7"/>
      <c r="J96" s="7"/>
      <c r="K96" s="30">
        <f t="shared" si="4"/>
        <v>0</v>
      </c>
      <c r="L96" s="442"/>
      <c r="M96" s="443"/>
      <c r="N96" s="444"/>
      <c r="O96" s="36" t="str">
        <f t="shared" si="3"/>
        <v>Косьяненко</v>
      </c>
      <c r="P96" s="213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hidden="1" customHeight="1">
      <c r="A97" s="451"/>
      <c r="B97" s="24">
        <f t="shared" si="21"/>
        <v>0.20833333333333331</v>
      </c>
      <c r="C97" s="24">
        <f t="shared" si="22"/>
        <v>0.24999999999999997</v>
      </c>
      <c r="D97" s="5"/>
      <c r="E97" s="213"/>
      <c r="F97" s="393"/>
      <c r="G97" s="394"/>
      <c r="H97" s="6"/>
      <c r="I97" s="7"/>
      <c r="J97" s="7"/>
      <c r="K97" s="30">
        <f t="shared" si="4"/>
        <v>0</v>
      </c>
      <c r="L97" s="442"/>
      <c r="M97" s="443"/>
      <c r="N97" s="444"/>
      <c r="O97" s="36" t="str">
        <f t="shared" si="3"/>
        <v>Косьяненко</v>
      </c>
      <c r="P97" s="213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hidden="1" customHeight="1">
      <c r="A98" s="451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393"/>
      <c r="G98" s="394"/>
      <c r="H98" s="6"/>
      <c r="I98" s="7"/>
      <c r="J98" s="7"/>
      <c r="K98" s="30">
        <f t="shared" si="4"/>
        <v>0</v>
      </c>
      <c r="L98" s="442"/>
      <c r="M98" s="443"/>
      <c r="N98" s="444"/>
      <c r="O98" s="36" t="str">
        <f t="shared" si="3"/>
        <v>Косьяненко</v>
      </c>
      <c r="P98" s="213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hidden="1" customHeight="1">
      <c r="A99" s="451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393"/>
      <c r="G99" s="394"/>
      <c r="H99" s="6"/>
      <c r="I99" s="7"/>
      <c r="J99" s="7"/>
      <c r="K99" s="30">
        <f t="shared" si="4"/>
        <v>0</v>
      </c>
      <c r="L99" s="442"/>
      <c r="M99" s="443"/>
      <c r="N99" s="444"/>
      <c r="O99" s="36" t="str">
        <f t="shared" si="3"/>
        <v>Косьяненко</v>
      </c>
      <c r="P99" s="213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hidden="1" customHeight="1">
      <c r="A100" s="451"/>
      <c r="B100" s="24">
        <f t="shared" si="21"/>
        <v>0.33333333333333331</v>
      </c>
      <c r="C100" s="24">
        <f t="shared" si="22"/>
        <v>0.375</v>
      </c>
      <c r="D100" s="5"/>
      <c r="E100" s="9"/>
      <c r="F100" s="393"/>
      <c r="G100" s="394"/>
      <c r="H100" s="6"/>
      <c r="I100" s="7"/>
      <c r="J100" s="7"/>
      <c r="K100" s="30">
        <f t="shared" si="4"/>
        <v>0</v>
      </c>
      <c r="L100" s="442"/>
      <c r="M100" s="443"/>
      <c r="N100" s="444"/>
      <c r="O100" s="36" t="str">
        <f t="shared" si="3"/>
        <v>Косьяненко</v>
      </c>
      <c r="P100" s="213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hidden="1" customHeight="1">
      <c r="A101" s="451"/>
      <c r="B101" s="24">
        <f t="shared" si="21"/>
        <v>0.375</v>
      </c>
      <c r="C101" s="24">
        <f t="shared" si="22"/>
        <v>0.41666666666666669</v>
      </c>
      <c r="D101" s="5"/>
      <c r="E101" s="9"/>
      <c r="F101" s="393"/>
      <c r="G101" s="394"/>
      <c r="H101" s="6"/>
      <c r="I101" s="7"/>
      <c r="J101" s="7"/>
      <c r="K101" s="30">
        <f t="shared" si="4"/>
        <v>0</v>
      </c>
      <c r="L101" s="442"/>
      <c r="M101" s="443"/>
      <c r="N101" s="444"/>
      <c r="O101" s="36" t="str">
        <f t="shared" si="3"/>
        <v>Косьяненко</v>
      </c>
      <c r="P101" s="213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hidden="1" customHeight="1" thickBot="1">
      <c r="A102" s="452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445"/>
      <c r="G102" s="446"/>
      <c r="H102" s="12"/>
      <c r="I102" s="13"/>
      <c r="J102" s="13"/>
      <c r="K102" s="31">
        <f t="shared" si="4"/>
        <v>0</v>
      </c>
      <c r="L102" s="447"/>
      <c r="M102" s="448"/>
      <c r="N102" s="449"/>
      <c r="O102" s="213" t="str">
        <f t="shared" si="3"/>
        <v>Косьяненко</v>
      </c>
      <c r="P102" s="214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hidden="1" customHeight="1">
      <c r="A103" s="450">
        <f>A42</f>
        <v>0</v>
      </c>
      <c r="B103" s="23">
        <f>B31</f>
        <v>0</v>
      </c>
      <c r="C103" s="23">
        <f>B103+1/24</f>
        <v>4.1666666666666664E-2</v>
      </c>
      <c r="D103" s="1"/>
      <c r="E103" s="215"/>
      <c r="F103" s="408"/>
      <c r="G103" s="409"/>
      <c r="H103" s="2"/>
      <c r="I103" s="3"/>
      <c r="J103" s="3"/>
      <c r="K103" s="29">
        <f t="shared" si="4"/>
        <v>0</v>
      </c>
      <c r="L103" s="410"/>
      <c r="M103" s="411"/>
      <c r="N103" s="412"/>
      <c r="O103" s="35" t="str">
        <f t="shared" si="3"/>
        <v>Косьяненко</v>
      </c>
      <c r="P103" s="215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hidden="1" customHeight="1">
      <c r="A104" s="451"/>
      <c r="B104" s="24">
        <f>C103</f>
        <v>4.1666666666666664E-2</v>
      </c>
      <c r="C104" s="24">
        <f>B104+1/24</f>
        <v>8.3333333333333329E-2</v>
      </c>
      <c r="D104" s="5"/>
      <c r="E104" s="213"/>
      <c r="F104" s="393"/>
      <c r="G104" s="394"/>
      <c r="H104" s="6"/>
      <c r="I104" s="7"/>
      <c r="J104" s="7"/>
      <c r="K104" s="30">
        <f t="shared" si="4"/>
        <v>0</v>
      </c>
      <c r="L104" s="442"/>
      <c r="M104" s="443"/>
      <c r="N104" s="444"/>
      <c r="O104" s="36" t="str">
        <f t="shared" si="3"/>
        <v>Косьяненко</v>
      </c>
      <c r="P104" s="213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hidden="1" customHeight="1">
      <c r="A105" s="451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213"/>
      <c r="F105" s="393"/>
      <c r="G105" s="394"/>
      <c r="H105" s="6"/>
      <c r="I105" s="7"/>
      <c r="J105" s="7"/>
      <c r="K105" s="30">
        <f t="shared" si="4"/>
        <v>0</v>
      </c>
      <c r="L105" s="442"/>
      <c r="M105" s="443"/>
      <c r="N105" s="444"/>
      <c r="O105" s="36" t="str">
        <f t="shared" si="3"/>
        <v>Косьяненко</v>
      </c>
      <c r="P105" s="213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hidden="1" customHeight="1">
      <c r="A106" s="451"/>
      <c r="B106" s="24">
        <f t="shared" si="23"/>
        <v>0.125</v>
      </c>
      <c r="C106" s="24">
        <f t="shared" si="24"/>
        <v>0.16666666666666666</v>
      </c>
      <c r="D106" s="5"/>
      <c r="E106" s="213"/>
      <c r="F106" s="393"/>
      <c r="G106" s="394"/>
      <c r="H106" s="6"/>
      <c r="I106" s="7"/>
      <c r="J106" s="7"/>
      <c r="K106" s="30">
        <f t="shared" si="4"/>
        <v>0</v>
      </c>
      <c r="L106" s="442"/>
      <c r="M106" s="443"/>
      <c r="N106" s="444"/>
      <c r="O106" s="36" t="str">
        <f t="shared" si="3"/>
        <v>Косьяненко</v>
      </c>
      <c r="P106" s="213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hidden="1" customHeight="1">
      <c r="A107" s="451"/>
      <c r="B107" s="24">
        <f t="shared" si="23"/>
        <v>0.16666666666666666</v>
      </c>
      <c r="C107" s="24">
        <f t="shared" si="24"/>
        <v>0.20833333333333331</v>
      </c>
      <c r="D107" s="5"/>
      <c r="E107" s="213"/>
      <c r="F107" s="393"/>
      <c r="G107" s="394"/>
      <c r="H107" s="6"/>
      <c r="I107" s="7"/>
      <c r="J107" s="7"/>
      <c r="K107" s="30">
        <f t="shared" si="4"/>
        <v>0</v>
      </c>
      <c r="L107" s="442"/>
      <c r="M107" s="443"/>
      <c r="N107" s="444"/>
      <c r="O107" s="36" t="str">
        <f t="shared" si="3"/>
        <v>Косьяненко</v>
      </c>
      <c r="P107" s="213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hidden="1" customHeight="1">
      <c r="A108" s="451"/>
      <c r="B108" s="24">
        <f t="shared" si="23"/>
        <v>0.20833333333333331</v>
      </c>
      <c r="C108" s="24">
        <f t="shared" si="24"/>
        <v>0.24999999999999997</v>
      </c>
      <c r="D108" s="5"/>
      <c r="E108" s="213"/>
      <c r="F108" s="393"/>
      <c r="G108" s="394"/>
      <c r="H108" s="6"/>
      <c r="I108" s="7"/>
      <c r="J108" s="7"/>
      <c r="K108" s="30">
        <f t="shared" si="4"/>
        <v>0</v>
      </c>
      <c r="L108" s="442"/>
      <c r="M108" s="443"/>
      <c r="N108" s="444"/>
      <c r="O108" s="36" t="str">
        <f t="shared" si="3"/>
        <v>Косьяненко</v>
      </c>
      <c r="P108" s="213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hidden="1" customHeight="1">
      <c r="A109" s="451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393"/>
      <c r="G109" s="394"/>
      <c r="H109" s="6"/>
      <c r="I109" s="7"/>
      <c r="J109" s="7"/>
      <c r="K109" s="30">
        <f t="shared" si="4"/>
        <v>0</v>
      </c>
      <c r="L109" s="442"/>
      <c r="M109" s="443"/>
      <c r="N109" s="444"/>
      <c r="O109" s="36" t="str">
        <f t="shared" si="3"/>
        <v>Косьяненко</v>
      </c>
      <c r="P109" s="213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hidden="1" customHeight="1">
      <c r="A110" s="451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393"/>
      <c r="G110" s="394"/>
      <c r="H110" s="6"/>
      <c r="I110" s="7"/>
      <c r="J110" s="7"/>
      <c r="K110" s="30">
        <f t="shared" si="4"/>
        <v>0</v>
      </c>
      <c r="L110" s="442"/>
      <c r="M110" s="443"/>
      <c r="N110" s="444"/>
      <c r="O110" s="36" t="str">
        <f t="shared" si="3"/>
        <v>Косьяненко</v>
      </c>
      <c r="P110" s="213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hidden="1" customHeight="1">
      <c r="A111" s="451"/>
      <c r="B111" s="24">
        <f t="shared" si="23"/>
        <v>0.33333333333333331</v>
      </c>
      <c r="C111" s="24">
        <f t="shared" si="24"/>
        <v>0.375</v>
      </c>
      <c r="D111" s="5"/>
      <c r="E111" s="9"/>
      <c r="F111" s="393"/>
      <c r="G111" s="394"/>
      <c r="H111" s="6"/>
      <c r="I111" s="7"/>
      <c r="J111" s="7"/>
      <c r="K111" s="30">
        <f t="shared" si="4"/>
        <v>0</v>
      </c>
      <c r="L111" s="442"/>
      <c r="M111" s="443"/>
      <c r="N111" s="444"/>
      <c r="O111" s="36" t="str">
        <f t="shared" ref="O111:O113" si="25">IF(H111=$V$5,$F$7,"")</f>
        <v>Косьяненко</v>
      </c>
      <c r="P111" s="213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hidden="1" customHeight="1">
      <c r="A112" s="451"/>
      <c r="B112" s="24">
        <f t="shared" si="23"/>
        <v>0.375</v>
      </c>
      <c r="C112" s="24">
        <f t="shared" si="24"/>
        <v>0.41666666666666669</v>
      </c>
      <c r="D112" s="5"/>
      <c r="E112" s="9"/>
      <c r="F112" s="393"/>
      <c r="G112" s="394"/>
      <c r="H112" s="6"/>
      <c r="I112" s="7"/>
      <c r="J112" s="7"/>
      <c r="K112" s="30">
        <f t="shared" ref="K112:K113" si="26">(J112-I112+(J112&lt;I112))*24*60</f>
        <v>0</v>
      </c>
      <c r="L112" s="442"/>
      <c r="M112" s="443"/>
      <c r="N112" s="444"/>
      <c r="O112" s="36" t="str">
        <f t="shared" si="25"/>
        <v>Косьяненко</v>
      </c>
      <c r="P112" s="213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hidden="1" customHeight="1" thickBot="1">
      <c r="A113" s="452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445"/>
      <c r="G113" s="446"/>
      <c r="H113" s="12"/>
      <c r="I113" s="13"/>
      <c r="J113" s="13"/>
      <c r="K113" s="31">
        <f t="shared" si="26"/>
        <v>0</v>
      </c>
      <c r="L113" s="447"/>
      <c r="M113" s="448"/>
      <c r="N113" s="449"/>
      <c r="O113" s="214" t="str">
        <f t="shared" si="25"/>
        <v>Косьяненко</v>
      </c>
      <c r="P113" s="214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5" thickBot="1">
      <c r="S114" s="34">
        <f t="shared" ref="S114:Z114" si="27">SUM(S47:S113)</f>
        <v>292.99999999999994</v>
      </c>
      <c r="T114" s="34">
        <f t="shared" si="27"/>
        <v>0</v>
      </c>
      <c r="U114" s="34">
        <f t="shared" si="27"/>
        <v>14.999999999999947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200"/>
      <c r="S116" s="200"/>
      <c r="T116" s="200"/>
      <c r="U116" s="200"/>
    </row>
    <row r="117" spans="1:28" ht="15.75" thickBot="1">
      <c r="A117" s="258" t="s">
        <v>90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201"/>
      <c r="S117" s="201"/>
      <c r="T117" s="201"/>
      <c r="U117" s="201"/>
    </row>
    <row r="118" spans="1:28" ht="18.75" thickBot="1">
      <c r="A118" s="259" t="s">
        <v>62</v>
      </c>
      <c r="B118" s="260"/>
      <c r="C118" s="260"/>
      <c r="D118" s="260"/>
      <c r="E118" s="261"/>
      <c r="F118" s="413"/>
      <c r="G118" s="414"/>
      <c r="H118" s="415"/>
      <c r="I118" s="81" t="s">
        <v>47</v>
      </c>
      <c r="J118" s="82">
        <v>2000</v>
      </c>
      <c r="K118" s="83" t="s">
        <v>54</v>
      </c>
      <c r="L118" s="84">
        <v>720</v>
      </c>
    </row>
    <row r="119" spans="1:28" ht="20.25" customHeight="1" thickBot="1">
      <c r="A119" s="262" t="s">
        <v>8</v>
      </c>
      <c r="B119" s="263"/>
      <c r="C119" s="263"/>
      <c r="D119" s="263"/>
      <c r="E119" s="264"/>
      <c r="F119" s="417" t="s">
        <v>34</v>
      </c>
      <c r="G119" s="265"/>
      <c r="H119" s="266"/>
      <c r="I119" s="417" t="s">
        <v>9</v>
      </c>
      <c r="J119" s="267"/>
      <c r="K119" s="268" t="s">
        <v>16</v>
      </c>
      <c r="L119" s="266"/>
      <c r="M119" s="85"/>
      <c r="N119" s="269" t="s">
        <v>28</v>
      </c>
      <c r="O119" s="270"/>
      <c r="P119" s="270"/>
      <c r="Q119" s="270"/>
      <c r="R119" s="270"/>
      <c r="S119" s="270"/>
      <c r="T119" s="270"/>
      <c r="U119" s="271"/>
      <c r="X119" s="86"/>
    </row>
    <row r="120" spans="1:28" ht="15" thickBot="1">
      <c r="A120" s="289" t="s">
        <v>63</v>
      </c>
      <c r="B120" s="290"/>
      <c r="C120" s="290"/>
      <c r="D120" s="290"/>
      <c r="E120" s="418"/>
      <c r="F120" s="291" t="s">
        <v>249</v>
      </c>
      <c r="G120" s="292"/>
      <c r="H120" s="293"/>
      <c r="I120" s="259" t="s">
        <v>65</v>
      </c>
      <c r="J120" s="261"/>
      <c r="K120" s="291" t="s">
        <v>251</v>
      </c>
      <c r="L120" s="293"/>
      <c r="N120" s="296"/>
      <c r="O120" s="280" t="s">
        <v>29</v>
      </c>
      <c r="P120" s="281"/>
      <c r="Q120" s="281"/>
      <c r="R120" s="202"/>
      <c r="S120" s="202"/>
      <c r="T120" s="202"/>
      <c r="U120" s="87"/>
      <c r="X120" s="88"/>
    </row>
    <row r="121" spans="1:28" ht="14.25">
      <c r="A121" s="205" t="s">
        <v>7</v>
      </c>
      <c r="B121" s="206"/>
      <c r="C121" s="206"/>
      <c r="D121" s="206"/>
      <c r="E121" s="206"/>
      <c r="F121" s="275" t="s">
        <v>250</v>
      </c>
      <c r="G121" s="276"/>
      <c r="H121" s="277"/>
      <c r="I121" s="294" t="s">
        <v>45</v>
      </c>
      <c r="J121" s="295"/>
      <c r="K121" s="275" t="s">
        <v>190</v>
      </c>
      <c r="L121" s="277"/>
      <c r="N121" s="297"/>
      <c r="O121" s="298"/>
      <c r="P121" s="299"/>
      <c r="Q121" s="299"/>
      <c r="R121" s="207"/>
      <c r="S121" s="207"/>
      <c r="T121" s="207"/>
      <c r="U121" s="89"/>
      <c r="X121" s="88"/>
    </row>
    <row r="122" spans="1:28" ht="16.5" customHeight="1">
      <c r="A122" s="289" t="s">
        <v>46</v>
      </c>
      <c r="B122" s="290"/>
      <c r="C122" s="290"/>
      <c r="D122" s="290"/>
      <c r="E122" s="418"/>
      <c r="F122" s="275"/>
      <c r="G122" s="276"/>
      <c r="H122" s="277"/>
      <c r="I122" s="205" t="s">
        <v>44</v>
      </c>
      <c r="J122" s="71"/>
      <c r="K122" s="275" t="s">
        <v>264</v>
      </c>
      <c r="L122" s="277"/>
      <c r="N122" s="278"/>
      <c r="O122" s="280" t="s">
        <v>30</v>
      </c>
      <c r="P122" s="281"/>
      <c r="Q122" s="282"/>
      <c r="R122" s="203"/>
      <c r="S122" s="203"/>
      <c r="T122" s="203"/>
      <c r="U122" s="87"/>
      <c r="X122" s="88"/>
    </row>
    <row r="123" spans="1:28" ht="16.5" customHeight="1" thickBot="1">
      <c r="A123" s="289" t="s">
        <v>66</v>
      </c>
      <c r="B123" s="290"/>
      <c r="C123" s="290"/>
      <c r="D123" s="290"/>
      <c r="E123" s="418"/>
      <c r="F123" s="275" t="s">
        <v>263</v>
      </c>
      <c r="G123" s="276"/>
      <c r="H123" s="277"/>
      <c r="I123" s="205" t="s">
        <v>67</v>
      </c>
      <c r="J123" s="71"/>
      <c r="K123" s="275" t="s">
        <v>265</v>
      </c>
      <c r="L123" s="277"/>
      <c r="N123" s="279"/>
      <c r="O123" s="283"/>
      <c r="P123" s="284"/>
      <c r="Q123" s="285"/>
      <c r="R123" s="204"/>
      <c r="S123" s="204"/>
      <c r="T123" s="204"/>
      <c r="U123" s="91"/>
      <c r="X123" s="88"/>
    </row>
    <row r="124" spans="1:28" ht="15" thickBot="1">
      <c r="A124" s="419" t="s">
        <v>66</v>
      </c>
      <c r="B124" s="420"/>
      <c r="C124" s="420"/>
      <c r="D124" s="420"/>
      <c r="E124" s="421"/>
      <c r="F124" s="422" t="s">
        <v>122</v>
      </c>
      <c r="G124" s="423"/>
      <c r="H124" s="424"/>
      <c r="I124" s="92"/>
      <c r="J124" s="93"/>
      <c r="K124" s="422"/>
      <c r="L124" s="424"/>
      <c r="N124" s="425"/>
      <c r="O124" s="425"/>
      <c r="P124" s="426"/>
      <c r="Q124" s="426"/>
      <c r="R124" s="209"/>
      <c r="S124" s="209"/>
      <c r="T124" s="209"/>
      <c r="U124" s="209"/>
      <c r="X124" s="88"/>
    </row>
    <row r="125" spans="1:28" ht="15" hidden="1" thickBot="1">
      <c r="A125" s="94"/>
      <c r="B125" s="95"/>
      <c r="C125" s="95"/>
      <c r="D125" s="95"/>
      <c r="E125" s="95"/>
      <c r="F125" s="96"/>
      <c r="G125" s="96"/>
      <c r="H125" s="96"/>
      <c r="I125" s="95"/>
      <c r="J125" s="95"/>
      <c r="K125" s="96"/>
      <c r="L125" s="97"/>
      <c r="N125" s="208"/>
      <c r="O125" s="208"/>
      <c r="P125" s="209"/>
      <c r="Q125" s="209"/>
      <c r="R125" s="209"/>
      <c r="S125" s="209"/>
      <c r="T125" s="209"/>
      <c r="U125" s="209"/>
      <c r="X125" s="88"/>
    </row>
    <row r="126" spans="1:28" ht="15" hidden="1" thickBot="1">
      <c r="A126" s="94"/>
      <c r="B126" s="95"/>
      <c r="C126" s="95"/>
      <c r="D126" s="95"/>
      <c r="E126" s="95"/>
      <c r="F126" s="96"/>
      <c r="G126" s="96"/>
      <c r="H126" s="96"/>
      <c r="I126" s="95"/>
      <c r="J126" s="95"/>
      <c r="K126" s="96"/>
      <c r="L126" s="97"/>
      <c r="N126" s="208"/>
      <c r="O126" s="208"/>
      <c r="P126" s="209"/>
      <c r="Q126" s="209"/>
      <c r="R126" s="209"/>
      <c r="S126" s="209"/>
      <c r="T126" s="209"/>
      <c r="U126" s="209"/>
      <c r="X126" s="88"/>
    </row>
    <row r="127" spans="1:28" ht="15" hidden="1" thickBot="1">
      <c r="A127" s="94"/>
      <c r="B127" s="95"/>
      <c r="C127" s="95"/>
      <c r="D127" s="95"/>
      <c r="E127" s="95"/>
      <c r="F127" s="96"/>
      <c r="G127" s="96"/>
      <c r="H127" s="96"/>
      <c r="I127" s="95"/>
      <c r="J127" s="95"/>
      <c r="K127" s="96"/>
      <c r="L127" s="97"/>
      <c r="N127" s="208"/>
      <c r="O127" s="208"/>
      <c r="P127" s="209"/>
      <c r="Q127" s="209"/>
      <c r="R127" s="209"/>
      <c r="S127" s="209"/>
      <c r="T127" s="209"/>
      <c r="U127" s="209"/>
      <c r="X127" s="88"/>
    </row>
    <row r="128" spans="1:28" ht="15" hidden="1" thickBot="1">
      <c r="A128" s="94"/>
      <c r="B128" s="95"/>
      <c r="C128" s="95"/>
      <c r="D128" s="95"/>
      <c r="E128" s="95"/>
      <c r="F128" s="96"/>
      <c r="G128" s="96"/>
      <c r="H128" s="96"/>
      <c r="I128" s="95"/>
      <c r="J128" s="95"/>
      <c r="K128" s="96"/>
      <c r="L128" s="97"/>
      <c r="N128" s="208"/>
      <c r="O128" s="208"/>
      <c r="P128" s="209"/>
      <c r="Q128" s="209"/>
      <c r="R128" s="209"/>
      <c r="S128" s="209"/>
      <c r="T128" s="209"/>
      <c r="U128" s="209"/>
      <c r="X128" s="88"/>
    </row>
    <row r="129" spans="1:24" ht="18.75" customHeight="1" thickBot="1">
      <c r="A129" s="311" t="s">
        <v>33</v>
      </c>
      <c r="B129" s="312"/>
      <c r="C129" s="312"/>
      <c r="D129" s="312"/>
      <c r="E129" s="312"/>
      <c r="F129" s="312"/>
      <c r="G129" s="312"/>
      <c r="H129" s="312"/>
      <c r="I129" s="312"/>
      <c r="J129" s="312"/>
      <c r="K129" s="312"/>
      <c r="L129" s="313"/>
      <c r="N129" s="314" t="s">
        <v>37</v>
      </c>
      <c r="O129" s="315"/>
      <c r="P129" s="315"/>
      <c r="Q129" s="315"/>
      <c r="R129" s="315"/>
      <c r="S129" s="315"/>
      <c r="T129" s="315"/>
      <c r="U129" s="315"/>
      <c r="V129" s="316"/>
      <c r="X129" s="88"/>
    </row>
    <row r="130" spans="1:24" ht="8.25" customHeight="1">
      <c r="A130" s="300" t="s">
        <v>83</v>
      </c>
      <c r="B130" s="300" t="s">
        <v>51</v>
      </c>
      <c r="C130" s="300" t="s">
        <v>52</v>
      </c>
      <c r="D130" s="300" t="s">
        <v>24</v>
      </c>
      <c r="E130" s="300" t="s">
        <v>53</v>
      </c>
      <c r="F130" s="300" t="s">
        <v>55</v>
      </c>
      <c r="G130" s="300" t="s">
        <v>50</v>
      </c>
      <c r="H130" s="300" t="s">
        <v>64</v>
      </c>
      <c r="I130" s="300" t="s">
        <v>57</v>
      </c>
      <c r="J130" s="300" t="s">
        <v>49</v>
      </c>
      <c r="K130" s="300" t="s">
        <v>35</v>
      </c>
      <c r="L130" s="300" t="s">
        <v>48</v>
      </c>
      <c r="N130" s="325" t="s">
        <v>41</v>
      </c>
      <c r="O130" s="327"/>
      <c r="P130" s="325" t="s">
        <v>42</v>
      </c>
      <c r="Q130" s="326"/>
      <c r="R130" s="326"/>
      <c r="S130" s="326"/>
      <c r="T130" s="326"/>
      <c r="U130" s="327"/>
      <c r="V130" s="428" t="s">
        <v>43</v>
      </c>
      <c r="X130" s="88"/>
    </row>
    <row r="131" spans="1:24" ht="12.75" customHeight="1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01"/>
      <c r="N131" s="328"/>
      <c r="O131" s="330"/>
      <c r="P131" s="328"/>
      <c r="Q131" s="427"/>
      <c r="R131" s="427"/>
      <c r="S131" s="427"/>
      <c r="T131" s="427"/>
      <c r="U131" s="330"/>
      <c r="V131" s="429"/>
      <c r="X131" s="88"/>
    </row>
    <row r="132" spans="1:24" ht="12.75" customHeight="1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01"/>
      <c r="N132" s="328"/>
      <c r="O132" s="330"/>
      <c r="P132" s="328"/>
      <c r="Q132" s="427"/>
      <c r="R132" s="427"/>
      <c r="S132" s="427"/>
      <c r="T132" s="427"/>
      <c r="U132" s="330"/>
      <c r="V132" s="429"/>
      <c r="X132" s="88"/>
    </row>
    <row r="133" spans="1:24" ht="3.75" customHeight="1">
      <c r="A133" s="301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01"/>
      <c r="N133" s="331"/>
      <c r="O133" s="333"/>
      <c r="P133" s="331"/>
      <c r="Q133" s="332"/>
      <c r="R133" s="332"/>
      <c r="S133" s="332"/>
      <c r="T133" s="332"/>
      <c r="U133" s="333"/>
      <c r="V133" s="430"/>
      <c r="X133" s="88"/>
    </row>
    <row r="134" spans="1:24" ht="45.75" customHeight="1" thickBot="1">
      <c r="A134" s="301"/>
      <c r="B134" s="301"/>
      <c r="C134" s="301"/>
      <c r="D134" s="302"/>
      <c r="E134" s="302"/>
      <c r="F134" s="302"/>
      <c r="G134" s="302"/>
      <c r="H134" s="302"/>
      <c r="I134" s="302"/>
      <c r="J134" s="302"/>
      <c r="K134" s="302"/>
      <c r="L134" s="317"/>
      <c r="M134" s="98"/>
      <c r="N134" s="431" t="s">
        <v>17</v>
      </c>
      <c r="O134" s="432"/>
      <c r="P134" s="18">
        <f>SUM(S162:S173)</f>
        <v>48.000000000000156</v>
      </c>
      <c r="Q134" s="18">
        <f>SUM(S174:S184)</f>
        <v>62.000000000000099</v>
      </c>
      <c r="R134" s="18">
        <f>SUM(S185:S195)</f>
        <v>132</v>
      </c>
      <c r="S134" s="18">
        <f>SUM(S196:S206)</f>
        <v>51.000000000000057</v>
      </c>
      <c r="T134" s="18">
        <f>SUM(S207:S217)</f>
        <v>9.9999999999999645</v>
      </c>
      <c r="U134" s="18">
        <f>SUM(S218:S228)</f>
        <v>0</v>
      </c>
      <c r="V134" s="19">
        <f t="shared" ref="V134:V141" si="28">P134+Q134+R134+S134+T134+U134</f>
        <v>303.00000000000028</v>
      </c>
      <c r="X134" s="88"/>
    </row>
    <row r="135" spans="1:24" ht="16.899999999999999" customHeight="1" thickBot="1">
      <c r="A135" s="317"/>
      <c r="B135" s="317"/>
      <c r="C135" s="317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211" t="s">
        <v>18</v>
      </c>
      <c r="O135" s="211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300" t="str">
        <f>A152</f>
        <v>Желтый банан Баринофф</v>
      </c>
      <c r="B136" s="318">
        <v>0.83333333333333337</v>
      </c>
      <c r="C136" s="318">
        <v>0.89583333333333337</v>
      </c>
      <c r="D136" s="320">
        <f>(C136-B136+(C136&lt;B136))*24*60</f>
        <v>90</v>
      </c>
      <c r="E136" s="322">
        <v>2200</v>
      </c>
      <c r="F136" s="335">
        <f>IF(E136=0,0,(F152/J118*60))</f>
        <v>46.800000000000004</v>
      </c>
      <c r="G136" s="339">
        <f>IF($K136=0,0,(K136*100)/(D136*$J$3/60))</f>
        <v>52</v>
      </c>
      <c r="H136" s="335">
        <f>P134+P141</f>
        <v>48.000000000000156</v>
      </c>
      <c r="I136" s="339">
        <f>D136-F136-P142</f>
        <v>-4.8000000000001606</v>
      </c>
      <c r="J136" s="320">
        <f>(D136-H136)/60*E136</f>
        <v>1539.9999999999943</v>
      </c>
      <c r="K136" s="341">
        <f>F152</f>
        <v>1560</v>
      </c>
      <c r="L136" s="100">
        <f>IF($K136=0,0,K136/J136)</f>
        <v>1.0129870129870167</v>
      </c>
      <c r="N136" s="211" t="s">
        <v>19</v>
      </c>
      <c r="O136" s="211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209"/>
    </row>
    <row r="137" spans="1:24" ht="17.25" customHeight="1" thickBot="1">
      <c r="A137" s="317"/>
      <c r="B137" s="319"/>
      <c r="C137" s="319"/>
      <c r="D137" s="321"/>
      <c r="E137" s="323"/>
      <c r="F137" s="336"/>
      <c r="G137" s="340"/>
      <c r="H137" s="336"/>
      <c r="I137" s="340"/>
      <c r="J137" s="321"/>
      <c r="K137" s="342"/>
      <c r="L137" s="101">
        <f>K136-J136</f>
        <v>20.000000000005684</v>
      </c>
      <c r="N137" s="211" t="s">
        <v>20</v>
      </c>
      <c r="O137" s="211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209"/>
    </row>
    <row r="138" spans="1:24" ht="17.25" customHeight="1">
      <c r="A138" s="300" t="str">
        <f>A153</f>
        <v>Амаретто Баринофф</v>
      </c>
      <c r="B138" s="318">
        <v>0.89583333333333337</v>
      </c>
      <c r="C138" s="318">
        <v>1.0250000000000001</v>
      </c>
      <c r="D138" s="320">
        <f>(C138-B138+(C138&lt;B138))*24*60</f>
        <v>186.00000000000014</v>
      </c>
      <c r="E138" s="322">
        <v>2200</v>
      </c>
      <c r="F138" s="335">
        <f>IF(E138=0,0,(F153/J118*60))</f>
        <v>142.20000000000002</v>
      </c>
      <c r="G138" s="339">
        <f>IF($K138=0,0,(K138*100)/(D138*$J$3/60))</f>
        <v>76.451612903225751</v>
      </c>
      <c r="H138" s="335">
        <f>Q134+Q141</f>
        <v>62.000000000000099</v>
      </c>
      <c r="I138" s="339">
        <f>D138-F138-Q142</f>
        <v>-28.199999999999932</v>
      </c>
      <c r="J138" s="320">
        <f>(D138-H138)/60*E138</f>
        <v>4546.6666666666679</v>
      </c>
      <c r="K138" s="341">
        <f>F153</f>
        <v>4740</v>
      </c>
      <c r="L138" s="102">
        <f>IF($K138=0,0,K138/J138)</f>
        <v>1.0425219941348971</v>
      </c>
      <c r="N138" s="211" t="s">
        <v>27</v>
      </c>
      <c r="O138" s="211"/>
      <c r="P138" s="18">
        <f>SUM(W161:W172)</f>
        <v>0</v>
      </c>
      <c r="Q138" s="18">
        <f>SUM(W173:W183)</f>
        <v>9.9999999999999645</v>
      </c>
      <c r="R138" s="18">
        <f>SUM(W184:W194)</f>
        <v>9.9999999999999947</v>
      </c>
      <c r="S138" s="18">
        <f>SUM(W195:W205)</f>
        <v>4.9999999999999822</v>
      </c>
      <c r="T138" s="18">
        <f>SUM(W206:W216)</f>
        <v>10.000000000000044</v>
      </c>
      <c r="U138" s="18">
        <f>SUM(W217:W227)</f>
        <v>0</v>
      </c>
      <c r="V138" s="19">
        <f t="shared" si="28"/>
        <v>34.999999999999986</v>
      </c>
      <c r="W138" s="209"/>
    </row>
    <row r="139" spans="1:24" ht="16.899999999999999" customHeight="1" thickBot="1">
      <c r="A139" s="317"/>
      <c r="B139" s="319"/>
      <c r="C139" s="319"/>
      <c r="D139" s="321"/>
      <c r="E139" s="323"/>
      <c r="F139" s="336"/>
      <c r="G139" s="340"/>
      <c r="H139" s="336"/>
      <c r="I139" s="340"/>
      <c r="J139" s="321"/>
      <c r="K139" s="342"/>
      <c r="L139" s="101">
        <f>K138-J138</f>
        <v>193.33333333333212</v>
      </c>
      <c r="N139" s="212" t="s">
        <v>21</v>
      </c>
      <c r="O139" s="212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209"/>
    </row>
    <row r="140" spans="1:24" ht="16.899999999999999" customHeight="1" collapsed="1">
      <c r="A140" s="300" t="str">
        <f>A154</f>
        <v>Голубой Кюрасао Баринофф</v>
      </c>
      <c r="B140" s="318">
        <v>2.4999999999999998E-2</v>
      </c>
      <c r="C140" s="318">
        <v>0.20138888888888887</v>
      </c>
      <c r="D140" s="320">
        <f>(C140-B140+(C140&lt;B140))*24*60</f>
        <v>253.99999999999994</v>
      </c>
      <c r="E140" s="322">
        <v>2200</v>
      </c>
      <c r="F140" s="335">
        <f>IF(E140=0,0,(F154/J118*60))</f>
        <v>141.26999999999998</v>
      </c>
      <c r="G140" s="339">
        <f>IF($K140=0,0,(K140*100)/(D140*$J$3/60))</f>
        <v>55.618110236220488</v>
      </c>
      <c r="H140" s="335">
        <f>R134+R141</f>
        <v>132</v>
      </c>
      <c r="I140" s="339">
        <f>D140-F140-R142</f>
        <v>-29.270000000000039</v>
      </c>
      <c r="J140" s="320">
        <f>(D140-H140)/60*E140</f>
        <v>4473.3333333333312</v>
      </c>
      <c r="K140" s="341">
        <f>F154</f>
        <v>4709</v>
      </c>
      <c r="L140" s="100">
        <f>IF($K140=0,0,K140/J140)</f>
        <v>1.0526825633383015</v>
      </c>
      <c r="N140" s="212" t="s">
        <v>39</v>
      </c>
      <c r="O140" s="212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209"/>
      <c r="X140" s="209"/>
    </row>
    <row r="141" spans="1:24" ht="16.899999999999999" customHeight="1" thickBot="1">
      <c r="A141" s="317"/>
      <c r="B141" s="319"/>
      <c r="C141" s="319"/>
      <c r="D141" s="321"/>
      <c r="E141" s="323"/>
      <c r="F141" s="336"/>
      <c r="G141" s="340"/>
      <c r="H141" s="336"/>
      <c r="I141" s="340"/>
      <c r="J141" s="321"/>
      <c r="K141" s="342"/>
      <c r="L141" s="101">
        <f>K140-J140</f>
        <v>235.66666666666879</v>
      </c>
      <c r="N141" s="433" t="s">
        <v>22</v>
      </c>
      <c r="O141" s="434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209"/>
      <c r="X141" s="209"/>
    </row>
    <row r="142" spans="1:24" ht="16.899999999999999" customHeight="1" collapsed="1">
      <c r="A142" s="300" t="str">
        <f>A155</f>
        <v>Груша Баринофф</v>
      </c>
      <c r="B142" s="318">
        <v>0.20138888888888887</v>
      </c>
      <c r="C142" s="318">
        <v>0.2986111111111111</v>
      </c>
      <c r="D142" s="320">
        <f>(C142-B142+(C142&lt;B142))*24*60</f>
        <v>140.00000000000003</v>
      </c>
      <c r="E142" s="322">
        <v>2200</v>
      </c>
      <c r="F142" s="335">
        <f>IF(E142=0,0,(F155/J118*60))</f>
        <v>93.179999999999993</v>
      </c>
      <c r="G142" s="339">
        <f>IF($K142=0,0,(K142*100)/(D142*$J$3/60))</f>
        <v>66.557142857142836</v>
      </c>
      <c r="H142" s="335">
        <f>S134+S141</f>
        <v>51.000000000000057</v>
      </c>
      <c r="I142" s="339">
        <f>D142-F142-S142</f>
        <v>-9.1800000000000068</v>
      </c>
      <c r="J142" s="320">
        <f>(D142-H142)/60*E142</f>
        <v>3263.3333333333326</v>
      </c>
      <c r="K142" s="341">
        <f>F155</f>
        <v>3106</v>
      </c>
      <c r="L142" s="100">
        <f>IF($K142=0,0,K142/J142)</f>
        <v>0.95178753830439244</v>
      </c>
      <c r="N142" s="435" t="s">
        <v>15</v>
      </c>
      <c r="O142" s="436"/>
      <c r="P142" s="19">
        <f t="shared" ref="P142:U142" si="29">SUM(P133:P141)</f>
        <v>48.000000000000156</v>
      </c>
      <c r="Q142" s="19">
        <f t="shared" si="29"/>
        <v>72.000000000000057</v>
      </c>
      <c r="R142" s="19">
        <f t="shared" si="29"/>
        <v>142</v>
      </c>
      <c r="S142" s="19">
        <f t="shared" si="29"/>
        <v>56.000000000000043</v>
      </c>
      <c r="T142" s="19">
        <f t="shared" si="29"/>
        <v>20.000000000000007</v>
      </c>
      <c r="U142" s="19">
        <f t="shared" si="29"/>
        <v>0</v>
      </c>
      <c r="V142" s="19">
        <f>P142+Q142+R142+S142+T142+U142</f>
        <v>338.00000000000028</v>
      </c>
      <c r="W142" s="209"/>
      <c r="X142" s="209"/>
    </row>
    <row r="143" spans="1:24" ht="16.899999999999999" customHeight="1" thickBot="1">
      <c r="A143" s="317"/>
      <c r="B143" s="319"/>
      <c r="C143" s="319"/>
      <c r="D143" s="321"/>
      <c r="E143" s="323"/>
      <c r="F143" s="336"/>
      <c r="G143" s="340"/>
      <c r="H143" s="336"/>
      <c r="I143" s="340"/>
      <c r="J143" s="321"/>
      <c r="K143" s="342"/>
      <c r="L143" s="101">
        <f>K142-J142</f>
        <v>-157.33333333333258</v>
      </c>
      <c r="N143" s="435"/>
      <c r="O143" s="436"/>
      <c r="P143" s="19"/>
      <c r="Q143" s="19"/>
      <c r="R143" s="19"/>
      <c r="S143" s="19"/>
      <c r="T143" s="19"/>
      <c r="U143" s="19"/>
      <c r="V143" s="19"/>
      <c r="W143" s="209"/>
      <c r="X143" s="209"/>
    </row>
    <row r="144" spans="1:24" ht="16.899999999999999" customHeight="1">
      <c r="A144" s="300" t="str">
        <f>A156</f>
        <v>Кедровый орех Баринофф</v>
      </c>
      <c r="B144" s="318">
        <v>0.2986111111111111</v>
      </c>
      <c r="C144" s="318">
        <v>0.33333333333333331</v>
      </c>
      <c r="D144" s="320">
        <f>(C144-B144+(C144&lt;B144))*24*60</f>
        <v>49.999999999999986</v>
      </c>
      <c r="E144" s="322">
        <v>2200</v>
      </c>
      <c r="F144" s="335">
        <f>IF(E144=0,0,(F156/J118*60))</f>
        <v>23.16</v>
      </c>
      <c r="G144" s="339">
        <f>IF($K144=0,0,(K144*100)/(D144*$J$3/60))</f>
        <v>46.320000000000007</v>
      </c>
      <c r="H144" s="335">
        <f>T134+T141</f>
        <v>9.9999999999999645</v>
      </c>
      <c r="I144" s="339">
        <f>D144-F144-T142</f>
        <v>6.8399999999999785</v>
      </c>
      <c r="J144" s="320">
        <f>(D144-H144)/60*E144</f>
        <v>1466.6666666666677</v>
      </c>
      <c r="K144" s="341">
        <f>F156</f>
        <v>772</v>
      </c>
      <c r="L144" s="100">
        <f>IF($K144=0,0,K144/J144)</f>
        <v>0.52636363636363603</v>
      </c>
      <c r="V144" s="209"/>
      <c r="W144" s="209"/>
      <c r="X144" s="209"/>
    </row>
    <row r="145" spans="1:26" ht="16.899999999999999" customHeight="1" thickBot="1">
      <c r="A145" s="317"/>
      <c r="B145" s="319"/>
      <c r="C145" s="319"/>
      <c r="D145" s="321"/>
      <c r="E145" s="323"/>
      <c r="F145" s="336"/>
      <c r="G145" s="340"/>
      <c r="H145" s="336"/>
      <c r="I145" s="340"/>
      <c r="J145" s="321"/>
      <c r="K145" s="342"/>
      <c r="L145" s="101">
        <f>K144-J144</f>
        <v>-694.66666666666765</v>
      </c>
      <c r="V145" s="209"/>
      <c r="W145" s="209"/>
      <c r="X145" s="209"/>
    </row>
    <row r="146" spans="1:26" ht="16.899999999999999" customHeight="1">
      <c r="A146" s="300">
        <f>A157</f>
        <v>0</v>
      </c>
      <c r="B146" s="318"/>
      <c r="C146" s="318"/>
      <c r="D146" s="320">
        <f>(C146-B146+(C146&lt;B146))*24*60</f>
        <v>0</v>
      </c>
      <c r="E146" s="322"/>
      <c r="F146" s="335">
        <f>IF(E146=0,0,(F157/J118*60))</f>
        <v>0</v>
      </c>
      <c r="G146" s="339">
        <f>IF($K146=0,0,(K146*100)/(D146*$J$3/60))</f>
        <v>0</v>
      </c>
      <c r="H146" s="335">
        <f>U134+U141</f>
        <v>0</v>
      </c>
      <c r="I146" s="339">
        <f>D146-F146-U142</f>
        <v>0</v>
      </c>
      <c r="J146" s="320">
        <f>(D146-H146)/60*E146</f>
        <v>0</v>
      </c>
      <c r="K146" s="341">
        <f>F157</f>
        <v>0</v>
      </c>
      <c r="L146" s="100">
        <f>IF($K146=0,0,K146/J146)</f>
        <v>0</v>
      </c>
      <c r="V146" s="209"/>
      <c r="W146" s="209"/>
      <c r="X146" s="209"/>
    </row>
    <row r="147" spans="1:26" ht="16.899999999999999" customHeight="1" thickBot="1">
      <c r="A147" s="317"/>
      <c r="B147" s="319"/>
      <c r="C147" s="319"/>
      <c r="D147" s="321"/>
      <c r="E147" s="323"/>
      <c r="F147" s="336"/>
      <c r="G147" s="340"/>
      <c r="H147" s="336"/>
      <c r="I147" s="340"/>
      <c r="J147" s="321"/>
      <c r="K147" s="342"/>
      <c r="L147" s="103">
        <f>K146-J146</f>
        <v>0</v>
      </c>
      <c r="V147" s="209"/>
      <c r="W147" s="209"/>
      <c r="X147" s="209"/>
    </row>
    <row r="148" spans="1:26" s="104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210" t="s">
        <v>81</v>
      </c>
      <c r="K148" s="140" t="s">
        <v>82</v>
      </c>
      <c r="L148" s="437">
        <f>IF($K149=0,0,K149/J149)</f>
        <v>0.97364290385873165</v>
      </c>
      <c r="N148"/>
      <c r="O148"/>
      <c r="P148"/>
      <c r="Q148"/>
      <c r="R148"/>
      <c r="S148"/>
      <c r="T148"/>
      <c r="U148"/>
      <c r="V148" s="209"/>
      <c r="W148" s="105"/>
      <c r="X148" s="105"/>
    </row>
    <row r="149" spans="1:26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41">
        <f>J136+J138+J140+J142+J144+J146</f>
        <v>15289.999999999993</v>
      </c>
      <c r="K149" s="140">
        <f>K136+K138+K140+K142+K144+K146</f>
        <v>14887</v>
      </c>
      <c r="L149" s="438"/>
      <c r="M149" s="209"/>
      <c r="V149" s="209"/>
      <c r="W149" s="209"/>
      <c r="X149" s="209"/>
    </row>
    <row r="150" spans="1:26" ht="17.25" customHeight="1">
      <c r="A150" s="363" t="s">
        <v>11</v>
      </c>
      <c r="B150" s="364"/>
      <c r="C150" s="364"/>
      <c r="D150" s="364"/>
      <c r="E150" s="337"/>
      <c r="F150" s="300" t="s">
        <v>78</v>
      </c>
      <c r="G150" s="300" t="s">
        <v>80</v>
      </c>
      <c r="H150" s="367"/>
      <c r="I150" s="20"/>
      <c r="J150" s="21"/>
      <c r="K150" s="22"/>
      <c r="L150" s="367" t="s">
        <v>56</v>
      </c>
      <c r="M150" s="356"/>
      <c r="V150" s="209"/>
      <c r="W150" s="106"/>
      <c r="X150" s="106"/>
    </row>
    <row r="151" spans="1:26" ht="17.25" customHeight="1" thickBot="1">
      <c r="A151" s="439"/>
      <c r="B151" s="440"/>
      <c r="C151" s="440"/>
      <c r="D151" s="440"/>
      <c r="E151" s="441"/>
      <c r="F151" s="317"/>
      <c r="G151" s="317"/>
      <c r="H151" s="416"/>
      <c r="I151" s="117"/>
      <c r="J151" s="118"/>
      <c r="K151" s="115"/>
      <c r="L151" s="416"/>
      <c r="M151" s="356"/>
      <c r="V151" s="209"/>
      <c r="W151" s="106"/>
      <c r="X151" s="106"/>
    </row>
    <row r="152" spans="1:26" ht="15.75" thickBot="1">
      <c r="A152" s="360" t="s">
        <v>409</v>
      </c>
      <c r="B152" s="361"/>
      <c r="C152" s="361"/>
      <c r="D152" s="361"/>
      <c r="E152" s="362"/>
      <c r="F152" s="62">
        <v>1560</v>
      </c>
      <c r="G152" s="63">
        <v>6084</v>
      </c>
      <c r="H152" s="131"/>
      <c r="I152" s="121"/>
      <c r="J152" s="135"/>
      <c r="K152" s="123">
        <f>G152</f>
        <v>6084</v>
      </c>
      <c r="L152" s="136"/>
      <c r="M152" s="133"/>
      <c r="V152" s="209"/>
      <c r="W152" s="209"/>
      <c r="X152" s="209"/>
    </row>
    <row r="153" spans="1:26" ht="13.5" customHeight="1" thickBot="1">
      <c r="A153" s="360" t="s">
        <v>411</v>
      </c>
      <c r="B153" s="361"/>
      <c r="C153" s="361"/>
      <c r="D153" s="361"/>
      <c r="E153" s="362"/>
      <c r="F153" s="62">
        <v>4740</v>
      </c>
      <c r="G153" s="64">
        <v>4746</v>
      </c>
      <c r="H153" s="132"/>
      <c r="I153" s="110"/>
      <c r="J153" s="134"/>
      <c r="K153" s="17">
        <f t="shared" ref="K153:K157" si="30">G153</f>
        <v>4746</v>
      </c>
      <c r="L153" s="137"/>
      <c r="M153" s="133"/>
      <c r="V153" s="209"/>
      <c r="W153" s="209"/>
      <c r="X153" s="209"/>
    </row>
    <row r="154" spans="1:26" ht="13.5" customHeight="1" thickBot="1">
      <c r="A154" s="360" t="s">
        <v>412</v>
      </c>
      <c r="B154" s="361"/>
      <c r="C154" s="361"/>
      <c r="D154" s="361"/>
      <c r="E154" s="362"/>
      <c r="F154" s="62">
        <v>4709</v>
      </c>
      <c r="G154" s="64">
        <v>4698</v>
      </c>
      <c r="H154" s="132"/>
      <c r="I154" s="110"/>
      <c r="J154" s="134"/>
      <c r="K154" s="17">
        <f t="shared" si="30"/>
        <v>4698</v>
      </c>
      <c r="L154" s="137"/>
      <c r="M154" s="133"/>
      <c r="V154" s="209"/>
      <c r="W154" s="209"/>
      <c r="X154" s="209"/>
    </row>
    <row r="155" spans="1:26" ht="13.5" customHeight="1" thickBot="1">
      <c r="A155" s="360" t="s">
        <v>413</v>
      </c>
      <c r="B155" s="361"/>
      <c r="C155" s="361"/>
      <c r="D155" s="361"/>
      <c r="E155" s="362"/>
      <c r="F155" s="62">
        <v>3106</v>
      </c>
      <c r="G155" s="64">
        <v>3096</v>
      </c>
      <c r="H155" s="132"/>
      <c r="I155" s="110"/>
      <c r="J155" s="134"/>
      <c r="K155" s="17">
        <f t="shared" si="30"/>
        <v>3096</v>
      </c>
      <c r="L155" s="137"/>
      <c r="M155" s="133"/>
      <c r="V155" s="209"/>
      <c r="W155" s="209"/>
      <c r="X155" s="209"/>
    </row>
    <row r="156" spans="1:26" ht="13.5" customHeight="1" thickBot="1">
      <c r="A156" s="360" t="s">
        <v>414</v>
      </c>
      <c r="B156" s="361"/>
      <c r="C156" s="361"/>
      <c r="D156" s="361"/>
      <c r="E156" s="362"/>
      <c r="F156" s="62">
        <v>772</v>
      </c>
      <c r="G156" s="64"/>
      <c r="H156" s="132"/>
      <c r="I156" s="110"/>
      <c r="J156" s="134"/>
      <c r="K156" s="17">
        <f t="shared" si="30"/>
        <v>0</v>
      </c>
      <c r="L156" s="137"/>
      <c r="M156" s="133"/>
      <c r="V156" s="209"/>
      <c r="W156" s="209"/>
      <c r="X156" s="209"/>
    </row>
    <row r="157" spans="1:26" ht="13.5" customHeight="1" thickBot="1">
      <c r="A157" s="369"/>
      <c r="B157" s="370"/>
      <c r="C157" s="370"/>
      <c r="D157" s="370"/>
      <c r="E157" s="371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209"/>
      <c r="W157" s="209"/>
      <c r="X157" s="209"/>
    </row>
    <row r="158" spans="1:26" ht="13.5" thickBot="1">
      <c r="A158" s="372" t="s">
        <v>79</v>
      </c>
      <c r="B158" s="373"/>
      <c r="C158" s="373"/>
      <c r="D158" s="373"/>
      <c r="E158" s="373"/>
      <c r="F158" s="373"/>
      <c r="G158" s="373"/>
      <c r="H158" s="373"/>
      <c r="I158" s="373"/>
      <c r="J158" s="375"/>
      <c r="K158" s="116">
        <f>SUM(K152:K157)</f>
        <v>18624</v>
      </c>
      <c r="L158" s="116">
        <f>SUM(L153+L153)</f>
        <v>0</v>
      </c>
      <c r="M158" s="112"/>
      <c r="V158" s="209"/>
    </row>
    <row r="159" spans="1:26" ht="12.75" customHeight="1" thickBot="1"/>
    <row r="160" spans="1:26" ht="12.75" customHeight="1" thickBot="1">
      <c r="A160" s="380" t="s">
        <v>11</v>
      </c>
      <c r="B160" s="376" t="s">
        <v>59</v>
      </c>
      <c r="C160" s="378"/>
      <c r="D160" s="380" t="s">
        <v>58</v>
      </c>
      <c r="E160" s="380" t="s">
        <v>1</v>
      </c>
      <c r="F160" s="376" t="s">
        <v>6</v>
      </c>
      <c r="G160" s="378"/>
      <c r="H160" s="380" t="s">
        <v>5</v>
      </c>
      <c r="I160" s="388" t="s">
        <v>12</v>
      </c>
      <c r="J160" s="389"/>
      <c r="K160" s="380" t="s">
        <v>38</v>
      </c>
      <c r="L160" s="376" t="s">
        <v>0</v>
      </c>
      <c r="M160" s="383"/>
      <c r="N160" s="378"/>
      <c r="O160" s="380" t="s">
        <v>4</v>
      </c>
      <c r="P160" s="380" t="s">
        <v>2</v>
      </c>
      <c r="Q160" s="380" t="s">
        <v>3</v>
      </c>
      <c r="S160" s="390" t="s">
        <v>26</v>
      </c>
      <c r="T160" s="391"/>
      <c r="U160" s="391"/>
      <c r="V160" s="391"/>
      <c r="W160" s="391"/>
      <c r="X160" s="391"/>
      <c r="Y160" s="391"/>
      <c r="Z160" s="392"/>
    </row>
    <row r="161" spans="1:28" s="85" customFormat="1" ht="25.5" customHeight="1" thickBot="1">
      <c r="A161" s="381"/>
      <c r="B161" s="377"/>
      <c r="C161" s="379"/>
      <c r="D161" s="381"/>
      <c r="E161" s="381"/>
      <c r="F161" s="377"/>
      <c r="G161" s="379"/>
      <c r="H161" s="381"/>
      <c r="I161" s="27" t="s">
        <v>13</v>
      </c>
      <c r="J161" s="28" t="s">
        <v>14</v>
      </c>
      <c r="K161" s="381"/>
      <c r="L161" s="377"/>
      <c r="M161" s="399"/>
      <c r="N161" s="379"/>
      <c r="O161" s="381"/>
      <c r="P161" s="381"/>
      <c r="Q161" s="381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450" t="str">
        <f>A152</f>
        <v>Желтый банан Баринофф</v>
      </c>
      <c r="B162" s="23">
        <f>B136</f>
        <v>0.83333333333333337</v>
      </c>
      <c r="C162" s="23">
        <f>B162+1/24</f>
        <v>0.875</v>
      </c>
      <c r="D162" s="1"/>
      <c r="E162" s="215"/>
      <c r="F162" s="408" t="s">
        <v>132</v>
      </c>
      <c r="G162" s="409"/>
      <c r="H162" s="2" t="s">
        <v>99</v>
      </c>
      <c r="I162" s="3">
        <v>0.86249999999999993</v>
      </c>
      <c r="J162" s="3">
        <v>0.86944444444444446</v>
      </c>
      <c r="K162" s="29">
        <f>(J162-I162+(J162&lt;I162))*24*60</f>
        <v>10.000000000000124</v>
      </c>
      <c r="L162" s="410"/>
      <c r="M162" s="411"/>
      <c r="N162" s="412"/>
      <c r="O162" s="35" t="str">
        <f t="shared" ref="O162:O225" si="31">IF(H162=$V$5,$F$122,"")</f>
        <v/>
      </c>
      <c r="P162" s="215"/>
      <c r="Q162" s="4"/>
      <c r="R162"/>
      <c r="S162" s="33">
        <f>IF($H162="ПЛАНОВЫЕ",$K162,0)</f>
        <v>10.000000000000124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451"/>
      <c r="B163" s="24">
        <f>C162</f>
        <v>0.875</v>
      </c>
      <c r="C163" s="24">
        <f>B163+1/24</f>
        <v>0.91666666666666663</v>
      </c>
      <c r="D163" s="5"/>
      <c r="E163" s="213"/>
      <c r="F163" s="393" t="s">
        <v>104</v>
      </c>
      <c r="G163" s="394"/>
      <c r="H163" s="6" t="s">
        <v>99</v>
      </c>
      <c r="I163" s="7">
        <v>0.86944444444444446</v>
      </c>
      <c r="J163" s="7">
        <v>0.89583333333333337</v>
      </c>
      <c r="K163" s="30">
        <f t="shared" ref="K163:K226" si="32">(J163-I163+(J163&lt;I163))*24*60</f>
        <v>38.000000000000028</v>
      </c>
      <c r="L163" s="442"/>
      <c r="M163" s="443"/>
      <c r="N163" s="444"/>
      <c r="O163" s="36" t="str">
        <f t="shared" si="31"/>
        <v/>
      </c>
      <c r="P163" s="213"/>
      <c r="Q163" s="8"/>
      <c r="R163"/>
      <c r="S163" s="33">
        <f t="shared" ref="S163:S226" si="33">IF($H163="ПЛАНОВЫЕ",$K163,0)</f>
        <v>38.000000000000028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451"/>
      <c r="B164" s="24">
        <f t="shared" ref="B164:B173" si="41">C163</f>
        <v>0.91666666666666663</v>
      </c>
      <c r="C164" s="24">
        <f t="shared" ref="C164:C173" si="42">B164+1/24</f>
        <v>0.95833333333333326</v>
      </c>
      <c r="D164" s="5"/>
      <c r="E164" s="213"/>
      <c r="F164" s="393"/>
      <c r="G164" s="394"/>
      <c r="H164" s="6"/>
      <c r="I164" s="7"/>
      <c r="J164" s="7"/>
      <c r="K164" s="30">
        <f t="shared" si="32"/>
        <v>0</v>
      </c>
      <c r="L164" s="442"/>
      <c r="M164" s="443"/>
      <c r="N164" s="444"/>
      <c r="O164" s="36">
        <f t="shared" si="31"/>
        <v>0</v>
      </c>
      <c r="P164" s="213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451"/>
      <c r="B165" s="24">
        <f t="shared" si="41"/>
        <v>0.95833333333333326</v>
      </c>
      <c r="C165" s="24">
        <f t="shared" si="42"/>
        <v>0.99999999999999989</v>
      </c>
      <c r="D165" s="5"/>
      <c r="E165" s="213"/>
      <c r="F165" s="393"/>
      <c r="G165" s="394"/>
      <c r="H165" s="6"/>
      <c r="I165" s="7"/>
      <c r="J165" s="7"/>
      <c r="K165" s="30">
        <f t="shared" si="32"/>
        <v>0</v>
      </c>
      <c r="L165" s="442"/>
      <c r="M165" s="443"/>
      <c r="N165" s="444"/>
      <c r="O165" s="36">
        <f t="shared" si="31"/>
        <v>0</v>
      </c>
      <c r="P165" s="213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451"/>
      <c r="B166" s="24">
        <f t="shared" si="41"/>
        <v>0.99999999999999989</v>
      </c>
      <c r="C166" s="24">
        <f t="shared" si="42"/>
        <v>1.0416666666666665</v>
      </c>
      <c r="D166" s="5"/>
      <c r="E166" s="213"/>
      <c r="F166" s="393"/>
      <c r="G166" s="394"/>
      <c r="H166" s="6"/>
      <c r="I166" s="7"/>
      <c r="J166" s="7"/>
      <c r="K166" s="30">
        <f t="shared" si="32"/>
        <v>0</v>
      </c>
      <c r="L166" s="442"/>
      <c r="M166" s="443"/>
      <c r="N166" s="444"/>
      <c r="O166" s="36">
        <f t="shared" si="31"/>
        <v>0</v>
      </c>
      <c r="P166" s="213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451"/>
      <c r="B167" s="24">
        <f t="shared" si="41"/>
        <v>1.0416666666666665</v>
      </c>
      <c r="C167" s="24">
        <f t="shared" si="42"/>
        <v>1.0833333333333333</v>
      </c>
      <c r="D167" s="5"/>
      <c r="E167" s="213"/>
      <c r="F167" s="393"/>
      <c r="G167" s="394"/>
      <c r="H167" s="6"/>
      <c r="I167" s="7"/>
      <c r="J167" s="7"/>
      <c r="K167" s="30">
        <f t="shared" si="32"/>
        <v>0</v>
      </c>
      <c r="L167" s="442"/>
      <c r="M167" s="443"/>
      <c r="N167" s="444"/>
      <c r="O167" s="36">
        <f t="shared" si="31"/>
        <v>0</v>
      </c>
      <c r="P167" s="213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451"/>
      <c r="B168" s="24">
        <f t="shared" si="41"/>
        <v>1.0833333333333333</v>
      </c>
      <c r="C168" s="24">
        <f t="shared" si="42"/>
        <v>1.125</v>
      </c>
      <c r="D168" s="5"/>
      <c r="E168" s="9"/>
      <c r="F168" s="393"/>
      <c r="G168" s="394"/>
      <c r="H168" s="6"/>
      <c r="I168" s="7"/>
      <c r="J168" s="7"/>
      <c r="K168" s="30">
        <f t="shared" si="32"/>
        <v>0</v>
      </c>
      <c r="L168" s="442"/>
      <c r="M168" s="443"/>
      <c r="N168" s="444"/>
      <c r="O168" s="36">
        <f t="shared" si="31"/>
        <v>0</v>
      </c>
      <c r="P168" s="213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451"/>
      <c r="B169" s="24">
        <f t="shared" si="41"/>
        <v>1.125</v>
      </c>
      <c r="C169" s="24">
        <f t="shared" si="42"/>
        <v>1.1666666666666667</v>
      </c>
      <c r="D169" s="5"/>
      <c r="E169" s="9"/>
      <c r="F169" s="393"/>
      <c r="G169" s="394"/>
      <c r="H169" s="6"/>
      <c r="I169" s="7"/>
      <c r="J169" s="7"/>
      <c r="K169" s="30">
        <f t="shared" si="32"/>
        <v>0</v>
      </c>
      <c r="L169" s="442"/>
      <c r="M169" s="443"/>
      <c r="N169" s="444"/>
      <c r="O169" s="36">
        <f t="shared" si="31"/>
        <v>0</v>
      </c>
      <c r="P169" s="213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451"/>
      <c r="B170" s="24">
        <f t="shared" si="41"/>
        <v>1.1666666666666667</v>
      </c>
      <c r="C170" s="24">
        <f t="shared" si="42"/>
        <v>1.2083333333333335</v>
      </c>
      <c r="D170" s="5"/>
      <c r="E170" s="9"/>
      <c r="F170" s="393"/>
      <c r="G170" s="394"/>
      <c r="H170" s="6"/>
      <c r="I170" s="7"/>
      <c r="J170" s="7"/>
      <c r="K170" s="30">
        <f t="shared" si="32"/>
        <v>0</v>
      </c>
      <c r="L170" s="442"/>
      <c r="M170" s="443"/>
      <c r="N170" s="444"/>
      <c r="O170" s="36">
        <f t="shared" si="31"/>
        <v>0</v>
      </c>
      <c r="P170" s="213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451"/>
      <c r="B171" s="24">
        <f t="shared" si="41"/>
        <v>1.2083333333333335</v>
      </c>
      <c r="C171" s="24">
        <f t="shared" si="42"/>
        <v>1.2500000000000002</v>
      </c>
      <c r="D171" s="5"/>
      <c r="E171" s="9"/>
      <c r="F171" s="393"/>
      <c r="G171" s="394"/>
      <c r="H171" s="6"/>
      <c r="I171" s="7"/>
      <c r="J171" s="7"/>
      <c r="K171" s="30">
        <f t="shared" si="32"/>
        <v>0</v>
      </c>
      <c r="L171" s="442"/>
      <c r="M171" s="443"/>
      <c r="N171" s="444"/>
      <c r="O171" s="36">
        <f t="shared" si="31"/>
        <v>0</v>
      </c>
      <c r="P171" s="213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451"/>
      <c r="B172" s="24">
        <f t="shared" si="41"/>
        <v>1.2500000000000002</v>
      </c>
      <c r="C172" s="24">
        <f t="shared" si="42"/>
        <v>1.291666666666667</v>
      </c>
      <c r="D172" s="10"/>
      <c r="E172" s="9"/>
      <c r="F172" s="393"/>
      <c r="G172" s="394"/>
      <c r="H172" s="6"/>
      <c r="I172" s="7"/>
      <c r="J172" s="7"/>
      <c r="K172" s="30">
        <f t="shared" si="32"/>
        <v>0</v>
      </c>
      <c r="L172" s="442"/>
      <c r="M172" s="443"/>
      <c r="N172" s="444"/>
      <c r="O172" s="36">
        <f t="shared" si="31"/>
        <v>0</v>
      </c>
      <c r="P172" s="213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452"/>
      <c r="B173" s="25">
        <f t="shared" si="41"/>
        <v>1.291666666666667</v>
      </c>
      <c r="C173" s="26">
        <f t="shared" si="42"/>
        <v>1.3333333333333337</v>
      </c>
      <c r="D173" s="11"/>
      <c r="E173" s="11"/>
      <c r="F173" s="445"/>
      <c r="G173" s="446"/>
      <c r="H173" s="6"/>
      <c r="I173" s="13"/>
      <c r="J173" s="13"/>
      <c r="K173" s="31">
        <f t="shared" si="32"/>
        <v>0</v>
      </c>
      <c r="L173" s="447"/>
      <c r="M173" s="448"/>
      <c r="N173" s="449"/>
      <c r="O173" s="39">
        <f t="shared" si="31"/>
        <v>0</v>
      </c>
      <c r="P173" s="214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450" t="str">
        <f>A153</f>
        <v>Амаретто Баринофф</v>
      </c>
      <c r="B174" s="23">
        <f>B138</f>
        <v>0.89583333333333337</v>
      </c>
      <c r="C174" s="23">
        <f>B174+1/24</f>
        <v>0.9375</v>
      </c>
      <c r="D174" s="1"/>
      <c r="E174" s="215"/>
      <c r="F174" s="408" t="s">
        <v>108</v>
      </c>
      <c r="G174" s="409"/>
      <c r="H174" s="2" t="s">
        <v>99</v>
      </c>
      <c r="I174" s="3">
        <v>0.89583333333333337</v>
      </c>
      <c r="J174" s="3">
        <v>0.90555555555555556</v>
      </c>
      <c r="K174" s="29">
        <f t="shared" si="32"/>
        <v>13.99999999999995</v>
      </c>
      <c r="L174" s="410"/>
      <c r="M174" s="411"/>
      <c r="N174" s="412"/>
      <c r="O174" s="35" t="str">
        <f t="shared" si="31"/>
        <v/>
      </c>
      <c r="P174" s="215"/>
      <c r="Q174" s="4"/>
      <c r="R174"/>
      <c r="S174" s="33">
        <f t="shared" si="33"/>
        <v>13.99999999999995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451"/>
      <c r="B175" s="24">
        <f>C174</f>
        <v>0.9375</v>
      </c>
      <c r="C175" s="24">
        <f>B175+1/24</f>
        <v>0.97916666666666663</v>
      </c>
      <c r="D175" s="5"/>
      <c r="E175" s="213"/>
      <c r="F175" s="393" t="s">
        <v>299</v>
      </c>
      <c r="G175" s="394"/>
      <c r="H175" s="6" t="s">
        <v>135</v>
      </c>
      <c r="I175" s="7">
        <v>0.90555555555555556</v>
      </c>
      <c r="J175" s="7">
        <v>0.91249999999999998</v>
      </c>
      <c r="K175" s="30">
        <f t="shared" si="32"/>
        <v>9.9999999999999645</v>
      </c>
      <c r="L175" s="442"/>
      <c r="M175" s="443"/>
      <c r="N175" s="444"/>
      <c r="O175" s="36" t="str">
        <f t="shared" si="31"/>
        <v/>
      </c>
      <c r="P175" s="213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9.9999999999999645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451"/>
      <c r="B176" s="24">
        <f t="shared" ref="B176:B184" si="43">C175</f>
        <v>0.97916666666666663</v>
      </c>
      <c r="C176" s="24">
        <f t="shared" ref="C176:C184" si="44">B176+1/24</f>
        <v>1.0208333333333333</v>
      </c>
      <c r="D176" s="5"/>
      <c r="E176" s="213"/>
      <c r="F176" s="393" t="s">
        <v>132</v>
      </c>
      <c r="G176" s="394"/>
      <c r="H176" s="6" t="s">
        <v>99</v>
      </c>
      <c r="I176" s="7">
        <v>0.9916666666666667</v>
      </c>
      <c r="J176" s="7">
        <v>0.99930555555555556</v>
      </c>
      <c r="K176" s="30">
        <f t="shared" si="32"/>
        <v>10.999999999999961</v>
      </c>
      <c r="L176" s="442"/>
      <c r="M176" s="443"/>
      <c r="N176" s="444"/>
      <c r="O176" s="36" t="str">
        <f t="shared" si="31"/>
        <v/>
      </c>
      <c r="P176" s="213"/>
      <c r="Q176" s="8"/>
      <c r="R176"/>
      <c r="S176" s="33">
        <f t="shared" si="33"/>
        <v>10.999999999999961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451"/>
      <c r="B177" s="24">
        <f t="shared" si="43"/>
        <v>1.0208333333333333</v>
      </c>
      <c r="C177" s="24">
        <f t="shared" si="44"/>
        <v>1.0625</v>
      </c>
      <c r="D177" s="5"/>
      <c r="E177" s="213"/>
      <c r="F177" s="393" t="s">
        <v>104</v>
      </c>
      <c r="G177" s="394"/>
      <c r="H177" s="6" t="s">
        <v>99</v>
      </c>
      <c r="I177" s="7">
        <v>0.99930555555555556</v>
      </c>
      <c r="J177" s="7">
        <v>1.0250000000000001</v>
      </c>
      <c r="K177" s="30">
        <f t="shared" si="32"/>
        <v>37.000000000000185</v>
      </c>
      <c r="L177" s="442"/>
      <c r="M177" s="443"/>
      <c r="N177" s="444"/>
      <c r="O177" s="36" t="str">
        <f t="shared" si="31"/>
        <v/>
      </c>
      <c r="P177" s="213"/>
      <c r="Q177" s="8"/>
      <c r="R177"/>
      <c r="S177" s="33">
        <f t="shared" si="33"/>
        <v>37.000000000000185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451"/>
      <c r="B178" s="24">
        <f t="shared" si="43"/>
        <v>1.0625</v>
      </c>
      <c r="C178" s="24">
        <f t="shared" si="44"/>
        <v>1.1041666666666667</v>
      </c>
      <c r="D178" s="5"/>
      <c r="E178" s="213"/>
      <c r="F178" s="393"/>
      <c r="G178" s="394"/>
      <c r="H178" s="6"/>
      <c r="I178" s="7"/>
      <c r="J178" s="7"/>
      <c r="K178" s="30">
        <f t="shared" si="32"/>
        <v>0</v>
      </c>
      <c r="L178" s="442"/>
      <c r="M178" s="443"/>
      <c r="N178" s="444"/>
      <c r="O178" s="36">
        <f t="shared" si="31"/>
        <v>0</v>
      </c>
      <c r="P178" s="213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451"/>
      <c r="B179" s="24">
        <f t="shared" si="43"/>
        <v>1.1041666666666667</v>
      </c>
      <c r="C179" s="24">
        <f t="shared" si="44"/>
        <v>1.1458333333333335</v>
      </c>
      <c r="D179" s="5"/>
      <c r="E179" s="213"/>
      <c r="F179" s="393"/>
      <c r="G179" s="394"/>
      <c r="H179" s="6"/>
      <c r="I179" s="7"/>
      <c r="J179" s="7"/>
      <c r="K179" s="30">
        <f t="shared" si="32"/>
        <v>0</v>
      </c>
      <c r="L179" s="442"/>
      <c r="M179" s="443"/>
      <c r="N179" s="444"/>
      <c r="O179" s="36">
        <f t="shared" si="31"/>
        <v>0</v>
      </c>
      <c r="P179" s="213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451"/>
      <c r="B180" s="24">
        <f t="shared" si="43"/>
        <v>1.1458333333333335</v>
      </c>
      <c r="C180" s="24">
        <f t="shared" si="44"/>
        <v>1.1875000000000002</v>
      </c>
      <c r="D180" s="5"/>
      <c r="E180" s="9"/>
      <c r="F180" s="393"/>
      <c r="G180" s="394"/>
      <c r="H180" s="6"/>
      <c r="I180" s="7"/>
      <c r="J180" s="7"/>
      <c r="K180" s="30">
        <f t="shared" si="32"/>
        <v>0</v>
      </c>
      <c r="L180" s="442"/>
      <c r="M180" s="443"/>
      <c r="N180" s="444"/>
      <c r="O180" s="36">
        <f t="shared" si="31"/>
        <v>0</v>
      </c>
      <c r="P180" s="213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451"/>
      <c r="B181" s="24">
        <f t="shared" si="43"/>
        <v>1.1875000000000002</v>
      </c>
      <c r="C181" s="24">
        <f t="shared" si="44"/>
        <v>1.229166666666667</v>
      </c>
      <c r="D181" s="5"/>
      <c r="E181" s="9"/>
      <c r="F181" s="393"/>
      <c r="G181" s="394"/>
      <c r="H181" s="6"/>
      <c r="I181" s="7"/>
      <c r="J181" s="7"/>
      <c r="K181" s="30">
        <f t="shared" si="32"/>
        <v>0</v>
      </c>
      <c r="L181" s="442"/>
      <c r="M181" s="443"/>
      <c r="N181" s="444"/>
      <c r="O181" s="36">
        <f t="shared" si="31"/>
        <v>0</v>
      </c>
      <c r="P181" s="213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451"/>
      <c r="B182" s="24">
        <f t="shared" si="43"/>
        <v>1.229166666666667</v>
      </c>
      <c r="C182" s="24">
        <f t="shared" si="44"/>
        <v>1.2708333333333337</v>
      </c>
      <c r="D182" s="5"/>
      <c r="E182" s="9"/>
      <c r="F182" s="393"/>
      <c r="G182" s="394"/>
      <c r="H182" s="6"/>
      <c r="I182" s="7"/>
      <c r="J182" s="7"/>
      <c r="K182" s="30">
        <f t="shared" si="32"/>
        <v>0</v>
      </c>
      <c r="L182" s="442"/>
      <c r="M182" s="443"/>
      <c r="N182" s="444"/>
      <c r="O182" s="36">
        <f t="shared" si="31"/>
        <v>0</v>
      </c>
      <c r="P182" s="213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451"/>
      <c r="B183" s="24">
        <f t="shared" si="43"/>
        <v>1.2708333333333337</v>
      </c>
      <c r="C183" s="24">
        <f t="shared" si="44"/>
        <v>1.3125000000000004</v>
      </c>
      <c r="D183" s="5"/>
      <c r="E183" s="9"/>
      <c r="F183" s="393"/>
      <c r="G183" s="394"/>
      <c r="H183" s="6"/>
      <c r="I183" s="7"/>
      <c r="J183" s="7"/>
      <c r="K183" s="30">
        <f t="shared" si="32"/>
        <v>0</v>
      </c>
      <c r="L183" s="442"/>
      <c r="M183" s="443"/>
      <c r="N183" s="444"/>
      <c r="O183" s="36">
        <f t="shared" si="31"/>
        <v>0</v>
      </c>
      <c r="P183" s="213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452"/>
      <c r="B184" s="25">
        <f t="shared" si="43"/>
        <v>1.3125000000000004</v>
      </c>
      <c r="C184" s="25">
        <f t="shared" si="44"/>
        <v>1.3541666666666672</v>
      </c>
      <c r="D184" s="15"/>
      <c r="E184" s="11"/>
      <c r="F184" s="445"/>
      <c r="G184" s="446"/>
      <c r="H184" s="12"/>
      <c r="I184" s="13"/>
      <c r="J184" s="13"/>
      <c r="K184" s="31">
        <f t="shared" si="32"/>
        <v>0</v>
      </c>
      <c r="L184" s="447"/>
      <c r="M184" s="448"/>
      <c r="N184" s="449"/>
      <c r="O184" s="39">
        <f t="shared" si="31"/>
        <v>0</v>
      </c>
      <c r="P184" s="214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450" t="str">
        <f>A154</f>
        <v>Голубой Кюрасао Баринофф</v>
      </c>
      <c r="B185" s="23">
        <f>B140</f>
        <v>2.4999999999999998E-2</v>
      </c>
      <c r="C185" s="23">
        <f>B185+1/24</f>
        <v>6.6666666666666666E-2</v>
      </c>
      <c r="D185" s="1"/>
      <c r="E185" s="215"/>
      <c r="F185" s="408" t="s">
        <v>108</v>
      </c>
      <c r="G185" s="409"/>
      <c r="H185" s="2" t="s">
        <v>99</v>
      </c>
      <c r="I185" s="3">
        <v>2.4999999999999998E-2</v>
      </c>
      <c r="J185" s="3">
        <v>3.1944444444444449E-2</v>
      </c>
      <c r="K185" s="29">
        <f t="shared" si="32"/>
        <v>10.000000000000009</v>
      </c>
      <c r="L185" s="410"/>
      <c r="M185" s="411"/>
      <c r="N185" s="412"/>
      <c r="O185" s="35" t="str">
        <f t="shared" si="31"/>
        <v/>
      </c>
      <c r="P185" s="215"/>
      <c r="Q185" s="4"/>
      <c r="R185"/>
      <c r="S185" s="33">
        <f t="shared" si="33"/>
        <v>10.000000000000009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451"/>
      <c r="B186" s="24">
        <f>C185</f>
        <v>6.6666666666666666E-2</v>
      </c>
      <c r="C186" s="24">
        <f>B186+1/24</f>
        <v>0.10833333333333334</v>
      </c>
      <c r="D186" s="5"/>
      <c r="E186" s="213"/>
      <c r="F186" s="393" t="s">
        <v>299</v>
      </c>
      <c r="G186" s="394"/>
      <c r="H186" s="6" t="s">
        <v>135</v>
      </c>
      <c r="I186" s="7">
        <v>3.1944444444444449E-2</v>
      </c>
      <c r="J186" s="7">
        <v>3.888888888888889E-2</v>
      </c>
      <c r="K186" s="30">
        <f t="shared" si="32"/>
        <v>9.9999999999999947</v>
      </c>
      <c r="L186" s="442"/>
      <c r="M186" s="443"/>
      <c r="N186" s="444"/>
      <c r="O186" s="36" t="str">
        <f t="shared" si="31"/>
        <v/>
      </c>
      <c r="P186" s="213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9.9999999999999947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451"/>
      <c r="B187" s="24">
        <f t="shared" ref="B187:B195" si="45">C186</f>
        <v>0.10833333333333334</v>
      </c>
      <c r="C187" s="24">
        <f t="shared" ref="C187:C195" si="46">B187+1/24</f>
        <v>0.15</v>
      </c>
      <c r="D187" s="5"/>
      <c r="E187" s="213"/>
      <c r="F187" s="393" t="s">
        <v>132</v>
      </c>
      <c r="G187" s="394"/>
      <c r="H187" s="6" t="s">
        <v>99</v>
      </c>
      <c r="I187" s="7">
        <v>0.11666666666666665</v>
      </c>
      <c r="J187" s="7">
        <v>0.12361111111111112</v>
      </c>
      <c r="K187" s="30">
        <f t="shared" si="32"/>
        <v>10.000000000000025</v>
      </c>
      <c r="L187" s="442"/>
      <c r="M187" s="443"/>
      <c r="N187" s="444"/>
      <c r="O187" s="36" t="str">
        <f t="shared" si="31"/>
        <v/>
      </c>
      <c r="P187" s="213"/>
      <c r="Q187" s="8"/>
      <c r="R187"/>
      <c r="S187" s="33">
        <f t="shared" si="33"/>
        <v>10.000000000000025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451"/>
      <c r="B188" s="24">
        <f t="shared" si="45"/>
        <v>0.15</v>
      </c>
      <c r="C188" s="24">
        <f t="shared" si="46"/>
        <v>0.19166666666666665</v>
      </c>
      <c r="D188" s="5"/>
      <c r="E188" s="213"/>
      <c r="F188" s="393" t="s">
        <v>133</v>
      </c>
      <c r="G188" s="394"/>
      <c r="H188" s="6" t="s">
        <v>99</v>
      </c>
      <c r="I188" s="7">
        <v>0.12361111111111112</v>
      </c>
      <c r="J188" s="7">
        <v>0.20138888888888887</v>
      </c>
      <c r="K188" s="30">
        <f t="shared" si="32"/>
        <v>111.99999999999996</v>
      </c>
      <c r="L188" s="442"/>
      <c r="M188" s="443"/>
      <c r="N188" s="444"/>
      <c r="O188" s="36" t="str">
        <f t="shared" si="31"/>
        <v/>
      </c>
      <c r="P188" s="213"/>
      <c r="Q188" s="8"/>
      <c r="R188"/>
      <c r="S188" s="33">
        <f t="shared" si="33"/>
        <v>111.99999999999996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451"/>
      <c r="B189" s="24">
        <f t="shared" si="45"/>
        <v>0.19166666666666665</v>
      </c>
      <c r="C189" s="24">
        <f t="shared" si="46"/>
        <v>0.23333333333333331</v>
      </c>
      <c r="D189" s="5"/>
      <c r="E189" s="213"/>
      <c r="F189" s="393"/>
      <c r="G189" s="394"/>
      <c r="H189" s="6"/>
      <c r="I189" s="7"/>
      <c r="J189" s="7"/>
      <c r="K189" s="30">
        <f t="shared" si="32"/>
        <v>0</v>
      </c>
      <c r="L189" s="442"/>
      <c r="M189" s="443"/>
      <c r="N189" s="444"/>
      <c r="O189" s="36">
        <f t="shared" si="31"/>
        <v>0</v>
      </c>
      <c r="P189" s="213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451"/>
      <c r="B190" s="24">
        <f t="shared" si="45"/>
        <v>0.23333333333333331</v>
      </c>
      <c r="C190" s="24">
        <f t="shared" si="46"/>
        <v>0.27499999999999997</v>
      </c>
      <c r="D190" s="5"/>
      <c r="E190" s="213"/>
      <c r="F190" s="393"/>
      <c r="G190" s="394"/>
      <c r="H190" s="6"/>
      <c r="I190" s="7"/>
      <c r="J190" s="7"/>
      <c r="K190" s="30">
        <f t="shared" si="32"/>
        <v>0</v>
      </c>
      <c r="L190" s="442"/>
      <c r="M190" s="443"/>
      <c r="N190" s="444"/>
      <c r="O190" s="36">
        <f t="shared" si="31"/>
        <v>0</v>
      </c>
      <c r="P190" s="213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451"/>
      <c r="B191" s="24">
        <f t="shared" si="45"/>
        <v>0.27499999999999997</v>
      </c>
      <c r="C191" s="24">
        <f t="shared" si="46"/>
        <v>0.31666666666666665</v>
      </c>
      <c r="D191" s="5"/>
      <c r="E191" s="9"/>
      <c r="F191" s="393"/>
      <c r="G191" s="394"/>
      <c r="H191" s="6"/>
      <c r="I191" s="7"/>
      <c r="J191" s="7"/>
      <c r="K191" s="30">
        <f t="shared" si="32"/>
        <v>0</v>
      </c>
      <c r="L191" s="442"/>
      <c r="M191" s="443"/>
      <c r="N191" s="444"/>
      <c r="O191" s="36">
        <f t="shared" si="31"/>
        <v>0</v>
      </c>
      <c r="P191" s="213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451"/>
      <c r="B192" s="24">
        <f t="shared" si="45"/>
        <v>0.31666666666666665</v>
      </c>
      <c r="C192" s="24">
        <f t="shared" si="46"/>
        <v>0.35833333333333334</v>
      </c>
      <c r="D192" s="5"/>
      <c r="E192" s="9"/>
      <c r="F192" s="393"/>
      <c r="G192" s="394"/>
      <c r="H192" s="6"/>
      <c r="I192" s="7"/>
      <c r="J192" s="7"/>
      <c r="K192" s="30">
        <f t="shared" si="32"/>
        <v>0</v>
      </c>
      <c r="L192" s="442"/>
      <c r="M192" s="443"/>
      <c r="N192" s="444"/>
      <c r="O192" s="36">
        <f t="shared" si="31"/>
        <v>0</v>
      </c>
      <c r="P192" s="213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451"/>
      <c r="B193" s="24">
        <f t="shared" si="45"/>
        <v>0.35833333333333334</v>
      </c>
      <c r="C193" s="24">
        <f t="shared" si="46"/>
        <v>0.4</v>
      </c>
      <c r="D193" s="5"/>
      <c r="E193" s="9"/>
      <c r="F193" s="393"/>
      <c r="G193" s="394"/>
      <c r="H193" s="6"/>
      <c r="I193" s="7"/>
      <c r="J193" s="7"/>
      <c r="K193" s="30">
        <f t="shared" si="32"/>
        <v>0</v>
      </c>
      <c r="L193" s="442"/>
      <c r="M193" s="443"/>
      <c r="N193" s="444"/>
      <c r="O193" s="36">
        <f t="shared" si="31"/>
        <v>0</v>
      </c>
      <c r="P193" s="213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451"/>
      <c r="B194" s="24">
        <f t="shared" si="45"/>
        <v>0.4</v>
      </c>
      <c r="C194" s="24">
        <f t="shared" si="46"/>
        <v>0.44166666666666671</v>
      </c>
      <c r="D194" s="5"/>
      <c r="E194" s="9"/>
      <c r="F194" s="393"/>
      <c r="G194" s="394"/>
      <c r="H194" s="6"/>
      <c r="I194" s="7"/>
      <c r="J194" s="7"/>
      <c r="K194" s="30">
        <f t="shared" si="32"/>
        <v>0</v>
      </c>
      <c r="L194" s="442"/>
      <c r="M194" s="443"/>
      <c r="N194" s="444"/>
      <c r="O194" s="36">
        <f t="shared" si="31"/>
        <v>0</v>
      </c>
      <c r="P194" s="213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452"/>
      <c r="B195" s="25">
        <f t="shared" si="45"/>
        <v>0.44166666666666671</v>
      </c>
      <c r="C195" s="25">
        <f t="shared" si="46"/>
        <v>0.48333333333333339</v>
      </c>
      <c r="D195" s="15"/>
      <c r="E195" s="11"/>
      <c r="F195" s="445"/>
      <c r="G195" s="446"/>
      <c r="H195" s="12"/>
      <c r="I195" s="13"/>
      <c r="J195" s="13"/>
      <c r="K195" s="31">
        <f t="shared" si="32"/>
        <v>0</v>
      </c>
      <c r="L195" s="447"/>
      <c r="M195" s="448"/>
      <c r="N195" s="449"/>
      <c r="O195" s="39">
        <f t="shared" si="31"/>
        <v>0</v>
      </c>
      <c r="P195" s="214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450" t="str">
        <f>A155</f>
        <v>Груша Баринофф</v>
      </c>
      <c r="B196" s="23">
        <f>B142</f>
        <v>0.20138888888888887</v>
      </c>
      <c r="C196" s="23">
        <f>B196+1/24</f>
        <v>0.24305555555555552</v>
      </c>
      <c r="D196" s="1"/>
      <c r="E196" s="215"/>
      <c r="F196" s="408" t="s">
        <v>108</v>
      </c>
      <c r="G196" s="409"/>
      <c r="H196" s="2" t="s">
        <v>99</v>
      </c>
      <c r="I196" s="3">
        <v>0.20138888888888887</v>
      </c>
      <c r="J196" s="3">
        <v>0.20694444444444446</v>
      </c>
      <c r="K196" s="29">
        <f t="shared" si="32"/>
        <v>8.0000000000000515</v>
      </c>
      <c r="L196" s="410"/>
      <c r="M196" s="411"/>
      <c r="N196" s="412"/>
      <c r="O196" s="35" t="str">
        <f t="shared" si="31"/>
        <v/>
      </c>
      <c r="P196" s="215"/>
      <c r="Q196" s="4"/>
      <c r="S196" s="33">
        <f t="shared" si="33"/>
        <v>8.0000000000000515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451"/>
      <c r="B197" s="24">
        <f>C196</f>
        <v>0.24305555555555552</v>
      </c>
      <c r="C197" s="24">
        <f>B197+1/24</f>
        <v>0.28472222222222221</v>
      </c>
      <c r="D197" s="5"/>
      <c r="E197" s="213"/>
      <c r="F197" s="393" t="s">
        <v>299</v>
      </c>
      <c r="G197" s="394"/>
      <c r="H197" s="6" t="s">
        <v>135</v>
      </c>
      <c r="I197" s="7">
        <v>0.20694444444444446</v>
      </c>
      <c r="J197" s="7">
        <v>0.21041666666666667</v>
      </c>
      <c r="K197" s="30">
        <f t="shared" si="32"/>
        <v>4.9999999999999822</v>
      </c>
      <c r="L197" s="442"/>
      <c r="M197" s="443"/>
      <c r="N197" s="444"/>
      <c r="O197" s="36" t="str">
        <f t="shared" si="31"/>
        <v/>
      </c>
      <c r="P197" s="213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4.9999999999999822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451"/>
      <c r="B198" s="24">
        <f t="shared" ref="B198:B206" si="47">C197</f>
        <v>0.28472222222222221</v>
      </c>
      <c r="C198" s="24">
        <f t="shared" ref="C198:C206" si="48">B198+1/24</f>
        <v>0.3263888888888889</v>
      </c>
      <c r="D198" s="5"/>
      <c r="E198" s="213"/>
      <c r="F198" s="393" t="s">
        <v>132</v>
      </c>
      <c r="G198" s="394"/>
      <c r="H198" s="6" t="s">
        <v>99</v>
      </c>
      <c r="I198" s="7">
        <v>0.26874999999999999</v>
      </c>
      <c r="J198" s="7">
        <v>0.27361111111111108</v>
      </c>
      <c r="K198" s="30">
        <f t="shared" si="32"/>
        <v>6.9999999999999751</v>
      </c>
      <c r="L198" s="442"/>
      <c r="M198" s="443"/>
      <c r="N198" s="444"/>
      <c r="O198" s="36" t="str">
        <f t="shared" si="31"/>
        <v/>
      </c>
      <c r="P198" s="213"/>
      <c r="Q198" s="8"/>
      <c r="S198" s="33">
        <f t="shared" si="33"/>
        <v>6.9999999999999751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451"/>
      <c r="B199" s="24">
        <f t="shared" si="47"/>
        <v>0.3263888888888889</v>
      </c>
      <c r="C199" s="24">
        <f t="shared" si="48"/>
        <v>0.36805555555555558</v>
      </c>
      <c r="D199" s="5"/>
      <c r="E199" s="213"/>
      <c r="F199" s="393" t="s">
        <v>104</v>
      </c>
      <c r="G199" s="394"/>
      <c r="H199" s="6" t="s">
        <v>99</v>
      </c>
      <c r="I199" s="7">
        <v>0.27361111111111108</v>
      </c>
      <c r="J199" s="7">
        <v>0.2986111111111111</v>
      </c>
      <c r="K199" s="30">
        <f t="shared" si="32"/>
        <v>36.000000000000028</v>
      </c>
      <c r="L199" s="442"/>
      <c r="M199" s="443"/>
      <c r="N199" s="444"/>
      <c r="O199" s="36" t="str">
        <f t="shared" si="31"/>
        <v/>
      </c>
      <c r="P199" s="213"/>
      <c r="Q199" s="8"/>
      <c r="S199" s="33">
        <f t="shared" si="33"/>
        <v>36.000000000000028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451"/>
      <c r="B200" s="24">
        <f t="shared" si="47"/>
        <v>0.36805555555555558</v>
      </c>
      <c r="C200" s="24">
        <f t="shared" si="48"/>
        <v>0.40972222222222227</v>
      </c>
      <c r="D200" s="5"/>
      <c r="E200" s="213"/>
      <c r="F200" s="393"/>
      <c r="G200" s="394"/>
      <c r="H200" s="6"/>
      <c r="I200" s="7"/>
      <c r="J200" s="7"/>
      <c r="K200" s="30">
        <f t="shared" si="32"/>
        <v>0</v>
      </c>
      <c r="L200" s="442"/>
      <c r="M200" s="443"/>
      <c r="N200" s="444"/>
      <c r="O200" s="36">
        <f t="shared" si="31"/>
        <v>0</v>
      </c>
      <c r="P200" s="213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451"/>
      <c r="B201" s="24">
        <f t="shared" si="47"/>
        <v>0.40972222222222227</v>
      </c>
      <c r="C201" s="24">
        <f t="shared" si="48"/>
        <v>0.45138888888888895</v>
      </c>
      <c r="D201" s="5"/>
      <c r="E201" s="213"/>
      <c r="F201" s="393"/>
      <c r="G201" s="394"/>
      <c r="H201" s="6"/>
      <c r="I201" s="7"/>
      <c r="J201" s="7"/>
      <c r="K201" s="30">
        <f t="shared" si="32"/>
        <v>0</v>
      </c>
      <c r="L201" s="442"/>
      <c r="M201" s="443"/>
      <c r="N201" s="444"/>
      <c r="O201" s="36">
        <f t="shared" si="31"/>
        <v>0</v>
      </c>
      <c r="P201" s="213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451"/>
      <c r="B202" s="24">
        <f t="shared" si="47"/>
        <v>0.45138888888888895</v>
      </c>
      <c r="C202" s="24">
        <f t="shared" si="48"/>
        <v>0.49305555555555564</v>
      </c>
      <c r="D202" s="5"/>
      <c r="E202" s="9"/>
      <c r="F202" s="393"/>
      <c r="G202" s="394"/>
      <c r="H202" s="6"/>
      <c r="I202" s="7"/>
      <c r="J202" s="7"/>
      <c r="K202" s="30">
        <f t="shared" si="32"/>
        <v>0</v>
      </c>
      <c r="L202" s="442"/>
      <c r="M202" s="443"/>
      <c r="N202" s="444"/>
      <c r="O202" s="36">
        <f t="shared" si="31"/>
        <v>0</v>
      </c>
      <c r="P202" s="213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451"/>
      <c r="B203" s="24">
        <f t="shared" si="47"/>
        <v>0.49305555555555564</v>
      </c>
      <c r="C203" s="24">
        <f t="shared" si="48"/>
        <v>0.53472222222222232</v>
      </c>
      <c r="D203" s="5"/>
      <c r="E203" s="9"/>
      <c r="F203" s="393"/>
      <c r="G203" s="394"/>
      <c r="H203" s="6"/>
      <c r="I203" s="7"/>
      <c r="J203" s="7"/>
      <c r="K203" s="30">
        <f t="shared" si="32"/>
        <v>0</v>
      </c>
      <c r="L203" s="442"/>
      <c r="M203" s="443"/>
      <c r="N203" s="444"/>
      <c r="O203" s="36">
        <f t="shared" si="31"/>
        <v>0</v>
      </c>
      <c r="P203" s="213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451"/>
      <c r="B204" s="24">
        <f t="shared" si="47"/>
        <v>0.53472222222222232</v>
      </c>
      <c r="C204" s="24">
        <f t="shared" si="48"/>
        <v>0.57638888888888895</v>
      </c>
      <c r="D204" s="5"/>
      <c r="E204" s="9"/>
      <c r="F204" s="393"/>
      <c r="G204" s="394"/>
      <c r="H204" s="6"/>
      <c r="I204" s="7"/>
      <c r="J204" s="7"/>
      <c r="K204" s="30">
        <f t="shared" si="32"/>
        <v>0</v>
      </c>
      <c r="L204" s="442"/>
      <c r="M204" s="443"/>
      <c r="N204" s="444"/>
      <c r="O204" s="36">
        <f t="shared" si="31"/>
        <v>0</v>
      </c>
      <c r="P204" s="213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451"/>
      <c r="B205" s="24">
        <f t="shared" si="47"/>
        <v>0.57638888888888895</v>
      </c>
      <c r="C205" s="24">
        <f t="shared" si="48"/>
        <v>0.61805555555555558</v>
      </c>
      <c r="D205" s="5"/>
      <c r="E205" s="9"/>
      <c r="F205" s="393"/>
      <c r="G205" s="394"/>
      <c r="H205" s="6"/>
      <c r="I205" s="7"/>
      <c r="J205" s="7"/>
      <c r="K205" s="30">
        <f t="shared" si="32"/>
        <v>0</v>
      </c>
      <c r="L205" s="442"/>
      <c r="M205" s="443"/>
      <c r="N205" s="444"/>
      <c r="O205" s="36">
        <f t="shared" si="31"/>
        <v>0</v>
      </c>
      <c r="P205" s="213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452"/>
      <c r="B206" s="25">
        <f t="shared" si="47"/>
        <v>0.61805555555555558</v>
      </c>
      <c r="C206" s="25">
        <f t="shared" si="48"/>
        <v>0.65972222222222221</v>
      </c>
      <c r="D206" s="15"/>
      <c r="E206" s="11"/>
      <c r="F206" s="445"/>
      <c r="G206" s="446"/>
      <c r="H206" s="12"/>
      <c r="I206" s="13"/>
      <c r="J206" s="13"/>
      <c r="K206" s="31">
        <f t="shared" si="32"/>
        <v>0</v>
      </c>
      <c r="L206" s="447"/>
      <c r="M206" s="448"/>
      <c r="N206" s="449"/>
      <c r="O206" s="214">
        <f t="shared" si="31"/>
        <v>0</v>
      </c>
      <c r="P206" s="214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hidden="1" customHeight="1">
      <c r="A207" s="450" t="str">
        <f>A156</f>
        <v>Кедровый орех Баринофф</v>
      </c>
      <c r="B207" s="23">
        <f>B144</f>
        <v>0.2986111111111111</v>
      </c>
      <c r="C207" s="23">
        <f>B207+1/24</f>
        <v>0.34027777777777779</v>
      </c>
      <c r="D207" s="1"/>
      <c r="E207" s="215"/>
      <c r="F207" s="408" t="s">
        <v>108</v>
      </c>
      <c r="G207" s="409"/>
      <c r="H207" s="2" t="s">
        <v>99</v>
      </c>
      <c r="I207" s="3">
        <v>0.2986111111111111</v>
      </c>
      <c r="J207" s="3">
        <v>0.30555555555555552</v>
      </c>
      <c r="K207" s="29">
        <f t="shared" si="32"/>
        <v>9.9999999999999645</v>
      </c>
      <c r="L207" s="410"/>
      <c r="M207" s="411"/>
      <c r="N207" s="412"/>
      <c r="O207" s="35" t="str">
        <f t="shared" si="31"/>
        <v/>
      </c>
      <c r="P207" s="215"/>
      <c r="Q207" s="4"/>
      <c r="S207" s="33">
        <f t="shared" si="33"/>
        <v>9.9999999999999645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hidden="1" customHeight="1">
      <c r="A208" s="451"/>
      <c r="B208" s="24">
        <f>C207</f>
        <v>0.34027777777777779</v>
      </c>
      <c r="C208" s="24">
        <f>B208+1/24</f>
        <v>0.38194444444444448</v>
      </c>
      <c r="D208" s="5"/>
      <c r="E208" s="213"/>
      <c r="F208" s="393" t="s">
        <v>299</v>
      </c>
      <c r="G208" s="394"/>
      <c r="H208" s="6" t="s">
        <v>135</v>
      </c>
      <c r="I208" s="7">
        <v>0.30555555555555552</v>
      </c>
      <c r="J208" s="7">
        <v>0.3125</v>
      </c>
      <c r="K208" s="30">
        <f t="shared" si="32"/>
        <v>10.000000000000044</v>
      </c>
      <c r="L208" s="442"/>
      <c r="M208" s="443"/>
      <c r="N208" s="444"/>
      <c r="O208" s="36" t="str">
        <f t="shared" si="31"/>
        <v/>
      </c>
      <c r="P208" s="213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10.000000000000044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hidden="1" customHeight="1">
      <c r="A209" s="451"/>
      <c r="B209" s="24">
        <f t="shared" ref="B209:B217" si="49">C208</f>
        <v>0.38194444444444448</v>
      </c>
      <c r="C209" s="24">
        <f t="shared" ref="C209:C217" si="50">B209+1/24</f>
        <v>0.42361111111111116</v>
      </c>
      <c r="D209" s="5"/>
      <c r="E209" s="213"/>
      <c r="F209" s="393"/>
      <c r="G209" s="394"/>
      <c r="H209" s="6"/>
      <c r="I209" s="7"/>
      <c r="J209" s="7"/>
      <c r="K209" s="30">
        <f t="shared" si="32"/>
        <v>0</v>
      </c>
      <c r="L209" s="442"/>
      <c r="M209" s="443"/>
      <c r="N209" s="444"/>
      <c r="O209" s="36">
        <f t="shared" si="31"/>
        <v>0</v>
      </c>
      <c r="P209" s="213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hidden="1" customHeight="1">
      <c r="A210" s="451"/>
      <c r="B210" s="24">
        <f t="shared" si="49"/>
        <v>0.42361111111111116</v>
      </c>
      <c r="C210" s="24">
        <f t="shared" si="50"/>
        <v>0.46527777777777785</v>
      </c>
      <c r="D210" s="5"/>
      <c r="E210" s="213"/>
      <c r="F210" s="393"/>
      <c r="G210" s="394"/>
      <c r="H210" s="6"/>
      <c r="I210" s="7"/>
      <c r="J210" s="7"/>
      <c r="K210" s="30">
        <f t="shared" si="32"/>
        <v>0</v>
      </c>
      <c r="L210" s="442"/>
      <c r="M210" s="443"/>
      <c r="N210" s="444"/>
      <c r="O210" s="36">
        <f t="shared" si="31"/>
        <v>0</v>
      </c>
      <c r="P210" s="213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hidden="1" customHeight="1">
      <c r="A211" s="451"/>
      <c r="B211" s="24">
        <f t="shared" si="49"/>
        <v>0.46527777777777785</v>
      </c>
      <c r="C211" s="24">
        <f t="shared" si="50"/>
        <v>0.50694444444444453</v>
      </c>
      <c r="D211" s="5"/>
      <c r="E211" s="213"/>
      <c r="F211" s="393"/>
      <c r="G211" s="394"/>
      <c r="H211" s="6"/>
      <c r="I211" s="7"/>
      <c r="J211" s="7"/>
      <c r="K211" s="30">
        <f t="shared" si="32"/>
        <v>0</v>
      </c>
      <c r="L211" s="442"/>
      <c r="M211" s="443"/>
      <c r="N211" s="444"/>
      <c r="O211" s="36">
        <f t="shared" si="31"/>
        <v>0</v>
      </c>
      <c r="P211" s="213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hidden="1" customHeight="1">
      <c r="A212" s="451"/>
      <c r="B212" s="24">
        <f t="shared" si="49"/>
        <v>0.50694444444444453</v>
      </c>
      <c r="C212" s="24">
        <f t="shared" si="50"/>
        <v>0.54861111111111116</v>
      </c>
      <c r="D212" s="5"/>
      <c r="E212" s="213"/>
      <c r="F212" s="393"/>
      <c r="G212" s="394"/>
      <c r="H212" s="6"/>
      <c r="I212" s="7"/>
      <c r="J212" s="7"/>
      <c r="K212" s="30">
        <f t="shared" si="32"/>
        <v>0</v>
      </c>
      <c r="L212" s="442"/>
      <c r="M212" s="443"/>
      <c r="N212" s="444"/>
      <c r="O212" s="36">
        <f t="shared" si="31"/>
        <v>0</v>
      </c>
      <c r="P212" s="213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hidden="1" customHeight="1">
      <c r="A213" s="451"/>
      <c r="B213" s="24">
        <f t="shared" si="49"/>
        <v>0.54861111111111116</v>
      </c>
      <c r="C213" s="24">
        <f t="shared" si="50"/>
        <v>0.59027777777777779</v>
      </c>
      <c r="D213" s="5"/>
      <c r="E213" s="9"/>
      <c r="F213" s="393"/>
      <c r="G213" s="394"/>
      <c r="H213" s="6"/>
      <c r="I213" s="7"/>
      <c r="J213" s="7"/>
      <c r="K213" s="30">
        <f t="shared" si="32"/>
        <v>0</v>
      </c>
      <c r="L213" s="442"/>
      <c r="M213" s="443"/>
      <c r="N213" s="444"/>
      <c r="O213" s="36">
        <f t="shared" si="31"/>
        <v>0</v>
      </c>
      <c r="P213" s="213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hidden="1" customHeight="1">
      <c r="A214" s="451"/>
      <c r="B214" s="24">
        <f t="shared" si="49"/>
        <v>0.59027777777777779</v>
      </c>
      <c r="C214" s="24">
        <f t="shared" si="50"/>
        <v>0.63194444444444442</v>
      </c>
      <c r="D214" s="5"/>
      <c r="E214" s="9"/>
      <c r="F214" s="393"/>
      <c r="G214" s="394"/>
      <c r="H214" s="6"/>
      <c r="I214" s="7"/>
      <c r="J214" s="7"/>
      <c r="K214" s="30">
        <f t="shared" si="32"/>
        <v>0</v>
      </c>
      <c r="L214" s="442"/>
      <c r="M214" s="443"/>
      <c r="N214" s="444"/>
      <c r="O214" s="36">
        <f t="shared" si="31"/>
        <v>0</v>
      </c>
      <c r="P214" s="213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hidden="1" customHeight="1">
      <c r="A215" s="451"/>
      <c r="B215" s="24">
        <f t="shared" si="49"/>
        <v>0.63194444444444442</v>
      </c>
      <c r="C215" s="24">
        <f t="shared" si="50"/>
        <v>0.67361111111111105</v>
      </c>
      <c r="D215" s="5"/>
      <c r="E215" s="9"/>
      <c r="F215" s="393"/>
      <c r="G215" s="394"/>
      <c r="H215" s="6"/>
      <c r="I215" s="7"/>
      <c r="J215" s="7"/>
      <c r="K215" s="30">
        <f t="shared" si="32"/>
        <v>0</v>
      </c>
      <c r="L215" s="442"/>
      <c r="M215" s="443"/>
      <c r="N215" s="444"/>
      <c r="O215" s="36">
        <f t="shared" si="31"/>
        <v>0</v>
      </c>
      <c r="P215" s="213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hidden="1" customHeight="1">
      <c r="A216" s="451"/>
      <c r="B216" s="24">
        <f t="shared" si="49"/>
        <v>0.67361111111111105</v>
      </c>
      <c r="C216" s="24">
        <f t="shared" si="50"/>
        <v>0.71527777777777768</v>
      </c>
      <c r="D216" s="5"/>
      <c r="E216" s="9"/>
      <c r="F216" s="393"/>
      <c r="G216" s="394"/>
      <c r="H216" s="6"/>
      <c r="I216" s="7"/>
      <c r="J216" s="7"/>
      <c r="K216" s="30">
        <f t="shared" si="32"/>
        <v>0</v>
      </c>
      <c r="L216" s="442"/>
      <c r="M216" s="443"/>
      <c r="N216" s="444"/>
      <c r="O216" s="36">
        <f t="shared" si="31"/>
        <v>0</v>
      </c>
      <c r="P216" s="213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hidden="1" customHeight="1" thickBot="1">
      <c r="A217" s="452"/>
      <c r="B217" s="25">
        <f t="shared" si="49"/>
        <v>0.71527777777777768</v>
      </c>
      <c r="C217" s="25">
        <f t="shared" si="50"/>
        <v>0.75694444444444431</v>
      </c>
      <c r="D217" s="15"/>
      <c r="E217" s="11"/>
      <c r="F217" s="445"/>
      <c r="G217" s="446"/>
      <c r="H217" s="12"/>
      <c r="I217" s="13"/>
      <c r="J217" s="13"/>
      <c r="K217" s="31">
        <f t="shared" si="32"/>
        <v>0</v>
      </c>
      <c r="L217" s="447"/>
      <c r="M217" s="448"/>
      <c r="N217" s="449"/>
      <c r="O217" s="214">
        <f t="shared" si="31"/>
        <v>0</v>
      </c>
      <c r="P217" s="214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hidden="1" customHeight="1">
      <c r="A218" s="450">
        <f>A157</f>
        <v>0</v>
      </c>
      <c r="B218" s="23">
        <f>B146</f>
        <v>0</v>
      </c>
      <c r="C218" s="23">
        <f>B218+1/24</f>
        <v>4.1666666666666664E-2</v>
      </c>
      <c r="D218" s="1"/>
      <c r="E218" s="215"/>
      <c r="F218" s="408"/>
      <c r="G218" s="409"/>
      <c r="H218" s="2"/>
      <c r="I218" s="3"/>
      <c r="J218" s="3"/>
      <c r="K218" s="29">
        <f t="shared" si="32"/>
        <v>0</v>
      </c>
      <c r="L218" s="410"/>
      <c r="M218" s="411"/>
      <c r="N218" s="412"/>
      <c r="O218" s="35">
        <f t="shared" si="31"/>
        <v>0</v>
      </c>
      <c r="P218" s="215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hidden="1" customHeight="1">
      <c r="A219" s="451"/>
      <c r="B219" s="24">
        <f>C218</f>
        <v>4.1666666666666664E-2</v>
      </c>
      <c r="C219" s="24">
        <f>B219+1/24</f>
        <v>8.3333333333333329E-2</v>
      </c>
      <c r="D219" s="5"/>
      <c r="E219" s="213"/>
      <c r="F219" s="393"/>
      <c r="G219" s="394"/>
      <c r="H219" s="6"/>
      <c r="I219" s="7"/>
      <c r="J219" s="7"/>
      <c r="K219" s="30">
        <f t="shared" si="32"/>
        <v>0</v>
      </c>
      <c r="L219" s="442"/>
      <c r="M219" s="443"/>
      <c r="N219" s="444"/>
      <c r="O219" s="36">
        <f t="shared" si="31"/>
        <v>0</v>
      </c>
      <c r="P219" s="213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hidden="1" customHeight="1">
      <c r="A220" s="451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213"/>
      <c r="F220" s="393"/>
      <c r="G220" s="394"/>
      <c r="H220" s="6"/>
      <c r="I220" s="7"/>
      <c r="J220" s="7"/>
      <c r="K220" s="30">
        <f t="shared" si="32"/>
        <v>0</v>
      </c>
      <c r="L220" s="442"/>
      <c r="M220" s="443"/>
      <c r="N220" s="444"/>
      <c r="O220" s="36">
        <f t="shared" si="31"/>
        <v>0</v>
      </c>
      <c r="P220" s="213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hidden="1" customHeight="1">
      <c r="A221" s="451"/>
      <c r="B221" s="24">
        <f t="shared" si="51"/>
        <v>0.125</v>
      </c>
      <c r="C221" s="24">
        <f t="shared" si="52"/>
        <v>0.16666666666666666</v>
      </c>
      <c r="D221" s="5"/>
      <c r="E221" s="213"/>
      <c r="F221" s="393"/>
      <c r="G221" s="394"/>
      <c r="H221" s="6"/>
      <c r="I221" s="7"/>
      <c r="J221" s="7"/>
      <c r="K221" s="30">
        <f t="shared" si="32"/>
        <v>0</v>
      </c>
      <c r="L221" s="442"/>
      <c r="M221" s="443"/>
      <c r="N221" s="444"/>
      <c r="O221" s="36">
        <f t="shared" si="31"/>
        <v>0</v>
      </c>
      <c r="P221" s="213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hidden="1" customHeight="1">
      <c r="A222" s="451"/>
      <c r="B222" s="24">
        <f t="shared" si="51"/>
        <v>0.16666666666666666</v>
      </c>
      <c r="C222" s="24">
        <f t="shared" si="52"/>
        <v>0.20833333333333331</v>
      </c>
      <c r="D222" s="5"/>
      <c r="E222" s="213"/>
      <c r="F222" s="393"/>
      <c r="G222" s="394"/>
      <c r="H222" s="6"/>
      <c r="I222" s="7"/>
      <c r="J222" s="7"/>
      <c r="K222" s="30">
        <f t="shared" si="32"/>
        <v>0</v>
      </c>
      <c r="L222" s="442"/>
      <c r="M222" s="443"/>
      <c r="N222" s="444"/>
      <c r="O222" s="36">
        <f t="shared" si="31"/>
        <v>0</v>
      </c>
      <c r="P222" s="213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hidden="1" customHeight="1">
      <c r="A223" s="451"/>
      <c r="B223" s="24">
        <f t="shared" si="51"/>
        <v>0.20833333333333331</v>
      </c>
      <c r="C223" s="24">
        <f t="shared" si="52"/>
        <v>0.24999999999999997</v>
      </c>
      <c r="D223" s="5"/>
      <c r="E223" s="213"/>
      <c r="F223" s="393"/>
      <c r="G223" s="394"/>
      <c r="H223" s="6"/>
      <c r="I223" s="7"/>
      <c r="J223" s="7"/>
      <c r="K223" s="30">
        <f t="shared" si="32"/>
        <v>0</v>
      </c>
      <c r="L223" s="442"/>
      <c r="M223" s="443"/>
      <c r="N223" s="444"/>
      <c r="O223" s="36">
        <f t="shared" si="31"/>
        <v>0</v>
      </c>
      <c r="P223" s="213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hidden="1" customHeight="1">
      <c r="A224" s="451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393"/>
      <c r="G224" s="394"/>
      <c r="H224" s="6"/>
      <c r="I224" s="7"/>
      <c r="J224" s="7"/>
      <c r="K224" s="30">
        <f t="shared" si="32"/>
        <v>0</v>
      </c>
      <c r="L224" s="442"/>
      <c r="M224" s="443"/>
      <c r="N224" s="444"/>
      <c r="O224" s="36">
        <f t="shared" si="31"/>
        <v>0</v>
      </c>
      <c r="P224" s="213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hidden="1" customHeight="1">
      <c r="A225" s="451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393"/>
      <c r="G225" s="394"/>
      <c r="H225" s="6"/>
      <c r="I225" s="7"/>
      <c r="J225" s="7"/>
      <c r="K225" s="30">
        <f t="shared" si="32"/>
        <v>0</v>
      </c>
      <c r="L225" s="442"/>
      <c r="M225" s="443"/>
      <c r="N225" s="444"/>
      <c r="O225" s="36">
        <f t="shared" si="31"/>
        <v>0</v>
      </c>
      <c r="P225" s="213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hidden="1" customHeight="1">
      <c r="A226" s="451"/>
      <c r="B226" s="24">
        <f t="shared" si="51"/>
        <v>0.33333333333333331</v>
      </c>
      <c r="C226" s="24">
        <f t="shared" si="52"/>
        <v>0.375</v>
      </c>
      <c r="D226" s="5"/>
      <c r="E226" s="9"/>
      <c r="F226" s="393"/>
      <c r="G226" s="394"/>
      <c r="H226" s="6"/>
      <c r="I226" s="7"/>
      <c r="J226" s="7"/>
      <c r="K226" s="30">
        <f t="shared" si="32"/>
        <v>0</v>
      </c>
      <c r="L226" s="442"/>
      <c r="M226" s="443"/>
      <c r="N226" s="444"/>
      <c r="O226" s="36">
        <f t="shared" ref="O226:O228" si="53">IF(H226=$V$5,$F$122,"")</f>
        <v>0</v>
      </c>
      <c r="P226" s="213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hidden="1" customHeight="1">
      <c r="A227" s="451"/>
      <c r="B227" s="24">
        <f t="shared" si="51"/>
        <v>0.375</v>
      </c>
      <c r="C227" s="24">
        <f t="shared" si="52"/>
        <v>0.41666666666666669</v>
      </c>
      <c r="D227" s="5"/>
      <c r="E227" s="9"/>
      <c r="F227" s="393"/>
      <c r="G227" s="394"/>
      <c r="H227" s="6"/>
      <c r="I227" s="7"/>
      <c r="J227" s="7"/>
      <c r="K227" s="30">
        <f t="shared" ref="K227:K228" si="54">(J227-I227+(J227&lt;I227))*24*60</f>
        <v>0</v>
      </c>
      <c r="L227" s="442"/>
      <c r="M227" s="443"/>
      <c r="N227" s="444"/>
      <c r="O227" s="36">
        <f t="shared" si="53"/>
        <v>0</v>
      </c>
      <c r="P227" s="213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hidden="1" customHeight="1" thickBot="1">
      <c r="A228" s="452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445"/>
      <c r="G228" s="446"/>
      <c r="H228" s="12"/>
      <c r="I228" s="13"/>
      <c r="J228" s="13"/>
      <c r="K228" s="31">
        <f t="shared" si="54"/>
        <v>0</v>
      </c>
      <c r="L228" s="447"/>
      <c r="M228" s="448"/>
      <c r="N228" s="449"/>
      <c r="O228" s="214">
        <f t="shared" si="53"/>
        <v>0</v>
      </c>
      <c r="P228" s="214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5" thickBot="1">
      <c r="S229" s="34">
        <f t="shared" ref="S229:Z229" si="55">SUM(S162:S228)</f>
        <v>303.00000000000028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34.999999999999986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571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</mergeCells>
  <conditionalFormatting sqref="A37:F42">
    <cfRule type="containsBlanks" dxfId="501" priority="115" stopIfTrue="1">
      <formula>LEN(TRIM(A37))=0</formula>
    </cfRule>
  </conditionalFormatting>
  <conditionalFormatting sqref="A152:F157">
    <cfRule type="containsBlanks" dxfId="500" priority="10" stopIfTrue="1">
      <formula>LEN(TRIM(A152))=0</formula>
    </cfRule>
  </conditionalFormatting>
  <conditionalFormatting sqref="B21:C32">
    <cfRule type="containsBlanks" dxfId="499" priority="121" stopIfTrue="1">
      <formula>LEN(TRIM(B21))=0</formula>
    </cfRule>
  </conditionalFormatting>
  <conditionalFormatting sqref="B136:C147">
    <cfRule type="containsBlanks" dxfId="498" priority="95" stopIfTrue="1">
      <formula>LEN(TRIM(B136))=0</formula>
    </cfRule>
  </conditionalFormatting>
  <conditionalFormatting sqref="D162:D166 D167:G168 D169:F170">
    <cfRule type="containsBlanks" dxfId="497" priority="88" stopIfTrue="1">
      <formula>LEN(TRIM(D162))=0</formula>
    </cfRule>
  </conditionalFormatting>
  <conditionalFormatting sqref="D181:F182 D183:G184">
    <cfRule type="containsBlanks" dxfId="496" priority="87" stopIfTrue="1">
      <formula>LEN(TRIM(D181))=0</formula>
    </cfRule>
  </conditionalFormatting>
  <conditionalFormatting sqref="D192:F193 D194:G195">
    <cfRule type="containsBlanks" dxfId="495" priority="86" stopIfTrue="1">
      <formula>LEN(TRIM(D192))=0</formula>
    </cfRule>
  </conditionalFormatting>
  <conditionalFormatting sqref="D59:G65 D66:F67 D68:J69">
    <cfRule type="containsBlanks" dxfId="494" priority="113" stopIfTrue="1">
      <formula>LEN(TRIM(D59))=0</formula>
    </cfRule>
  </conditionalFormatting>
  <conditionalFormatting sqref="D70:G76 D77:F78 D79:J80">
    <cfRule type="containsBlanks" dxfId="493" priority="112" stopIfTrue="1">
      <formula>LEN(TRIM(D70))=0</formula>
    </cfRule>
  </conditionalFormatting>
  <conditionalFormatting sqref="D81:G87 D88:F89 D90:J91">
    <cfRule type="containsBlanks" dxfId="492" priority="111" stopIfTrue="1">
      <formula>LEN(TRIM(D81))=0</formula>
    </cfRule>
  </conditionalFormatting>
  <conditionalFormatting sqref="D92:G98 D99:F100 D101:J102">
    <cfRule type="containsBlanks" dxfId="491" priority="59" stopIfTrue="1">
      <formula>LEN(TRIM(D92))=0</formula>
    </cfRule>
  </conditionalFormatting>
  <conditionalFormatting sqref="D103:G109 D110:F111 D112:J113">
    <cfRule type="containsBlanks" dxfId="490" priority="53" stopIfTrue="1">
      <formula>LEN(TRIM(D103))=0</formula>
    </cfRule>
  </conditionalFormatting>
  <conditionalFormatting sqref="D171:G180">
    <cfRule type="containsBlanks" dxfId="489" priority="22" stopIfTrue="1">
      <formula>LEN(TRIM(D171))=0</formula>
    </cfRule>
  </conditionalFormatting>
  <conditionalFormatting sqref="D186:G191">
    <cfRule type="containsBlanks" dxfId="488" priority="7" stopIfTrue="1">
      <formula>LEN(TRIM(D186))=0</formula>
    </cfRule>
  </conditionalFormatting>
  <conditionalFormatting sqref="D200:G202 D203:F204">
    <cfRule type="containsBlanks" dxfId="487" priority="85" stopIfTrue="1">
      <formula>LEN(TRIM(D200))=0</formula>
    </cfRule>
  </conditionalFormatting>
  <conditionalFormatting sqref="D209:G213 D214:F215 D216:J217">
    <cfRule type="containsBlanks" dxfId="486" priority="47" stopIfTrue="1">
      <formula>LEN(TRIM(D209))=0</formula>
    </cfRule>
  </conditionalFormatting>
  <conditionalFormatting sqref="D218:G224 D225:F226 D227:J228">
    <cfRule type="containsBlanks" dxfId="485" priority="40" stopIfTrue="1">
      <formula>LEN(TRIM(D218))=0</formula>
    </cfRule>
  </conditionalFormatting>
  <conditionalFormatting sqref="D47:J53 D54:F55 H54:J55 D56:J58">
    <cfRule type="containsBlanks" dxfId="484" priority="114" stopIfTrue="1">
      <formula>LEN(TRIM(D47))=0</formula>
    </cfRule>
  </conditionalFormatting>
  <conditionalFormatting sqref="D185:J185">
    <cfRule type="containsBlanks" dxfId="483" priority="17" stopIfTrue="1">
      <formula>LEN(TRIM(D185))=0</formula>
    </cfRule>
  </conditionalFormatting>
  <conditionalFormatting sqref="D196:J199">
    <cfRule type="containsBlanks" dxfId="482" priority="3" stopIfTrue="1">
      <formula>LEN(TRIM(D196))=0</formula>
    </cfRule>
  </conditionalFormatting>
  <conditionalFormatting sqref="D205:J208">
    <cfRule type="containsBlanks" dxfId="481" priority="1" stopIfTrue="1">
      <formula>LEN(TRIM(D205))=0</formula>
    </cfRule>
  </conditionalFormatting>
  <conditionalFormatting sqref="E21:E32">
    <cfRule type="containsBlanks" dxfId="480" priority="120" stopIfTrue="1">
      <formula>LEN(TRIM(E21))=0</formula>
    </cfRule>
  </conditionalFormatting>
  <conditionalFormatting sqref="E136:E147">
    <cfRule type="containsBlanks" dxfId="479" priority="94" stopIfTrue="1">
      <formula>LEN(TRIM(E136))=0</formula>
    </cfRule>
  </conditionalFormatting>
  <conditionalFormatting sqref="E165:G166">
    <cfRule type="containsBlanks" dxfId="478" priority="24" stopIfTrue="1">
      <formula>LEN(TRIM(E165))=0</formula>
    </cfRule>
  </conditionalFormatting>
  <conditionalFormatting sqref="E162:J164">
    <cfRule type="containsBlanks" dxfId="477" priority="30" stopIfTrue="1">
      <formula>LEN(TRIM(E162))=0</formula>
    </cfRule>
  </conditionalFormatting>
  <conditionalFormatting sqref="F5:H13">
    <cfRule type="containsBlanks" dxfId="476" priority="60" stopIfTrue="1">
      <formula>LEN(TRIM(F5))=0</formula>
    </cfRule>
  </conditionalFormatting>
  <conditionalFormatting sqref="F120:H128">
    <cfRule type="containsBlanks" dxfId="475" priority="71" stopIfTrue="1">
      <formula>LEN(TRIM(F120))=0</formula>
    </cfRule>
  </conditionalFormatting>
  <conditionalFormatting sqref="H59:J67">
    <cfRule type="containsBlanks" dxfId="474" priority="70" stopIfTrue="1">
      <formula>LEN(TRIM(H59))=0</formula>
    </cfRule>
  </conditionalFormatting>
  <conditionalFormatting sqref="H70:J78">
    <cfRule type="containsBlanks" dxfId="473" priority="69" stopIfTrue="1">
      <formula>LEN(TRIM(H70))=0</formula>
    </cfRule>
  </conditionalFormatting>
  <conditionalFormatting sqref="H81:J89">
    <cfRule type="containsBlanks" dxfId="472" priority="68" stopIfTrue="1">
      <formula>LEN(TRIM(H81))=0</formula>
    </cfRule>
  </conditionalFormatting>
  <conditionalFormatting sqref="H92:J100">
    <cfRule type="containsBlanks" dxfId="471" priority="54" stopIfTrue="1">
      <formula>LEN(TRIM(H92))=0</formula>
    </cfRule>
  </conditionalFormatting>
  <conditionalFormatting sqref="H103:J111">
    <cfRule type="containsBlanks" dxfId="470" priority="48" stopIfTrue="1">
      <formula>LEN(TRIM(H103))=0</formula>
    </cfRule>
  </conditionalFormatting>
  <conditionalFormatting sqref="H165:J184">
    <cfRule type="containsBlanks" dxfId="469" priority="23" stopIfTrue="1">
      <formula>LEN(TRIM(H165))=0</formula>
    </cfRule>
  </conditionalFormatting>
  <conditionalFormatting sqref="H186:J195">
    <cfRule type="containsBlanks" dxfId="468" priority="8" stopIfTrue="1">
      <formula>LEN(TRIM(H186))=0</formula>
    </cfRule>
  </conditionalFormatting>
  <conditionalFormatting sqref="H200:J204">
    <cfRule type="containsBlanks" dxfId="467" priority="62" stopIfTrue="1">
      <formula>LEN(TRIM(H200))=0</formula>
    </cfRule>
  </conditionalFormatting>
  <conditionalFormatting sqref="H209:J215">
    <cfRule type="containsBlanks" dxfId="466" priority="41" stopIfTrue="1">
      <formula>LEN(TRIM(H209))=0</formula>
    </cfRule>
  </conditionalFormatting>
  <conditionalFormatting sqref="H218:J226">
    <cfRule type="containsBlanks" dxfId="465" priority="34" stopIfTrue="1">
      <formula>LEN(TRIM(H218))=0</formula>
    </cfRule>
  </conditionalFormatting>
  <conditionalFormatting sqref="K5:L13">
    <cfRule type="containsBlanks" dxfId="464" priority="61" stopIfTrue="1">
      <formula>LEN(TRIM(K5))=0</formula>
    </cfRule>
  </conditionalFormatting>
  <conditionalFormatting sqref="K120:L128">
    <cfRule type="containsBlanks" dxfId="463" priority="97" stopIfTrue="1">
      <formula>LEN(TRIM(K120))=0</formula>
    </cfRule>
  </conditionalFormatting>
  <conditionalFormatting sqref="L47:L113">
    <cfRule type="containsBlanks" dxfId="462" priority="49" stopIfTrue="1">
      <formula>LEN(TRIM(L47))=0</formula>
    </cfRule>
  </conditionalFormatting>
  <conditionalFormatting sqref="L162:L228">
    <cfRule type="containsBlanks" dxfId="461" priority="21" stopIfTrue="1">
      <formula>LEN(TRIM(L162))=0</formula>
    </cfRule>
  </conditionalFormatting>
  <conditionalFormatting sqref="O47:Q113">
    <cfRule type="containsBlanks" dxfId="460" priority="50" stopIfTrue="1">
      <formula>LEN(TRIM(O47))=0</formula>
    </cfRule>
  </conditionalFormatting>
  <conditionalFormatting sqref="O162:Q228">
    <cfRule type="containsBlanks" dxfId="459" priority="35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6E93F972-E0C5-4B27-802B-B24F5E0D4845}">
      <formula1>$V$3:$V$5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Лист21"/>
  <dimension ref="A1:AB229"/>
  <sheetViews>
    <sheetView topLeftCell="A158" zoomScale="70" zoomScaleNormal="70" workbookViewId="0">
      <selection activeCell="F174" sqref="F174:H179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185"/>
      <c r="S1" s="185"/>
      <c r="T1" s="185"/>
      <c r="U1" s="185"/>
    </row>
    <row r="2" spans="1:24" ht="15.75" thickBot="1">
      <c r="A2" s="258" t="s">
        <v>90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186"/>
      <c r="S2" s="186"/>
      <c r="T2" s="186"/>
      <c r="U2" s="186"/>
    </row>
    <row r="3" spans="1:24" ht="18.75" thickBot="1">
      <c r="A3" s="259" t="s">
        <v>60</v>
      </c>
      <c r="B3" s="260"/>
      <c r="C3" s="260"/>
      <c r="D3" s="260"/>
      <c r="E3" s="261"/>
      <c r="F3" s="37" t="s">
        <v>61</v>
      </c>
      <c r="G3" s="38">
        <f>SUM(J21:J32)+SUM(J136:J147)</f>
        <v>28893.333333333336</v>
      </c>
      <c r="H3" s="38">
        <f>SUM(K21:K32)+SUM(K136:K147)</f>
        <v>33009</v>
      </c>
      <c r="I3" s="81" t="s">
        <v>47</v>
      </c>
      <c r="J3" s="82">
        <v>2000</v>
      </c>
      <c r="K3" s="83" t="s">
        <v>54</v>
      </c>
      <c r="L3" s="84">
        <v>720</v>
      </c>
    </row>
    <row r="4" spans="1:24" ht="20.25" customHeight="1" thickBot="1">
      <c r="A4" s="262" t="s">
        <v>8</v>
      </c>
      <c r="B4" s="263"/>
      <c r="C4" s="263"/>
      <c r="D4" s="263"/>
      <c r="E4" s="264"/>
      <c r="F4" s="265" t="s">
        <v>34</v>
      </c>
      <c r="G4" s="265"/>
      <c r="H4" s="266"/>
      <c r="I4" s="265" t="s">
        <v>9</v>
      </c>
      <c r="J4" s="267"/>
      <c r="K4" s="268" t="s">
        <v>16</v>
      </c>
      <c r="L4" s="266"/>
      <c r="M4" s="85"/>
      <c r="N4" s="269" t="s">
        <v>28</v>
      </c>
      <c r="O4" s="270"/>
      <c r="P4" s="270"/>
      <c r="Q4" s="270"/>
      <c r="R4" s="270"/>
      <c r="S4" s="270"/>
      <c r="T4" s="270"/>
      <c r="U4" s="271"/>
      <c r="X4" s="86"/>
    </row>
    <row r="5" spans="1:24" ht="15" thickBot="1">
      <c r="A5" s="289" t="s">
        <v>63</v>
      </c>
      <c r="B5" s="290"/>
      <c r="C5" s="290"/>
      <c r="D5" s="290"/>
      <c r="E5" s="290"/>
      <c r="F5" s="291" t="s">
        <v>168</v>
      </c>
      <c r="G5" s="292"/>
      <c r="H5" s="293"/>
      <c r="I5" s="259" t="s">
        <v>65</v>
      </c>
      <c r="J5" s="261"/>
      <c r="K5" s="291" t="s">
        <v>169</v>
      </c>
      <c r="L5" s="293"/>
      <c r="N5" s="296"/>
      <c r="O5" s="280" t="s">
        <v>29</v>
      </c>
      <c r="P5" s="281"/>
      <c r="Q5" s="281"/>
      <c r="R5" s="178"/>
      <c r="S5" s="178"/>
      <c r="T5" s="178"/>
      <c r="U5" s="87"/>
      <c r="X5" s="88"/>
    </row>
    <row r="6" spans="1:24" ht="14.25">
      <c r="A6" s="183" t="s">
        <v>7</v>
      </c>
      <c r="B6" s="184"/>
      <c r="C6" s="184"/>
      <c r="D6" s="184"/>
      <c r="E6" s="184"/>
      <c r="F6" s="275" t="s">
        <v>170</v>
      </c>
      <c r="G6" s="276"/>
      <c r="H6" s="277"/>
      <c r="I6" s="294" t="s">
        <v>45</v>
      </c>
      <c r="J6" s="295"/>
      <c r="K6" s="275" t="s">
        <v>171</v>
      </c>
      <c r="L6" s="277"/>
      <c r="N6" s="297"/>
      <c r="O6" s="298"/>
      <c r="P6" s="299"/>
      <c r="Q6" s="299"/>
      <c r="R6" s="179"/>
      <c r="S6" s="179"/>
      <c r="T6" s="179"/>
      <c r="U6" s="89"/>
      <c r="X6" s="88"/>
    </row>
    <row r="7" spans="1:24" ht="16.5" customHeight="1">
      <c r="A7" s="272" t="s">
        <v>46</v>
      </c>
      <c r="B7" s="273"/>
      <c r="C7" s="273"/>
      <c r="D7" s="273"/>
      <c r="E7" s="274"/>
      <c r="F7" s="275" t="s">
        <v>402</v>
      </c>
      <c r="G7" s="276"/>
      <c r="H7" s="277"/>
      <c r="I7" s="216" t="s">
        <v>44</v>
      </c>
      <c r="J7" s="217"/>
      <c r="K7" s="275" t="s">
        <v>258</v>
      </c>
      <c r="L7" s="277"/>
      <c r="N7" s="278"/>
      <c r="O7" s="280" t="s">
        <v>30</v>
      </c>
      <c r="P7" s="281"/>
      <c r="Q7" s="282"/>
      <c r="R7" s="180"/>
      <c r="S7" s="180"/>
      <c r="T7" s="180"/>
      <c r="U7" s="87"/>
      <c r="X7" s="88"/>
    </row>
    <row r="8" spans="1:24" ht="16.5" customHeight="1" thickBot="1">
      <c r="A8" s="272" t="s">
        <v>66</v>
      </c>
      <c r="B8" s="273"/>
      <c r="C8" s="273"/>
      <c r="D8" s="273"/>
      <c r="E8" s="274"/>
      <c r="F8" s="275" t="s">
        <v>173</v>
      </c>
      <c r="G8" s="276"/>
      <c r="H8" s="277"/>
      <c r="I8" s="216" t="s">
        <v>67</v>
      </c>
      <c r="J8" s="217"/>
      <c r="K8" s="275" t="s">
        <v>258</v>
      </c>
      <c r="L8" s="277"/>
      <c r="N8" s="279"/>
      <c r="O8" s="283"/>
      <c r="P8" s="284"/>
      <c r="Q8" s="285"/>
      <c r="R8" s="181"/>
      <c r="S8" s="181"/>
      <c r="T8" s="181"/>
      <c r="U8" s="91"/>
      <c r="X8" s="88"/>
    </row>
    <row r="9" spans="1:24" ht="15" thickBot="1">
      <c r="A9" s="303" t="s">
        <v>66</v>
      </c>
      <c r="B9" s="304"/>
      <c r="C9" s="304"/>
      <c r="D9" s="304"/>
      <c r="E9" s="305"/>
      <c r="F9" s="422" t="s">
        <v>175</v>
      </c>
      <c r="G9" s="423"/>
      <c r="H9" s="424"/>
      <c r="I9" s="218"/>
      <c r="J9" s="219"/>
      <c r="K9" s="422"/>
      <c r="L9" s="424"/>
      <c r="N9" s="309"/>
      <c r="O9" s="309"/>
      <c r="P9" s="310"/>
      <c r="Q9" s="310"/>
      <c r="R9" s="182"/>
      <c r="S9" s="182"/>
      <c r="T9" s="182"/>
      <c r="U9" s="182"/>
      <c r="X9" s="88"/>
    </row>
    <row r="10" spans="1:24" ht="15" hidden="1" thickBot="1">
      <c r="A10" s="94"/>
      <c r="B10" s="95"/>
      <c r="C10" s="95"/>
      <c r="D10" s="95"/>
      <c r="E10" s="95"/>
      <c r="F10" s="96"/>
      <c r="G10" s="96"/>
      <c r="H10" s="96"/>
      <c r="I10" s="95"/>
      <c r="J10" s="95"/>
      <c r="K10" s="96"/>
      <c r="L10" s="97"/>
      <c r="N10" s="177"/>
      <c r="O10" s="177"/>
      <c r="P10" s="182"/>
      <c r="Q10" s="182"/>
      <c r="R10" s="182"/>
      <c r="S10" s="182"/>
      <c r="T10" s="182"/>
      <c r="U10" s="182"/>
      <c r="X10" s="88"/>
    </row>
    <row r="11" spans="1:24" ht="15" hidden="1" thickBot="1">
      <c r="A11" s="94"/>
      <c r="B11" s="95"/>
      <c r="C11" s="95"/>
      <c r="D11" s="95"/>
      <c r="E11" s="95"/>
      <c r="F11" s="96"/>
      <c r="G11" s="96"/>
      <c r="H11" s="96"/>
      <c r="I11" s="95"/>
      <c r="J11" s="95"/>
      <c r="K11" s="96"/>
      <c r="L11" s="97"/>
      <c r="N11" s="177"/>
      <c r="O11" s="177"/>
      <c r="P11" s="182"/>
      <c r="Q11" s="182"/>
      <c r="R11" s="182"/>
      <c r="S11" s="182"/>
      <c r="T11" s="182"/>
      <c r="U11" s="182"/>
      <c r="X11" s="88"/>
    </row>
    <row r="12" spans="1:24" ht="15" hidden="1" thickBot="1">
      <c r="A12" s="94"/>
      <c r="B12" s="95"/>
      <c r="C12" s="95"/>
      <c r="D12" s="95"/>
      <c r="E12" s="95"/>
      <c r="F12" s="96"/>
      <c r="G12" s="96"/>
      <c r="H12" s="96"/>
      <c r="I12" s="95"/>
      <c r="J12" s="95"/>
      <c r="K12" s="96"/>
      <c r="L12" s="97"/>
      <c r="N12" s="177"/>
      <c r="O12" s="177"/>
      <c r="P12" s="182"/>
      <c r="Q12" s="182"/>
      <c r="R12" s="182"/>
      <c r="S12" s="182"/>
      <c r="T12" s="182"/>
      <c r="U12" s="182"/>
      <c r="X12" s="88"/>
    </row>
    <row r="13" spans="1:24" ht="15" hidden="1" thickBot="1">
      <c r="A13" s="94"/>
      <c r="B13" s="95"/>
      <c r="C13" s="95"/>
      <c r="D13" s="95"/>
      <c r="E13" s="95"/>
      <c r="F13" s="96"/>
      <c r="G13" s="96"/>
      <c r="H13" s="96"/>
      <c r="I13" s="95"/>
      <c r="J13" s="95"/>
      <c r="K13" s="96"/>
      <c r="L13" s="97"/>
      <c r="N13" s="177"/>
      <c r="O13" s="177"/>
      <c r="P13" s="182"/>
      <c r="Q13" s="182"/>
      <c r="R13" s="182"/>
      <c r="S13" s="182"/>
      <c r="T13" s="182"/>
      <c r="U13" s="182"/>
      <c r="X13" s="88"/>
    </row>
    <row r="14" spans="1:24" ht="18.75" customHeight="1" thickBot="1">
      <c r="A14" s="311" t="s">
        <v>33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3"/>
      <c r="N14" s="314" t="s">
        <v>37</v>
      </c>
      <c r="O14" s="315"/>
      <c r="P14" s="315"/>
      <c r="Q14" s="315"/>
      <c r="R14" s="315"/>
      <c r="S14" s="315"/>
      <c r="T14" s="315"/>
      <c r="U14" s="315"/>
      <c r="V14" s="316"/>
      <c r="X14" s="88"/>
    </row>
    <row r="15" spans="1:24" ht="8.25" customHeight="1">
      <c r="A15" s="300" t="s">
        <v>83</v>
      </c>
      <c r="B15" s="300" t="s">
        <v>51</v>
      </c>
      <c r="C15" s="300" t="s">
        <v>52</v>
      </c>
      <c r="D15" s="300" t="s">
        <v>24</v>
      </c>
      <c r="E15" s="300" t="s">
        <v>53</v>
      </c>
      <c r="F15" s="300" t="s">
        <v>55</v>
      </c>
      <c r="G15" s="300" t="s">
        <v>50</v>
      </c>
      <c r="H15" s="300" t="s">
        <v>64</v>
      </c>
      <c r="I15" s="300" t="s">
        <v>57</v>
      </c>
      <c r="J15" s="300" t="s">
        <v>49</v>
      </c>
      <c r="K15" s="300" t="s">
        <v>35</v>
      </c>
      <c r="L15" s="337" t="s">
        <v>48</v>
      </c>
      <c r="N15" s="324" t="s">
        <v>41</v>
      </c>
      <c r="O15" s="324"/>
      <c r="P15" s="325" t="s">
        <v>42</v>
      </c>
      <c r="Q15" s="326"/>
      <c r="R15" s="326"/>
      <c r="S15" s="326"/>
      <c r="T15" s="326"/>
      <c r="U15" s="327"/>
      <c r="V15" s="324" t="s">
        <v>43</v>
      </c>
      <c r="X15" s="88"/>
    </row>
    <row r="16" spans="1:24" ht="12.75" customHeight="1">
      <c r="A16" s="301"/>
      <c r="B16" s="301"/>
      <c r="C16" s="301"/>
      <c r="D16" s="301"/>
      <c r="E16" s="301"/>
      <c r="F16" s="301"/>
      <c r="G16" s="301"/>
      <c r="H16" s="301"/>
      <c r="I16" s="301"/>
      <c r="J16" s="301"/>
      <c r="K16" s="301"/>
      <c r="L16" s="338"/>
      <c r="N16" s="324"/>
      <c r="O16" s="324"/>
      <c r="P16" s="328"/>
      <c r="Q16" s="329"/>
      <c r="R16" s="329"/>
      <c r="S16" s="329"/>
      <c r="T16" s="329"/>
      <c r="U16" s="330"/>
      <c r="V16" s="324"/>
      <c r="X16" s="88"/>
    </row>
    <row r="17" spans="1:24" ht="12.75" customHeight="1">
      <c r="A17" s="301"/>
      <c r="B17" s="301"/>
      <c r="C17" s="301"/>
      <c r="D17" s="301"/>
      <c r="E17" s="301"/>
      <c r="F17" s="301"/>
      <c r="G17" s="301"/>
      <c r="H17" s="301"/>
      <c r="I17" s="301"/>
      <c r="J17" s="301"/>
      <c r="K17" s="301"/>
      <c r="L17" s="338"/>
      <c r="N17" s="324"/>
      <c r="O17" s="324"/>
      <c r="P17" s="328"/>
      <c r="Q17" s="329"/>
      <c r="R17" s="329"/>
      <c r="S17" s="329"/>
      <c r="T17" s="329"/>
      <c r="U17" s="330"/>
      <c r="V17" s="324"/>
      <c r="X17" s="88"/>
    </row>
    <row r="18" spans="1:24" ht="3.75" customHeight="1">
      <c r="A18" s="301"/>
      <c r="B18" s="301"/>
      <c r="C18" s="301"/>
      <c r="D18" s="301"/>
      <c r="E18" s="301"/>
      <c r="F18" s="301"/>
      <c r="G18" s="301"/>
      <c r="H18" s="301"/>
      <c r="I18" s="301"/>
      <c r="J18" s="301"/>
      <c r="K18" s="301"/>
      <c r="L18" s="338"/>
      <c r="N18" s="324"/>
      <c r="O18" s="324"/>
      <c r="P18" s="331"/>
      <c r="Q18" s="332"/>
      <c r="R18" s="332"/>
      <c r="S18" s="332"/>
      <c r="T18" s="332"/>
      <c r="U18" s="333"/>
      <c r="V18" s="324"/>
      <c r="X18" s="88"/>
    </row>
    <row r="19" spans="1:24" ht="45.75" customHeight="1" thickBot="1">
      <c r="A19" s="301"/>
      <c r="B19" s="301"/>
      <c r="C19" s="301"/>
      <c r="D19" s="302"/>
      <c r="E19" s="302"/>
      <c r="F19" s="302"/>
      <c r="G19" s="302"/>
      <c r="H19" s="302"/>
      <c r="I19" s="302"/>
      <c r="J19" s="302"/>
      <c r="K19" s="302"/>
      <c r="L19" s="338"/>
      <c r="M19" s="98"/>
      <c r="N19" s="334" t="s">
        <v>17</v>
      </c>
      <c r="O19" s="334"/>
      <c r="P19" s="18">
        <f>SUM(S47:S58)</f>
        <v>55.000000000000128</v>
      </c>
      <c r="Q19" s="18">
        <f>SUM(S59:S69)</f>
        <v>72.999999999999972</v>
      </c>
      <c r="R19" s="18">
        <f>SUM(S70:S80)</f>
        <v>128.00000000000003</v>
      </c>
      <c r="S19" s="18">
        <f>SUM(S81:S91)</f>
        <v>68.999999999999758</v>
      </c>
      <c r="T19" s="18">
        <f>SUM(S92:S102)</f>
        <v>73.000000000000227</v>
      </c>
      <c r="U19" s="18">
        <f>SUM(S103:S113)</f>
        <v>0</v>
      </c>
      <c r="V19" s="19">
        <f t="shared" ref="V19:V26" si="0">P19+Q19+R19+S19+T19+U19</f>
        <v>398.00000000000011</v>
      </c>
      <c r="X19" s="182"/>
    </row>
    <row r="20" spans="1:24" ht="14.45" customHeight="1" thickBot="1">
      <c r="A20" s="317"/>
      <c r="B20" s="317"/>
      <c r="C20" s="317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176" t="s">
        <v>18</v>
      </c>
      <c r="O20" s="176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82"/>
    </row>
    <row r="21" spans="1:24" ht="17.25" customHeight="1">
      <c r="A21" s="300" t="str">
        <f>A37</f>
        <v>Кедровый орех Баринофф</v>
      </c>
      <c r="B21" s="318">
        <v>0.33333333333333331</v>
      </c>
      <c r="C21" s="318">
        <v>0.40486111111111112</v>
      </c>
      <c r="D21" s="320">
        <f>(C21-B21+(C21&lt;B21))*24*60</f>
        <v>103.00000000000003</v>
      </c>
      <c r="E21" s="322">
        <v>2200</v>
      </c>
      <c r="F21" s="335">
        <f>IF(E21=0,0,(F37/J3*60))</f>
        <v>67.440000000000012</v>
      </c>
      <c r="G21" s="339">
        <f>IF($K21=0,0,(K21*100)/(D21*$J$3/60))</f>
        <v>65.47572815533978</v>
      </c>
      <c r="H21" s="335">
        <f>P19+P26</f>
        <v>55.000000000000128</v>
      </c>
      <c r="I21" s="339">
        <f>D21-F21-P27</f>
        <v>-19.440000000000111</v>
      </c>
      <c r="J21" s="320">
        <f>(D21-H21)/60*E21</f>
        <v>1759.9999999999964</v>
      </c>
      <c r="K21" s="341">
        <f>F37</f>
        <v>2248</v>
      </c>
      <c r="L21" s="100">
        <f>IF($K21=0,0,K21/J21)</f>
        <v>1.27727272727273</v>
      </c>
      <c r="N21" s="176" t="s">
        <v>19</v>
      </c>
      <c r="O21" s="176"/>
      <c r="P21" s="18">
        <f>SUM(U46:U57)</f>
        <v>0</v>
      </c>
      <c r="Q21" s="18">
        <f>SUM(U58:U68)</f>
        <v>0</v>
      </c>
      <c r="R21" s="18">
        <f>SUM(U69:U79)</f>
        <v>7.9999999999999716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7.9999999999999716</v>
      </c>
      <c r="W21" s="182"/>
      <c r="X21" s="182"/>
    </row>
    <row r="22" spans="1:24" ht="17.25" customHeight="1" thickBot="1">
      <c r="A22" s="317"/>
      <c r="B22" s="319"/>
      <c r="C22" s="319"/>
      <c r="D22" s="321"/>
      <c r="E22" s="323"/>
      <c r="F22" s="336"/>
      <c r="G22" s="340"/>
      <c r="H22" s="336"/>
      <c r="I22" s="340"/>
      <c r="J22" s="321"/>
      <c r="K22" s="342"/>
      <c r="L22" s="101">
        <f>K21-J21</f>
        <v>488.00000000000364</v>
      </c>
      <c r="N22" s="176" t="s">
        <v>20</v>
      </c>
      <c r="O22" s="176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82"/>
      <c r="X22" s="182"/>
    </row>
    <row r="23" spans="1:24" ht="17.25" customHeight="1">
      <c r="A23" s="300" t="str">
        <f>A38</f>
        <v>Жареная карамель Баринофф</v>
      </c>
      <c r="B23" s="318">
        <v>0.40486111111111112</v>
      </c>
      <c r="C23" s="318">
        <v>0.49444444444444446</v>
      </c>
      <c r="D23" s="320">
        <f>(C23-B23+(C23&lt;B23))*24*60</f>
        <v>129.00000000000003</v>
      </c>
      <c r="E23" s="322">
        <v>2200</v>
      </c>
      <c r="F23" s="335">
        <f>IF(E23=0,0,(F38/J3*60))</f>
        <v>90.03</v>
      </c>
      <c r="G23" s="339">
        <f>IF($K23=0,0,(K23*100)/(D23*$J$3/60))</f>
        <v>69.790697674418595</v>
      </c>
      <c r="H23" s="335">
        <f>Q19+Q26</f>
        <v>72.999999999999972</v>
      </c>
      <c r="I23" s="339">
        <f>D23-F23-Q27</f>
        <v>-34.029999999999944</v>
      </c>
      <c r="J23" s="320">
        <f>(D23-H23)/60*E23</f>
        <v>2053.3333333333353</v>
      </c>
      <c r="K23" s="341">
        <f>F38</f>
        <v>3001</v>
      </c>
      <c r="L23" s="102">
        <f>IF($K23=0,0,K23/J23)</f>
        <v>1.4615259740259727</v>
      </c>
      <c r="N23" s="176" t="s">
        <v>27</v>
      </c>
      <c r="O23" s="176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82"/>
      <c r="X23" s="182"/>
    </row>
    <row r="24" spans="1:24" ht="16.899999999999999" customHeight="1" thickBot="1">
      <c r="A24" s="317"/>
      <c r="B24" s="319"/>
      <c r="C24" s="319"/>
      <c r="D24" s="321"/>
      <c r="E24" s="323"/>
      <c r="F24" s="336"/>
      <c r="G24" s="340"/>
      <c r="H24" s="336"/>
      <c r="I24" s="340"/>
      <c r="J24" s="321"/>
      <c r="K24" s="342"/>
      <c r="L24" s="101">
        <f>K23-J23</f>
        <v>947.6666666666647</v>
      </c>
      <c r="N24" s="174" t="s">
        <v>21</v>
      </c>
      <c r="O24" s="174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5.9999999999999787</v>
      </c>
      <c r="U24" s="18">
        <f>SUM(X102:X112)</f>
        <v>0</v>
      </c>
      <c r="V24" s="19">
        <f t="shared" si="0"/>
        <v>5.9999999999999787</v>
      </c>
      <c r="W24" s="182"/>
      <c r="X24" s="182"/>
    </row>
    <row r="25" spans="1:24" ht="16.899999999999999" customHeight="1" collapsed="1">
      <c r="A25" s="300" t="str">
        <f>A39</f>
        <v>Жареный фундук Баринофф</v>
      </c>
      <c r="B25" s="318">
        <v>0.49444444444444446</v>
      </c>
      <c r="C25" s="318">
        <v>0.63124999999999998</v>
      </c>
      <c r="D25" s="320">
        <f>(C25-B25+(C25&lt;B25))*24*60</f>
        <v>196.99999999999994</v>
      </c>
      <c r="E25" s="322">
        <v>2200</v>
      </c>
      <c r="F25" s="335">
        <f>IF(E25=0,0,(F39/J3*60))</f>
        <v>90.36</v>
      </c>
      <c r="G25" s="339">
        <f>IF($K25=0,0,(K25*100)/(D25*$J$3/60))</f>
        <v>45.868020304568539</v>
      </c>
      <c r="H25" s="335">
        <f>R19+R26</f>
        <v>128.00000000000003</v>
      </c>
      <c r="I25" s="339">
        <f>D25-F25-R27</f>
        <v>-29.360000000000056</v>
      </c>
      <c r="J25" s="320">
        <f>(D25-H25)/60*E25</f>
        <v>2529.9999999999968</v>
      </c>
      <c r="K25" s="341">
        <f>F39</f>
        <v>3012</v>
      </c>
      <c r="L25" s="100">
        <f>IF($K25=0,0,K25/J25)</f>
        <v>1.1905138339920964</v>
      </c>
      <c r="N25" s="174" t="s">
        <v>39</v>
      </c>
      <c r="O25" s="174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82"/>
      <c r="X25" s="182"/>
    </row>
    <row r="26" spans="1:24" ht="16.899999999999999" customHeight="1" thickBot="1">
      <c r="A26" s="317"/>
      <c r="B26" s="319"/>
      <c r="C26" s="319"/>
      <c r="D26" s="321"/>
      <c r="E26" s="323"/>
      <c r="F26" s="336"/>
      <c r="G26" s="340"/>
      <c r="H26" s="336"/>
      <c r="I26" s="340"/>
      <c r="J26" s="321"/>
      <c r="K26" s="342"/>
      <c r="L26" s="101">
        <f>K25-J25</f>
        <v>482.00000000000318</v>
      </c>
      <c r="N26" s="343" t="s">
        <v>22</v>
      </c>
      <c r="O26" s="343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82"/>
      <c r="X26" s="182"/>
    </row>
    <row r="27" spans="1:24" ht="16.899999999999999" customHeight="1" collapsed="1">
      <c r="A27" s="301" t="str">
        <f>A40</f>
        <v>Лимон Баринофф</v>
      </c>
      <c r="B27" s="348">
        <v>0.63124999999999998</v>
      </c>
      <c r="C27" s="348">
        <v>0.73263888888888884</v>
      </c>
      <c r="D27" s="346">
        <f>(C27-B27+(C27&lt;B27))*24*60</f>
        <v>145.99999999999997</v>
      </c>
      <c r="E27" s="349">
        <v>2200</v>
      </c>
      <c r="F27" s="344">
        <f>IF(E27=0,0,(F40/J3*60))</f>
        <v>94.649999999999991</v>
      </c>
      <c r="G27" s="339">
        <f>IF($K27=0,0,(K27*100)/(D27*$J$3/60))</f>
        <v>64.828767123287676</v>
      </c>
      <c r="H27" s="344">
        <f>S19+S26</f>
        <v>68.999999999999758</v>
      </c>
      <c r="I27" s="345">
        <f>D27-F27-S27</f>
        <v>-17.649999999999778</v>
      </c>
      <c r="J27" s="346">
        <f>(D27-H27)/60*E27</f>
        <v>2823.3333333333412</v>
      </c>
      <c r="K27" s="341">
        <f>F40</f>
        <v>3155</v>
      </c>
      <c r="L27" s="100">
        <f>IF($K27=0,0,K27/J27)</f>
        <v>1.1174734356552507</v>
      </c>
      <c r="N27" s="347" t="s">
        <v>15</v>
      </c>
      <c r="O27" s="347"/>
      <c r="P27" s="19">
        <f t="shared" ref="P27:U27" si="1">SUM(P18:P26)</f>
        <v>55.000000000000128</v>
      </c>
      <c r="Q27" s="19">
        <f t="shared" si="1"/>
        <v>72.999999999999972</v>
      </c>
      <c r="R27" s="19">
        <f t="shared" si="1"/>
        <v>136</v>
      </c>
      <c r="S27" s="19">
        <f t="shared" si="1"/>
        <v>68.999999999999758</v>
      </c>
      <c r="T27" s="19">
        <f t="shared" si="1"/>
        <v>79.000000000000199</v>
      </c>
      <c r="U27" s="19">
        <f t="shared" si="1"/>
        <v>0</v>
      </c>
      <c r="V27" s="19">
        <f>P27+Q27+R27+S27+T27+U27</f>
        <v>412.00000000000011</v>
      </c>
      <c r="W27" s="182"/>
      <c r="X27" s="182"/>
    </row>
    <row r="28" spans="1:24" ht="16.899999999999999" customHeight="1" thickBot="1">
      <c r="A28" s="317"/>
      <c r="B28" s="319"/>
      <c r="C28" s="319"/>
      <c r="D28" s="321"/>
      <c r="E28" s="323"/>
      <c r="F28" s="336"/>
      <c r="G28" s="340"/>
      <c r="H28" s="336"/>
      <c r="I28" s="340"/>
      <c r="J28" s="321"/>
      <c r="K28" s="342"/>
      <c r="L28" s="101">
        <f>K27-J27</f>
        <v>331.66666666665878</v>
      </c>
      <c r="N28" s="347"/>
      <c r="O28" s="347"/>
      <c r="P28" s="19"/>
      <c r="Q28" s="19"/>
      <c r="R28" s="19"/>
      <c r="S28" s="19"/>
      <c r="T28" s="19"/>
      <c r="U28" s="19"/>
      <c r="V28" s="19"/>
      <c r="W28" s="182"/>
      <c r="X28" s="182"/>
    </row>
    <row r="29" spans="1:24" ht="16.899999999999999" customHeight="1">
      <c r="A29" s="300" t="str">
        <f>A41</f>
        <v>Красный апельсин Баринофф</v>
      </c>
      <c r="B29" s="318">
        <v>0.73263888888888884</v>
      </c>
      <c r="C29" s="318">
        <v>0.83333333333333337</v>
      </c>
      <c r="D29" s="320">
        <f>(C29-B29+(C29&lt;B29))*24*60</f>
        <v>145.00000000000011</v>
      </c>
      <c r="E29" s="322">
        <v>2200</v>
      </c>
      <c r="F29" s="335">
        <f>IF(E29=0,0,(F41/J3*60))</f>
        <v>90.63</v>
      </c>
      <c r="G29" s="339">
        <f>IF($K29=0,0,(K29*100)/(D29*$J$3/60))</f>
        <v>62.503448275862013</v>
      </c>
      <c r="H29" s="335">
        <f>T19+T26</f>
        <v>73.000000000000227</v>
      </c>
      <c r="I29" s="339">
        <f>D29-F29-T27</f>
        <v>-24.630000000000081</v>
      </c>
      <c r="J29" s="320">
        <f>(D29-H29)/60*E29</f>
        <v>2639.9999999999959</v>
      </c>
      <c r="K29" s="341">
        <f>F41</f>
        <v>3021</v>
      </c>
      <c r="L29" s="100">
        <f>IF($K29=0,0,K29/J29)</f>
        <v>1.1443181818181836</v>
      </c>
      <c r="V29" s="182"/>
      <c r="W29" s="182"/>
      <c r="X29" s="182"/>
    </row>
    <row r="30" spans="1:24" ht="16.899999999999999" customHeight="1" thickBot="1">
      <c r="A30" s="317"/>
      <c r="B30" s="319"/>
      <c r="C30" s="319"/>
      <c r="D30" s="321"/>
      <c r="E30" s="323"/>
      <c r="F30" s="336"/>
      <c r="G30" s="340"/>
      <c r="H30" s="336"/>
      <c r="I30" s="340"/>
      <c r="J30" s="321"/>
      <c r="K30" s="342"/>
      <c r="L30" s="101">
        <f>K29-J29</f>
        <v>381.00000000000409</v>
      </c>
      <c r="V30" s="182"/>
      <c r="W30" s="182"/>
      <c r="X30" s="182"/>
    </row>
    <row r="31" spans="1:24" ht="16.899999999999999" customHeight="1">
      <c r="A31" s="300">
        <f>A42</f>
        <v>0</v>
      </c>
      <c r="B31" s="318"/>
      <c r="C31" s="318"/>
      <c r="D31" s="320">
        <f>(C31-B31+(C31&lt;B31))*24*60</f>
        <v>0</v>
      </c>
      <c r="E31" s="322"/>
      <c r="F31" s="335">
        <f>IF(E31=0,0,(F42/J3*60))</f>
        <v>0</v>
      </c>
      <c r="G31" s="339">
        <f>IF($K31=0,0,(K31*100)/(D31*$J$3/60))</f>
        <v>0</v>
      </c>
      <c r="H31" s="335">
        <f>U19+U26</f>
        <v>0</v>
      </c>
      <c r="I31" s="339">
        <f>D31-F31-U27</f>
        <v>0</v>
      </c>
      <c r="J31" s="320">
        <f>(D31-H31)/60*E31</f>
        <v>0</v>
      </c>
      <c r="K31" s="341">
        <f>F42</f>
        <v>0</v>
      </c>
      <c r="L31" s="100">
        <f>IF($K31=0,0,K31/J31)</f>
        <v>0</v>
      </c>
      <c r="V31" s="182"/>
      <c r="W31" s="182"/>
      <c r="X31" s="182"/>
    </row>
    <row r="32" spans="1:24" ht="16.899999999999999" customHeight="1" thickBot="1">
      <c r="A32" s="317"/>
      <c r="B32" s="319"/>
      <c r="C32" s="319"/>
      <c r="D32" s="321"/>
      <c r="E32" s="323"/>
      <c r="F32" s="336"/>
      <c r="G32" s="340"/>
      <c r="H32" s="336"/>
      <c r="I32" s="340"/>
      <c r="J32" s="321"/>
      <c r="K32" s="342"/>
      <c r="L32" s="103">
        <f>K31-J31</f>
        <v>0</v>
      </c>
      <c r="V32" s="182"/>
      <c r="W32" s="182"/>
      <c r="X32" s="182"/>
    </row>
    <row r="33" spans="1:28" s="104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175" t="s">
        <v>81</v>
      </c>
      <c r="K33" s="140" t="s">
        <v>82</v>
      </c>
      <c r="L33" s="354">
        <f>IF($K34=0,0,K34/J34)</f>
        <v>1.2227837380011293</v>
      </c>
      <c r="N33"/>
      <c r="O33"/>
      <c r="P33"/>
      <c r="Q33"/>
      <c r="R33"/>
      <c r="S33"/>
      <c r="T33"/>
      <c r="U33"/>
      <c r="V33" s="182"/>
      <c r="W33" s="105"/>
      <c r="X33" s="105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41">
        <f>J21+J23+J25+J27+J29+J31</f>
        <v>11806.666666666666</v>
      </c>
      <c r="K34" s="140">
        <f>K21+K23+K25+K27+K29+K31</f>
        <v>14437</v>
      </c>
      <c r="L34" s="355"/>
      <c r="M34" s="182"/>
      <c r="V34" s="182"/>
      <c r="W34" s="182"/>
      <c r="X34" s="182"/>
    </row>
    <row r="35" spans="1:28" ht="17.25" customHeight="1">
      <c r="A35" s="363" t="s">
        <v>11</v>
      </c>
      <c r="B35" s="364"/>
      <c r="C35" s="364"/>
      <c r="D35" s="364"/>
      <c r="E35" s="337"/>
      <c r="F35" s="300" t="s">
        <v>78</v>
      </c>
      <c r="G35" s="300" t="s">
        <v>80</v>
      </c>
      <c r="H35" s="367"/>
      <c r="I35" s="20"/>
      <c r="J35" s="21"/>
      <c r="K35" s="22"/>
      <c r="L35" s="367" t="s">
        <v>56</v>
      </c>
      <c r="M35" s="356"/>
      <c r="V35" s="182"/>
      <c r="W35" s="106"/>
      <c r="X35" s="106"/>
    </row>
    <row r="36" spans="1:28" ht="17.25" customHeight="1" thickBot="1">
      <c r="A36" s="365"/>
      <c r="B36" s="366"/>
      <c r="C36" s="366"/>
      <c r="D36" s="366"/>
      <c r="E36" s="338"/>
      <c r="F36" s="302"/>
      <c r="G36" s="301"/>
      <c r="H36" s="368"/>
      <c r="I36" s="117"/>
      <c r="J36" s="118"/>
      <c r="K36" s="115"/>
      <c r="L36" s="368"/>
      <c r="M36" s="356"/>
      <c r="V36" s="182"/>
      <c r="W36" s="106"/>
      <c r="X36" s="106"/>
    </row>
    <row r="37" spans="1:28" ht="15.75" thickBot="1">
      <c r="A37" s="357" t="s">
        <v>414</v>
      </c>
      <c r="B37" s="358"/>
      <c r="C37" s="358"/>
      <c r="D37" s="358"/>
      <c r="E37" s="359"/>
      <c r="F37" s="62">
        <v>2248</v>
      </c>
      <c r="G37" s="119">
        <v>3012</v>
      </c>
      <c r="H37" s="120"/>
      <c r="I37" s="121"/>
      <c r="J37" s="122"/>
      <c r="K37" s="123">
        <f>G37</f>
        <v>3012</v>
      </c>
      <c r="L37" s="107"/>
      <c r="M37" s="108"/>
      <c r="V37" s="182"/>
      <c r="W37" s="182"/>
      <c r="X37" s="182"/>
    </row>
    <row r="38" spans="1:28" ht="13.5" customHeight="1" thickBot="1">
      <c r="A38" s="360" t="s">
        <v>415</v>
      </c>
      <c r="B38" s="361"/>
      <c r="C38" s="361"/>
      <c r="D38" s="361"/>
      <c r="E38" s="362"/>
      <c r="F38" s="62">
        <v>3001</v>
      </c>
      <c r="G38" s="124">
        <v>2994</v>
      </c>
      <c r="H38" s="109"/>
      <c r="I38" s="110"/>
      <c r="J38" s="111"/>
      <c r="K38" s="17">
        <f t="shared" ref="K38:K42" si="2">G38</f>
        <v>2994</v>
      </c>
      <c r="L38" s="64"/>
      <c r="M38" s="108"/>
      <c r="V38" s="182"/>
      <c r="W38" s="182"/>
      <c r="X38" s="182"/>
    </row>
    <row r="39" spans="1:28" ht="13.5" customHeight="1" thickBot="1">
      <c r="A39" s="360" t="s">
        <v>416</v>
      </c>
      <c r="B39" s="361"/>
      <c r="C39" s="361"/>
      <c r="D39" s="361"/>
      <c r="E39" s="362"/>
      <c r="F39" s="62">
        <v>3012</v>
      </c>
      <c r="G39" s="124">
        <v>3006</v>
      </c>
      <c r="H39" s="109"/>
      <c r="I39" s="110"/>
      <c r="J39" s="111"/>
      <c r="K39" s="17">
        <f t="shared" si="2"/>
        <v>3006</v>
      </c>
      <c r="L39" s="64"/>
      <c r="M39" s="108"/>
      <c r="V39" s="182"/>
      <c r="W39" s="182"/>
      <c r="X39" s="182"/>
    </row>
    <row r="40" spans="1:28" ht="13.5" customHeight="1" thickBot="1">
      <c r="A40" s="360" t="s">
        <v>417</v>
      </c>
      <c r="B40" s="361"/>
      <c r="C40" s="361"/>
      <c r="D40" s="361"/>
      <c r="E40" s="362"/>
      <c r="F40" s="62">
        <v>3155</v>
      </c>
      <c r="G40" s="124">
        <v>3144</v>
      </c>
      <c r="H40" s="109"/>
      <c r="I40" s="110"/>
      <c r="J40" s="111"/>
      <c r="K40" s="17">
        <f t="shared" si="2"/>
        <v>3144</v>
      </c>
      <c r="L40" s="64"/>
      <c r="M40" s="108"/>
      <c r="V40" s="182"/>
      <c r="W40" s="182"/>
      <c r="X40" s="182"/>
    </row>
    <row r="41" spans="1:28" ht="13.5" customHeight="1" thickBot="1">
      <c r="A41" s="360" t="s">
        <v>418</v>
      </c>
      <c r="B41" s="361"/>
      <c r="C41" s="361"/>
      <c r="D41" s="361"/>
      <c r="E41" s="362"/>
      <c r="F41" s="62">
        <v>3021</v>
      </c>
      <c r="G41" s="124"/>
      <c r="H41" s="109"/>
      <c r="I41" s="110"/>
      <c r="J41" s="111"/>
      <c r="K41" s="17">
        <f t="shared" si="2"/>
        <v>0</v>
      </c>
      <c r="L41" s="64"/>
      <c r="M41" s="108"/>
      <c r="V41" s="182"/>
      <c r="W41" s="182"/>
      <c r="X41" s="182"/>
    </row>
    <row r="42" spans="1:28" ht="13.5" customHeight="1" thickBot="1">
      <c r="A42" s="369"/>
      <c r="B42" s="370"/>
      <c r="C42" s="370"/>
      <c r="D42" s="370"/>
      <c r="E42" s="371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182"/>
      <c r="W42" s="182"/>
      <c r="X42" s="182"/>
    </row>
    <row r="43" spans="1:28" ht="13.5" thickBot="1">
      <c r="A43" s="372" t="s">
        <v>79</v>
      </c>
      <c r="B43" s="373"/>
      <c r="C43" s="373"/>
      <c r="D43" s="373"/>
      <c r="E43" s="373"/>
      <c r="F43" s="374"/>
      <c r="G43" s="373"/>
      <c r="H43" s="373"/>
      <c r="I43" s="373"/>
      <c r="J43" s="375"/>
      <c r="K43" s="116">
        <f>SUM(K37:K42)</f>
        <v>12156</v>
      </c>
      <c r="L43" s="116">
        <f>SUM(L38+L38)</f>
        <v>0</v>
      </c>
      <c r="M43" s="112"/>
      <c r="V43" s="182"/>
    </row>
    <row r="44" spans="1:28" ht="12.75" customHeight="1" thickBot="1"/>
    <row r="45" spans="1:28" ht="12.75" customHeight="1" thickBot="1">
      <c r="A45" s="376" t="s">
        <v>11</v>
      </c>
      <c r="B45" s="376" t="s">
        <v>59</v>
      </c>
      <c r="C45" s="378"/>
      <c r="D45" s="380" t="s">
        <v>58</v>
      </c>
      <c r="E45" s="378" t="s">
        <v>1</v>
      </c>
      <c r="F45" s="383" t="s">
        <v>6</v>
      </c>
      <c r="G45" s="384"/>
      <c r="H45" s="380" t="s">
        <v>5</v>
      </c>
      <c r="I45" s="388" t="s">
        <v>12</v>
      </c>
      <c r="J45" s="389"/>
      <c r="K45" s="380" t="s">
        <v>38</v>
      </c>
      <c r="L45" s="376" t="s">
        <v>0</v>
      </c>
      <c r="M45" s="383"/>
      <c r="N45" s="384"/>
      <c r="O45" s="380" t="s">
        <v>4</v>
      </c>
      <c r="P45" s="380" t="s">
        <v>2</v>
      </c>
      <c r="Q45" s="380" t="s">
        <v>3</v>
      </c>
      <c r="S45" s="390" t="s">
        <v>26</v>
      </c>
      <c r="T45" s="391"/>
      <c r="U45" s="391"/>
      <c r="V45" s="391"/>
      <c r="W45" s="391"/>
      <c r="X45" s="391"/>
      <c r="Y45" s="391"/>
      <c r="Z45" s="392"/>
    </row>
    <row r="46" spans="1:28" s="85" customFormat="1" ht="25.5" customHeight="1" thickBot="1">
      <c r="A46" s="377"/>
      <c r="B46" s="377"/>
      <c r="C46" s="379"/>
      <c r="D46" s="381"/>
      <c r="E46" s="382"/>
      <c r="F46" s="385"/>
      <c r="G46" s="386"/>
      <c r="H46" s="387"/>
      <c r="I46" s="27" t="s">
        <v>13</v>
      </c>
      <c r="J46" s="28" t="s">
        <v>14</v>
      </c>
      <c r="K46" s="381"/>
      <c r="L46" s="377"/>
      <c r="M46" s="399"/>
      <c r="N46" s="400"/>
      <c r="O46" s="381"/>
      <c r="P46" s="381"/>
      <c r="Q46" s="381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 thickBot="1">
      <c r="A47" s="405" t="str">
        <f>A37</f>
        <v>Кедровый орех Баринофф</v>
      </c>
      <c r="B47" s="23">
        <f>B21</f>
        <v>0.33333333333333331</v>
      </c>
      <c r="C47" s="23">
        <f>B47+1/24</f>
        <v>0.375</v>
      </c>
      <c r="D47" s="1"/>
      <c r="E47" s="171"/>
      <c r="F47" s="408" t="s">
        <v>421</v>
      </c>
      <c r="G47" s="409"/>
      <c r="H47" s="2" t="s">
        <v>99</v>
      </c>
      <c r="I47" s="3">
        <v>0.37152777777777773</v>
      </c>
      <c r="J47" s="3">
        <v>0.37638888888888888</v>
      </c>
      <c r="K47" s="29">
        <f>(J47-I47+(J47&lt;I47))*24*60</f>
        <v>7.0000000000000551</v>
      </c>
      <c r="L47" s="410"/>
      <c r="M47" s="411"/>
      <c r="N47" s="412"/>
      <c r="O47" s="35" t="str">
        <f t="shared" ref="O47:O110" si="3">IF(H47=$V$5,$F$7,"")</f>
        <v/>
      </c>
      <c r="P47" s="171"/>
      <c r="Q47" s="4"/>
      <c r="R47"/>
      <c r="S47" s="33">
        <f>IF($H47="ПЛАНОВЫЕ",$K47,0)</f>
        <v>7.0000000000000551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406"/>
      <c r="B48" s="24">
        <f>C47</f>
        <v>0.375</v>
      </c>
      <c r="C48" s="24">
        <f>B48+1/24</f>
        <v>0.41666666666666669</v>
      </c>
      <c r="D48" s="5"/>
      <c r="E48" s="172"/>
      <c r="F48" s="408" t="s">
        <v>183</v>
      </c>
      <c r="G48" s="409"/>
      <c r="H48" s="2" t="s">
        <v>99</v>
      </c>
      <c r="I48" s="3">
        <v>0.37152777777777773</v>
      </c>
      <c r="J48" s="3">
        <v>0.37638888888888888</v>
      </c>
      <c r="K48" s="30">
        <f t="shared" ref="K48:K111" si="4">(J48-I48+(J48&lt;I48))*24*60</f>
        <v>7.0000000000000551</v>
      </c>
      <c r="L48" s="395"/>
      <c r="M48" s="396"/>
      <c r="N48" s="397"/>
      <c r="O48" s="36" t="str">
        <f t="shared" si="3"/>
        <v/>
      </c>
      <c r="P48" s="172"/>
      <c r="Q48" s="8"/>
      <c r="R48"/>
      <c r="S48" s="33">
        <f t="shared" ref="S48:S111" si="5">IF($H48="ПЛАНОВЫЕ",$K48,0)</f>
        <v>7.0000000000000551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406"/>
      <c r="B49" s="24">
        <f t="shared" ref="B49:B58" si="13">C48</f>
        <v>0.41666666666666669</v>
      </c>
      <c r="C49" s="24">
        <f t="shared" ref="C49:C58" si="14">B49+1/24</f>
        <v>0.45833333333333337</v>
      </c>
      <c r="D49" s="5"/>
      <c r="E49" s="172"/>
      <c r="F49" s="393" t="s">
        <v>187</v>
      </c>
      <c r="G49" s="394"/>
      <c r="H49" s="6" t="s">
        <v>99</v>
      </c>
      <c r="I49" s="7">
        <v>0.37638888888888888</v>
      </c>
      <c r="J49" s="7">
        <v>0.40486111111111112</v>
      </c>
      <c r="K49" s="30">
        <f t="shared" si="4"/>
        <v>41.000000000000014</v>
      </c>
      <c r="L49" s="395"/>
      <c r="M49" s="396"/>
      <c r="N49" s="397"/>
      <c r="O49" s="36" t="str">
        <f t="shared" si="3"/>
        <v/>
      </c>
      <c r="P49" s="172"/>
      <c r="Q49" s="8"/>
      <c r="R49"/>
      <c r="S49" s="33">
        <f t="shared" si="5"/>
        <v>41.000000000000014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406"/>
      <c r="B50" s="24">
        <f t="shared" si="13"/>
        <v>0.45833333333333337</v>
      </c>
      <c r="C50" s="24">
        <f t="shared" si="14"/>
        <v>0.5</v>
      </c>
      <c r="D50" s="5"/>
      <c r="E50" s="172"/>
      <c r="F50" s="398"/>
      <c r="G50" s="398"/>
      <c r="H50" s="6"/>
      <c r="I50" s="7"/>
      <c r="J50" s="7"/>
      <c r="K50" s="30">
        <f t="shared" si="4"/>
        <v>0</v>
      </c>
      <c r="L50" s="395"/>
      <c r="M50" s="396"/>
      <c r="N50" s="397"/>
      <c r="O50" s="36" t="str">
        <f t="shared" si="3"/>
        <v>Косьяненко</v>
      </c>
      <c r="P50" s="172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406"/>
      <c r="B51" s="24">
        <f t="shared" si="13"/>
        <v>0.5</v>
      </c>
      <c r="C51" s="24">
        <f t="shared" si="14"/>
        <v>0.54166666666666663</v>
      </c>
      <c r="D51" s="5"/>
      <c r="E51" s="172"/>
      <c r="F51" s="398"/>
      <c r="G51" s="398"/>
      <c r="H51" s="6"/>
      <c r="I51" s="7"/>
      <c r="J51" s="7"/>
      <c r="K51" s="30">
        <f t="shared" si="4"/>
        <v>0</v>
      </c>
      <c r="L51" s="395"/>
      <c r="M51" s="396"/>
      <c r="N51" s="397"/>
      <c r="O51" s="36" t="str">
        <f t="shared" si="3"/>
        <v>Косьяненко</v>
      </c>
      <c r="P51" s="172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406"/>
      <c r="B52" s="24">
        <f t="shared" si="13"/>
        <v>0.54166666666666663</v>
      </c>
      <c r="C52" s="24">
        <f t="shared" si="14"/>
        <v>0.58333333333333326</v>
      </c>
      <c r="D52" s="5"/>
      <c r="E52" s="172"/>
      <c r="F52" s="398"/>
      <c r="G52" s="398"/>
      <c r="H52" s="6"/>
      <c r="I52" s="7"/>
      <c r="J52" s="7"/>
      <c r="K52" s="30">
        <f t="shared" si="4"/>
        <v>0</v>
      </c>
      <c r="L52" s="395"/>
      <c r="M52" s="396"/>
      <c r="N52" s="397"/>
      <c r="O52" s="36" t="str">
        <f t="shared" si="3"/>
        <v>Косьяненко</v>
      </c>
      <c r="P52" s="172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406"/>
      <c r="B53" s="24">
        <f t="shared" si="13"/>
        <v>0.58333333333333326</v>
      </c>
      <c r="C53" s="24">
        <f t="shared" si="14"/>
        <v>0.62499999999999989</v>
      </c>
      <c r="D53" s="5"/>
      <c r="E53" s="9"/>
      <c r="F53" s="398"/>
      <c r="G53" s="398"/>
      <c r="H53" s="6"/>
      <c r="I53" s="7"/>
      <c r="J53" s="7"/>
      <c r="K53" s="30">
        <f t="shared" si="4"/>
        <v>0</v>
      </c>
      <c r="L53" s="395"/>
      <c r="M53" s="396"/>
      <c r="N53" s="397"/>
      <c r="O53" s="36" t="str">
        <f t="shared" si="3"/>
        <v>Косьяненко</v>
      </c>
      <c r="P53" s="172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406"/>
      <c r="B54" s="24">
        <f t="shared" si="13"/>
        <v>0.62499999999999989</v>
      </c>
      <c r="C54" s="24">
        <f t="shared" si="14"/>
        <v>0.66666666666666652</v>
      </c>
      <c r="D54" s="5"/>
      <c r="E54" s="9"/>
      <c r="F54" s="393"/>
      <c r="G54" s="394"/>
      <c r="H54" s="6"/>
      <c r="I54" s="7"/>
      <c r="J54" s="7"/>
      <c r="K54" s="30">
        <f t="shared" si="4"/>
        <v>0</v>
      </c>
      <c r="L54" s="395"/>
      <c r="M54" s="396"/>
      <c r="N54" s="397"/>
      <c r="O54" s="36" t="str">
        <f t="shared" si="3"/>
        <v>Косьяненко</v>
      </c>
      <c r="P54" s="172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406"/>
      <c r="B55" s="24">
        <f t="shared" si="13"/>
        <v>0.66666666666666652</v>
      </c>
      <c r="C55" s="24">
        <f t="shared" si="14"/>
        <v>0.70833333333333315</v>
      </c>
      <c r="D55" s="5"/>
      <c r="E55" s="9"/>
      <c r="F55" s="393"/>
      <c r="G55" s="394"/>
      <c r="H55" s="6"/>
      <c r="I55" s="7"/>
      <c r="J55" s="7"/>
      <c r="K55" s="30">
        <f t="shared" si="4"/>
        <v>0</v>
      </c>
      <c r="L55" s="395"/>
      <c r="M55" s="396"/>
      <c r="N55" s="397"/>
      <c r="O55" s="36" t="str">
        <f t="shared" si="3"/>
        <v>Косьяненко</v>
      </c>
      <c r="P55" s="172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406"/>
      <c r="B56" s="24">
        <f t="shared" si="13"/>
        <v>0.70833333333333315</v>
      </c>
      <c r="C56" s="24">
        <f t="shared" si="14"/>
        <v>0.74999999999999978</v>
      </c>
      <c r="D56" s="5"/>
      <c r="E56" s="9"/>
      <c r="F56" s="398"/>
      <c r="G56" s="398"/>
      <c r="H56" s="6"/>
      <c r="I56" s="7"/>
      <c r="J56" s="7"/>
      <c r="K56" s="30">
        <f t="shared" si="4"/>
        <v>0</v>
      </c>
      <c r="L56" s="395"/>
      <c r="M56" s="396"/>
      <c r="N56" s="397"/>
      <c r="O56" s="36" t="str">
        <f t="shared" si="3"/>
        <v>Косьяненко</v>
      </c>
      <c r="P56" s="172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406"/>
      <c r="B57" s="24">
        <f t="shared" si="13"/>
        <v>0.74999999999999978</v>
      </c>
      <c r="C57" s="24">
        <f t="shared" si="14"/>
        <v>0.79166666666666641</v>
      </c>
      <c r="D57" s="10"/>
      <c r="E57" s="9"/>
      <c r="F57" s="398"/>
      <c r="G57" s="398"/>
      <c r="H57" s="6"/>
      <c r="I57" s="7"/>
      <c r="J57" s="7"/>
      <c r="K57" s="30">
        <f t="shared" si="4"/>
        <v>0</v>
      </c>
      <c r="L57" s="395"/>
      <c r="M57" s="396"/>
      <c r="N57" s="397"/>
      <c r="O57" s="36" t="str">
        <f t="shared" si="3"/>
        <v>Косьяненко</v>
      </c>
      <c r="P57" s="172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407"/>
      <c r="B58" s="25">
        <f t="shared" si="13"/>
        <v>0.79166666666666641</v>
      </c>
      <c r="C58" s="26">
        <f t="shared" si="14"/>
        <v>0.83333333333333304</v>
      </c>
      <c r="D58" s="11"/>
      <c r="E58" s="11"/>
      <c r="F58" s="401"/>
      <c r="G58" s="401"/>
      <c r="H58" s="6"/>
      <c r="I58" s="13"/>
      <c r="J58" s="13"/>
      <c r="K58" s="31">
        <f t="shared" si="4"/>
        <v>0</v>
      </c>
      <c r="L58" s="402"/>
      <c r="M58" s="403"/>
      <c r="N58" s="404"/>
      <c r="O58" s="172" t="str">
        <f t="shared" si="3"/>
        <v>Косьяненко</v>
      </c>
      <c r="P58" s="173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 thickBot="1">
      <c r="A59" s="405" t="str">
        <f>A38</f>
        <v>Жареная карамель Баринофф</v>
      </c>
      <c r="B59" s="23">
        <f>B23</f>
        <v>0.40486111111111112</v>
      </c>
      <c r="C59" s="23">
        <f>B59+1/24</f>
        <v>0.4465277777777778</v>
      </c>
      <c r="D59" s="1"/>
      <c r="E59" s="171"/>
      <c r="F59" s="408" t="s">
        <v>181</v>
      </c>
      <c r="G59" s="409"/>
      <c r="H59" s="2" t="s">
        <v>99</v>
      </c>
      <c r="I59" s="3">
        <v>0.40486111111111112</v>
      </c>
      <c r="J59" s="3">
        <v>0.4152777777777778</v>
      </c>
      <c r="K59" s="29">
        <f t="shared" si="4"/>
        <v>15.000000000000027</v>
      </c>
      <c r="L59" s="410"/>
      <c r="M59" s="411"/>
      <c r="N59" s="412"/>
      <c r="O59" s="35" t="str">
        <f t="shared" si="3"/>
        <v/>
      </c>
      <c r="P59" s="171"/>
      <c r="Q59" s="4"/>
      <c r="R59"/>
      <c r="S59" s="33">
        <f t="shared" si="5"/>
        <v>15.000000000000027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406"/>
      <c r="B60" s="24">
        <f>C59</f>
        <v>0.4465277777777778</v>
      </c>
      <c r="C60" s="24">
        <f>B60+1/24</f>
        <v>0.48819444444444449</v>
      </c>
      <c r="D60" s="5"/>
      <c r="E60" s="172"/>
      <c r="F60" s="408" t="s">
        <v>183</v>
      </c>
      <c r="G60" s="409"/>
      <c r="H60" s="2" t="s">
        <v>99</v>
      </c>
      <c r="I60" s="7">
        <v>0.45347222222222222</v>
      </c>
      <c r="J60" s="7">
        <v>0.4597222222222222</v>
      </c>
      <c r="K60" s="30">
        <f t="shared" si="4"/>
        <v>8.999999999999968</v>
      </c>
      <c r="L60" s="395"/>
      <c r="M60" s="396"/>
      <c r="N60" s="397"/>
      <c r="O60" s="36" t="str">
        <f t="shared" si="3"/>
        <v/>
      </c>
      <c r="P60" s="172"/>
      <c r="Q60" s="8"/>
      <c r="R60"/>
      <c r="S60" s="33">
        <f t="shared" si="5"/>
        <v>8.999999999999968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406"/>
      <c r="B61" s="24">
        <f t="shared" ref="B61:B69" si="15">C60</f>
        <v>0.48819444444444449</v>
      </c>
      <c r="C61" s="24">
        <f t="shared" ref="C61:C69" si="16">B61+1/24</f>
        <v>0.52986111111111112</v>
      </c>
      <c r="D61" s="5"/>
      <c r="E61" s="172"/>
      <c r="F61" s="393" t="s">
        <v>187</v>
      </c>
      <c r="G61" s="394"/>
      <c r="H61" s="6" t="s">
        <v>99</v>
      </c>
      <c r="I61" s="7">
        <v>0.4604166666666667</v>
      </c>
      <c r="J61" s="7">
        <v>0.49444444444444446</v>
      </c>
      <c r="K61" s="30">
        <f t="shared" si="4"/>
        <v>48.999999999999986</v>
      </c>
      <c r="L61" s="395"/>
      <c r="M61" s="396"/>
      <c r="N61" s="397"/>
      <c r="O61" s="36" t="str">
        <f t="shared" si="3"/>
        <v/>
      </c>
      <c r="P61" s="172"/>
      <c r="Q61" s="8"/>
      <c r="R61"/>
      <c r="S61" s="33">
        <f t="shared" si="5"/>
        <v>48.999999999999986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406"/>
      <c r="B62" s="24">
        <f t="shared" si="15"/>
        <v>0.52986111111111112</v>
      </c>
      <c r="C62" s="24">
        <f t="shared" si="16"/>
        <v>0.57152777777777775</v>
      </c>
      <c r="D62" s="5"/>
      <c r="E62" s="172"/>
      <c r="F62" s="398"/>
      <c r="G62" s="398"/>
      <c r="H62" s="6"/>
      <c r="I62" s="7"/>
      <c r="J62" s="7"/>
      <c r="K62" s="30">
        <f t="shared" si="4"/>
        <v>0</v>
      </c>
      <c r="L62" s="395"/>
      <c r="M62" s="396"/>
      <c r="N62" s="397"/>
      <c r="O62" s="36" t="str">
        <f t="shared" si="3"/>
        <v>Косьяненко</v>
      </c>
      <c r="P62" s="172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406"/>
      <c r="B63" s="24">
        <f t="shared" si="15"/>
        <v>0.57152777777777775</v>
      </c>
      <c r="C63" s="24">
        <f t="shared" si="16"/>
        <v>0.61319444444444438</v>
      </c>
      <c r="D63" s="5"/>
      <c r="E63" s="172"/>
      <c r="F63" s="398"/>
      <c r="G63" s="398"/>
      <c r="H63" s="6"/>
      <c r="I63" s="7"/>
      <c r="J63" s="7"/>
      <c r="K63" s="30">
        <f t="shared" si="4"/>
        <v>0</v>
      </c>
      <c r="L63" s="395"/>
      <c r="M63" s="396"/>
      <c r="N63" s="397"/>
      <c r="O63" s="36" t="str">
        <f t="shared" si="3"/>
        <v>Косьяненко</v>
      </c>
      <c r="P63" s="172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406"/>
      <c r="B64" s="24">
        <f t="shared" si="15"/>
        <v>0.61319444444444438</v>
      </c>
      <c r="C64" s="24">
        <f t="shared" si="16"/>
        <v>0.65486111111111101</v>
      </c>
      <c r="D64" s="5"/>
      <c r="E64" s="172"/>
      <c r="F64" s="398"/>
      <c r="G64" s="398"/>
      <c r="H64" s="6"/>
      <c r="I64" s="7"/>
      <c r="J64" s="7"/>
      <c r="K64" s="30">
        <f t="shared" si="4"/>
        <v>0</v>
      </c>
      <c r="L64" s="395"/>
      <c r="M64" s="396"/>
      <c r="N64" s="397"/>
      <c r="O64" s="36" t="str">
        <f t="shared" si="3"/>
        <v>Косьяненко</v>
      </c>
      <c r="P64" s="172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406"/>
      <c r="B65" s="24">
        <f t="shared" si="15"/>
        <v>0.65486111111111101</v>
      </c>
      <c r="C65" s="24">
        <f t="shared" si="16"/>
        <v>0.69652777777777763</v>
      </c>
      <c r="D65" s="5"/>
      <c r="E65" s="9"/>
      <c r="F65" s="398"/>
      <c r="G65" s="398"/>
      <c r="H65" s="6"/>
      <c r="I65" s="7"/>
      <c r="J65" s="7"/>
      <c r="K65" s="30">
        <f t="shared" si="4"/>
        <v>0</v>
      </c>
      <c r="L65" s="395"/>
      <c r="M65" s="396"/>
      <c r="N65" s="397"/>
      <c r="O65" s="36" t="str">
        <f t="shared" si="3"/>
        <v>Косьяненко</v>
      </c>
      <c r="P65" s="172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406"/>
      <c r="B66" s="24">
        <f t="shared" si="15"/>
        <v>0.69652777777777763</v>
      </c>
      <c r="C66" s="24">
        <f t="shared" si="16"/>
        <v>0.73819444444444426</v>
      </c>
      <c r="D66" s="5"/>
      <c r="E66" s="9"/>
      <c r="F66" s="393"/>
      <c r="G66" s="394"/>
      <c r="H66" s="6"/>
      <c r="I66" s="7"/>
      <c r="J66" s="7"/>
      <c r="K66" s="30">
        <f t="shared" si="4"/>
        <v>0</v>
      </c>
      <c r="L66" s="395"/>
      <c r="M66" s="396"/>
      <c r="N66" s="397"/>
      <c r="O66" s="36" t="str">
        <f t="shared" si="3"/>
        <v>Косьяненко</v>
      </c>
      <c r="P66" s="172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406"/>
      <c r="B67" s="24">
        <f t="shared" si="15"/>
        <v>0.73819444444444426</v>
      </c>
      <c r="C67" s="24">
        <f t="shared" si="16"/>
        <v>0.77986111111111089</v>
      </c>
      <c r="D67" s="5"/>
      <c r="E67" s="9"/>
      <c r="F67" s="393"/>
      <c r="G67" s="394"/>
      <c r="H67" s="6"/>
      <c r="I67" s="7"/>
      <c r="J67" s="7"/>
      <c r="K67" s="30">
        <f t="shared" si="4"/>
        <v>0</v>
      </c>
      <c r="L67" s="395"/>
      <c r="M67" s="396"/>
      <c r="N67" s="397"/>
      <c r="O67" s="36" t="str">
        <f t="shared" si="3"/>
        <v>Косьяненко</v>
      </c>
      <c r="P67" s="172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406"/>
      <c r="B68" s="24">
        <f t="shared" si="15"/>
        <v>0.77986111111111089</v>
      </c>
      <c r="C68" s="24">
        <f t="shared" si="16"/>
        <v>0.82152777777777752</v>
      </c>
      <c r="D68" s="5"/>
      <c r="E68" s="9"/>
      <c r="F68" s="398"/>
      <c r="G68" s="398"/>
      <c r="H68" s="6"/>
      <c r="I68" s="7"/>
      <c r="J68" s="7"/>
      <c r="K68" s="30">
        <f t="shared" si="4"/>
        <v>0</v>
      </c>
      <c r="L68" s="395"/>
      <c r="M68" s="396"/>
      <c r="N68" s="397"/>
      <c r="O68" s="36" t="str">
        <f t="shared" si="3"/>
        <v>Косьяненко</v>
      </c>
      <c r="P68" s="172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407"/>
      <c r="B69" s="25">
        <f t="shared" si="15"/>
        <v>0.82152777777777752</v>
      </c>
      <c r="C69" s="25">
        <f t="shared" si="16"/>
        <v>0.86319444444444415</v>
      </c>
      <c r="D69" s="15"/>
      <c r="E69" s="11"/>
      <c r="F69" s="401"/>
      <c r="G69" s="401"/>
      <c r="H69" s="12"/>
      <c r="I69" s="13"/>
      <c r="J69" s="13"/>
      <c r="K69" s="31">
        <f t="shared" si="4"/>
        <v>0</v>
      </c>
      <c r="L69" s="402"/>
      <c r="M69" s="403"/>
      <c r="N69" s="404"/>
      <c r="O69" s="172" t="str">
        <f t="shared" si="3"/>
        <v>Косьяненко</v>
      </c>
      <c r="P69" s="173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 thickBot="1">
      <c r="A70" s="405" t="str">
        <f>A39</f>
        <v>Жареный фундук Баринофф</v>
      </c>
      <c r="B70" s="23">
        <f>B25</f>
        <v>0.49444444444444446</v>
      </c>
      <c r="C70" s="23">
        <f>B70+1/24</f>
        <v>0.53611111111111109</v>
      </c>
      <c r="D70" s="1"/>
      <c r="E70" s="171"/>
      <c r="F70" s="408" t="s">
        <v>181</v>
      </c>
      <c r="G70" s="409"/>
      <c r="H70" s="2" t="s">
        <v>99</v>
      </c>
      <c r="I70" s="3">
        <v>0.49444444444444446</v>
      </c>
      <c r="J70" s="3">
        <v>0.50486111111111109</v>
      </c>
      <c r="K70" s="29">
        <f t="shared" si="4"/>
        <v>14.999999999999947</v>
      </c>
      <c r="L70" s="410"/>
      <c r="M70" s="411"/>
      <c r="N70" s="412"/>
      <c r="O70" s="35" t="str">
        <f t="shared" si="3"/>
        <v/>
      </c>
      <c r="P70" s="171"/>
      <c r="Q70" s="4"/>
      <c r="R70"/>
      <c r="S70" s="33">
        <f t="shared" si="5"/>
        <v>14.999999999999947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406"/>
      <c r="B71" s="24">
        <f>C70</f>
        <v>0.53611111111111109</v>
      </c>
      <c r="C71" s="24">
        <f>B71+1/24</f>
        <v>0.57777777777777772</v>
      </c>
      <c r="D71" s="5"/>
      <c r="E71" s="172"/>
      <c r="F71" s="408" t="s">
        <v>183</v>
      </c>
      <c r="G71" s="409"/>
      <c r="H71" s="2" t="s">
        <v>99</v>
      </c>
      <c r="I71" s="7">
        <v>0.54722222222222217</v>
      </c>
      <c r="J71" s="7">
        <v>0.55277777777777781</v>
      </c>
      <c r="K71" s="30">
        <f t="shared" si="4"/>
        <v>8.0000000000001315</v>
      </c>
      <c r="L71" s="395"/>
      <c r="M71" s="396"/>
      <c r="N71" s="397"/>
      <c r="O71" s="36" t="str">
        <f t="shared" si="3"/>
        <v/>
      </c>
      <c r="P71" s="172"/>
      <c r="Q71" s="8"/>
      <c r="R71"/>
      <c r="S71" s="33">
        <f t="shared" si="5"/>
        <v>8.0000000000001315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406"/>
      <c r="B72" s="24">
        <f t="shared" ref="B72:B80" si="17">C71</f>
        <v>0.57777777777777772</v>
      </c>
      <c r="C72" s="24">
        <f t="shared" ref="C72:C80" si="18">B72+1/24</f>
        <v>0.61944444444444435</v>
      </c>
      <c r="D72" s="5"/>
      <c r="E72" s="172"/>
      <c r="F72" s="398" t="s">
        <v>407</v>
      </c>
      <c r="G72" s="398"/>
      <c r="H72" s="6" t="s">
        <v>102</v>
      </c>
      <c r="I72" s="7">
        <v>0.55277777777777781</v>
      </c>
      <c r="J72" s="7">
        <v>0.55833333333333335</v>
      </c>
      <c r="K72" s="30">
        <f t="shared" si="4"/>
        <v>7.9999999999999716</v>
      </c>
      <c r="L72" s="395"/>
      <c r="M72" s="396"/>
      <c r="N72" s="397"/>
      <c r="O72" s="36" t="str">
        <f t="shared" si="3"/>
        <v/>
      </c>
      <c r="P72" s="172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7.9999999999999716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406"/>
      <c r="B73" s="24">
        <f t="shared" si="17"/>
        <v>0.61944444444444435</v>
      </c>
      <c r="C73" s="24">
        <f t="shared" si="18"/>
        <v>0.66111111111111098</v>
      </c>
      <c r="D73" s="5"/>
      <c r="E73" s="172"/>
      <c r="F73" s="398" t="s">
        <v>180</v>
      </c>
      <c r="G73" s="398"/>
      <c r="H73" s="6" t="s">
        <v>99</v>
      </c>
      <c r="I73" s="7">
        <v>0.55833333333333335</v>
      </c>
      <c r="J73" s="7">
        <v>0.63124999999999998</v>
      </c>
      <c r="K73" s="30">
        <f t="shared" si="4"/>
        <v>104.99999999999994</v>
      </c>
      <c r="L73" s="395"/>
      <c r="M73" s="396"/>
      <c r="N73" s="397"/>
      <c r="O73" s="36" t="str">
        <f t="shared" si="3"/>
        <v/>
      </c>
      <c r="P73" s="172"/>
      <c r="Q73" s="8"/>
      <c r="R73"/>
      <c r="S73" s="33">
        <f t="shared" si="5"/>
        <v>104.99999999999994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406"/>
      <c r="B74" s="24">
        <f t="shared" si="17"/>
        <v>0.66111111111111098</v>
      </c>
      <c r="C74" s="24">
        <f t="shared" si="18"/>
        <v>0.70277777777777761</v>
      </c>
      <c r="D74" s="5"/>
      <c r="E74" s="172"/>
      <c r="F74" s="398"/>
      <c r="G74" s="398"/>
      <c r="H74" s="6"/>
      <c r="I74" s="7"/>
      <c r="J74" s="7"/>
      <c r="K74" s="30">
        <f t="shared" si="4"/>
        <v>0</v>
      </c>
      <c r="L74" s="395"/>
      <c r="M74" s="396"/>
      <c r="N74" s="397"/>
      <c r="O74" s="36" t="str">
        <f t="shared" si="3"/>
        <v>Косьяненко</v>
      </c>
      <c r="P74" s="172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406"/>
      <c r="B75" s="24">
        <f t="shared" si="17"/>
        <v>0.70277777777777761</v>
      </c>
      <c r="C75" s="24">
        <f t="shared" si="18"/>
        <v>0.74444444444444424</v>
      </c>
      <c r="D75" s="5"/>
      <c r="E75" s="172"/>
      <c r="F75" s="398"/>
      <c r="G75" s="398"/>
      <c r="H75" s="6"/>
      <c r="I75" s="7"/>
      <c r="J75" s="7"/>
      <c r="K75" s="30">
        <f t="shared" si="4"/>
        <v>0</v>
      </c>
      <c r="L75" s="395"/>
      <c r="M75" s="396"/>
      <c r="N75" s="397"/>
      <c r="O75" s="36" t="str">
        <f t="shared" si="3"/>
        <v>Косьяненко</v>
      </c>
      <c r="P75" s="172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406"/>
      <c r="B76" s="24">
        <f t="shared" si="17"/>
        <v>0.74444444444444424</v>
      </c>
      <c r="C76" s="24">
        <f t="shared" si="18"/>
        <v>0.78611111111111087</v>
      </c>
      <c r="D76" s="5"/>
      <c r="E76" s="9"/>
      <c r="F76" s="398"/>
      <c r="G76" s="398"/>
      <c r="H76" s="6"/>
      <c r="I76" s="7"/>
      <c r="J76" s="7"/>
      <c r="K76" s="30">
        <f t="shared" si="4"/>
        <v>0</v>
      </c>
      <c r="L76" s="395"/>
      <c r="M76" s="396"/>
      <c r="N76" s="397"/>
      <c r="O76" s="36" t="str">
        <f t="shared" si="3"/>
        <v>Косьяненко</v>
      </c>
      <c r="P76" s="172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406"/>
      <c r="B77" s="24">
        <f t="shared" si="17"/>
        <v>0.78611111111111087</v>
      </c>
      <c r="C77" s="24">
        <f t="shared" si="18"/>
        <v>0.8277777777777775</v>
      </c>
      <c r="D77" s="5"/>
      <c r="E77" s="9"/>
      <c r="F77" s="393"/>
      <c r="G77" s="394"/>
      <c r="H77" s="6"/>
      <c r="I77" s="7"/>
      <c r="J77" s="7"/>
      <c r="K77" s="30">
        <f t="shared" si="4"/>
        <v>0</v>
      </c>
      <c r="L77" s="395"/>
      <c r="M77" s="396"/>
      <c r="N77" s="397"/>
      <c r="O77" s="36" t="str">
        <f t="shared" si="3"/>
        <v>Косьяненко</v>
      </c>
      <c r="P77" s="172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406"/>
      <c r="B78" s="24">
        <f t="shared" si="17"/>
        <v>0.8277777777777775</v>
      </c>
      <c r="C78" s="24">
        <f t="shared" si="18"/>
        <v>0.86944444444444413</v>
      </c>
      <c r="D78" s="5"/>
      <c r="E78" s="9"/>
      <c r="F78" s="393"/>
      <c r="G78" s="394"/>
      <c r="H78" s="6"/>
      <c r="I78" s="7"/>
      <c r="J78" s="7"/>
      <c r="K78" s="30">
        <f t="shared" si="4"/>
        <v>0</v>
      </c>
      <c r="L78" s="395"/>
      <c r="M78" s="396"/>
      <c r="N78" s="397"/>
      <c r="O78" s="36" t="str">
        <f t="shared" si="3"/>
        <v>Косьяненко</v>
      </c>
      <c r="P78" s="172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406"/>
      <c r="B79" s="24">
        <f t="shared" si="17"/>
        <v>0.86944444444444413</v>
      </c>
      <c r="C79" s="24">
        <f t="shared" si="18"/>
        <v>0.91111111111111076</v>
      </c>
      <c r="D79" s="5"/>
      <c r="E79" s="9"/>
      <c r="F79" s="398"/>
      <c r="G79" s="398"/>
      <c r="H79" s="6"/>
      <c r="I79" s="7"/>
      <c r="J79" s="7"/>
      <c r="K79" s="30">
        <f t="shared" si="4"/>
        <v>0</v>
      </c>
      <c r="L79" s="395"/>
      <c r="M79" s="396"/>
      <c r="N79" s="397"/>
      <c r="O79" s="36" t="str">
        <f t="shared" si="3"/>
        <v>Косьяненко</v>
      </c>
      <c r="P79" s="172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407"/>
      <c r="B80" s="25">
        <f t="shared" si="17"/>
        <v>0.91111111111111076</v>
      </c>
      <c r="C80" s="25">
        <f t="shared" si="18"/>
        <v>0.95277777777777739</v>
      </c>
      <c r="D80" s="15"/>
      <c r="E80" s="11"/>
      <c r="F80" s="401"/>
      <c r="G80" s="401"/>
      <c r="H80" s="12"/>
      <c r="I80" s="13"/>
      <c r="J80" s="13"/>
      <c r="K80" s="31">
        <f t="shared" si="4"/>
        <v>0</v>
      </c>
      <c r="L80" s="402"/>
      <c r="M80" s="403"/>
      <c r="N80" s="404"/>
      <c r="O80" s="172" t="str">
        <f t="shared" si="3"/>
        <v>Косьяненко</v>
      </c>
      <c r="P80" s="173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405" t="str">
        <f>A40</f>
        <v>Лимон Баринофф</v>
      </c>
      <c r="B81" s="23">
        <f>B27</f>
        <v>0.63124999999999998</v>
      </c>
      <c r="C81" s="23">
        <f>B81+1/24</f>
        <v>0.67291666666666661</v>
      </c>
      <c r="D81" s="1"/>
      <c r="E81" s="171"/>
      <c r="F81" s="408" t="s">
        <v>181</v>
      </c>
      <c r="G81" s="409"/>
      <c r="H81" s="2" t="s">
        <v>99</v>
      </c>
      <c r="I81" s="3">
        <v>0.63124999999999998</v>
      </c>
      <c r="J81" s="3">
        <v>0.64374999999999993</v>
      </c>
      <c r="K81" s="29">
        <f t="shared" si="4"/>
        <v>17.999999999999936</v>
      </c>
      <c r="L81" s="410"/>
      <c r="M81" s="411"/>
      <c r="N81" s="412"/>
      <c r="O81" s="35" t="str">
        <f t="shared" si="3"/>
        <v/>
      </c>
      <c r="P81" s="171"/>
      <c r="Q81" s="4"/>
      <c r="S81" s="33">
        <f t="shared" si="5"/>
        <v>17.999999999999936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406"/>
      <c r="B82" s="24">
        <f>C81</f>
        <v>0.67291666666666661</v>
      </c>
      <c r="C82" s="24">
        <f>B82+1/24</f>
        <v>0.71458333333333324</v>
      </c>
      <c r="D82" s="5"/>
      <c r="E82" s="172"/>
      <c r="F82" s="393" t="s">
        <v>183</v>
      </c>
      <c r="G82" s="394"/>
      <c r="H82" s="6" t="s">
        <v>99</v>
      </c>
      <c r="I82" s="7">
        <v>0.69652777777777775</v>
      </c>
      <c r="J82" s="7">
        <v>0.70138888888888884</v>
      </c>
      <c r="K82" s="30">
        <f t="shared" si="4"/>
        <v>6.9999999999999751</v>
      </c>
      <c r="L82" s="395"/>
      <c r="M82" s="396"/>
      <c r="N82" s="397"/>
      <c r="O82" s="36" t="str">
        <f t="shared" si="3"/>
        <v/>
      </c>
      <c r="P82" s="172"/>
      <c r="Q82" s="8"/>
      <c r="S82" s="33">
        <f t="shared" si="5"/>
        <v>6.9999999999999751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406"/>
      <c r="B83" s="24">
        <f t="shared" ref="B83:B91" si="19">C82</f>
        <v>0.71458333333333324</v>
      </c>
      <c r="C83" s="24">
        <f t="shared" ref="C83:C91" si="20">B83+1/24</f>
        <v>0.75624999999999987</v>
      </c>
      <c r="D83" s="5"/>
      <c r="E83" s="172"/>
      <c r="F83" s="398" t="s">
        <v>407</v>
      </c>
      <c r="G83" s="398"/>
      <c r="H83" s="6" t="s">
        <v>99</v>
      </c>
      <c r="I83" s="7">
        <v>0.70208333333333339</v>
      </c>
      <c r="J83" s="7">
        <v>0.70486111111111116</v>
      </c>
      <c r="K83" s="30">
        <f t="shared" si="4"/>
        <v>3.9999999999999858</v>
      </c>
      <c r="L83" s="395"/>
      <c r="M83" s="396"/>
      <c r="N83" s="397"/>
      <c r="O83" s="36" t="str">
        <f t="shared" si="3"/>
        <v/>
      </c>
      <c r="P83" s="172"/>
      <c r="Q83" s="8"/>
      <c r="S83" s="33">
        <f t="shared" si="5"/>
        <v>3.9999999999999858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406"/>
      <c r="B84" s="24">
        <f t="shared" si="19"/>
        <v>0.75624999999999987</v>
      </c>
      <c r="C84" s="24">
        <f t="shared" si="20"/>
        <v>0.7979166666666665</v>
      </c>
      <c r="D84" s="5"/>
      <c r="E84" s="172"/>
      <c r="F84" s="398" t="s">
        <v>187</v>
      </c>
      <c r="G84" s="398"/>
      <c r="H84" s="6" t="s">
        <v>99</v>
      </c>
      <c r="I84" s="7">
        <v>0.70486111111111116</v>
      </c>
      <c r="J84" s="7">
        <v>0.73263888888888884</v>
      </c>
      <c r="K84" s="30">
        <f t="shared" si="4"/>
        <v>39.999999999999858</v>
      </c>
      <c r="L84" s="395"/>
      <c r="M84" s="396"/>
      <c r="N84" s="397"/>
      <c r="O84" s="36" t="str">
        <f t="shared" si="3"/>
        <v/>
      </c>
      <c r="P84" s="172"/>
      <c r="Q84" s="8"/>
      <c r="S84" s="33">
        <f t="shared" si="5"/>
        <v>39.999999999999858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406"/>
      <c r="B85" s="24">
        <f t="shared" si="19"/>
        <v>0.7979166666666665</v>
      </c>
      <c r="C85" s="24">
        <f t="shared" si="20"/>
        <v>0.83958333333333313</v>
      </c>
      <c r="D85" s="5"/>
      <c r="E85" s="172"/>
      <c r="F85" s="398"/>
      <c r="G85" s="398"/>
      <c r="H85" s="6"/>
      <c r="I85" s="7"/>
      <c r="J85" s="7"/>
      <c r="K85" s="30">
        <f t="shared" si="4"/>
        <v>0</v>
      </c>
      <c r="L85" s="395"/>
      <c r="M85" s="396"/>
      <c r="N85" s="397"/>
      <c r="O85" s="36" t="str">
        <f t="shared" si="3"/>
        <v>Косьяненко</v>
      </c>
      <c r="P85" s="172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406"/>
      <c r="B86" s="24">
        <f t="shared" si="19"/>
        <v>0.83958333333333313</v>
      </c>
      <c r="C86" s="24">
        <f t="shared" si="20"/>
        <v>0.88124999999999976</v>
      </c>
      <c r="D86" s="5"/>
      <c r="E86" s="172"/>
      <c r="F86" s="398"/>
      <c r="G86" s="398"/>
      <c r="H86" s="6"/>
      <c r="I86" s="7"/>
      <c r="J86" s="7"/>
      <c r="K86" s="30">
        <f t="shared" si="4"/>
        <v>0</v>
      </c>
      <c r="L86" s="395"/>
      <c r="M86" s="396"/>
      <c r="N86" s="397"/>
      <c r="O86" s="36" t="str">
        <f t="shared" si="3"/>
        <v>Косьяненко</v>
      </c>
      <c r="P86" s="172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406"/>
      <c r="B87" s="24">
        <f t="shared" si="19"/>
        <v>0.88124999999999976</v>
      </c>
      <c r="C87" s="24">
        <f t="shared" si="20"/>
        <v>0.92291666666666639</v>
      </c>
      <c r="D87" s="5"/>
      <c r="E87" s="9"/>
      <c r="F87" s="398"/>
      <c r="G87" s="398"/>
      <c r="H87" s="6"/>
      <c r="I87" s="7"/>
      <c r="J87" s="7"/>
      <c r="K87" s="30">
        <f t="shared" si="4"/>
        <v>0</v>
      </c>
      <c r="L87" s="395"/>
      <c r="M87" s="396"/>
      <c r="N87" s="397"/>
      <c r="O87" s="36" t="str">
        <f t="shared" si="3"/>
        <v>Косьяненко</v>
      </c>
      <c r="P87" s="172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406"/>
      <c r="B88" s="24">
        <f t="shared" si="19"/>
        <v>0.92291666666666639</v>
      </c>
      <c r="C88" s="24">
        <f t="shared" si="20"/>
        <v>0.96458333333333302</v>
      </c>
      <c r="D88" s="5"/>
      <c r="E88" s="9"/>
      <c r="F88" s="393"/>
      <c r="G88" s="394"/>
      <c r="H88" s="6"/>
      <c r="I88" s="7"/>
      <c r="J88" s="7"/>
      <c r="K88" s="30">
        <f t="shared" si="4"/>
        <v>0</v>
      </c>
      <c r="L88" s="395"/>
      <c r="M88" s="396"/>
      <c r="N88" s="397"/>
      <c r="O88" s="36" t="str">
        <f t="shared" si="3"/>
        <v>Косьяненко</v>
      </c>
      <c r="P88" s="172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406"/>
      <c r="B89" s="24">
        <f t="shared" si="19"/>
        <v>0.96458333333333302</v>
      </c>
      <c r="C89" s="24">
        <f t="shared" si="20"/>
        <v>1.0062499999999996</v>
      </c>
      <c r="D89" s="5"/>
      <c r="E89" s="9"/>
      <c r="F89" s="393"/>
      <c r="G89" s="394"/>
      <c r="H89" s="6"/>
      <c r="I89" s="7"/>
      <c r="J89" s="7"/>
      <c r="K89" s="30">
        <f t="shared" si="4"/>
        <v>0</v>
      </c>
      <c r="L89" s="395"/>
      <c r="M89" s="396"/>
      <c r="N89" s="397"/>
      <c r="O89" s="36" t="str">
        <f t="shared" si="3"/>
        <v>Косьяненко</v>
      </c>
      <c r="P89" s="172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406"/>
      <c r="B90" s="24">
        <f t="shared" si="19"/>
        <v>1.0062499999999996</v>
      </c>
      <c r="C90" s="24">
        <f t="shared" si="20"/>
        <v>1.0479166666666664</v>
      </c>
      <c r="D90" s="5"/>
      <c r="E90" s="9"/>
      <c r="F90" s="398"/>
      <c r="G90" s="398"/>
      <c r="H90" s="6"/>
      <c r="I90" s="7"/>
      <c r="J90" s="7"/>
      <c r="K90" s="30">
        <f t="shared" si="4"/>
        <v>0</v>
      </c>
      <c r="L90" s="395"/>
      <c r="M90" s="396"/>
      <c r="N90" s="397"/>
      <c r="O90" s="36" t="str">
        <f t="shared" si="3"/>
        <v>Косьяненко</v>
      </c>
      <c r="P90" s="172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407"/>
      <c r="B91" s="25">
        <f t="shared" si="19"/>
        <v>1.0479166666666664</v>
      </c>
      <c r="C91" s="25">
        <f t="shared" si="20"/>
        <v>1.0895833333333331</v>
      </c>
      <c r="D91" s="15"/>
      <c r="E91" s="11"/>
      <c r="F91" s="401"/>
      <c r="G91" s="401"/>
      <c r="H91" s="12"/>
      <c r="I91" s="13"/>
      <c r="J91" s="13"/>
      <c r="K91" s="31">
        <f t="shared" si="4"/>
        <v>0</v>
      </c>
      <c r="L91" s="402"/>
      <c r="M91" s="403"/>
      <c r="N91" s="404"/>
      <c r="O91" s="172" t="str">
        <f t="shared" si="3"/>
        <v>Косьяненко</v>
      </c>
      <c r="P91" s="173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406" t="str">
        <f>A41</f>
        <v>Красный апельсин Баринофф</v>
      </c>
      <c r="B92" s="23">
        <f>B29</f>
        <v>0.73263888888888884</v>
      </c>
      <c r="C92" s="23">
        <f>B92+1/24</f>
        <v>0.77430555555555547</v>
      </c>
      <c r="D92" s="1"/>
      <c r="E92" s="171"/>
      <c r="F92" s="408" t="s">
        <v>181</v>
      </c>
      <c r="G92" s="409"/>
      <c r="H92" s="2" t="s">
        <v>99</v>
      </c>
      <c r="I92" s="3">
        <v>0.73263888888888884</v>
      </c>
      <c r="J92" s="3">
        <v>0.7416666666666667</v>
      </c>
      <c r="K92" s="29">
        <f t="shared" si="4"/>
        <v>13.000000000000114</v>
      </c>
      <c r="L92" s="410"/>
      <c r="M92" s="411"/>
      <c r="N92" s="412"/>
      <c r="O92" s="35" t="str">
        <f t="shared" si="3"/>
        <v/>
      </c>
      <c r="P92" s="171"/>
      <c r="Q92" s="4"/>
      <c r="S92" s="33">
        <f t="shared" si="5"/>
        <v>13.000000000000114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406"/>
      <c r="B93" s="24">
        <f>C92</f>
        <v>0.77430555555555547</v>
      </c>
      <c r="C93" s="24">
        <f>B93+1/24</f>
        <v>0.8159722222222221</v>
      </c>
      <c r="D93" s="5"/>
      <c r="E93" s="172"/>
      <c r="F93" s="393" t="s">
        <v>421</v>
      </c>
      <c r="G93" s="394"/>
      <c r="H93" s="6" t="s">
        <v>188</v>
      </c>
      <c r="I93" s="7">
        <v>0.77777777777777779</v>
      </c>
      <c r="J93" s="7">
        <v>0.78194444444444444</v>
      </c>
      <c r="K93" s="30">
        <f t="shared" si="4"/>
        <v>5.9999999999999787</v>
      </c>
      <c r="L93" s="395"/>
      <c r="M93" s="396"/>
      <c r="N93" s="397"/>
      <c r="O93" s="36" t="str">
        <f t="shared" si="3"/>
        <v/>
      </c>
      <c r="P93" s="172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5.9999999999999787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406"/>
      <c r="B94" s="24">
        <f t="shared" ref="B94:B102" si="21">C93</f>
        <v>0.8159722222222221</v>
      </c>
      <c r="C94" s="24">
        <f t="shared" ref="C94:C102" si="22">B94+1/24</f>
        <v>0.85763888888888873</v>
      </c>
      <c r="D94" s="5"/>
      <c r="E94" s="172"/>
      <c r="F94" s="398" t="s">
        <v>187</v>
      </c>
      <c r="G94" s="398"/>
      <c r="H94" s="6" t="s">
        <v>99</v>
      </c>
      <c r="I94" s="7">
        <v>0.79166666666666663</v>
      </c>
      <c r="J94" s="7">
        <v>0.83333333333333337</v>
      </c>
      <c r="K94" s="30">
        <f t="shared" si="4"/>
        <v>60.000000000000107</v>
      </c>
      <c r="L94" s="395"/>
      <c r="M94" s="396"/>
      <c r="N94" s="397"/>
      <c r="O94" s="36" t="str">
        <f t="shared" si="3"/>
        <v/>
      </c>
      <c r="P94" s="172"/>
      <c r="Q94" s="8"/>
      <c r="S94" s="33">
        <f t="shared" si="5"/>
        <v>60.000000000000107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406"/>
      <c r="B95" s="24">
        <f t="shared" si="21"/>
        <v>0.85763888888888873</v>
      </c>
      <c r="C95" s="24">
        <f t="shared" si="22"/>
        <v>0.89930555555555536</v>
      </c>
      <c r="D95" s="5"/>
      <c r="E95" s="172"/>
      <c r="F95" s="398"/>
      <c r="G95" s="398"/>
      <c r="H95" s="6"/>
      <c r="I95" s="7"/>
      <c r="J95" s="7"/>
      <c r="K95" s="30">
        <f t="shared" si="4"/>
        <v>0</v>
      </c>
      <c r="L95" s="395"/>
      <c r="M95" s="396"/>
      <c r="N95" s="397"/>
      <c r="O95" s="36" t="str">
        <f t="shared" si="3"/>
        <v>Косьяненко</v>
      </c>
      <c r="P95" s="172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406"/>
      <c r="B96" s="24">
        <f t="shared" si="21"/>
        <v>0.89930555555555536</v>
      </c>
      <c r="C96" s="24">
        <f t="shared" si="22"/>
        <v>0.94097222222222199</v>
      </c>
      <c r="D96" s="5"/>
      <c r="E96" s="172"/>
      <c r="F96" s="398"/>
      <c r="G96" s="398"/>
      <c r="H96" s="6"/>
      <c r="I96" s="7"/>
      <c r="J96" s="7"/>
      <c r="K96" s="30">
        <f t="shared" si="4"/>
        <v>0</v>
      </c>
      <c r="L96" s="395"/>
      <c r="M96" s="396"/>
      <c r="N96" s="397"/>
      <c r="O96" s="36" t="str">
        <f t="shared" si="3"/>
        <v>Косьяненко</v>
      </c>
      <c r="P96" s="172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406"/>
      <c r="B97" s="24">
        <f t="shared" si="21"/>
        <v>0.94097222222222199</v>
      </c>
      <c r="C97" s="24">
        <f t="shared" si="22"/>
        <v>0.98263888888888862</v>
      </c>
      <c r="D97" s="5"/>
      <c r="E97" s="172"/>
      <c r="F97" s="398"/>
      <c r="G97" s="398"/>
      <c r="H97" s="6"/>
      <c r="I97" s="7"/>
      <c r="J97" s="7"/>
      <c r="K97" s="30">
        <f t="shared" si="4"/>
        <v>0</v>
      </c>
      <c r="L97" s="395"/>
      <c r="M97" s="396"/>
      <c r="N97" s="397"/>
      <c r="O97" s="36" t="str">
        <f t="shared" si="3"/>
        <v>Косьяненко</v>
      </c>
      <c r="P97" s="172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406"/>
      <c r="B98" s="24">
        <f t="shared" si="21"/>
        <v>0.98263888888888862</v>
      </c>
      <c r="C98" s="24">
        <f t="shared" si="22"/>
        <v>1.0243055555555554</v>
      </c>
      <c r="D98" s="5"/>
      <c r="E98" s="9"/>
      <c r="F98" s="398"/>
      <c r="G98" s="398"/>
      <c r="H98" s="6"/>
      <c r="I98" s="7"/>
      <c r="J98" s="7"/>
      <c r="K98" s="30">
        <f t="shared" si="4"/>
        <v>0</v>
      </c>
      <c r="L98" s="395"/>
      <c r="M98" s="396"/>
      <c r="N98" s="397"/>
      <c r="O98" s="36" t="str">
        <f t="shared" si="3"/>
        <v>Косьяненко</v>
      </c>
      <c r="P98" s="172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406"/>
      <c r="B99" s="24">
        <f t="shared" si="21"/>
        <v>1.0243055555555554</v>
      </c>
      <c r="C99" s="24">
        <f t="shared" si="22"/>
        <v>1.0659722222222221</v>
      </c>
      <c r="D99" s="5"/>
      <c r="E99" s="9"/>
      <c r="F99" s="393"/>
      <c r="G99" s="394"/>
      <c r="H99" s="6"/>
      <c r="I99" s="7"/>
      <c r="J99" s="7"/>
      <c r="K99" s="30">
        <f t="shared" si="4"/>
        <v>0</v>
      </c>
      <c r="L99" s="395"/>
      <c r="M99" s="396"/>
      <c r="N99" s="397"/>
      <c r="O99" s="36" t="str">
        <f t="shared" si="3"/>
        <v>Косьяненко</v>
      </c>
      <c r="P99" s="172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406"/>
      <c r="B100" s="24">
        <f t="shared" si="21"/>
        <v>1.0659722222222221</v>
      </c>
      <c r="C100" s="24">
        <f t="shared" si="22"/>
        <v>1.1076388888888888</v>
      </c>
      <c r="D100" s="5"/>
      <c r="E100" s="9"/>
      <c r="F100" s="393"/>
      <c r="G100" s="394"/>
      <c r="H100" s="6"/>
      <c r="I100" s="7"/>
      <c r="J100" s="7"/>
      <c r="K100" s="30">
        <f t="shared" si="4"/>
        <v>0</v>
      </c>
      <c r="L100" s="395"/>
      <c r="M100" s="396"/>
      <c r="N100" s="397"/>
      <c r="O100" s="36" t="str">
        <f t="shared" si="3"/>
        <v>Косьяненко</v>
      </c>
      <c r="P100" s="172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406"/>
      <c r="B101" s="24">
        <f t="shared" si="21"/>
        <v>1.1076388888888888</v>
      </c>
      <c r="C101" s="24">
        <f t="shared" si="22"/>
        <v>1.1493055555555556</v>
      </c>
      <c r="D101" s="5"/>
      <c r="E101" s="9"/>
      <c r="F101" s="398"/>
      <c r="G101" s="398"/>
      <c r="H101" s="6"/>
      <c r="I101" s="7"/>
      <c r="J101" s="7"/>
      <c r="K101" s="30">
        <f t="shared" si="4"/>
        <v>0</v>
      </c>
      <c r="L101" s="395"/>
      <c r="M101" s="396"/>
      <c r="N101" s="397"/>
      <c r="O101" s="36" t="str">
        <f t="shared" si="3"/>
        <v>Косьяненко</v>
      </c>
      <c r="P101" s="172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407"/>
      <c r="B102" s="25">
        <f t="shared" si="21"/>
        <v>1.1493055555555556</v>
      </c>
      <c r="C102" s="25">
        <f t="shared" si="22"/>
        <v>1.1909722222222223</v>
      </c>
      <c r="D102" s="15"/>
      <c r="E102" s="11"/>
      <c r="F102" s="401"/>
      <c r="G102" s="401"/>
      <c r="H102" s="12"/>
      <c r="I102" s="13"/>
      <c r="J102" s="13"/>
      <c r="K102" s="31">
        <f t="shared" si="4"/>
        <v>0</v>
      </c>
      <c r="L102" s="402"/>
      <c r="M102" s="403"/>
      <c r="N102" s="404"/>
      <c r="O102" s="172" t="str">
        <f t="shared" si="3"/>
        <v>Косьяненко</v>
      </c>
      <c r="P102" s="173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405">
        <f>A42</f>
        <v>0</v>
      </c>
      <c r="B103" s="23">
        <f>B31</f>
        <v>0</v>
      </c>
      <c r="C103" s="23">
        <f>B103+1/24</f>
        <v>4.1666666666666664E-2</v>
      </c>
      <c r="D103" s="1"/>
      <c r="E103" s="171"/>
      <c r="F103" s="408"/>
      <c r="G103" s="409"/>
      <c r="H103" s="2"/>
      <c r="I103" s="3"/>
      <c r="J103" s="3"/>
      <c r="K103" s="29">
        <f t="shared" si="4"/>
        <v>0</v>
      </c>
      <c r="L103" s="410"/>
      <c r="M103" s="411"/>
      <c r="N103" s="412"/>
      <c r="O103" s="35" t="str">
        <f t="shared" si="3"/>
        <v>Косьяненко</v>
      </c>
      <c r="P103" s="171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406"/>
      <c r="B104" s="24">
        <f>C103</f>
        <v>4.1666666666666664E-2</v>
      </c>
      <c r="C104" s="24">
        <f>B104+1/24</f>
        <v>8.3333333333333329E-2</v>
      </c>
      <c r="D104" s="5"/>
      <c r="E104" s="172"/>
      <c r="F104" s="393"/>
      <c r="G104" s="394"/>
      <c r="H104" s="6"/>
      <c r="I104" s="7"/>
      <c r="J104" s="7"/>
      <c r="K104" s="30">
        <f t="shared" si="4"/>
        <v>0</v>
      </c>
      <c r="L104" s="395"/>
      <c r="M104" s="396"/>
      <c r="N104" s="397"/>
      <c r="O104" s="36" t="str">
        <f t="shared" si="3"/>
        <v>Косьяненко</v>
      </c>
      <c r="P104" s="172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40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72"/>
      <c r="F105" s="398"/>
      <c r="G105" s="398"/>
      <c r="H105" s="6"/>
      <c r="I105" s="7"/>
      <c r="J105" s="7"/>
      <c r="K105" s="30">
        <f t="shared" si="4"/>
        <v>0</v>
      </c>
      <c r="L105" s="395"/>
      <c r="M105" s="396"/>
      <c r="N105" s="397"/>
      <c r="O105" s="36" t="str">
        <f t="shared" si="3"/>
        <v>Косьяненко</v>
      </c>
      <c r="P105" s="172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406"/>
      <c r="B106" s="24">
        <f t="shared" si="23"/>
        <v>0.125</v>
      </c>
      <c r="C106" s="24">
        <f t="shared" si="24"/>
        <v>0.16666666666666666</v>
      </c>
      <c r="D106" s="5"/>
      <c r="E106" s="172"/>
      <c r="F106" s="398"/>
      <c r="G106" s="398"/>
      <c r="H106" s="6"/>
      <c r="I106" s="7"/>
      <c r="J106" s="7"/>
      <c r="K106" s="30">
        <f t="shared" si="4"/>
        <v>0</v>
      </c>
      <c r="L106" s="395"/>
      <c r="M106" s="396"/>
      <c r="N106" s="397"/>
      <c r="O106" s="36" t="str">
        <f t="shared" si="3"/>
        <v>Косьяненко</v>
      </c>
      <c r="P106" s="172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406"/>
      <c r="B107" s="24">
        <f t="shared" si="23"/>
        <v>0.16666666666666666</v>
      </c>
      <c r="C107" s="24">
        <f t="shared" si="24"/>
        <v>0.20833333333333331</v>
      </c>
      <c r="D107" s="5"/>
      <c r="E107" s="172"/>
      <c r="F107" s="398"/>
      <c r="G107" s="398"/>
      <c r="H107" s="6"/>
      <c r="I107" s="7"/>
      <c r="J107" s="7"/>
      <c r="K107" s="30">
        <f t="shared" si="4"/>
        <v>0</v>
      </c>
      <c r="L107" s="395"/>
      <c r="M107" s="396"/>
      <c r="N107" s="397"/>
      <c r="O107" s="36" t="str">
        <f t="shared" si="3"/>
        <v>Косьяненко</v>
      </c>
      <c r="P107" s="172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406"/>
      <c r="B108" s="24">
        <f t="shared" si="23"/>
        <v>0.20833333333333331</v>
      </c>
      <c r="C108" s="24">
        <f t="shared" si="24"/>
        <v>0.24999999999999997</v>
      </c>
      <c r="D108" s="5"/>
      <c r="E108" s="172"/>
      <c r="F108" s="398"/>
      <c r="G108" s="398"/>
      <c r="H108" s="6"/>
      <c r="I108" s="7"/>
      <c r="J108" s="7"/>
      <c r="K108" s="30">
        <f t="shared" si="4"/>
        <v>0</v>
      </c>
      <c r="L108" s="395"/>
      <c r="M108" s="396"/>
      <c r="N108" s="397"/>
      <c r="O108" s="36" t="str">
        <f t="shared" si="3"/>
        <v>Косьяненко</v>
      </c>
      <c r="P108" s="172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40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398"/>
      <c r="G109" s="398"/>
      <c r="H109" s="6"/>
      <c r="I109" s="7"/>
      <c r="J109" s="7"/>
      <c r="K109" s="30">
        <f t="shared" si="4"/>
        <v>0</v>
      </c>
      <c r="L109" s="395"/>
      <c r="M109" s="396"/>
      <c r="N109" s="397"/>
      <c r="O109" s="36" t="str">
        <f t="shared" si="3"/>
        <v>Косьяненко</v>
      </c>
      <c r="P109" s="172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40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393"/>
      <c r="G110" s="394"/>
      <c r="H110" s="6"/>
      <c r="I110" s="7"/>
      <c r="J110" s="7"/>
      <c r="K110" s="30">
        <f t="shared" si="4"/>
        <v>0</v>
      </c>
      <c r="L110" s="395"/>
      <c r="M110" s="396"/>
      <c r="N110" s="397"/>
      <c r="O110" s="36" t="str">
        <f t="shared" si="3"/>
        <v>Косьяненко</v>
      </c>
      <c r="P110" s="172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406"/>
      <c r="B111" s="24">
        <f t="shared" si="23"/>
        <v>0.33333333333333331</v>
      </c>
      <c r="C111" s="24">
        <f t="shared" si="24"/>
        <v>0.375</v>
      </c>
      <c r="D111" s="5"/>
      <c r="E111" s="9"/>
      <c r="F111" s="393"/>
      <c r="G111" s="394"/>
      <c r="H111" s="6"/>
      <c r="I111" s="7"/>
      <c r="J111" s="7"/>
      <c r="K111" s="30">
        <f t="shared" si="4"/>
        <v>0</v>
      </c>
      <c r="L111" s="395"/>
      <c r="M111" s="396"/>
      <c r="N111" s="397"/>
      <c r="O111" s="36" t="str">
        <f t="shared" ref="O111:O113" si="25">IF(H111=$V$5,$F$7,"")</f>
        <v>Косьяненко</v>
      </c>
      <c r="P111" s="172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406"/>
      <c r="B112" s="24">
        <f t="shared" si="23"/>
        <v>0.375</v>
      </c>
      <c r="C112" s="24">
        <f t="shared" si="24"/>
        <v>0.41666666666666669</v>
      </c>
      <c r="D112" s="5"/>
      <c r="E112" s="9"/>
      <c r="F112" s="398"/>
      <c r="G112" s="398"/>
      <c r="H112" s="6"/>
      <c r="I112" s="7"/>
      <c r="J112" s="7"/>
      <c r="K112" s="30">
        <f t="shared" ref="K112:K113" si="26">(J112-I112+(J112&lt;I112))*24*60</f>
        <v>0</v>
      </c>
      <c r="L112" s="395"/>
      <c r="M112" s="396"/>
      <c r="N112" s="397"/>
      <c r="O112" s="36" t="str">
        <f t="shared" si="25"/>
        <v>Косьяненко</v>
      </c>
      <c r="P112" s="172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40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401"/>
      <c r="G113" s="401"/>
      <c r="H113" s="12"/>
      <c r="I113" s="13"/>
      <c r="J113" s="13"/>
      <c r="K113" s="31">
        <f t="shared" si="26"/>
        <v>0</v>
      </c>
      <c r="L113" s="402"/>
      <c r="M113" s="403"/>
      <c r="N113" s="404"/>
      <c r="O113" s="173" t="str">
        <f t="shared" si="25"/>
        <v>Косьяненко</v>
      </c>
      <c r="P113" s="173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5" thickBot="1">
      <c r="S114" s="34">
        <f t="shared" ref="S114:Z114" si="27">SUM(S47:S113)</f>
        <v>398.00000000000011</v>
      </c>
      <c r="T114" s="34">
        <f t="shared" si="27"/>
        <v>0</v>
      </c>
      <c r="U114" s="34">
        <f t="shared" si="27"/>
        <v>7.9999999999999716</v>
      </c>
      <c r="V114" s="34">
        <f t="shared" si="27"/>
        <v>0</v>
      </c>
      <c r="W114" s="34">
        <f t="shared" si="27"/>
        <v>0</v>
      </c>
      <c r="X114" s="34">
        <f t="shared" si="27"/>
        <v>5.9999999999999787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185"/>
      <c r="S116" s="185"/>
      <c r="T116" s="185"/>
      <c r="U116" s="185"/>
    </row>
    <row r="117" spans="1:28" ht="15.75" thickBot="1">
      <c r="A117" s="258" t="s">
        <v>90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186"/>
      <c r="S117" s="186"/>
      <c r="T117" s="186"/>
      <c r="U117" s="186"/>
    </row>
    <row r="118" spans="1:28" ht="18.75" thickBot="1">
      <c r="A118" s="259" t="s">
        <v>62</v>
      </c>
      <c r="B118" s="260"/>
      <c r="C118" s="260"/>
      <c r="D118" s="260"/>
      <c r="E118" s="261"/>
      <c r="F118" s="413"/>
      <c r="G118" s="414"/>
      <c r="H118" s="415"/>
      <c r="I118" s="81" t="s">
        <v>47</v>
      </c>
      <c r="J118" s="82">
        <v>2000</v>
      </c>
      <c r="K118" s="83" t="s">
        <v>54</v>
      </c>
      <c r="L118" s="84">
        <v>720</v>
      </c>
    </row>
    <row r="119" spans="1:28" ht="20.25" customHeight="1" thickBot="1">
      <c r="A119" s="262" t="s">
        <v>8</v>
      </c>
      <c r="B119" s="263"/>
      <c r="C119" s="263"/>
      <c r="D119" s="263"/>
      <c r="E119" s="264"/>
      <c r="F119" s="265" t="s">
        <v>34</v>
      </c>
      <c r="G119" s="265"/>
      <c r="H119" s="266"/>
      <c r="I119" s="265" t="s">
        <v>9</v>
      </c>
      <c r="J119" s="267"/>
      <c r="K119" s="268" t="s">
        <v>16</v>
      </c>
      <c r="L119" s="266"/>
      <c r="M119" s="85"/>
      <c r="N119" s="269" t="s">
        <v>28</v>
      </c>
      <c r="O119" s="270"/>
      <c r="P119" s="270"/>
      <c r="Q119" s="270"/>
      <c r="R119" s="270"/>
      <c r="S119" s="270"/>
      <c r="T119" s="270"/>
      <c r="U119" s="271"/>
      <c r="X119" s="86"/>
    </row>
    <row r="120" spans="1:28" ht="17.25" customHeight="1" thickBot="1">
      <c r="A120" s="273" t="s">
        <v>63</v>
      </c>
      <c r="B120" s="273"/>
      <c r="C120" s="273"/>
      <c r="D120" s="273"/>
      <c r="E120" s="273"/>
      <c r="F120" s="287" t="s">
        <v>249</v>
      </c>
      <c r="G120" s="287"/>
      <c r="H120" s="287"/>
      <c r="I120" s="259" t="s">
        <v>65</v>
      </c>
      <c r="J120" s="261"/>
      <c r="K120" s="287" t="s">
        <v>251</v>
      </c>
      <c r="L120" s="287"/>
      <c r="N120" s="296"/>
      <c r="O120" s="280" t="s">
        <v>29</v>
      </c>
      <c r="P120" s="281"/>
      <c r="Q120" s="281"/>
      <c r="R120" s="178"/>
      <c r="S120" s="178"/>
      <c r="T120" s="178"/>
      <c r="U120" s="87"/>
      <c r="X120" s="88"/>
    </row>
    <row r="121" spans="1:28" ht="17.25" customHeight="1">
      <c r="A121" s="274" t="s">
        <v>7</v>
      </c>
      <c r="B121" s="290"/>
      <c r="C121" s="290"/>
      <c r="D121" s="290"/>
      <c r="E121" s="454"/>
      <c r="F121" s="287" t="s">
        <v>250</v>
      </c>
      <c r="G121" s="287"/>
      <c r="H121" s="287"/>
      <c r="I121" s="294" t="s">
        <v>45</v>
      </c>
      <c r="J121" s="295"/>
      <c r="K121" s="287" t="s">
        <v>190</v>
      </c>
      <c r="L121" s="287"/>
      <c r="N121" s="297"/>
      <c r="O121" s="298"/>
      <c r="P121" s="299"/>
      <c r="Q121" s="299"/>
      <c r="R121" s="179"/>
      <c r="S121" s="179"/>
      <c r="T121" s="179"/>
      <c r="U121" s="89"/>
      <c r="X121" s="88"/>
    </row>
    <row r="122" spans="1:28" ht="17.25" customHeight="1">
      <c r="A122" s="273" t="s">
        <v>46</v>
      </c>
      <c r="B122" s="273"/>
      <c r="C122" s="273"/>
      <c r="D122" s="273"/>
      <c r="E122" s="273"/>
      <c r="F122" s="287"/>
      <c r="G122" s="287"/>
      <c r="H122" s="287"/>
      <c r="I122" s="216" t="s">
        <v>44</v>
      </c>
      <c r="J122" s="217"/>
      <c r="K122" s="287" t="s">
        <v>264</v>
      </c>
      <c r="L122" s="287"/>
      <c r="N122" s="278"/>
      <c r="O122" s="280" t="s">
        <v>30</v>
      </c>
      <c r="P122" s="281"/>
      <c r="Q122" s="282"/>
      <c r="R122" s="180"/>
      <c r="S122" s="180"/>
      <c r="T122" s="180"/>
      <c r="U122" s="87"/>
      <c r="X122" s="88"/>
    </row>
    <row r="123" spans="1:28" ht="17.25" customHeight="1" thickBot="1">
      <c r="A123" s="273" t="s">
        <v>66</v>
      </c>
      <c r="B123" s="273"/>
      <c r="C123" s="273"/>
      <c r="D123" s="273"/>
      <c r="E123" s="273"/>
      <c r="F123" s="287" t="s">
        <v>263</v>
      </c>
      <c r="G123" s="287"/>
      <c r="H123" s="287"/>
      <c r="I123" s="216" t="s">
        <v>67</v>
      </c>
      <c r="J123" s="217"/>
      <c r="K123" s="287" t="s">
        <v>265</v>
      </c>
      <c r="L123" s="287"/>
      <c r="N123" s="279"/>
      <c r="O123" s="283"/>
      <c r="P123" s="284"/>
      <c r="Q123" s="285"/>
      <c r="R123" s="181"/>
      <c r="S123" s="181"/>
      <c r="T123" s="181"/>
      <c r="U123" s="91"/>
      <c r="X123" s="88"/>
    </row>
    <row r="124" spans="1:28" ht="17.25" customHeight="1">
      <c r="A124" s="453" t="s">
        <v>66</v>
      </c>
      <c r="B124" s="453"/>
      <c r="C124" s="453"/>
      <c r="D124" s="453"/>
      <c r="E124" s="453"/>
      <c r="F124" s="287" t="s">
        <v>122</v>
      </c>
      <c r="G124" s="287"/>
      <c r="H124" s="287"/>
      <c r="I124" s="274" t="s">
        <v>419</v>
      </c>
      <c r="J124" s="454"/>
      <c r="K124" s="287" t="s">
        <v>422</v>
      </c>
      <c r="L124" s="287"/>
      <c r="N124" s="309"/>
      <c r="O124" s="309"/>
      <c r="P124" s="310"/>
      <c r="Q124" s="310"/>
      <c r="R124" s="182"/>
      <c r="S124" s="182"/>
      <c r="T124" s="182"/>
      <c r="U124" s="182"/>
      <c r="X124" s="88"/>
    </row>
    <row r="125" spans="1:28" ht="17.25" customHeight="1">
      <c r="A125" s="274"/>
      <c r="B125" s="290"/>
      <c r="C125" s="290"/>
      <c r="D125" s="290"/>
      <c r="E125" s="454"/>
      <c r="F125" s="458"/>
      <c r="G125" s="276"/>
      <c r="H125" s="459"/>
      <c r="I125" s="274" t="s">
        <v>419</v>
      </c>
      <c r="J125" s="454"/>
      <c r="K125" s="458" t="s">
        <v>423</v>
      </c>
      <c r="L125" s="459"/>
      <c r="N125" s="177"/>
      <c r="O125" s="177"/>
      <c r="P125" s="182"/>
      <c r="Q125" s="182"/>
      <c r="R125" s="182"/>
      <c r="S125" s="182"/>
      <c r="T125" s="182"/>
      <c r="U125" s="182"/>
      <c r="X125" s="88"/>
    </row>
    <row r="126" spans="1:28" ht="17.25" customHeight="1">
      <c r="A126" s="274"/>
      <c r="B126" s="290"/>
      <c r="C126" s="290"/>
      <c r="D126" s="290"/>
      <c r="E126" s="454"/>
      <c r="F126" s="458"/>
      <c r="G126" s="276"/>
      <c r="H126" s="459"/>
      <c r="I126" s="274" t="s">
        <v>420</v>
      </c>
      <c r="J126" s="454"/>
      <c r="K126" s="458" t="s">
        <v>121</v>
      </c>
      <c r="L126" s="459"/>
      <c r="N126" s="177"/>
      <c r="O126" s="177"/>
      <c r="P126" s="182"/>
      <c r="Q126" s="182"/>
      <c r="R126" s="182"/>
      <c r="S126" s="182"/>
      <c r="T126" s="182"/>
      <c r="U126" s="182"/>
      <c r="X126" s="88"/>
    </row>
    <row r="127" spans="1:28" ht="17.25" customHeight="1">
      <c r="A127" s="455"/>
      <c r="B127" s="456"/>
      <c r="C127" s="456"/>
      <c r="D127" s="456"/>
      <c r="E127" s="457"/>
      <c r="F127" s="458"/>
      <c r="G127" s="276"/>
      <c r="H127" s="459"/>
      <c r="I127" s="274" t="s">
        <v>424</v>
      </c>
      <c r="J127" s="454"/>
      <c r="K127" s="458" t="s">
        <v>425</v>
      </c>
      <c r="L127" s="459"/>
      <c r="N127" s="177"/>
      <c r="O127" s="177"/>
      <c r="P127" s="182"/>
      <c r="Q127" s="182"/>
      <c r="R127" s="182"/>
      <c r="S127" s="182"/>
      <c r="T127" s="182"/>
      <c r="U127" s="182"/>
      <c r="X127" s="88"/>
    </row>
    <row r="128" spans="1:28" ht="17.25" customHeight="1" thickBot="1">
      <c r="A128" s="455"/>
      <c r="B128" s="456"/>
      <c r="C128" s="456"/>
      <c r="D128" s="456"/>
      <c r="E128" s="457"/>
      <c r="F128" s="458"/>
      <c r="G128" s="276"/>
      <c r="H128" s="459"/>
      <c r="I128" s="274"/>
      <c r="J128" s="454"/>
      <c r="K128" s="458"/>
      <c r="L128" s="459"/>
      <c r="N128" s="177"/>
      <c r="O128" s="177"/>
      <c r="P128" s="182"/>
      <c r="Q128" s="182"/>
      <c r="R128" s="182"/>
      <c r="S128" s="182"/>
      <c r="T128" s="182"/>
      <c r="U128" s="182"/>
      <c r="X128" s="88"/>
    </row>
    <row r="129" spans="1:24" ht="12.75" customHeight="1" thickBot="1">
      <c r="A129" s="311" t="s">
        <v>33</v>
      </c>
      <c r="B129" s="312"/>
      <c r="C129" s="312"/>
      <c r="D129" s="312"/>
      <c r="E129" s="312"/>
      <c r="F129" s="312"/>
      <c r="G129" s="312"/>
      <c r="H129" s="312"/>
      <c r="I129" s="312"/>
      <c r="J129" s="312"/>
      <c r="K129" s="312"/>
      <c r="L129" s="313"/>
      <c r="N129" s="314" t="s">
        <v>37</v>
      </c>
      <c r="O129" s="315"/>
      <c r="P129" s="315"/>
      <c r="Q129" s="315"/>
      <c r="R129" s="315"/>
      <c r="S129" s="315"/>
      <c r="T129" s="315"/>
      <c r="U129" s="315"/>
      <c r="V129" s="316"/>
      <c r="X129" s="88"/>
    </row>
    <row r="130" spans="1:24" ht="8.25" customHeight="1">
      <c r="A130" s="300" t="s">
        <v>83</v>
      </c>
      <c r="B130" s="300" t="s">
        <v>51</v>
      </c>
      <c r="C130" s="300" t="s">
        <v>52</v>
      </c>
      <c r="D130" s="300" t="s">
        <v>24</v>
      </c>
      <c r="E130" s="300" t="s">
        <v>53</v>
      </c>
      <c r="F130" s="300" t="s">
        <v>55</v>
      </c>
      <c r="G130" s="300" t="s">
        <v>50</v>
      </c>
      <c r="H130" s="300" t="s">
        <v>64</v>
      </c>
      <c r="I130" s="300" t="s">
        <v>57</v>
      </c>
      <c r="J130" s="300" t="s">
        <v>49</v>
      </c>
      <c r="K130" s="300" t="s">
        <v>35</v>
      </c>
      <c r="L130" s="337" t="s">
        <v>48</v>
      </c>
      <c r="N130" s="324" t="s">
        <v>41</v>
      </c>
      <c r="O130" s="324"/>
      <c r="P130" s="325" t="s">
        <v>42</v>
      </c>
      <c r="Q130" s="326"/>
      <c r="R130" s="326"/>
      <c r="S130" s="326"/>
      <c r="T130" s="326"/>
      <c r="U130" s="327"/>
      <c r="V130" s="324" t="s">
        <v>43</v>
      </c>
      <c r="X130" s="88"/>
    </row>
    <row r="131" spans="1:24" ht="12.75" customHeight="1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38"/>
      <c r="N131" s="324"/>
      <c r="O131" s="324"/>
      <c r="P131" s="328"/>
      <c r="Q131" s="329"/>
      <c r="R131" s="329"/>
      <c r="S131" s="329"/>
      <c r="T131" s="329"/>
      <c r="U131" s="330"/>
      <c r="V131" s="324"/>
      <c r="X131" s="88"/>
    </row>
    <row r="132" spans="1:24" ht="12.75" customHeight="1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38"/>
      <c r="N132" s="324"/>
      <c r="O132" s="324"/>
      <c r="P132" s="328"/>
      <c r="Q132" s="329"/>
      <c r="R132" s="329"/>
      <c r="S132" s="329"/>
      <c r="T132" s="329"/>
      <c r="U132" s="330"/>
      <c r="V132" s="324"/>
      <c r="X132" s="88"/>
    </row>
    <row r="133" spans="1:24" ht="3.75" customHeight="1">
      <c r="A133" s="301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38"/>
      <c r="N133" s="324"/>
      <c r="O133" s="324"/>
      <c r="P133" s="331"/>
      <c r="Q133" s="332"/>
      <c r="R133" s="332"/>
      <c r="S133" s="332"/>
      <c r="T133" s="332"/>
      <c r="U133" s="333"/>
      <c r="V133" s="324"/>
      <c r="X133" s="88"/>
    </row>
    <row r="134" spans="1:24" ht="45.75" customHeight="1" thickBot="1">
      <c r="A134" s="301"/>
      <c r="B134" s="301"/>
      <c r="C134" s="301"/>
      <c r="D134" s="302"/>
      <c r="E134" s="302"/>
      <c r="F134" s="302"/>
      <c r="G134" s="302"/>
      <c r="H134" s="302"/>
      <c r="I134" s="302"/>
      <c r="J134" s="302"/>
      <c r="K134" s="302"/>
      <c r="L134" s="338"/>
      <c r="M134" s="98"/>
      <c r="N134" s="334" t="s">
        <v>17</v>
      </c>
      <c r="O134" s="334"/>
      <c r="P134" s="18">
        <f>SUM(S162:S173)</f>
        <v>115.99999999999991</v>
      </c>
      <c r="Q134" s="18">
        <f>SUM(S174:S184)</f>
        <v>137.99999999999997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253.99999999999989</v>
      </c>
      <c r="X134" s="88"/>
    </row>
    <row r="135" spans="1:24" ht="16.899999999999999" customHeight="1" thickBot="1">
      <c r="A135" s="317"/>
      <c r="B135" s="317"/>
      <c r="C135" s="317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176" t="s">
        <v>18</v>
      </c>
      <c r="O135" s="176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300" t="str">
        <f>A152</f>
        <v>Облепиха Баринофф</v>
      </c>
      <c r="B136" s="318">
        <v>0.83333333333333337</v>
      </c>
      <c r="C136" s="318">
        <v>0.96111111111111114</v>
      </c>
      <c r="D136" s="320">
        <f>(C136-B136+(C136&lt;B136))*24*60</f>
        <v>184</v>
      </c>
      <c r="E136" s="322">
        <v>2200</v>
      </c>
      <c r="F136" s="335">
        <f>IF(E136=0,0,(F152/J118*60))</f>
        <v>87.39</v>
      </c>
      <c r="G136" s="339">
        <f>IF($K136=0,0,(K136*100)/(D136*$J$3/60))</f>
        <v>47.494565217391305</v>
      </c>
      <c r="H136" s="335">
        <f>P134+P141</f>
        <v>115.99999999999991</v>
      </c>
      <c r="I136" s="339">
        <f>D136-F136-P142</f>
        <v>-27.389999999999887</v>
      </c>
      <c r="J136" s="320">
        <f>(D136-H136)/60*E136</f>
        <v>2493.3333333333367</v>
      </c>
      <c r="K136" s="341">
        <f>F152</f>
        <v>2913</v>
      </c>
      <c r="L136" s="100">
        <f>IF($K136=0,0,K136/J136)</f>
        <v>1.1683155080213887</v>
      </c>
      <c r="N136" s="176" t="s">
        <v>19</v>
      </c>
      <c r="O136" s="176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182"/>
    </row>
    <row r="137" spans="1:24" ht="17.25" customHeight="1" thickBot="1">
      <c r="A137" s="317"/>
      <c r="B137" s="319"/>
      <c r="C137" s="319"/>
      <c r="D137" s="321"/>
      <c r="E137" s="323"/>
      <c r="F137" s="336"/>
      <c r="G137" s="340"/>
      <c r="H137" s="336"/>
      <c r="I137" s="340"/>
      <c r="J137" s="321"/>
      <c r="K137" s="342"/>
      <c r="L137" s="101">
        <f>K136-J136</f>
        <v>419.66666666666333</v>
      </c>
      <c r="N137" s="176" t="s">
        <v>20</v>
      </c>
      <c r="O137" s="176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82"/>
    </row>
    <row r="138" spans="1:24" ht="17.25" customHeight="1">
      <c r="A138" s="300" t="str">
        <f>A153</f>
        <v>Капрамель Баринофф</v>
      </c>
      <c r="B138" s="318">
        <v>0.96111111111111114</v>
      </c>
      <c r="C138" s="318">
        <v>0.33333333333333331</v>
      </c>
      <c r="D138" s="320">
        <f>(C138-B138+(C138&lt;B138))*24*60</f>
        <v>536</v>
      </c>
      <c r="E138" s="322">
        <v>2200</v>
      </c>
      <c r="F138" s="335">
        <f>IF(E138=0,0,(F153/J118*60))</f>
        <v>469.77000000000004</v>
      </c>
      <c r="G138" s="339">
        <f>IF($K138=0,0,(K138*100)/(D138*$J$3/60))</f>
        <v>87.643656716417908</v>
      </c>
      <c r="H138" s="335">
        <f>Q134+Q141</f>
        <v>137.99999999999997</v>
      </c>
      <c r="I138" s="339">
        <f>D138-F138-Q142</f>
        <v>-76.769999999999982</v>
      </c>
      <c r="J138" s="320">
        <f>(D138-H138)/60*E138</f>
        <v>14593.333333333334</v>
      </c>
      <c r="K138" s="341">
        <f>F153</f>
        <v>15659</v>
      </c>
      <c r="L138" s="102">
        <f>IF($K138=0,0,K138/J138)</f>
        <v>1.0730242119689355</v>
      </c>
      <c r="N138" s="176" t="s">
        <v>27</v>
      </c>
      <c r="O138" s="176"/>
      <c r="P138" s="18">
        <f>SUM(W161:W172)</f>
        <v>7.9999999999999716</v>
      </c>
      <c r="Q138" s="18">
        <f>SUM(W173:W183)</f>
        <v>4.9999999999999822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12.999999999999954</v>
      </c>
      <c r="W138" s="182"/>
    </row>
    <row r="139" spans="1:24" ht="16.899999999999999" customHeight="1" thickBot="1">
      <c r="A139" s="317"/>
      <c r="B139" s="319"/>
      <c r="C139" s="319"/>
      <c r="D139" s="321"/>
      <c r="E139" s="323"/>
      <c r="F139" s="336"/>
      <c r="G139" s="340"/>
      <c r="H139" s="336"/>
      <c r="I139" s="340"/>
      <c r="J139" s="321"/>
      <c r="K139" s="342"/>
      <c r="L139" s="101">
        <f>K138-J138</f>
        <v>1065.6666666666661</v>
      </c>
      <c r="N139" s="174" t="s">
        <v>21</v>
      </c>
      <c r="O139" s="174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82"/>
    </row>
    <row r="140" spans="1:24" ht="16.899999999999999" customHeight="1" collapsed="1">
      <c r="A140" s="300">
        <f>A154</f>
        <v>0</v>
      </c>
      <c r="B140" s="318"/>
      <c r="C140" s="318"/>
      <c r="D140" s="320">
        <f>(C140-B140+(C140&lt;B140))*24*60</f>
        <v>0</v>
      </c>
      <c r="E140" s="322"/>
      <c r="F140" s="335">
        <f>IF(E140=0,0,(F154/J118*60))</f>
        <v>0</v>
      </c>
      <c r="G140" s="339">
        <f>IF($K140=0,0,(K140*100)/(D140*$J$3/60))</f>
        <v>0</v>
      </c>
      <c r="H140" s="335">
        <f>R134+R141</f>
        <v>0</v>
      </c>
      <c r="I140" s="339">
        <f>D140-F140-R142</f>
        <v>0</v>
      </c>
      <c r="J140" s="320">
        <f>(D140-H140)/60*E140</f>
        <v>0</v>
      </c>
      <c r="K140" s="341">
        <f>F154</f>
        <v>0</v>
      </c>
      <c r="L140" s="100">
        <f>IF($K140=0,0,K140/J140)</f>
        <v>0</v>
      </c>
      <c r="N140" s="174" t="s">
        <v>39</v>
      </c>
      <c r="O140" s="174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82"/>
      <c r="X140" s="182"/>
    </row>
    <row r="141" spans="1:24" ht="16.899999999999999" customHeight="1" thickBot="1">
      <c r="A141" s="317"/>
      <c r="B141" s="319"/>
      <c r="C141" s="319"/>
      <c r="D141" s="321"/>
      <c r="E141" s="323"/>
      <c r="F141" s="336"/>
      <c r="G141" s="340"/>
      <c r="H141" s="336"/>
      <c r="I141" s="340"/>
      <c r="J141" s="321"/>
      <c r="K141" s="342"/>
      <c r="L141" s="101">
        <f>K140-J140</f>
        <v>0</v>
      </c>
      <c r="N141" s="343" t="s">
        <v>22</v>
      </c>
      <c r="O141" s="343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82"/>
      <c r="X141" s="182"/>
    </row>
    <row r="142" spans="1:24" ht="16.899999999999999" customHeight="1" collapsed="1">
      <c r="A142" s="301">
        <f>A155</f>
        <v>0</v>
      </c>
      <c r="B142" s="348"/>
      <c r="C142" s="348"/>
      <c r="D142" s="346">
        <f>(C142-B142+(C142&lt;B142))*24*60</f>
        <v>0</v>
      </c>
      <c r="E142" s="349"/>
      <c r="F142" s="344">
        <f>IF(E142=0,0,(F155/J118*60))</f>
        <v>0</v>
      </c>
      <c r="G142" s="339">
        <f>IF($K142=0,0,(K142*100)/(D142*$J$3/60))</f>
        <v>0</v>
      </c>
      <c r="H142" s="344">
        <f>S134+S141</f>
        <v>0</v>
      </c>
      <c r="I142" s="345">
        <f>D142-F142-S142</f>
        <v>0</v>
      </c>
      <c r="J142" s="346">
        <f>(D142-H142)/60*E142</f>
        <v>0</v>
      </c>
      <c r="K142" s="341">
        <f>F155</f>
        <v>0</v>
      </c>
      <c r="L142" s="100">
        <f>IF($K142=0,0,K142/J142)</f>
        <v>0</v>
      </c>
      <c r="N142" s="347" t="s">
        <v>15</v>
      </c>
      <c r="O142" s="347"/>
      <c r="P142" s="19">
        <f t="shared" ref="P142:U142" si="29">SUM(P133:P141)</f>
        <v>123.99999999999989</v>
      </c>
      <c r="Q142" s="19">
        <f t="shared" si="29"/>
        <v>142.99999999999994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266.99999999999983</v>
      </c>
      <c r="W142" s="182"/>
      <c r="X142" s="182"/>
    </row>
    <row r="143" spans="1:24" ht="16.899999999999999" customHeight="1" thickBot="1">
      <c r="A143" s="317"/>
      <c r="B143" s="319"/>
      <c r="C143" s="319"/>
      <c r="D143" s="321"/>
      <c r="E143" s="323"/>
      <c r="F143" s="336"/>
      <c r="G143" s="340"/>
      <c r="H143" s="336"/>
      <c r="I143" s="340"/>
      <c r="J143" s="321"/>
      <c r="K143" s="342"/>
      <c r="L143" s="101">
        <f>K142-J142</f>
        <v>0</v>
      </c>
      <c r="N143" s="347"/>
      <c r="O143" s="347"/>
      <c r="P143" s="19"/>
      <c r="Q143" s="19"/>
      <c r="R143" s="19"/>
      <c r="S143" s="19"/>
      <c r="T143" s="19"/>
      <c r="U143" s="19"/>
      <c r="V143" s="19"/>
      <c r="W143" s="182"/>
      <c r="X143" s="182"/>
    </row>
    <row r="144" spans="1:24" ht="16.899999999999999" customHeight="1">
      <c r="A144" s="300">
        <f>A156</f>
        <v>0</v>
      </c>
      <c r="B144" s="318"/>
      <c r="C144" s="318"/>
      <c r="D144" s="320">
        <f>(C144-B144+(C144&lt;B144))*24*60</f>
        <v>0</v>
      </c>
      <c r="E144" s="322"/>
      <c r="F144" s="335">
        <f>IF(E144=0,0,(F156/J118*60))</f>
        <v>0</v>
      </c>
      <c r="G144" s="339">
        <f>IF($K144=0,0,(K144*100)/(D144*$J$3/60))</f>
        <v>0</v>
      </c>
      <c r="H144" s="335">
        <f>T134+T141</f>
        <v>0</v>
      </c>
      <c r="I144" s="339">
        <f>D144-F144-T142</f>
        <v>0</v>
      </c>
      <c r="J144" s="320">
        <f>(D144-H144)/60*E144</f>
        <v>0</v>
      </c>
      <c r="K144" s="341">
        <f>F156</f>
        <v>0</v>
      </c>
      <c r="L144" s="100">
        <f>IF($K144=0,0,K144/J144)</f>
        <v>0</v>
      </c>
      <c r="V144" s="182"/>
      <c r="W144" s="182"/>
      <c r="X144" s="182"/>
    </row>
    <row r="145" spans="1:26" ht="16.899999999999999" customHeight="1" thickBot="1">
      <c r="A145" s="317"/>
      <c r="B145" s="319"/>
      <c r="C145" s="319"/>
      <c r="D145" s="321"/>
      <c r="E145" s="323"/>
      <c r="F145" s="336"/>
      <c r="G145" s="340"/>
      <c r="H145" s="336"/>
      <c r="I145" s="340"/>
      <c r="J145" s="321"/>
      <c r="K145" s="342"/>
      <c r="L145" s="101">
        <f>K144-J144</f>
        <v>0</v>
      </c>
      <c r="V145" s="182"/>
      <c r="W145" s="182"/>
      <c r="X145" s="182"/>
    </row>
    <row r="146" spans="1:26" ht="16.899999999999999" customHeight="1">
      <c r="A146" s="300">
        <f>A157</f>
        <v>0</v>
      </c>
      <c r="B146" s="318"/>
      <c r="C146" s="318"/>
      <c r="D146" s="320">
        <f>(C146-B146+(C146&lt;B146))*24*60</f>
        <v>0</v>
      </c>
      <c r="E146" s="322"/>
      <c r="F146" s="335">
        <f>IF(E146=0,0,(F157/J118*60))</f>
        <v>0</v>
      </c>
      <c r="G146" s="339">
        <f>IF($K146=0,0,(K146*100)/(D146*$J$3/60))</f>
        <v>0</v>
      </c>
      <c r="H146" s="335">
        <f>U134+U141</f>
        <v>0</v>
      </c>
      <c r="I146" s="339">
        <f>D146-F146-U142</f>
        <v>0</v>
      </c>
      <c r="J146" s="320">
        <f>(D146-H146)/60*E146</f>
        <v>0</v>
      </c>
      <c r="K146" s="341">
        <f>F157</f>
        <v>0</v>
      </c>
      <c r="L146" s="100">
        <f>IF($K146=0,0,K146/J146)</f>
        <v>0</v>
      </c>
      <c r="V146" s="182"/>
      <c r="W146" s="182"/>
      <c r="X146" s="182"/>
    </row>
    <row r="147" spans="1:26" ht="16.899999999999999" customHeight="1" thickBot="1">
      <c r="A147" s="317"/>
      <c r="B147" s="319"/>
      <c r="C147" s="319"/>
      <c r="D147" s="321"/>
      <c r="E147" s="323"/>
      <c r="F147" s="336"/>
      <c r="G147" s="340"/>
      <c r="H147" s="336"/>
      <c r="I147" s="340"/>
      <c r="J147" s="321"/>
      <c r="K147" s="342"/>
      <c r="L147" s="103">
        <f>K146-J146</f>
        <v>0</v>
      </c>
      <c r="V147" s="182"/>
      <c r="W147" s="182"/>
      <c r="X147" s="182"/>
    </row>
    <row r="148" spans="1:26" s="104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175" t="s">
        <v>81</v>
      </c>
      <c r="K148" s="140" t="s">
        <v>82</v>
      </c>
      <c r="L148" s="354">
        <f>IF($K149=0,0,K149/J149)</f>
        <v>1.086929379633242</v>
      </c>
      <c r="N148"/>
      <c r="O148"/>
      <c r="P148"/>
      <c r="Q148"/>
      <c r="R148"/>
      <c r="S148"/>
      <c r="T148"/>
      <c r="U148"/>
      <c r="V148" s="182"/>
      <c r="W148" s="105"/>
      <c r="X148" s="105"/>
    </row>
    <row r="149" spans="1:26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41">
        <f>J136+J138+J140+J142+J144+J146</f>
        <v>17086.666666666672</v>
      </c>
      <c r="K149" s="140">
        <f>K136+K138+K140+K142+K144+K146</f>
        <v>18572</v>
      </c>
      <c r="L149" s="355"/>
      <c r="M149" s="182"/>
      <c r="V149" s="182"/>
      <c r="W149" s="182"/>
      <c r="X149" s="182"/>
    </row>
    <row r="150" spans="1:26" ht="17.25" customHeight="1">
      <c r="A150" s="363" t="s">
        <v>11</v>
      </c>
      <c r="B150" s="364"/>
      <c r="C150" s="364"/>
      <c r="D150" s="364"/>
      <c r="E150" s="337"/>
      <c r="F150" s="300" t="s">
        <v>78</v>
      </c>
      <c r="G150" s="300" t="s">
        <v>80</v>
      </c>
      <c r="H150" s="367"/>
      <c r="I150" s="20"/>
      <c r="J150" s="21"/>
      <c r="K150" s="22"/>
      <c r="L150" s="367" t="s">
        <v>56</v>
      </c>
      <c r="M150" s="356"/>
      <c r="V150" s="182"/>
      <c r="W150" s="106"/>
      <c r="X150" s="106"/>
    </row>
    <row r="151" spans="1:26" ht="17.25" customHeight="1" thickBot="1">
      <c r="A151" s="365"/>
      <c r="B151" s="366"/>
      <c r="C151" s="366"/>
      <c r="D151" s="366"/>
      <c r="E151" s="338"/>
      <c r="F151" s="302"/>
      <c r="G151" s="301"/>
      <c r="H151" s="416"/>
      <c r="I151" s="117"/>
      <c r="J151" s="118"/>
      <c r="K151" s="115"/>
      <c r="L151" s="368"/>
      <c r="M151" s="356"/>
      <c r="V151" s="182"/>
      <c r="W151" s="106"/>
      <c r="X151" s="106"/>
    </row>
    <row r="152" spans="1:26" ht="15.75" thickBot="1">
      <c r="A152" s="360" t="s">
        <v>426</v>
      </c>
      <c r="B152" s="361"/>
      <c r="C152" s="361"/>
      <c r="D152" s="361"/>
      <c r="E152" s="362"/>
      <c r="F152" s="62">
        <v>2913</v>
      </c>
      <c r="G152" s="63">
        <v>2904</v>
      </c>
      <c r="H152" s="131"/>
      <c r="I152" s="121"/>
      <c r="J152" s="135"/>
      <c r="K152" s="123">
        <f>G152</f>
        <v>2904</v>
      </c>
      <c r="L152" s="136"/>
      <c r="M152" s="133"/>
      <c r="V152" s="182"/>
      <c r="W152" s="182"/>
      <c r="X152" s="182"/>
    </row>
    <row r="153" spans="1:26" ht="13.5" customHeight="1" thickBot="1">
      <c r="A153" s="360" t="s">
        <v>427</v>
      </c>
      <c r="B153" s="361"/>
      <c r="C153" s="361"/>
      <c r="D153" s="361"/>
      <c r="E153" s="362"/>
      <c r="F153" s="62">
        <v>15659</v>
      </c>
      <c r="G153" s="64">
        <v>15636</v>
      </c>
      <c r="H153" s="132"/>
      <c r="I153" s="110"/>
      <c r="J153" s="134"/>
      <c r="K153" s="17">
        <f t="shared" ref="K153:K157" si="30">G153</f>
        <v>15636</v>
      </c>
      <c r="L153" s="137"/>
      <c r="M153" s="133"/>
      <c r="V153" s="182"/>
      <c r="W153" s="182"/>
      <c r="X153" s="182"/>
    </row>
    <row r="154" spans="1:26" ht="13.5" customHeight="1" thickBot="1">
      <c r="A154" s="360"/>
      <c r="B154" s="361"/>
      <c r="C154" s="361"/>
      <c r="D154" s="361"/>
      <c r="E154" s="362"/>
      <c r="F154" s="62"/>
      <c r="G154" s="64"/>
      <c r="H154" s="132"/>
      <c r="I154" s="110"/>
      <c r="J154" s="134"/>
      <c r="K154" s="17">
        <f t="shared" si="30"/>
        <v>0</v>
      </c>
      <c r="L154" s="137"/>
      <c r="M154" s="133"/>
      <c r="V154" s="182"/>
      <c r="W154" s="182"/>
      <c r="X154" s="182"/>
    </row>
    <row r="155" spans="1:26" ht="13.5" customHeight="1" thickBot="1">
      <c r="A155" s="360"/>
      <c r="B155" s="361"/>
      <c r="C155" s="361"/>
      <c r="D155" s="361"/>
      <c r="E155" s="362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182"/>
      <c r="W155" s="182"/>
      <c r="X155" s="182"/>
    </row>
    <row r="156" spans="1:26" ht="13.5" customHeight="1" thickBot="1">
      <c r="A156" s="360"/>
      <c r="B156" s="361"/>
      <c r="C156" s="361"/>
      <c r="D156" s="361"/>
      <c r="E156" s="362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182"/>
      <c r="W156" s="182"/>
      <c r="X156" s="182"/>
    </row>
    <row r="157" spans="1:26" ht="13.5" customHeight="1" thickBot="1">
      <c r="A157" s="369"/>
      <c r="B157" s="370"/>
      <c r="C157" s="370"/>
      <c r="D157" s="370"/>
      <c r="E157" s="371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182"/>
      <c r="W157" s="182"/>
      <c r="X157" s="182"/>
    </row>
    <row r="158" spans="1:26" ht="13.5" thickBot="1">
      <c r="A158" s="372" t="s">
        <v>79</v>
      </c>
      <c r="B158" s="373"/>
      <c r="C158" s="373"/>
      <c r="D158" s="373"/>
      <c r="E158" s="373"/>
      <c r="F158" s="374"/>
      <c r="G158" s="374"/>
      <c r="H158" s="374"/>
      <c r="I158" s="373"/>
      <c r="J158" s="375"/>
      <c r="K158" s="116">
        <f>SUM(K152:K157)</f>
        <v>18540</v>
      </c>
      <c r="L158" s="116">
        <f>SUM(L153+L153)</f>
        <v>0</v>
      </c>
      <c r="M158" s="112"/>
      <c r="V158" s="182"/>
    </row>
    <row r="159" spans="1:26" ht="12.75" customHeight="1" thickBot="1"/>
    <row r="160" spans="1:26" ht="12.75" customHeight="1" thickBot="1">
      <c r="A160" s="376" t="s">
        <v>11</v>
      </c>
      <c r="B160" s="376" t="s">
        <v>59</v>
      </c>
      <c r="C160" s="378"/>
      <c r="D160" s="380" t="s">
        <v>58</v>
      </c>
      <c r="E160" s="378" t="s">
        <v>1</v>
      </c>
      <c r="F160" s="383" t="s">
        <v>6</v>
      </c>
      <c r="G160" s="384"/>
      <c r="H160" s="380" t="s">
        <v>5</v>
      </c>
      <c r="I160" s="388" t="s">
        <v>12</v>
      </c>
      <c r="J160" s="389"/>
      <c r="K160" s="380" t="s">
        <v>38</v>
      </c>
      <c r="L160" s="376" t="s">
        <v>0</v>
      </c>
      <c r="M160" s="383"/>
      <c r="N160" s="384"/>
      <c r="O160" s="380" t="s">
        <v>4</v>
      </c>
      <c r="P160" s="380" t="s">
        <v>2</v>
      </c>
      <c r="Q160" s="380" t="s">
        <v>3</v>
      </c>
      <c r="S160" s="390" t="s">
        <v>26</v>
      </c>
      <c r="T160" s="391"/>
      <c r="U160" s="391"/>
      <c r="V160" s="391"/>
      <c r="W160" s="391"/>
      <c r="X160" s="391"/>
      <c r="Y160" s="391"/>
      <c r="Z160" s="392"/>
    </row>
    <row r="161" spans="1:28" s="85" customFormat="1" ht="25.5" customHeight="1" thickBot="1">
      <c r="A161" s="377"/>
      <c r="B161" s="377"/>
      <c r="C161" s="379"/>
      <c r="D161" s="381"/>
      <c r="E161" s="382"/>
      <c r="F161" s="385"/>
      <c r="G161" s="386"/>
      <c r="H161" s="387"/>
      <c r="I161" s="27" t="s">
        <v>13</v>
      </c>
      <c r="J161" s="28" t="s">
        <v>14</v>
      </c>
      <c r="K161" s="381"/>
      <c r="L161" s="377"/>
      <c r="M161" s="399"/>
      <c r="N161" s="400"/>
      <c r="O161" s="381"/>
      <c r="P161" s="381"/>
      <c r="Q161" s="381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405" t="str">
        <f>A152</f>
        <v>Облепиха Баринофф</v>
      </c>
      <c r="B162" s="23">
        <f>B136</f>
        <v>0.83333333333333337</v>
      </c>
      <c r="C162" s="23">
        <f>B162+1/24</f>
        <v>0.875</v>
      </c>
      <c r="D162" s="1"/>
      <c r="E162" s="171"/>
      <c r="F162" s="408" t="s">
        <v>108</v>
      </c>
      <c r="G162" s="409"/>
      <c r="H162" s="2" t="s">
        <v>99</v>
      </c>
      <c r="I162" s="3">
        <v>0.83333333333333337</v>
      </c>
      <c r="J162" s="3">
        <v>0.84027777777777779</v>
      </c>
      <c r="K162" s="29">
        <f>(J162-I162+(J162&lt;I162))*24*60</f>
        <v>9.9999999999999645</v>
      </c>
      <c r="L162" s="410"/>
      <c r="M162" s="411"/>
      <c r="N162" s="412"/>
      <c r="O162" s="35" t="str">
        <f t="shared" ref="O162:O225" si="31">IF(H162=$V$5,$F$122,"")</f>
        <v/>
      </c>
      <c r="P162" s="171"/>
      <c r="Q162" s="4"/>
      <c r="R162"/>
      <c r="S162" s="33">
        <f>IF($H162="ПЛАНОВЫЕ",$K162,0)</f>
        <v>9.9999999999999645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 thickBot="1">
      <c r="A163" s="406"/>
      <c r="B163" s="24">
        <f>C162</f>
        <v>0.875</v>
      </c>
      <c r="C163" s="24">
        <f>B163+1/24</f>
        <v>0.91666666666666663</v>
      </c>
      <c r="D163" s="5"/>
      <c r="E163" s="172"/>
      <c r="F163" s="398" t="s">
        <v>299</v>
      </c>
      <c r="G163" s="398"/>
      <c r="H163" s="6" t="s">
        <v>135</v>
      </c>
      <c r="I163" s="7">
        <v>0.84027777777777779</v>
      </c>
      <c r="J163" s="7">
        <v>0.84583333333333333</v>
      </c>
      <c r="K163" s="30">
        <f t="shared" ref="K163:K226" si="32">(J163-I163+(J163&lt;I163))*24*60</f>
        <v>7.9999999999999716</v>
      </c>
      <c r="L163" s="395"/>
      <c r="M163" s="396"/>
      <c r="N163" s="397"/>
      <c r="O163" s="36" t="str">
        <f t="shared" si="31"/>
        <v/>
      </c>
      <c r="P163" s="172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7.9999999999999716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406"/>
      <c r="B164" s="24">
        <f t="shared" ref="B164:B173" si="41">C163</f>
        <v>0.91666666666666663</v>
      </c>
      <c r="C164" s="24">
        <f t="shared" ref="C164:C173" si="42">B164+1/24</f>
        <v>0.95833333333333326</v>
      </c>
      <c r="D164" s="5"/>
      <c r="E164" s="172"/>
      <c r="F164" s="408" t="s">
        <v>132</v>
      </c>
      <c r="G164" s="409"/>
      <c r="H164" s="2" t="s">
        <v>99</v>
      </c>
      <c r="I164" s="3">
        <v>0.88750000000000007</v>
      </c>
      <c r="J164" s="3">
        <v>0.89236111111111116</v>
      </c>
      <c r="K164" s="30">
        <f t="shared" si="32"/>
        <v>6.9999999999999751</v>
      </c>
      <c r="L164" s="395"/>
      <c r="M164" s="396"/>
      <c r="N164" s="397"/>
      <c r="O164" s="36" t="str">
        <f t="shared" si="31"/>
        <v/>
      </c>
      <c r="P164" s="172"/>
      <c r="Q164" s="8"/>
      <c r="R164"/>
      <c r="S164" s="33">
        <f t="shared" si="33"/>
        <v>6.9999999999999751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406"/>
      <c r="B165" s="24">
        <f t="shared" si="41"/>
        <v>0.95833333333333326</v>
      </c>
      <c r="C165" s="24">
        <f t="shared" si="42"/>
        <v>0.99999999999999989</v>
      </c>
      <c r="D165" s="5"/>
      <c r="E165" s="172"/>
      <c r="F165" s="398" t="s">
        <v>133</v>
      </c>
      <c r="G165" s="398"/>
      <c r="H165" s="6" t="s">
        <v>99</v>
      </c>
      <c r="I165" s="7">
        <v>0.89236111111111116</v>
      </c>
      <c r="J165" s="7">
        <v>0.96111111111111114</v>
      </c>
      <c r="K165" s="30">
        <f t="shared" si="32"/>
        <v>98.999999999999972</v>
      </c>
      <c r="L165" s="395"/>
      <c r="M165" s="396"/>
      <c r="N165" s="397"/>
      <c r="O165" s="36" t="str">
        <f t="shared" si="31"/>
        <v/>
      </c>
      <c r="P165" s="172"/>
      <c r="Q165" s="8"/>
      <c r="R165"/>
      <c r="S165" s="33">
        <f t="shared" si="33"/>
        <v>98.999999999999972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406"/>
      <c r="B166" s="24">
        <f t="shared" si="41"/>
        <v>0.99999999999999989</v>
      </c>
      <c r="C166" s="24">
        <f t="shared" si="42"/>
        <v>1.0416666666666665</v>
      </c>
      <c r="D166" s="5"/>
      <c r="E166" s="172"/>
      <c r="F166" s="398"/>
      <c r="G166" s="398"/>
      <c r="H166" s="6"/>
      <c r="I166" s="7"/>
      <c r="J166" s="7"/>
      <c r="K166" s="30">
        <f t="shared" si="32"/>
        <v>0</v>
      </c>
      <c r="L166" s="395"/>
      <c r="M166" s="396"/>
      <c r="N166" s="397"/>
      <c r="O166" s="36">
        <f t="shared" si="31"/>
        <v>0</v>
      </c>
      <c r="P166" s="172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406"/>
      <c r="B167" s="24">
        <f t="shared" si="41"/>
        <v>1.0416666666666665</v>
      </c>
      <c r="C167" s="24">
        <f t="shared" si="42"/>
        <v>1.0833333333333333</v>
      </c>
      <c r="D167" s="5"/>
      <c r="E167" s="172"/>
      <c r="F167" s="398"/>
      <c r="G167" s="398"/>
      <c r="H167" s="6"/>
      <c r="I167" s="7"/>
      <c r="J167" s="7"/>
      <c r="K167" s="30">
        <f t="shared" si="32"/>
        <v>0</v>
      </c>
      <c r="L167" s="395"/>
      <c r="M167" s="396"/>
      <c r="N167" s="397"/>
      <c r="O167" s="36">
        <f t="shared" si="31"/>
        <v>0</v>
      </c>
      <c r="P167" s="172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406"/>
      <c r="B168" s="24">
        <f t="shared" si="41"/>
        <v>1.0833333333333333</v>
      </c>
      <c r="C168" s="24">
        <f t="shared" si="42"/>
        <v>1.125</v>
      </c>
      <c r="D168" s="5"/>
      <c r="E168" s="9"/>
      <c r="F168" s="398"/>
      <c r="G168" s="398"/>
      <c r="H168" s="6"/>
      <c r="I168" s="7"/>
      <c r="J168" s="7"/>
      <c r="K168" s="30">
        <f t="shared" si="32"/>
        <v>0</v>
      </c>
      <c r="L168" s="395"/>
      <c r="M168" s="396"/>
      <c r="N168" s="397"/>
      <c r="O168" s="36">
        <f t="shared" si="31"/>
        <v>0</v>
      </c>
      <c r="P168" s="172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406"/>
      <c r="B169" s="24">
        <f t="shared" si="41"/>
        <v>1.125</v>
      </c>
      <c r="C169" s="24">
        <f t="shared" si="42"/>
        <v>1.1666666666666667</v>
      </c>
      <c r="D169" s="5"/>
      <c r="E169" s="9"/>
      <c r="F169" s="393"/>
      <c r="G169" s="394"/>
      <c r="H169" s="6"/>
      <c r="I169" s="7"/>
      <c r="J169" s="7"/>
      <c r="K169" s="30">
        <f t="shared" si="32"/>
        <v>0</v>
      </c>
      <c r="L169" s="395"/>
      <c r="M169" s="396"/>
      <c r="N169" s="397"/>
      <c r="O169" s="36">
        <f t="shared" si="31"/>
        <v>0</v>
      </c>
      <c r="P169" s="172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406"/>
      <c r="B170" s="24">
        <f t="shared" si="41"/>
        <v>1.1666666666666667</v>
      </c>
      <c r="C170" s="24">
        <f t="shared" si="42"/>
        <v>1.2083333333333335</v>
      </c>
      <c r="D170" s="5"/>
      <c r="E170" s="9"/>
      <c r="F170" s="393"/>
      <c r="G170" s="394"/>
      <c r="H170" s="6"/>
      <c r="I170" s="7"/>
      <c r="J170" s="7"/>
      <c r="K170" s="30">
        <f t="shared" si="32"/>
        <v>0</v>
      </c>
      <c r="L170" s="395"/>
      <c r="M170" s="396"/>
      <c r="N170" s="397"/>
      <c r="O170" s="36">
        <f t="shared" si="31"/>
        <v>0</v>
      </c>
      <c r="P170" s="172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406"/>
      <c r="B171" s="24">
        <f t="shared" si="41"/>
        <v>1.2083333333333335</v>
      </c>
      <c r="C171" s="24">
        <f t="shared" si="42"/>
        <v>1.2500000000000002</v>
      </c>
      <c r="D171" s="5"/>
      <c r="E171" s="9"/>
      <c r="F171" s="398"/>
      <c r="G171" s="398"/>
      <c r="H171" s="6"/>
      <c r="I171" s="7"/>
      <c r="J171" s="7"/>
      <c r="K171" s="30">
        <f t="shared" si="32"/>
        <v>0</v>
      </c>
      <c r="L171" s="395"/>
      <c r="M171" s="396"/>
      <c r="N171" s="397"/>
      <c r="O171" s="36">
        <f t="shared" si="31"/>
        <v>0</v>
      </c>
      <c r="P171" s="172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406"/>
      <c r="B172" s="24">
        <f t="shared" si="41"/>
        <v>1.2500000000000002</v>
      </c>
      <c r="C172" s="24">
        <f t="shared" si="42"/>
        <v>1.291666666666667</v>
      </c>
      <c r="D172" s="10"/>
      <c r="E172" s="9"/>
      <c r="F172" s="398"/>
      <c r="G172" s="398"/>
      <c r="H172" s="6"/>
      <c r="I172" s="7"/>
      <c r="J172" s="7"/>
      <c r="K172" s="30">
        <f t="shared" si="32"/>
        <v>0</v>
      </c>
      <c r="L172" s="395"/>
      <c r="M172" s="396"/>
      <c r="N172" s="397"/>
      <c r="O172" s="36">
        <f t="shared" si="31"/>
        <v>0</v>
      </c>
      <c r="P172" s="172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407"/>
      <c r="B173" s="25">
        <f t="shared" si="41"/>
        <v>1.291666666666667</v>
      </c>
      <c r="C173" s="26">
        <f t="shared" si="42"/>
        <v>1.3333333333333337</v>
      </c>
      <c r="D173" s="11"/>
      <c r="E173" s="11"/>
      <c r="F173" s="401"/>
      <c r="G173" s="401"/>
      <c r="H173" s="6"/>
      <c r="I173" s="13"/>
      <c r="J173" s="13"/>
      <c r="K173" s="31">
        <f t="shared" si="32"/>
        <v>0</v>
      </c>
      <c r="L173" s="402"/>
      <c r="M173" s="403"/>
      <c r="N173" s="404"/>
      <c r="O173" s="39">
        <f t="shared" si="31"/>
        <v>0</v>
      </c>
      <c r="P173" s="173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405" t="str">
        <f>A153</f>
        <v>Капрамель Баринофф</v>
      </c>
      <c r="B174" s="23">
        <f>B138</f>
        <v>0.96111111111111114</v>
      </c>
      <c r="C174" s="23">
        <f>B174+1/24</f>
        <v>1.0027777777777778</v>
      </c>
      <c r="D174" s="1"/>
      <c r="E174" s="171"/>
      <c r="F174" s="408" t="s">
        <v>108</v>
      </c>
      <c r="G174" s="409"/>
      <c r="H174" s="2" t="s">
        <v>99</v>
      </c>
      <c r="I174" s="3">
        <v>0.96111111111111114</v>
      </c>
      <c r="J174" s="3">
        <v>0.96527777777777779</v>
      </c>
      <c r="K174" s="29">
        <f t="shared" si="32"/>
        <v>5.9999999999999787</v>
      </c>
      <c r="L174" s="410"/>
      <c r="M174" s="411"/>
      <c r="N174" s="412"/>
      <c r="O174" s="35" t="str">
        <f t="shared" si="31"/>
        <v/>
      </c>
      <c r="P174" s="171"/>
      <c r="Q174" s="4"/>
      <c r="R174"/>
      <c r="S174" s="33">
        <f t="shared" si="33"/>
        <v>5.9999999999999787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406"/>
      <c r="B175" s="24">
        <f>C174</f>
        <v>1.0027777777777778</v>
      </c>
      <c r="C175" s="24">
        <f>B175+1/24</f>
        <v>1.0444444444444445</v>
      </c>
      <c r="D175" s="5"/>
      <c r="E175" s="172"/>
      <c r="F175" s="398" t="s">
        <v>299</v>
      </c>
      <c r="G175" s="398"/>
      <c r="H175" s="6" t="s">
        <v>135</v>
      </c>
      <c r="I175" s="7">
        <v>0.96527777777777779</v>
      </c>
      <c r="J175" s="7">
        <v>0.96875</v>
      </c>
      <c r="K175" s="30">
        <f t="shared" si="32"/>
        <v>4.9999999999999822</v>
      </c>
      <c r="L175" s="395"/>
      <c r="M175" s="396"/>
      <c r="N175" s="397"/>
      <c r="O175" s="36" t="str">
        <f t="shared" si="31"/>
        <v/>
      </c>
      <c r="P175" s="172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4.9999999999999822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406"/>
      <c r="B176" s="24">
        <f t="shared" ref="B176:B184" si="43">C175</f>
        <v>1.0444444444444445</v>
      </c>
      <c r="C176" s="24">
        <f t="shared" ref="C176:C184" si="44">B176+1/24</f>
        <v>1.0861111111111112</v>
      </c>
      <c r="D176" s="5"/>
      <c r="E176" s="172"/>
      <c r="F176" s="398" t="s">
        <v>428</v>
      </c>
      <c r="G176" s="398"/>
      <c r="H176" s="6" t="s">
        <v>99</v>
      </c>
      <c r="I176" s="7">
        <v>4.9305555555555554E-2</v>
      </c>
      <c r="J176" s="7">
        <v>5.2777777777777778E-2</v>
      </c>
      <c r="K176" s="30">
        <f t="shared" si="32"/>
        <v>5.0000000000000018</v>
      </c>
      <c r="L176" s="395"/>
      <c r="M176" s="396"/>
      <c r="N176" s="397"/>
      <c r="O176" s="36" t="str">
        <f t="shared" si="31"/>
        <v/>
      </c>
      <c r="P176" s="172"/>
      <c r="Q176" s="8"/>
      <c r="R176"/>
      <c r="S176" s="33">
        <f t="shared" si="33"/>
        <v>5.0000000000000018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406"/>
      <c r="B177" s="24">
        <f t="shared" si="43"/>
        <v>1.0861111111111112</v>
      </c>
      <c r="C177" s="24">
        <f t="shared" si="44"/>
        <v>1.127777777777778</v>
      </c>
      <c r="D177" s="5"/>
      <c r="E177" s="172"/>
      <c r="F177" s="398" t="s">
        <v>429</v>
      </c>
      <c r="G177" s="398"/>
      <c r="H177" s="6" t="s">
        <v>99</v>
      </c>
      <c r="I177" s="7">
        <v>5.2777777777777778E-2</v>
      </c>
      <c r="J177" s="7">
        <v>5.9722222222222225E-2</v>
      </c>
      <c r="K177" s="30">
        <f t="shared" si="32"/>
        <v>10.000000000000004</v>
      </c>
      <c r="L177" s="395"/>
      <c r="M177" s="396"/>
      <c r="N177" s="397"/>
      <c r="O177" s="36" t="str">
        <f t="shared" si="31"/>
        <v/>
      </c>
      <c r="P177" s="172"/>
      <c r="Q177" s="8"/>
      <c r="R177"/>
      <c r="S177" s="33">
        <f t="shared" si="33"/>
        <v>10.000000000000004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406"/>
      <c r="B178" s="24">
        <f t="shared" si="43"/>
        <v>1.127777777777778</v>
      </c>
      <c r="C178" s="24">
        <f t="shared" si="44"/>
        <v>1.1694444444444447</v>
      </c>
      <c r="D178" s="5"/>
      <c r="E178" s="172"/>
      <c r="F178" s="398" t="s">
        <v>132</v>
      </c>
      <c r="G178" s="398"/>
      <c r="H178" s="6" t="s">
        <v>99</v>
      </c>
      <c r="I178" s="7">
        <v>0.25208333333333333</v>
      </c>
      <c r="J178" s="7">
        <v>0.25625000000000003</v>
      </c>
      <c r="K178" s="30">
        <f t="shared" si="32"/>
        <v>6.0000000000000586</v>
      </c>
      <c r="L178" s="395"/>
      <c r="M178" s="396"/>
      <c r="N178" s="397"/>
      <c r="O178" s="36" t="str">
        <f t="shared" si="31"/>
        <v/>
      </c>
      <c r="P178" s="172"/>
      <c r="Q178" s="8"/>
      <c r="R178"/>
      <c r="S178" s="33">
        <f t="shared" si="33"/>
        <v>6.0000000000000586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406"/>
      <c r="B179" s="24">
        <f t="shared" si="43"/>
        <v>1.1694444444444447</v>
      </c>
      <c r="C179" s="24">
        <f t="shared" si="44"/>
        <v>1.2111111111111115</v>
      </c>
      <c r="D179" s="5"/>
      <c r="E179" s="172"/>
      <c r="F179" s="398" t="s">
        <v>133</v>
      </c>
      <c r="G179" s="398"/>
      <c r="H179" s="6" t="s">
        <v>99</v>
      </c>
      <c r="I179" s="7">
        <v>0.25625000000000003</v>
      </c>
      <c r="J179" s="7">
        <v>0.33333333333333331</v>
      </c>
      <c r="K179" s="30">
        <f t="shared" si="32"/>
        <v>110.99999999999993</v>
      </c>
      <c r="L179" s="395"/>
      <c r="M179" s="396"/>
      <c r="N179" s="397"/>
      <c r="O179" s="36" t="str">
        <f t="shared" si="31"/>
        <v/>
      </c>
      <c r="P179" s="172"/>
      <c r="Q179" s="8"/>
      <c r="R179"/>
      <c r="S179" s="33">
        <f t="shared" si="33"/>
        <v>110.99999999999993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406"/>
      <c r="B180" s="24">
        <f t="shared" si="43"/>
        <v>1.2111111111111115</v>
      </c>
      <c r="C180" s="24">
        <f t="shared" si="44"/>
        <v>1.2527777777777782</v>
      </c>
      <c r="D180" s="5"/>
      <c r="E180" s="9"/>
      <c r="F180" s="398"/>
      <c r="G180" s="398"/>
      <c r="H180" s="6"/>
      <c r="I180" s="7"/>
      <c r="J180" s="7"/>
      <c r="K180" s="30">
        <f t="shared" si="32"/>
        <v>0</v>
      </c>
      <c r="L180" s="395"/>
      <c r="M180" s="396"/>
      <c r="N180" s="397"/>
      <c r="O180" s="36">
        <f t="shared" si="31"/>
        <v>0</v>
      </c>
      <c r="P180" s="172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406"/>
      <c r="B181" s="24">
        <f t="shared" si="43"/>
        <v>1.2527777777777782</v>
      </c>
      <c r="C181" s="24">
        <f t="shared" si="44"/>
        <v>1.294444444444445</v>
      </c>
      <c r="D181" s="5"/>
      <c r="E181" s="9"/>
      <c r="F181" s="393"/>
      <c r="G181" s="394"/>
      <c r="H181" s="6"/>
      <c r="I181" s="7"/>
      <c r="J181" s="7"/>
      <c r="K181" s="30">
        <f t="shared" si="32"/>
        <v>0</v>
      </c>
      <c r="L181" s="395"/>
      <c r="M181" s="396"/>
      <c r="N181" s="397"/>
      <c r="O181" s="36">
        <f t="shared" si="31"/>
        <v>0</v>
      </c>
      <c r="P181" s="172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406"/>
      <c r="B182" s="24">
        <f t="shared" si="43"/>
        <v>1.294444444444445</v>
      </c>
      <c r="C182" s="24">
        <f t="shared" si="44"/>
        <v>1.3361111111111117</v>
      </c>
      <c r="D182" s="5"/>
      <c r="E182" s="9"/>
      <c r="F182" s="393"/>
      <c r="G182" s="394"/>
      <c r="H182" s="6"/>
      <c r="I182" s="7"/>
      <c r="J182" s="7"/>
      <c r="K182" s="30">
        <f t="shared" si="32"/>
        <v>0</v>
      </c>
      <c r="L182" s="395"/>
      <c r="M182" s="396"/>
      <c r="N182" s="397"/>
      <c r="O182" s="36">
        <f t="shared" si="31"/>
        <v>0</v>
      </c>
      <c r="P182" s="172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406"/>
      <c r="B183" s="24">
        <f t="shared" si="43"/>
        <v>1.3361111111111117</v>
      </c>
      <c r="C183" s="24">
        <f t="shared" si="44"/>
        <v>1.3777777777777784</v>
      </c>
      <c r="D183" s="5"/>
      <c r="E183" s="9"/>
      <c r="F183" s="398"/>
      <c r="G183" s="398"/>
      <c r="H183" s="6"/>
      <c r="I183" s="7"/>
      <c r="J183" s="7"/>
      <c r="K183" s="30">
        <f t="shared" si="32"/>
        <v>0</v>
      </c>
      <c r="L183" s="395"/>
      <c r="M183" s="396"/>
      <c r="N183" s="397"/>
      <c r="O183" s="36">
        <f t="shared" si="31"/>
        <v>0</v>
      </c>
      <c r="P183" s="172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407"/>
      <c r="B184" s="25">
        <f t="shared" si="43"/>
        <v>1.3777777777777784</v>
      </c>
      <c r="C184" s="25">
        <f t="shared" si="44"/>
        <v>1.4194444444444452</v>
      </c>
      <c r="D184" s="15"/>
      <c r="E184" s="11"/>
      <c r="F184" s="401"/>
      <c r="G184" s="401"/>
      <c r="H184" s="12"/>
      <c r="I184" s="13"/>
      <c r="J184" s="13"/>
      <c r="K184" s="31">
        <f t="shared" si="32"/>
        <v>0</v>
      </c>
      <c r="L184" s="402"/>
      <c r="M184" s="403"/>
      <c r="N184" s="404"/>
      <c r="O184" s="39">
        <f t="shared" si="31"/>
        <v>0</v>
      </c>
      <c r="P184" s="173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405">
        <f>A154</f>
        <v>0</v>
      </c>
      <c r="B185" s="23">
        <f>B140</f>
        <v>0</v>
      </c>
      <c r="C185" s="23">
        <f>B185+1/24</f>
        <v>4.1666666666666664E-2</v>
      </c>
      <c r="D185" s="1"/>
      <c r="E185" s="171"/>
      <c r="F185" s="408"/>
      <c r="G185" s="409"/>
      <c r="H185" s="2"/>
      <c r="I185" s="3"/>
      <c r="J185" s="3"/>
      <c r="K185" s="29">
        <f t="shared" si="32"/>
        <v>0</v>
      </c>
      <c r="L185" s="410"/>
      <c r="M185" s="411"/>
      <c r="N185" s="412"/>
      <c r="O185" s="35">
        <f t="shared" si="31"/>
        <v>0</v>
      </c>
      <c r="P185" s="171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406"/>
      <c r="B186" s="24">
        <f>C185</f>
        <v>4.1666666666666664E-2</v>
      </c>
      <c r="C186" s="24">
        <f>B186+1/24</f>
        <v>8.3333333333333329E-2</v>
      </c>
      <c r="D186" s="5"/>
      <c r="E186" s="172"/>
      <c r="F186" s="398"/>
      <c r="G186" s="398"/>
      <c r="H186" s="6"/>
      <c r="I186" s="7"/>
      <c r="J186" s="7"/>
      <c r="K186" s="30">
        <f t="shared" si="32"/>
        <v>0</v>
      </c>
      <c r="L186" s="395"/>
      <c r="M186" s="396"/>
      <c r="N186" s="397"/>
      <c r="O186" s="36">
        <f t="shared" si="31"/>
        <v>0</v>
      </c>
      <c r="P186" s="172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40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72"/>
      <c r="F187" s="398"/>
      <c r="G187" s="398"/>
      <c r="H187" s="6"/>
      <c r="I187" s="7"/>
      <c r="J187" s="7"/>
      <c r="K187" s="30">
        <f t="shared" si="32"/>
        <v>0</v>
      </c>
      <c r="L187" s="395"/>
      <c r="M187" s="396"/>
      <c r="N187" s="397"/>
      <c r="O187" s="36">
        <f t="shared" si="31"/>
        <v>0</v>
      </c>
      <c r="P187" s="172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406"/>
      <c r="B188" s="24">
        <f t="shared" si="45"/>
        <v>0.125</v>
      </c>
      <c r="C188" s="24">
        <f t="shared" si="46"/>
        <v>0.16666666666666666</v>
      </c>
      <c r="D188" s="5"/>
      <c r="E188" s="172"/>
      <c r="F188" s="398"/>
      <c r="G188" s="398"/>
      <c r="H188" s="6"/>
      <c r="I188" s="7"/>
      <c r="J188" s="7"/>
      <c r="K188" s="30">
        <f t="shared" si="32"/>
        <v>0</v>
      </c>
      <c r="L188" s="395"/>
      <c r="M188" s="396"/>
      <c r="N188" s="397"/>
      <c r="O188" s="36">
        <f t="shared" si="31"/>
        <v>0</v>
      </c>
      <c r="P188" s="172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406"/>
      <c r="B189" s="24">
        <f t="shared" si="45"/>
        <v>0.16666666666666666</v>
      </c>
      <c r="C189" s="24">
        <f t="shared" si="46"/>
        <v>0.20833333333333331</v>
      </c>
      <c r="D189" s="5"/>
      <c r="E189" s="172"/>
      <c r="F189" s="398"/>
      <c r="G189" s="398"/>
      <c r="H189" s="6"/>
      <c r="I189" s="7"/>
      <c r="J189" s="7"/>
      <c r="K189" s="30">
        <f t="shared" si="32"/>
        <v>0</v>
      </c>
      <c r="L189" s="395"/>
      <c r="M189" s="396"/>
      <c r="N189" s="397"/>
      <c r="O189" s="36">
        <f t="shared" si="31"/>
        <v>0</v>
      </c>
      <c r="P189" s="172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406"/>
      <c r="B190" s="24">
        <f t="shared" si="45"/>
        <v>0.20833333333333331</v>
      </c>
      <c r="C190" s="24">
        <f t="shared" si="46"/>
        <v>0.24999999999999997</v>
      </c>
      <c r="D190" s="5"/>
      <c r="E190" s="172"/>
      <c r="F190" s="398"/>
      <c r="G190" s="398"/>
      <c r="H190" s="6"/>
      <c r="I190" s="7"/>
      <c r="J190" s="7"/>
      <c r="K190" s="30">
        <f t="shared" si="32"/>
        <v>0</v>
      </c>
      <c r="L190" s="395"/>
      <c r="M190" s="396"/>
      <c r="N190" s="397"/>
      <c r="O190" s="36">
        <f t="shared" si="31"/>
        <v>0</v>
      </c>
      <c r="P190" s="172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406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398"/>
      <c r="G191" s="398"/>
      <c r="H191" s="6"/>
      <c r="I191" s="7"/>
      <c r="J191" s="7"/>
      <c r="K191" s="30">
        <f t="shared" si="32"/>
        <v>0</v>
      </c>
      <c r="L191" s="395"/>
      <c r="M191" s="396"/>
      <c r="N191" s="397"/>
      <c r="O191" s="36">
        <f t="shared" si="31"/>
        <v>0</v>
      </c>
      <c r="P191" s="172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406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393"/>
      <c r="G192" s="394"/>
      <c r="H192" s="6"/>
      <c r="I192" s="7"/>
      <c r="J192" s="7"/>
      <c r="K192" s="30">
        <f t="shared" si="32"/>
        <v>0</v>
      </c>
      <c r="L192" s="395"/>
      <c r="M192" s="396"/>
      <c r="N192" s="397"/>
      <c r="O192" s="36">
        <f t="shared" si="31"/>
        <v>0</v>
      </c>
      <c r="P192" s="172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406"/>
      <c r="B193" s="24">
        <f t="shared" si="45"/>
        <v>0.33333333333333331</v>
      </c>
      <c r="C193" s="24">
        <f t="shared" si="46"/>
        <v>0.375</v>
      </c>
      <c r="D193" s="5"/>
      <c r="E193" s="9"/>
      <c r="F193" s="393"/>
      <c r="G193" s="394"/>
      <c r="H193" s="6"/>
      <c r="I193" s="7"/>
      <c r="J193" s="7"/>
      <c r="K193" s="30">
        <f t="shared" si="32"/>
        <v>0</v>
      </c>
      <c r="L193" s="395"/>
      <c r="M193" s="396"/>
      <c r="N193" s="397"/>
      <c r="O193" s="36">
        <f t="shared" si="31"/>
        <v>0</v>
      </c>
      <c r="P193" s="172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406"/>
      <c r="B194" s="24">
        <f t="shared" si="45"/>
        <v>0.375</v>
      </c>
      <c r="C194" s="24">
        <f t="shared" si="46"/>
        <v>0.41666666666666669</v>
      </c>
      <c r="D194" s="5"/>
      <c r="E194" s="9"/>
      <c r="F194" s="398"/>
      <c r="G194" s="398"/>
      <c r="H194" s="6"/>
      <c r="I194" s="7"/>
      <c r="J194" s="7"/>
      <c r="K194" s="30">
        <f t="shared" si="32"/>
        <v>0</v>
      </c>
      <c r="L194" s="395"/>
      <c r="M194" s="396"/>
      <c r="N194" s="397"/>
      <c r="O194" s="36">
        <f t="shared" si="31"/>
        <v>0</v>
      </c>
      <c r="P194" s="172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407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401"/>
      <c r="G195" s="401"/>
      <c r="H195" s="12"/>
      <c r="I195" s="13"/>
      <c r="J195" s="13"/>
      <c r="K195" s="31">
        <f t="shared" si="32"/>
        <v>0</v>
      </c>
      <c r="L195" s="402"/>
      <c r="M195" s="403"/>
      <c r="N195" s="404"/>
      <c r="O195" s="39">
        <f t="shared" si="31"/>
        <v>0</v>
      </c>
      <c r="P195" s="173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405">
        <f>A155</f>
        <v>0</v>
      </c>
      <c r="B196" s="23">
        <f>B142</f>
        <v>0</v>
      </c>
      <c r="C196" s="23">
        <f>B196+1/24</f>
        <v>4.1666666666666664E-2</v>
      </c>
      <c r="D196" s="1"/>
      <c r="E196" s="171"/>
      <c r="F196" s="408"/>
      <c r="G196" s="409"/>
      <c r="H196" s="2"/>
      <c r="I196" s="3"/>
      <c r="J196" s="3"/>
      <c r="K196" s="29">
        <f t="shared" si="32"/>
        <v>0</v>
      </c>
      <c r="L196" s="410"/>
      <c r="M196" s="411"/>
      <c r="N196" s="412"/>
      <c r="O196" s="35">
        <f t="shared" si="31"/>
        <v>0</v>
      </c>
      <c r="P196" s="171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406"/>
      <c r="B197" s="24">
        <f>C196</f>
        <v>4.1666666666666664E-2</v>
      </c>
      <c r="C197" s="24">
        <f>B197+1/24</f>
        <v>8.3333333333333329E-2</v>
      </c>
      <c r="D197" s="5"/>
      <c r="E197" s="172"/>
      <c r="F197" s="398"/>
      <c r="G197" s="398"/>
      <c r="H197" s="6"/>
      <c r="I197" s="7"/>
      <c r="J197" s="7"/>
      <c r="K197" s="30">
        <f t="shared" si="32"/>
        <v>0</v>
      </c>
      <c r="L197" s="395"/>
      <c r="M197" s="396"/>
      <c r="N197" s="397"/>
      <c r="O197" s="36">
        <f t="shared" si="31"/>
        <v>0</v>
      </c>
      <c r="P197" s="172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40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72"/>
      <c r="F198" s="398"/>
      <c r="G198" s="398"/>
      <c r="H198" s="6"/>
      <c r="I198" s="7"/>
      <c r="J198" s="7"/>
      <c r="K198" s="30">
        <f t="shared" si="32"/>
        <v>0</v>
      </c>
      <c r="L198" s="395"/>
      <c r="M198" s="396"/>
      <c r="N198" s="397"/>
      <c r="O198" s="36">
        <f t="shared" si="31"/>
        <v>0</v>
      </c>
      <c r="P198" s="172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406"/>
      <c r="B199" s="24">
        <f t="shared" si="47"/>
        <v>0.125</v>
      </c>
      <c r="C199" s="24">
        <f t="shared" si="48"/>
        <v>0.16666666666666666</v>
      </c>
      <c r="D199" s="5"/>
      <c r="E199" s="172"/>
      <c r="F199" s="398"/>
      <c r="G199" s="398"/>
      <c r="H199" s="6"/>
      <c r="I199" s="7"/>
      <c r="J199" s="7"/>
      <c r="K199" s="30">
        <f t="shared" si="32"/>
        <v>0</v>
      </c>
      <c r="L199" s="395"/>
      <c r="M199" s="396"/>
      <c r="N199" s="397"/>
      <c r="O199" s="36">
        <f t="shared" si="31"/>
        <v>0</v>
      </c>
      <c r="P199" s="172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406"/>
      <c r="B200" s="24">
        <f t="shared" si="47"/>
        <v>0.16666666666666666</v>
      </c>
      <c r="C200" s="24">
        <f t="shared" si="48"/>
        <v>0.20833333333333331</v>
      </c>
      <c r="D200" s="5"/>
      <c r="E200" s="172"/>
      <c r="F200" s="398"/>
      <c r="G200" s="398"/>
      <c r="H200" s="6"/>
      <c r="I200" s="7"/>
      <c r="J200" s="7"/>
      <c r="K200" s="30">
        <f t="shared" si="32"/>
        <v>0</v>
      </c>
      <c r="L200" s="395"/>
      <c r="M200" s="396"/>
      <c r="N200" s="397"/>
      <c r="O200" s="36">
        <f t="shared" si="31"/>
        <v>0</v>
      </c>
      <c r="P200" s="172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406"/>
      <c r="B201" s="24">
        <f t="shared" si="47"/>
        <v>0.20833333333333331</v>
      </c>
      <c r="C201" s="24">
        <f t="shared" si="48"/>
        <v>0.24999999999999997</v>
      </c>
      <c r="D201" s="5"/>
      <c r="E201" s="172"/>
      <c r="F201" s="398"/>
      <c r="G201" s="398"/>
      <c r="H201" s="6"/>
      <c r="I201" s="7"/>
      <c r="J201" s="7"/>
      <c r="K201" s="30">
        <f t="shared" si="32"/>
        <v>0</v>
      </c>
      <c r="L201" s="395"/>
      <c r="M201" s="396"/>
      <c r="N201" s="397"/>
      <c r="O201" s="36">
        <f t="shared" si="31"/>
        <v>0</v>
      </c>
      <c r="P201" s="172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40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398"/>
      <c r="G202" s="398"/>
      <c r="H202" s="6"/>
      <c r="I202" s="7"/>
      <c r="J202" s="7"/>
      <c r="K202" s="30">
        <f t="shared" si="32"/>
        <v>0</v>
      </c>
      <c r="L202" s="395"/>
      <c r="M202" s="396"/>
      <c r="N202" s="397"/>
      <c r="O202" s="36">
        <f t="shared" si="31"/>
        <v>0</v>
      </c>
      <c r="P202" s="172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40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393"/>
      <c r="G203" s="394"/>
      <c r="H203" s="6"/>
      <c r="I203" s="7"/>
      <c r="J203" s="7"/>
      <c r="K203" s="30">
        <f t="shared" si="32"/>
        <v>0</v>
      </c>
      <c r="L203" s="395"/>
      <c r="M203" s="396"/>
      <c r="N203" s="397"/>
      <c r="O203" s="36">
        <f t="shared" si="31"/>
        <v>0</v>
      </c>
      <c r="P203" s="172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406"/>
      <c r="B204" s="24">
        <f t="shared" si="47"/>
        <v>0.33333333333333331</v>
      </c>
      <c r="C204" s="24">
        <f t="shared" si="48"/>
        <v>0.375</v>
      </c>
      <c r="D204" s="5"/>
      <c r="E204" s="9"/>
      <c r="F204" s="393"/>
      <c r="G204" s="394"/>
      <c r="H204" s="6"/>
      <c r="I204" s="7"/>
      <c r="J204" s="7"/>
      <c r="K204" s="30">
        <f t="shared" si="32"/>
        <v>0</v>
      </c>
      <c r="L204" s="395"/>
      <c r="M204" s="396"/>
      <c r="N204" s="397"/>
      <c r="O204" s="36">
        <f t="shared" si="31"/>
        <v>0</v>
      </c>
      <c r="P204" s="172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406"/>
      <c r="B205" s="24">
        <f t="shared" si="47"/>
        <v>0.375</v>
      </c>
      <c r="C205" s="24">
        <f t="shared" si="48"/>
        <v>0.41666666666666669</v>
      </c>
      <c r="D205" s="5"/>
      <c r="E205" s="9"/>
      <c r="F205" s="398"/>
      <c r="G205" s="398"/>
      <c r="H205" s="6"/>
      <c r="I205" s="7"/>
      <c r="J205" s="7"/>
      <c r="K205" s="30">
        <f t="shared" si="32"/>
        <v>0</v>
      </c>
      <c r="L205" s="395"/>
      <c r="M205" s="396"/>
      <c r="N205" s="397"/>
      <c r="O205" s="36">
        <f t="shared" si="31"/>
        <v>0</v>
      </c>
      <c r="P205" s="172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40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401"/>
      <c r="G206" s="401"/>
      <c r="H206" s="12"/>
      <c r="I206" s="13"/>
      <c r="J206" s="13"/>
      <c r="K206" s="31">
        <f t="shared" si="32"/>
        <v>0</v>
      </c>
      <c r="L206" s="402"/>
      <c r="M206" s="403"/>
      <c r="N206" s="404"/>
      <c r="O206" s="173">
        <f t="shared" si="31"/>
        <v>0</v>
      </c>
      <c r="P206" s="173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406">
        <f>A156</f>
        <v>0</v>
      </c>
      <c r="B207" s="23">
        <f>B144</f>
        <v>0</v>
      </c>
      <c r="C207" s="23">
        <f>B207+1/24</f>
        <v>4.1666666666666664E-2</v>
      </c>
      <c r="D207" s="1"/>
      <c r="E207" s="171"/>
      <c r="F207" s="408"/>
      <c r="G207" s="409"/>
      <c r="H207" s="2"/>
      <c r="I207" s="3"/>
      <c r="J207" s="3"/>
      <c r="K207" s="29">
        <f t="shared" si="32"/>
        <v>0</v>
      </c>
      <c r="L207" s="410"/>
      <c r="M207" s="411"/>
      <c r="N207" s="412"/>
      <c r="O207" s="35">
        <f t="shared" si="31"/>
        <v>0</v>
      </c>
      <c r="P207" s="171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406"/>
      <c r="B208" s="24">
        <f>C207</f>
        <v>4.1666666666666664E-2</v>
      </c>
      <c r="C208" s="24">
        <f>B208+1/24</f>
        <v>8.3333333333333329E-2</v>
      </c>
      <c r="D208" s="5"/>
      <c r="E208" s="172"/>
      <c r="F208" s="393"/>
      <c r="G208" s="394"/>
      <c r="H208" s="6"/>
      <c r="I208" s="7"/>
      <c r="J208" s="7"/>
      <c r="K208" s="30">
        <f t="shared" si="32"/>
        <v>0</v>
      </c>
      <c r="L208" s="395"/>
      <c r="M208" s="396"/>
      <c r="N208" s="397"/>
      <c r="O208" s="36">
        <f t="shared" si="31"/>
        <v>0</v>
      </c>
      <c r="P208" s="172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40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72"/>
      <c r="F209" s="398"/>
      <c r="G209" s="398"/>
      <c r="H209" s="6"/>
      <c r="I209" s="7"/>
      <c r="J209" s="7"/>
      <c r="K209" s="30">
        <f t="shared" si="32"/>
        <v>0</v>
      </c>
      <c r="L209" s="395"/>
      <c r="M209" s="396"/>
      <c r="N209" s="397"/>
      <c r="O209" s="36">
        <f t="shared" si="31"/>
        <v>0</v>
      </c>
      <c r="P209" s="172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406"/>
      <c r="B210" s="24">
        <f t="shared" si="49"/>
        <v>0.125</v>
      </c>
      <c r="C210" s="24">
        <f t="shared" si="50"/>
        <v>0.16666666666666666</v>
      </c>
      <c r="D210" s="5"/>
      <c r="E210" s="172"/>
      <c r="F210" s="398"/>
      <c r="G210" s="398"/>
      <c r="H210" s="6"/>
      <c r="I210" s="7"/>
      <c r="J210" s="7"/>
      <c r="K210" s="30">
        <f t="shared" si="32"/>
        <v>0</v>
      </c>
      <c r="L210" s="395"/>
      <c r="M210" s="396"/>
      <c r="N210" s="397"/>
      <c r="O210" s="36">
        <f t="shared" si="31"/>
        <v>0</v>
      </c>
      <c r="P210" s="172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406"/>
      <c r="B211" s="24">
        <f t="shared" si="49"/>
        <v>0.16666666666666666</v>
      </c>
      <c r="C211" s="24">
        <f t="shared" si="50"/>
        <v>0.20833333333333331</v>
      </c>
      <c r="D211" s="5"/>
      <c r="E211" s="172"/>
      <c r="F211" s="398"/>
      <c r="G211" s="398"/>
      <c r="H211" s="6"/>
      <c r="I211" s="7"/>
      <c r="J211" s="7"/>
      <c r="K211" s="30">
        <f t="shared" si="32"/>
        <v>0</v>
      </c>
      <c r="L211" s="395"/>
      <c r="M211" s="396"/>
      <c r="N211" s="397"/>
      <c r="O211" s="36">
        <f t="shared" si="31"/>
        <v>0</v>
      </c>
      <c r="P211" s="172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406"/>
      <c r="B212" s="24">
        <f t="shared" si="49"/>
        <v>0.20833333333333331</v>
      </c>
      <c r="C212" s="24">
        <f t="shared" si="50"/>
        <v>0.24999999999999997</v>
      </c>
      <c r="D212" s="5"/>
      <c r="E212" s="172"/>
      <c r="F212" s="398"/>
      <c r="G212" s="398"/>
      <c r="H212" s="6"/>
      <c r="I212" s="7"/>
      <c r="J212" s="7"/>
      <c r="K212" s="30">
        <f t="shared" si="32"/>
        <v>0</v>
      </c>
      <c r="L212" s="395"/>
      <c r="M212" s="396"/>
      <c r="N212" s="397"/>
      <c r="O212" s="36">
        <f t="shared" si="31"/>
        <v>0</v>
      </c>
      <c r="P212" s="172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40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398"/>
      <c r="G213" s="398"/>
      <c r="H213" s="6"/>
      <c r="I213" s="7"/>
      <c r="J213" s="7"/>
      <c r="K213" s="30">
        <f t="shared" si="32"/>
        <v>0</v>
      </c>
      <c r="L213" s="395"/>
      <c r="M213" s="396"/>
      <c r="N213" s="397"/>
      <c r="O213" s="36">
        <f t="shared" si="31"/>
        <v>0</v>
      </c>
      <c r="P213" s="172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40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393"/>
      <c r="G214" s="394"/>
      <c r="H214" s="6"/>
      <c r="I214" s="7"/>
      <c r="J214" s="7"/>
      <c r="K214" s="30">
        <f t="shared" si="32"/>
        <v>0</v>
      </c>
      <c r="L214" s="395"/>
      <c r="M214" s="396"/>
      <c r="N214" s="397"/>
      <c r="O214" s="36">
        <f t="shared" si="31"/>
        <v>0</v>
      </c>
      <c r="P214" s="172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406"/>
      <c r="B215" s="24">
        <f t="shared" si="49"/>
        <v>0.33333333333333331</v>
      </c>
      <c r="C215" s="24">
        <f t="shared" si="50"/>
        <v>0.375</v>
      </c>
      <c r="D215" s="5"/>
      <c r="E215" s="9"/>
      <c r="F215" s="393"/>
      <c r="G215" s="394"/>
      <c r="H215" s="6"/>
      <c r="I215" s="7"/>
      <c r="J215" s="7"/>
      <c r="K215" s="30">
        <f t="shared" si="32"/>
        <v>0</v>
      </c>
      <c r="L215" s="395"/>
      <c r="M215" s="396"/>
      <c r="N215" s="397"/>
      <c r="O215" s="36">
        <f t="shared" si="31"/>
        <v>0</v>
      </c>
      <c r="P215" s="172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406"/>
      <c r="B216" s="24">
        <f t="shared" si="49"/>
        <v>0.375</v>
      </c>
      <c r="C216" s="24">
        <f t="shared" si="50"/>
        <v>0.41666666666666669</v>
      </c>
      <c r="D216" s="5"/>
      <c r="E216" s="9"/>
      <c r="F216" s="398"/>
      <c r="G216" s="398"/>
      <c r="H216" s="6"/>
      <c r="I216" s="7"/>
      <c r="J216" s="7"/>
      <c r="K216" s="30">
        <f t="shared" si="32"/>
        <v>0</v>
      </c>
      <c r="L216" s="395"/>
      <c r="M216" s="396"/>
      <c r="N216" s="397"/>
      <c r="O216" s="36">
        <f t="shared" si="31"/>
        <v>0</v>
      </c>
      <c r="P216" s="172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40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401"/>
      <c r="G217" s="401"/>
      <c r="H217" s="12"/>
      <c r="I217" s="13"/>
      <c r="J217" s="13"/>
      <c r="K217" s="31">
        <f t="shared" si="32"/>
        <v>0</v>
      </c>
      <c r="L217" s="402"/>
      <c r="M217" s="403"/>
      <c r="N217" s="404"/>
      <c r="O217" s="173">
        <f t="shared" si="31"/>
        <v>0</v>
      </c>
      <c r="P217" s="173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405">
        <f>A157</f>
        <v>0</v>
      </c>
      <c r="B218" s="23">
        <f>B146</f>
        <v>0</v>
      </c>
      <c r="C218" s="23">
        <f>B218+1/24</f>
        <v>4.1666666666666664E-2</v>
      </c>
      <c r="D218" s="1"/>
      <c r="E218" s="171"/>
      <c r="F218" s="408"/>
      <c r="G218" s="409"/>
      <c r="H218" s="2"/>
      <c r="I218" s="3"/>
      <c r="J218" s="3"/>
      <c r="K218" s="29">
        <f t="shared" si="32"/>
        <v>0</v>
      </c>
      <c r="L218" s="410"/>
      <c r="M218" s="411"/>
      <c r="N218" s="412"/>
      <c r="O218" s="35">
        <f t="shared" si="31"/>
        <v>0</v>
      </c>
      <c r="P218" s="171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406"/>
      <c r="B219" s="24">
        <f>C218</f>
        <v>4.1666666666666664E-2</v>
      </c>
      <c r="C219" s="24">
        <f>B219+1/24</f>
        <v>8.3333333333333329E-2</v>
      </c>
      <c r="D219" s="5"/>
      <c r="E219" s="172"/>
      <c r="F219" s="393"/>
      <c r="G219" s="394"/>
      <c r="H219" s="6"/>
      <c r="I219" s="7"/>
      <c r="J219" s="7"/>
      <c r="K219" s="30">
        <f t="shared" si="32"/>
        <v>0</v>
      </c>
      <c r="L219" s="395"/>
      <c r="M219" s="396"/>
      <c r="N219" s="397"/>
      <c r="O219" s="36">
        <f t="shared" si="31"/>
        <v>0</v>
      </c>
      <c r="P219" s="172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40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72"/>
      <c r="F220" s="398"/>
      <c r="G220" s="398"/>
      <c r="H220" s="6"/>
      <c r="I220" s="7"/>
      <c r="J220" s="7"/>
      <c r="K220" s="30">
        <f t="shared" si="32"/>
        <v>0</v>
      </c>
      <c r="L220" s="395"/>
      <c r="M220" s="396"/>
      <c r="N220" s="397"/>
      <c r="O220" s="36">
        <f t="shared" si="31"/>
        <v>0</v>
      </c>
      <c r="P220" s="172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406"/>
      <c r="B221" s="24">
        <f t="shared" si="51"/>
        <v>0.125</v>
      </c>
      <c r="C221" s="24">
        <f t="shared" si="52"/>
        <v>0.16666666666666666</v>
      </c>
      <c r="D221" s="5"/>
      <c r="E221" s="172"/>
      <c r="F221" s="398"/>
      <c r="G221" s="398"/>
      <c r="H221" s="6"/>
      <c r="I221" s="7"/>
      <c r="J221" s="7"/>
      <c r="K221" s="30">
        <f t="shared" si="32"/>
        <v>0</v>
      </c>
      <c r="L221" s="395"/>
      <c r="M221" s="396"/>
      <c r="N221" s="397"/>
      <c r="O221" s="36">
        <f t="shared" si="31"/>
        <v>0</v>
      </c>
      <c r="P221" s="172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406"/>
      <c r="B222" s="24">
        <f t="shared" si="51"/>
        <v>0.16666666666666666</v>
      </c>
      <c r="C222" s="24">
        <f t="shared" si="52"/>
        <v>0.20833333333333331</v>
      </c>
      <c r="D222" s="5"/>
      <c r="E222" s="172"/>
      <c r="F222" s="398"/>
      <c r="G222" s="398"/>
      <c r="H222" s="6"/>
      <c r="I222" s="7"/>
      <c r="J222" s="7"/>
      <c r="K222" s="30">
        <f t="shared" si="32"/>
        <v>0</v>
      </c>
      <c r="L222" s="395"/>
      <c r="M222" s="396"/>
      <c r="N222" s="397"/>
      <c r="O222" s="36">
        <f t="shared" si="31"/>
        <v>0</v>
      </c>
      <c r="P222" s="172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406"/>
      <c r="B223" s="24">
        <f t="shared" si="51"/>
        <v>0.20833333333333331</v>
      </c>
      <c r="C223" s="24">
        <f t="shared" si="52"/>
        <v>0.24999999999999997</v>
      </c>
      <c r="D223" s="5"/>
      <c r="E223" s="172"/>
      <c r="F223" s="398"/>
      <c r="G223" s="398"/>
      <c r="H223" s="6"/>
      <c r="I223" s="7"/>
      <c r="J223" s="7"/>
      <c r="K223" s="30">
        <f t="shared" si="32"/>
        <v>0</v>
      </c>
      <c r="L223" s="395"/>
      <c r="M223" s="396"/>
      <c r="N223" s="397"/>
      <c r="O223" s="36">
        <f t="shared" si="31"/>
        <v>0</v>
      </c>
      <c r="P223" s="172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40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398"/>
      <c r="G224" s="398"/>
      <c r="H224" s="6"/>
      <c r="I224" s="7"/>
      <c r="J224" s="7"/>
      <c r="K224" s="30">
        <f t="shared" si="32"/>
        <v>0</v>
      </c>
      <c r="L224" s="395"/>
      <c r="M224" s="396"/>
      <c r="N224" s="397"/>
      <c r="O224" s="36">
        <f t="shared" si="31"/>
        <v>0</v>
      </c>
      <c r="P224" s="172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40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393"/>
      <c r="G225" s="394"/>
      <c r="H225" s="6"/>
      <c r="I225" s="7"/>
      <c r="J225" s="7"/>
      <c r="K225" s="30">
        <f t="shared" si="32"/>
        <v>0</v>
      </c>
      <c r="L225" s="395"/>
      <c r="M225" s="396"/>
      <c r="N225" s="397"/>
      <c r="O225" s="36">
        <f t="shared" si="31"/>
        <v>0</v>
      </c>
      <c r="P225" s="172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406"/>
      <c r="B226" s="24">
        <f t="shared" si="51"/>
        <v>0.33333333333333331</v>
      </c>
      <c r="C226" s="24">
        <f t="shared" si="52"/>
        <v>0.375</v>
      </c>
      <c r="D226" s="5"/>
      <c r="E226" s="9"/>
      <c r="F226" s="393"/>
      <c r="G226" s="394"/>
      <c r="H226" s="6"/>
      <c r="I226" s="7"/>
      <c r="J226" s="7"/>
      <c r="K226" s="30">
        <f t="shared" si="32"/>
        <v>0</v>
      </c>
      <c r="L226" s="395"/>
      <c r="M226" s="396"/>
      <c r="N226" s="397"/>
      <c r="O226" s="36">
        <f t="shared" ref="O226:O228" si="53">IF(H226=$V$5,$F$122,"")</f>
        <v>0</v>
      </c>
      <c r="P226" s="172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406"/>
      <c r="B227" s="24">
        <f t="shared" si="51"/>
        <v>0.375</v>
      </c>
      <c r="C227" s="24">
        <f t="shared" si="52"/>
        <v>0.41666666666666669</v>
      </c>
      <c r="D227" s="5"/>
      <c r="E227" s="9"/>
      <c r="F227" s="398"/>
      <c r="G227" s="398"/>
      <c r="H227" s="6"/>
      <c r="I227" s="7"/>
      <c r="J227" s="7"/>
      <c r="K227" s="30">
        <f t="shared" ref="K227:K228" si="54">(J227-I227+(J227&lt;I227))*24*60</f>
        <v>0</v>
      </c>
      <c r="L227" s="395"/>
      <c r="M227" s="396"/>
      <c r="N227" s="397"/>
      <c r="O227" s="36">
        <f t="shared" si="53"/>
        <v>0</v>
      </c>
      <c r="P227" s="172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40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401"/>
      <c r="G228" s="401"/>
      <c r="H228" s="12"/>
      <c r="I228" s="13"/>
      <c r="J228" s="13"/>
      <c r="K228" s="31">
        <f t="shared" si="54"/>
        <v>0</v>
      </c>
      <c r="L228" s="402"/>
      <c r="M228" s="403"/>
      <c r="N228" s="404"/>
      <c r="O228" s="173">
        <f t="shared" si="53"/>
        <v>0</v>
      </c>
      <c r="P228" s="173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5" thickBot="1">
      <c r="S229" s="34">
        <f t="shared" ref="S229:Z229" si="55">SUM(S162:S228)</f>
        <v>253.99999999999989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12.999999999999954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589">
    <mergeCell ref="A128:E128"/>
    <mergeCell ref="F128:H128"/>
    <mergeCell ref="I128:J128"/>
    <mergeCell ref="K128:L128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7:E127"/>
    <mergeCell ref="F127:H127"/>
    <mergeCell ref="I127:J127"/>
    <mergeCell ref="K127:L12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A121:E121"/>
    <mergeCell ref="I124:J124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G25:G26"/>
    <mergeCell ref="H25:H26"/>
    <mergeCell ref="I25:I26"/>
    <mergeCell ref="J25:J26"/>
    <mergeCell ref="K25:K26"/>
    <mergeCell ref="N26:O26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</mergeCells>
  <conditionalFormatting sqref="A37:F42">
    <cfRule type="containsBlanks" dxfId="458" priority="121" stopIfTrue="1">
      <formula>LEN(TRIM(A37))=0</formula>
    </cfRule>
  </conditionalFormatting>
  <conditionalFormatting sqref="A152:F157">
    <cfRule type="containsBlanks" dxfId="457" priority="2" stopIfTrue="1">
      <formula>LEN(TRIM(A152))=0</formula>
    </cfRule>
  </conditionalFormatting>
  <conditionalFormatting sqref="B21:C32">
    <cfRule type="containsBlanks" dxfId="456" priority="127" stopIfTrue="1">
      <formula>LEN(TRIM(B21))=0</formula>
    </cfRule>
  </conditionalFormatting>
  <conditionalFormatting sqref="B136:C147">
    <cfRule type="containsBlanks" dxfId="455" priority="101" stopIfTrue="1">
      <formula>LEN(TRIM(B136))=0</formula>
    </cfRule>
  </conditionalFormatting>
  <conditionalFormatting sqref="D162:D166 D167:G168 D169:F170">
    <cfRule type="containsBlanks" dxfId="454" priority="94" stopIfTrue="1">
      <formula>LEN(TRIM(D162))=0</formula>
    </cfRule>
  </conditionalFormatting>
  <conditionalFormatting sqref="D99:F100 D101:J102">
    <cfRule type="containsBlanks" dxfId="453" priority="65" stopIfTrue="1">
      <formula>LEN(TRIM(D99))=0</formula>
    </cfRule>
  </conditionalFormatting>
  <conditionalFormatting sqref="D181:F182 D183:G184">
    <cfRule type="containsBlanks" dxfId="452" priority="93" stopIfTrue="1">
      <formula>LEN(TRIM(D181))=0</formula>
    </cfRule>
  </conditionalFormatting>
  <conditionalFormatting sqref="D62:G65 D66:F67">
    <cfRule type="containsBlanks" dxfId="451" priority="119" stopIfTrue="1">
      <formula>LEN(TRIM(D62))=0</formula>
    </cfRule>
  </conditionalFormatting>
  <conditionalFormatting sqref="D72:G76 D77:F78">
    <cfRule type="containsBlanks" dxfId="450" priority="118" stopIfTrue="1">
      <formula>LEN(TRIM(D72))=0</formula>
    </cfRule>
  </conditionalFormatting>
  <conditionalFormatting sqref="D82:G87 D88:F89 D90:J91">
    <cfRule type="containsBlanks" dxfId="449" priority="117" stopIfTrue="1">
      <formula>LEN(TRIM(D82))=0</formula>
    </cfRule>
  </conditionalFormatting>
  <conditionalFormatting sqref="D92:G98">
    <cfRule type="containsBlanks" dxfId="448" priority="4" stopIfTrue="1">
      <formula>LEN(TRIM(D92))=0</formula>
    </cfRule>
  </conditionalFormatting>
  <conditionalFormatting sqref="D103:G109 D110:F111 D112:J113">
    <cfRule type="containsBlanks" dxfId="447" priority="59" stopIfTrue="1">
      <formula>LEN(TRIM(D103))=0</formula>
    </cfRule>
  </conditionalFormatting>
  <conditionalFormatting sqref="D171:G180">
    <cfRule type="containsBlanks" dxfId="446" priority="1" stopIfTrue="1">
      <formula>LEN(TRIM(D171))=0</formula>
    </cfRule>
  </conditionalFormatting>
  <conditionalFormatting sqref="D188:G191 D192:F193 D194:G195">
    <cfRule type="containsBlanks" dxfId="445" priority="92" stopIfTrue="1">
      <formula>LEN(TRIM(D188))=0</formula>
    </cfRule>
  </conditionalFormatting>
  <conditionalFormatting sqref="D200:G202 D203:F204 D205:J206">
    <cfRule type="containsBlanks" dxfId="444" priority="91" stopIfTrue="1">
      <formula>LEN(TRIM(D200))=0</formula>
    </cfRule>
  </conditionalFormatting>
  <conditionalFormatting sqref="D207:G213 D214:F215 D216:J217">
    <cfRule type="containsBlanks" dxfId="443" priority="53" stopIfTrue="1">
      <formula>LEN(TRIM(D207))=0</formula>
    </cfRule>
  </conditionalFormatting>
  <conditionalFormatting sqref="D218:G224 D225:F226 D227:J228">
    <cfRule type="containsBlanks" dxfId="442" priority="46" stopIfTrue="1">
      <formula>LEN(TRIM(D218))=0</formula>
    </cfRule>
  </conditionalFormatting>
  <conditionalFormatting sqref="D47:J53 D54:F55 H54:J55">
    <cfRule type="containsBlanks" dxfId="441" priority="120" stopIfTrue="1">
      <formula>LEN(TRIM(D47))=0</formula>
    </cfRule>
  </conditionalFormatting>
  <conditionalFormatting sqref="D56:J61">
    <cfRule type="containsBlanks" dxfId="440" priority="14" stopIfTrue="1">
      <formula>LEN(TRIM(D56))=0</formula>
    </cfRule>
  </conditionalFormatting>
  <conditionalFormatting sqref="D68:J71">
    <cfRule type="containsBlanks" dxfId="439" priority="11" stopIfTrue="1">
      <formula>LEN(TRIM(D68))=0</formula>
    </cfRule>
  </conditionalFormatting>
  <conditionalFormatting sqref="D79:J81">
    <cfRule type="containsBlanks" dxfId="438" priority="9" stopIfTrue="1">
      <formula>LEN(TRIM(D79))=0</formula>
    </cfRule>
  </conditionalFormatting>
  <conditionalFormatting sqref="D185:J187">
    <cfRule type="containsBlanks" dxfId="437" priority="23" stopIfTrue="1">
      <formula>LEN(TRIM(D185))=0</formula>
    </cfRule>
  </conditionalFormatting>
  <conditionalFormatting sqref="D196:J199">
    <cfRule type="containsBlanks" dxfId="436" priority="17" stopIfTrue="1">
      <formula>LEN(TRIM(D196))=0</formula>
    </cfRule>
  </conditionalFormatting>
  <conditionalFormatting sqref="E21:E32">
    <cfRule type="containsBlanks" dxfId="435" priority="126" stopIfTrue="1">
      <formula>LEN(TRIM(E21))=0</formula>
    </cfRule>
  </conditionalFormatting>
  <conditionalFormatting sqref="E136:E147">
    <cfRule type="containsBlanks" dxfId="434" priority="100" stopIfTrue="1">
      <formula>LEN(TRIM(E136))=0</formula>
    </cfRule>
  </conditionalFormatting>
  <conditionalFormatting sqref="E162:J165 E166:G166">
    <cfRule type="containsBlanks" dxfId="433" priority="30" stopIfTrue="1">
      <formula>LEN(TRIM(E162))=0</formula>
    </cfRule>
  </conditionalFormatting>
  <conditionalFormatting sqref="F5:H13">
    <cfRule type="containsBlanks" dxfId="432" priority="15" stopIfTrue="1">
      <formula>LEN(TRIM(F5))=0</formula>
    </cfRule>
  </conditionalFormatting>
  <conditionalFormatting sqref="F120:H124 F125:F128">
    <cfRule type="containsBlanks" dxfId="431" priority="8" stopIfTrue="1">
      <formula>LEN(TRIM(F120))=0</formula>
    </cfRule>
  </conditionalFormatting>
  <conditionalFormatting sqref="H62:J67">
    <cfRule type="containsBlanks" dxfId="430" priority="76" stopIfTrue="1">
      <formula>LEN(TRIM(H62))=0</formula>
    </cfRule>
  </conditionalFormatting>
  <conditionalFormatting sqref="H72:J78">
    <cfRule type="containsBlanks" dxfId="429" priority="75" stopIfTrue="1">
      <formula>LEN(TRIM(H72))=0</formula>
    </cfRule>
  </conditionalFormatting>
  <conditionalFormatting sqref="H82:J89">
    <cfRule type="containsBlanks" dxfId="428" priority="74" stopIfTrue="1">
      <formula>LEN(TRIM(H82))=0</formula>
    </cfRule>
  </conditionalFormatting>
  <conditionalFormatting sqref="H92:J100">
    <cfRule type="containsBlanks" dxfId="427" priority="3" stopIfTrue="1">
      <formula>LEN(TRIM(H92))=0</formula>
    </cfRule>
  </conditionalFormatting>
  <conditionalFormatting sqref="H103:J111">
    <cfRule type="containsBlanks" dxfId="426" priority="54" stopIfTrue="1">
      <formula>LEN(TRIM(H103))=0</formula>
    </cfRule>
  </conditionalFormatting>
  <conditionalFormatting sqref="H166:J184">
    <cfRule type="containsBlanks" dxfId="425" priority="29" stopIfTrue="1">
      <formula>LEN(TRIM(H166))=0</formula>
    </cfRule>
  </conditionalFormatting>
  <conditionalFormatting sqref="H188:J195">
    <cfRule type="containsBlanks" dxfId="424" priority="69" stopIfTrue="1">
      <formula>LEN(TRIM(H188))=0</formula>
    </cfRule>
  </conditionalFormatting>
  <conditionalFormatting sqref="H200:J204">
    <cfRule type="containsBlanks" dxfId="423" priority="68" stopIfTrue="1">
      <formula>LEN(TRIM(H200))=0</formula>
    </cfRule>
  </conditionalFormatting>
  <conditionalFormatting sqref="H207:J215">
    <cfRule type="containsBlanks" dxfId="422" priority="47" stopIfTrue="1">
      <formula>LEN(TRIM(H207))=0</formula>
    </cfRule>
  </conditionalFormatting>
  <conditionalFormatting sqref="H218:J226">
    <cfRule type="containsBlanks" dxfId="421" priority="40" stopIfTrue="1">
      <formula>LEN(TRIM(H218))=0</formula>
    </cfRule>
  </conditionalFormatting>
  <conditionalFormatting sqref="K5:L13">
    <cfRule type="containsBlanks" dxfId="420" priority="16" stopIfTrue="1">
      <formula>LEN(TRIM(K5))=0</formula>
    </cfRule>
  </conditionalFormatting>
  <conditionalFormatting sqref="K120:L124 K125:K128">
    <cfRule type="containsBlanks" dxfId="419" priority="7" stopIfTrue="1">
      <formula>LEN(TRIM(K120))=0</formula>
    </cfRule>
  </conditionalFormatting>
  <conditionalFormatting sqref="L47:L113">
    <cfRule type="containsBlanks" dxfId="418" priority="55" stopIfTrue="1">
      <formula>LEN(TRIM(L47))=0</formula>
    </cfRule>
  </conditionalFormatting>
  <conditionalFormatting sqref="L162:L228">
    <cfRule type="containsBlanks" dxfId="417" priority="27" stopIfTrue="1">
      <formula>LEN(TRIM(L162))=0</formula>
    </cfRule>
  </conditionalFormatting>
  <conditionalFormatting sqref="O47:Q113">
    <cfRule type="containsBlanks" dxfId="416" priority="56" stopIfTrue="1">
      <formula>LEN(TRIM(O47))=0</formula>
    </cfRule>
  </conditionalFormatting>
  <conditionalFormatting sqref="O162:Q228">
    <cfRule type="containsBlanks" dxfId="415" priority="41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CB05B472-FBC1-43F1-BB4D-7BBA49AAC794}">
      <formula1>$V$3:$V$5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Лист22"/>
  <dimension ref="A1:AB229"/>
  <sheetViews>
    <sheetView topLeftCell="A137" zoomScale="70" zoomScaleNormal="70" workbookViewId="0">
      <selection activeCell="F126" sqref="F126:H126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185"/>
      <c r="S1" s="185"/>
      <c r="T1" s="185"/>
      <c r="U1" s="185"/>
    </row>
    <row r="2" spans="1:24" ht="15.75" thickBot="1">
      <c r="A2" s="258" t="s">
        <v>90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186"/>
      <c r="S2" s="186"/>
      <c r="T2" s="186"/>
      <c r="U2" s="186"/>
    </row>
    <row r="3" spans="1:24" ht="18.75" thickBot="1">
      <c r="A3" s="259" t="s">
        <v>60</v>
      </c>
      <c r="B3" s="260"/>
      <c r="C3" s="260"/>
      <c r="D3" s="260"/>
      <c r="E3" s="261"/>
      <c r="F3" s="37" t="s">
        <v>61</v>
      </c>
      <c r="G3" s="38">
        <f>SUM(J21:J32)+SUM(J136:J147)</f>
        <v>0</v>
      </c>
      <c r="H3" s="38">
        <f>SUM(K21:K32)+SUM(K136:K147)</f>
        <v>0</v>
      </c>
      <c r="I3" s="81" t="s">
        <v>47</v>
      </c>
      <c r="J3" s="82">
        <v>2000</v>
      </c>
      <c r="K3" s="83" t="s">
        <v>54</v>
      </c>
      <c r="L3" s="84">
        <v>720</v>
      </c>
    </row>
    <row r="4" spans="1:24" ht="20.25" customHeight="1">
      <c r="A4" s="468" t="s">
        <v>8</v>
      </c>
      <c r="B4" s="468"/>
      <c r="C4" s="468"/>
      <c r="D4" s="468"/>
      <c r="E4" s="468"/>
      <c r="F4" s="468" t="s">
        <v>34</v>
      </c>
      <c r="G4" s="468"/>
      <c r="H4" s="468"/>
      <c r="I4" s="468" t="s">
        <v>9</v>
      </c>
      <c r="J4" s="468"/>
      <c r="K4" s="468" t="s">
        <v>16</v>
      </c>
      <c r="L4" s="468"/>
      <c r="M4" s="85"/>
      <c r="N4" s="269" t="s">
        <v>28</v>
      </c>
      <c r="O4" s="270"/>
      <c r="P4" s="270"/>
      <c r="Q4" s="270"/>
      <c r="R4" s="270"/>
      <c r="S4" s="270"/>
      <c r="T4" s="270"/>
      <c r="U4" s="271"/>
      <c r="X4" s="86"/>
    </row>
    <row r="5" spans="1:24" ht="14.25">
      <c r="A5" s="466" t="s">
        <v>63</v>
      </c>
      <c r="B5" s="467"/>
      <c r="C5" s="467"/>
      <c r="D5" s="467"/>
      <c r="E5" s="467"/>
      <c r="F5" s="461"/>
      <c r="G5" s="461"/>
      <c r="H5" s="461"/>
      <c r="I5" s="460" t="s">
        <v>430</v>
      </c>
      <c r="J5" s="460" t="s">
        <v>430</v>
      </c>
      <c r="K5" s="461"/>
      <c r="L5" s="461"/>
      <c r="N5" s="296"/>
      <c r="O5" s="280" t="s">
        <v>29</v>
      </c>
      <c r="P5" s="281"/>
      <c r="Q5" s="281"/>
      <c r="R5" s="178"/>
      <c r="S5" s="178"/>
      <c r="T5" s="178"/>
      <c r="U5" s="87"/>
      <c r="X5" s="88"/>
    </row>
    <row r="6" spans="1:24" ht="14.25">
      <c r="A6" s="466" t="s">
        <v>7</v>
      </c>
      <c r="B6" s="467"/>
      <c r="C6" s="467"/>
      <c r="D6" s="467"/>
      <c r="E6" s="465"/>
      <c r="F6" s="461"/>
      <c r="G6" s="461"/>
      <c r="H6" s="461"/>
      <c r="I6" s="460" t="s">
        <v>431</v>
      </c>
      <c r="J6" s="460" t="s">
        <v>431</v>
      </c>
      <c r="K6" s="461"/>
      <c r="L6" s="461"/>
      <c r="N6" s="297"/>
      <c r="O6" s="298"/>
      <c r="P6" s="299"/>
      <c r="Q6" s="299"/>
      <c r="R6" s="179"/>
      <c r="S6" s="179"/>
      <c r="T6" s="179"/>
      <c r="U6" s="89"/>
      <c r="X6" s="88"/>
    </row>
    <row r="7" spans="1:24" ht="16.5" customHeight="1">
      <c r="A7" s="469" t="s">
        <v>46</v>
      </c>
      <c r="B7" s="460"/>
      <c r="C7" s="460"/>
      <c r="D7" s="460"/>
      <c r="E7" s="464"/>
      <c r="F7" s="461"/>
      <c r="G7" s="461"/>
      <c r="H7" s="461"/>
      <c r="I7" s="460" t="s">
        <v>432</v>
      </c>
      <c r="J7" s="460" t="s">
        <v>432</v>
      </c>
      <c r="K7" s="461"/>
      <c r="L7" s="461"/>
      <c r="N7" s="278"/>
      <c r="O7" s="280" t="s">
        <v>30</v>
      </c>
      <c r="P7" s="281"/>
      <c r="Q7" s="282"/>
      <c r="R7" s="180"/>
      <c r="S7" s="180"/>
      <c r="T7" s="180"/>
      <c r="U7" s="87"/>
      <c r="X7" s="88"/>
    </row>
    <row r="8" spans="1:24" ht="16.5" customHeight="1" thickBot="1">
      <c r="A8" s="460"/>
      <c r="B8" s="460"/>
      <c r="C8" s="460"/>
      <c r="D8" s="460"/>
      <c r="E8" s="460"/>
      <c r="F8" s="461"/>
      <c r="G8" s="461"/>
      <c r="H8" s="461"/>
      <c r="I8" s="460" t="s">
        <v>433</v>
      </c>
      <c r="J8" s="460" t="s">
        <v>433</v>
      </c>
      <c r="K8" s="461"/>
      <c r="L8" s="461"/>
      <c r="N8" s="279"/>
      <c r="O8" s="283"/>
      <c r="P8" s="284"/>
      <c r="Q8" s="285"/>
      <c r="R8" s="181"/>
      <c r="S8" s="181"/>
      <c r="T8" s="181"/>
      <c r="U8" s="91"/>
      <c r="X8" s="88"/>
    </row>
    <row r="9" spans="1:24" ht="14.25">
      <c r="A9" s="460"/>
      <c r="B9" s="460"/>
      <c r="C9" s="460"/>
      <c r="D9" s="460"/>
      <c r="E9" s="460"/>
      <c r="F9" s="461"/>
      <c r="G9" s="461"/>
      <c r="H9" s="461"/>
      <c r="I9" s="460" t="s">
        <v>433</v>
      </c>
      <c r="J9" s="460" t="s">
        <v>433</v>
      </c>
      <c r="K9" s="461"/>
      <c r="L9" s="461"/>
      <c r="N9" s="309"/>
      <c r="O9" s="309"/>
      <c r="P9" s="310"/>
      <c r="Q9" s="310"/>
      <c r="R9" s="182"/>
      <c r="S9" s="182"/>
      <c r="T9" s="182"/>
      <c r="U9" s="182"/>
      <c r="X9" s="88"/>
    </row>
    <row r="10" spans="1:24" ht="14.45" customHeight="1">
      <c r="A10" s="460"/>
      <c r="B10" s="460"/>
      <c r="C10" s="460"/>
      <c r="D10" s="460"/>
      <c r="E10" s="460"/>
      <c r="F10" s="461"/>
      <c r="G10" s="461"/>
      <c r="H10" s="461"/>
      <c r="I10" s="464" t="s">
        <v>434</v>
      </c>
      <c r="J10" s="465" t="s">
        <v>434</v>
      </c>
      <c r="K10" s="462"/>
      <c r="L10" s="463"/>
      <c r="N10" s="177"/>
      <c r="O10" s="177"/>
      <c r="P10" s="182"/>
      <c r="Q10" s="182"/>
      <c r="R10" s="182"/>
      <c r="S10" s="182"/>
      <c r="T10" s="182"/>
      <c r="U10" s="182"/>
      <c r="X10" s="88"/>
    </row>
    <row r="11" spans="1:24" ht="14.45" customHeight="1">
      <c r="A11" s="460"/>
      <c r="B11" s="460"/>
      <c r="C11" s="460"/>
      <c r="D11" s="460"/>
      <c r="E11" s="460"/>
      <c r="F11" s="461"/>
      <c r="G11" s="461"/>
      <c r="H11" s="461"/>
      <c r="I11" s="464" t="s">
        <v>435</v>
      </c>
      <c r="J11" s="465" t="s">
        <v>435</v>
      </c>
      <c r="K11" s="462"/>
      <c r="L11" s="463"/>
      <c r="N11" s="177"/>
      <c r="O11" s="177"/>
      <c r="P11" s="182"/>
      <c r="Q11" s="182"/>
      <c r="R11" s="182"/>
      <c r="S11" s="182"/>
      <c r="T11" s="182"/>
      <c r="U11" s="182"/>
      <c r="X11" s="88"/>
    </row>
    <row r="12" spans="1:24" ht="14.45" customHeight="1">
      <c r="A12" s="460"/>
      <c r="B12" s="460"/>
      <c r="C12" s="460"/>
      <c r="D12" s="460"/>
      <c r="E12" s="460"/>
      <c r="F12" s="461"/>
      <c r="G12" s="461"/>
      <c r="H12" s="461"/>
      <c r="I12" s="460"/>
      <c r="J12" s="460"/>
      <c r="K12" s="462"/>
      <c r="L12" s="463"/>
      <c r="N12" s="177"/>
      <c r="O12" s="177"/>
      <c r="P12" s="182"/>
      <c r="Q12" s="182"/>
      <c r="R12" s="182"/>
      <c r="S12" s="182"/>
      <c r="T12" s="182"/>
      <c r="U12" s="182"/>
      <c r="X12" s="88"/>
    </row>
    <row r="13" spans="1:24" ht="14.45" customHeight="1" thickBot="1">
      <c r="A13" s="460"/>
      <c r="B13" s="460"/>
      <c r="C13" s="460"/>
      <c r="D13" s="460"/>
      <c r="E13" s="460"/>
      <c r="F13" s="461"/>
      <c r="G13" s="461"/>
      <c r="H13" s="461"/>
      <c r="I13" s="460"/>
      <c r="J13" s="460"/>
      <c r="K13" s="462"/>
      <c r="L13" s="463"/>
      <c r="N13" s="177"/>
      <c r="O13" s="177"/>
      <c r="P13" s="182"/>
      <c r="Q13" s="182"/>
      <c r="R13" s="182"/>
      <c r="S13" s="182"/>
      <c r="T13" s="182"/>
      <c r="U13" s="182"/>
      <c r="X13" s="88"/>
    </row>
    <row r="14" spans="1:24" ht="18.75" customHeight="1" thickBot="1">
      <c r="A14" s="311" t="s">
        <v>33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3"/>
      <c r="N14" s="314" t="s">
        <v>37</v>
      </c>
      <c r="O14" s="315"/>
      <c r="P14" s="315"/>
      <c r="Q14" s="315"/>
      <c r="R14" s="315"/>
      <c r="S14" s="315"/>
      <c r="T14" s="315"/>
      <c r="U14" s="315"/>
      <c r="V14" s="316"/>
      <c r="X14" s="88"/>
    </row>
    <row r="15" spans="1:24" ht="8.25" customHeight="1">
      <c r="A15" s="300" t="s">
        <v>83</v>
      </c>
      <c r="B15" s="300" t="s">
        <v>51</v>
      </c>
      <c r="C15" s="300" t="s">
        <v>52</v>
      </c>
      <c r="D15" s="300" t="s">
        <v>24</v>
      </c>
      <c r="E15" s="300" t="s">
        <v>53</v>
      </c>
      <c r="F15" s="300" t="s">
        <v>55</v>
      </c>
      <c r="G15" s="300" t="s">
        <v>50</v>
      </c>
      <c r="H15" s="300" t="s">
        <v>64</v>
      </c>
      <c r="I15" s="300" t="s">
        <v>57</v>
      </c>
      <c r="J15" s="300" t="s">
        <v>49</v>
      </c>
      <c r="K15" s="300" t="s">
        <v>35</v>
      </c>
      <c r="L15" s="337" t="s">
        <v>48</v>
      </c>
      <c r="N15" s="324" t="s">
        <v>41</v>
      </c>
      <c r="O15" s="324"/>
      <c r="P15" s="325" t="s">
        <v>42</v>
      </c>
      <c r="Q15" s="326"/>
      <c r="R15" s="326"/>
      <c r="S15" s="326"/>
      <c r="T15" s="326"/>
      <c r="U15" s="327"/>
      <c r="V15" s="324" t="s">
        <v>43</v>
      </c>
      <c r="X15" s="88"/>
    </row>
    <row r="16" spans="1:24" ht="12.75" customHeight="1">
      <c r="A16" s="301"/>
      <c r="B16" s="301"/>
      <c r="C16" s="301"/>
      <c r="D16" s="301"/>
      <c r="E16" s="301"/>
      <c r="F16" s="301"/>
      <c r="G16" s="301"/>
      <c r="H16" s="301"/>
      <c r="I16" s="301"/>
      <c r="J16" s="301"/>
      <c r="K16" s="301"/>
      <c r="L16" s="338"/>
      <c r="N16" s="324"/>
      <c r="O16" s="324"/>
      <c r="P16" s="328"/>
      <c r="Q16" s="329"/>
      <c r="R16" s="329"/>
      <c r="S16" s="329"/>
      <c r="T16" s="329"/>
      <c r="U16" s="330"/>
      <c r="V16" s="324"/>
      <c r="X16" s="88"/>
    </row>
    <row r="17" spans="1:24" ht="12.75" customHeight="1">
      <c r="A17" s="301"/>
      <c r="B17" s="301"/>
      <c r="C17" s="301"/>
      <c r="D17" s="301"/>
      <c r="E17" s="301"/>
      <c r="F17" s="301"/>
      <c r="G17" s="301"/>
      <c r="H17" s="301"/>
      <c r="I17" s="301"/>
      <c r="J17" s="301"/>
      <c r="K17" s="301"/>
      <c r="L17" s="338"/>
      <c r="N17" s="324"/>
      <c r="O17" s="324"/>
      <c r="P17" s="328"/>
      <c r="Q17" s="329"/>
      <c r="R17" s="329"/>
      <c r="S17" s="329"/>
      <c r="T17" s="329"/>
      <c r="U17" s="330"/>
      <c r="V17" s="324"/>
      <c r="X17" s="88"/>
    </row>
    <row r="18" spans="1:24" ht="3.75" customHeight="1">
      <c r="A18" s="301"/>
      <c r="B18" s="301"/>
      <c r="C18" s="301"/>
      <c r="D18" s="301"/>
      <c r="E18" s="301"/>
      <c r="F18" s="301"/>
      <c r="G18" s="301"/>
      <c r="H18" s="301"/>
      <c r="I18" s="301"/>
      <c r="J18" s="301"/>
      <c r="K18" s="301"/>
      <c r="L18" s="338"/>
      <c r="N18" s="324"/>
      <c r="O18" s="324"/>
      <c r="P18" s="331"/>
      <c r="Q18" s="332"/>
      <c r="R18" s="332"/>
      <c r="S18" s="332"/>
      <c r="T18" s="332"/>
      <c r="U18" s="333"/>
      <c r="V18" s="324"/>
      <c r="X18" s="88"/>
    </row>
    <row r="19" spans="1:24" ht="45.75" customHeight="1" thickBot="1">
      <c r="A19" s="301"/>
      <c r="B19" s="301"/>
      <c r="C19" s="301"/>
      <c r="D19" s="302"/>
      <c r="E19" s="302"/>
      <c r="F19" s="302"/>
      <c r="G19" s="302"/>
      <c r="H19" s="302"/>
      <c r="I19" s="302"/>
      <c r="J19" s="302"/>
      <c r="K19" s="302"/>
      <c r="L19" s="338"/>
      <c r="M19" s="98"/>
      <c r="N19" s="334" t="s">
        <v>17</v>
      </c>
      <c r="O19" s="334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182"/>
    </row>
    <row r="20" spans="1:24" ht="14.45" customHeight="1" thickBot="1">
      <c r="A20" s="317"/>
      <c r="B20" s="317"/>
      <c r="C20" s="317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176" t="s">
        <v>18</v>
      </c>
      <c r="O20" s="176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182"/>
    </row>
    <row r="21" spans="1:24" ht="17.25" customHeight="1">
      <c r="A21" s="300">
        <f>A37</f>
        <v>0</v>
      </c>
      <c r="B21" s="318"/>
      <c r="C21" s="318"/>
      <c r="D21" s="320">
        <f>(C21-B21+(C21&lt;B21))*24*60</f>
        <v>0</v>
      </c>
      <c r="E21" s="322"/>
      <c r="F21" s="335">
        <f>IF(E21=0,0,(F37/J3*60))</f>
        <v>0</v>
      </c>
      <c r="G21" s="339">
        <f>IF($K21=0,0,(K21*100)/(D21*$J$3/60))</f>
        <v>0</v>
      </c>
      <c r="H21" s="335">
        <f>P19+P26</f>
        <v>0</v>
      </c>
      <c r="I21" s="339">
        <f>D21-F21-P27</f>
        <v>0</v>
      </c>
      <c r="J21" s="320">
        <f>(D21-H21)/60*E21</f>
        <v>0</v>
      </c>
      <c r="K21" s="341">
        <f>F37</f>
        <v>0</v>
      </c>
      <c r="L21" s="100">
        <f>IF($K21=0,0,K21/J21)</f>
        <v>0</v>
      </c>
      <c r="N21" s="176" t="s">
        <v>19</v>
      </c>
      <c r="O21" s="176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182"/>
      <c r="X21" s="182"/>
    </row>
    <row r="22" spans="1:24" ht="17.25" customHeight="1" thickBot="1">
      <c r="A22" s="317"/>
      <c r="B22" s="319"/>
      <c r="C22" s="319"/>
      <c r="D22" s="321"/>
      <c r="E22" s="323"/>
      <c r="F22" s="336"/>
      <c r="G22" s="340"/>
      <c r="H22" s="336"/>
      <c r="I22" s="340"/>
      <c r="J22" s="321"/>
      <c r="K22" s="342"/>
      <c r="L22" s="101">
        <f>K21-J21</f>
        <v>0</v>
      </c>
      <c r="N22" s="176" t="s">
        <v>20</v>
      </c>
      <c r="O22" s="176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182"/>
      <c r="X22" s="182"/>
    </row>
    <row r="23" spans="1:24" ht="17.25" customHeight="1">
      <c r="A23" s="300">
        <f>A38</f>
        <v>0</v>
      </c>
      <c r="B23" s="318"/>
      <c r="C23" s="318"/>
      <c r="D23" s="320">
        <f>(C23-B23+(C23&lt;B23))*24*60</f>
        <v>0</v>
      </c>
      <c r="E23" s="322"/>
      <c r="F23" s="335">
        <f>IF(E23=0,0,(F38/J3*60))</f>
        <v>0</v>
      </c>
      <c r="G23" s="339">
        <f>IF($K23=0,0,(K23*100)/(D23*$J$3/60))</f>
        <v>0</v>
      </c>
      <c r="H23" s="335">
        <f>Q19+Q26</f>
        <v>0</v>
      </c>
      <c r="I23" s="339">
        <f>D23-F23-Q27</f>
        <v>0</v>
      </c>
      <c r="J23" s="320">
        <f>(D23-H23)/60*E23</f>
        <v>0</v>
      </c>
      <c r="K23" s="341">
        <f>F38</f>
        <v>0</v>
      </c>
      <c r="L23" s="102">
        <f>IF($K23=0,0,K23/J23)</f>
        <v>0</v>
      </c>
      <c r="N23" s="176" t="s">
        <v>27</v>
      </c>
      <c r="O23" s="176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182"/>
      <c r="X23" s="182"/>
    </row>
    <row r="24" spans="1:24" ht="16.899999999999999" customHeight="1" thickBot="1">
      <c r="A24" s="317"/>
      <c r="B24" s="319"/>
      <c r="C24" s="319"/>
      <c r="D24" s="321"/>
      <c r="E24" s="323"/>
      <c r="F24" s="336"/>
      <c r="G24" s="340"/>
      <c r="H24" s="336"/>
      <c r="I24" s="340"/>
      <c r="J24" s="321"/>
      <c r="K24" s="342"/>
      <c r="L24" s="101">
        <f>K23-J23</f>
        <v>0</v>
      </c>
      <c r="N24" s="174" t="s">
        <v>21</v>
      </c>
      <c r="O24" s="174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182"/>
      <c r="X24" s="182"/>
    </row>
    <row r="25" spans="1:24" ht="16.899999999999999" customHeight="1" collapsed="1">
      <c r="A25" s="300">
        <f>A39</f>
        <v>0</v>
      </c>
      <c r="B25" s="318"/>
      <c r="C25" s="318"/>
      <c r="D25" s="320">
        <f>(C25-B25+(C25&lt;B25))*24*60</f>
        <v>0</v>
      </c>
      <c r="E25" s="322"/>
      <c r="F25" s="335">
        <f>IF(E25=0,0,(F39/J3*60))</f>
        <v>0</v>
      </c>
      <c r="G25" s="339">
        <f>IF($K25=0,0,(K25*100)/(D25*$J$3/60))</f>
        <v>0</v>
      </c>
      <c r="H25" s="335">
        <f>R19+R26</f>
        <v>0</v>
      </c>
      <c r="I25" s="339">
        <f>D25-F25-R27</f>
        <v>0</v>
      </c>
      <c r="J25" s="320">
        <f>(D25-H25)/60*E25</f>
        <v>0</v>
      </c>
      <c r="K25" s="341">
        <f>F39</f>
        <v>0</v>
      </c>
      <c r="L25" s="100">
        <f>IF($K25=0,0,K25/J25)</f>
        <v>0</v>
      </c>
      <c r="N25" s="174" t="s">
        <v>39</v>
      </c>
      <c r="O25" s="174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182"/>
      <c r="X25" s="182"/>
    </row>
    <row r="26" spans="1:24" ht="16.899999999999999" customHeight="1" thickBot="1">
      <c r="A26" s="317"/>
      <c r="B26" s="319"/>
      <c r="C26" s="319"/>
      <c r="D26" s="321"/>
      <c r="E26" s="323"/>
      <c r="F26" s="336"/>
      <c r="G26" s="340"/>
      <c r="H26" s="336"/>
      <c r="I26" s="340"/>
      <c r="J26" s="321"/>
      <c r="K26" s="342"/>
      <c r="L26" s="101">
        <f>K25-J25</f>
        <v>0</v>
      </c>
      <c r="N26" s="343" t="s">
        <v>22</v>
      </c>
      <c r="O26" s="343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182"/>
      <c r="X26" s="182"/>
    </row>
    <row r="27" spans="1:24" ht="16.899999999999999" customHeight="1" collapsed="1">
      <c r="A27" s="301">
        <f>A40</f>
        <v>0</v>
      </c>
      <c r="B27" s="348"/>
      <c r="C27" s="348"/>
      <c r="D27" s="346">
        <f>(C27-B27+(C27&lt;B27))*24*60</f>
        <v>0</v>
      </c>
      <c r="E27" s="349"/>
      <c r="F27" s="344">
        <f>IF(E27=0,0,(F40/J3*60))</f>
        <v>0</v>
      </c>
      <c r="G27" s="339">
        <f>IF($K27=0,0,(K27*100)/(D27*$J$3/60))</f>
        <v>0</v>
      </c>
      <c r="H27" s="344">
        <f>S19+S26</f>
        <v>0</v>
      </c>
      <c r="I27" s="345">
        <f>D27-F27-S27</f>
        <v>0</v>
      </c>
      <c r="J27" s="346">
        <f>(D27-H27)/60*E27</f>
        <v>0</v>
      </c>
      <c r="K27" s="341">
        <f>F40</f>
        <v>0</v>
      </c>
      <c r="L27" s="100">
        <f>IF($K27=0,0,K27/J27)</f>
        <v>0</v>
      </c>
      <c r="N27" s="347" t="s">
        <v>15</v>
      </c>
      <c r="O27" s="347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182"/>
      <c r="X27" s="182"/>
    </row>
    <row r="28" spans="1:24" ht="16.899999999999999" customHeight="1" thickBot="1">
      <c r="A28" s="317"/>
      <c r="B28" s="319"/>
      <c r="C28" s="319"/>
      <c r="D28" s="321"/>
      <c r="E28" s="323"/>
      <c r="F28" s="336"/>
      <c r="G28" s="340"/>
      <c r="H28" s="336"/>
      <c r="I28" s="340"/>
      <c r="J28" s="321"/>
      <c r="K28" s="342"/>
      <c r="L28" s="101">
        <f>K27-J27</f>
        <v>0</v>
      </c>
      <c r="N28" s="347"/>
      <c r="O28" s="347"/>
      <c r="P28" s="19"/>
      <c r="Q28" s="19"/>
      <c r="R28" s="19"/>
      <c r="S28" s="19"/>
      <c r="T28" s="19"/>
      <c r="U28" s="19"/>
      <c r="V28" s="19"/>
      <c r="W28" s="182"/>
      <c r="X28" s="182"/>
    </row>
    <row r="29" spans="1:24" ht="16.899999999999999" customHeight="1">
      <c r="A29" s="300">
        <f>A41</f>
        <v>0</v>
      </c>
      <c r="B29" s="318"/>
      <c r="C29" s="318"/>
      <c r="D29" s="320">
        <f>(C29-B29+(C29&lt;B29))*24*60</f>
        <v>0</v>
      </c>
      <c r="E29" s="322"/>
      <c r="F29" s="335">
        <f>IF(E29=0,0,(F41/J3*60))</f>
        <v>0</v>
      </c>
      <c r="G29" s="339">
        <f>IF($K29=0,0,(K29*100)/(D29*$J$3/60))</f>
        <v>0</v>
      </c>
      <c r="H29" s="335">
        <f>T19+T26</f>
        <v>0</v>
      </c>
      <c r="I29" s="339">
        <f>D29-F29-T27</f>
        <v>0</v>
      </c>
      <c r="J29" s="320">
        <f>(D29-H29)/60*E29</f>
        <v>0</v>
      </c>
      <c r="K29" s="341">
        <f>F41</f>
        <v>0</v>
      </c>
      <c r="L29" s="100">
        <f>IF($K29=0,0,K29/J29)</f>
        <v>0</v>
      </c>
      <c r="V29" s="182"/>
      <c r="W29" s="182"/>
      <c r="X29" s="182"/>
    </row>
    <row r="30" spans="1:24" ht="16.899999999999999" customHeight="1" thickBot="1">
      <c r="A30" s="317"/>
      <c r="B30" s="319"/>
      <c r="C30" s="319"/>
      <c r="D30" s="321"/>
      <c r="E30" s="323"/>
      <c r="F30" s="336"/>
      <c r="G30" s="340"/>
      <c r="H30" s="336"/>
      <c r="I30" s="340"/>
      <c r="J30" s="321"/>
      <c r="K30" s="342"/>
      <c r="L30" s="101">
        <f>K29-J29</f>
        <v>0</v>
      </c>
      <c r="V30" s="182"/>
      <c r="W30" s="182"/>
      <c r="X30" s="182"/>
    </row>
    <row r="31" spans="1:24" ht="16.899999999999999" customHeight="1">
      <c r="A31" s="300">
        <f>A42</f>
        <v>0</v>
      </c>
      <c r="B31" s="318"/>
      <c r="C31" s="318"/>
      <c r="D31" s="320">
        <f>(C31-B31+(C31&lt;B31))*24*60</f>
        <v>0</v>
      </c>
      <c r="E31" s="322"/>
      <c r="F31" s="335">
        <f>IF(E31=0,0,(F42/J3*60))</f>
        <v>0</v>
      </c>
      <c r="G31" s="339">
        <f>IF($K31=0,0,(K31*100)/(D31*$J$3/60))</f>
        <v>0</v>
      </c>
      <c r="H31" s="335">
        <f>U19+U26</f>
        <v>0</v>
      </c>
      <c r="I31" s="339">
        <f>D31-F31-U27</f>
        <v>0</v>
      </c>
      <c r="J31" s="320">
        <f>(D31-H31)/60*E31</f>
        <v>0</v>
      </c>
      <c r="K31" s="341">
        <f>F42</f>
        <v>0</v>
      </c>
      <c r="L31" s="100">
        <f>IF($K31=0,0,K31/J31)</f>
        <v>0</v>
      </c>
      <c r="V31" s="182"/>
      <c r="W31" s="182"/>
      <c r="X31" s="182"/>
    </row>
    <row r="32" spans="1:24" ht="16.899999999999999" customHeight="1" thickBot="1">
      <c r="A32" s="317"/>
      <c r="B32" s="319"/>
      <c r="C32" s="319"/>
      <c r="D32" s="321"/>
      <c r="E32" s="323"/>
      <c r="F32" s="336"/>
      <c r="G32" s="340"/>
      <c r="H32" s="336"/>
      <c r="I32" s="340"/>
      <c r="J32" s="321"/>
      <c r="K32" s="342"/>
      <c r="L32" s="103">
        <f>K31-J31</f>
        <v>0</v>
      </c>
      <c r="V32" s="182"/>
      <c r="W32" s="182"/>
      <c r="X32" s="182"/>
    </row>
    <row r="33" spans="1:28" s="104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175" t="s">
        <v>81</v>
      </c>
      <c r="K33" s="140" t="s">
        <v>82</v>
      </c>
      <c r="L33" s="354">
        <f>IF($K34=0,0,K34/J34)</f>
        <v>0</v>
      </c>
      <c r="N33"/>
      <c r="O33"/>
      <c r="P33"/>
      <c r="Q33"/>
      <c r="R33"/>
      <c r="S33"/>
      <c r="T33"/>
      <c r="U33"/>
      <c r="V33" s="182"/>
      <c r="W33" s="105"/>
      <c r="X33" s="105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41">
        <f>J21+J23+J25+J27+J29+J31</f>
        <v>0</v>
      </c>
      <c r="K34" s="140">
        <f>K21+K23+K25+K27+K29+K31</f>
        <v>0</v>
      </c>
      <c r="L34" s="355"/>
      <c r="M34" s="182"/>
      <c r="V34" s="182"/>
      <c r="W34" s="182"/>
      <c r="X34" s="182"/>
    </row>
    <row r="35" spans="1:28" ht="17.25" customHeight="1">
      <c r="A35" s="363" t="s">
        <v>11</v>
      </c>
      <c r="B35" s="364"/>
      <c r="C35" s="364"/>
      <c r="D35" s="364"/>
      <c r="E35" s="337"/>
      <c r="F35" s="300" t="s">
        <v>78</v>
      </c>
      <c r="G35" s="300" t="s">
        <v>80</v>
      </c>
      <c r="H35" s="367"/>
      <c r="I35" s="20"/>
      <c r="J35" s="21"/>
      <c r="K35" s="22"/>
      <c r="L35" s="367" t="s">
        <v>56</v>
      </c>
      <c r="M35" s="356"/>
      <c r="V35" s="182"/>
      <c r="W35" s="106"/>
      <c r="X35" s="106"/>
    </row>
    <row r="36" spans="1:28" ht="17.25" customHeight="1" thickBot="1">
      <c r="A36" s="365"/>
      <c r="B36" s="366"/>
      <c r="C36" s="366"/>
      <c r="D36" s="366"/>
      <c r="E36" s="338"/>
      <c r="F36" s="302"/>
      <c r="G36" s="301"/>
      <c r="H36" s="368"/>
      <c r="I36" s="117"/>
      <c r="J36" s="118"/>
      <c r="K36" s="115"/>
      <c r="L36" s="368"/>
      <c r="M36" s="356"/>
      <c r="V36" s="182"/>
      <c r="W36" s="106"/>
      <c r="X36" s="106"/>
    </row>
    <row r="37" spans="1:28" ht="15.75" thickBot="1">
      <c r="A37" s="357"/>
      <c r="B37" s="358"/>
      <c r="C37" s="358"/>
      <c r="D37" s="358"/>
      <c r="E37" s="359"/>
      <c r="F37" s="62"/>
      <c r="G37" s="119"/>
      <c r="H37" s="120"/>
      <c r="I37" s="121"/>
      <c r="J37" s="122"/>
      <c r="K37" s="123">
        <f>G37</f>
        <v>0</v>
      </c>
      <c r="L37" s="107"/>
      <c r="M37" s="108"/>
      <c r="V37" s="182"/>
      <c r="W37" s="182"/>
      <c r="X37" s="182"/>
    </row>
    <row r="38" spans="1:28" ht="13.5" customHeight="1" thickBot="1">
      <c r="A38" s="360"/>
      <c r="B38" s="361"/>
      <c r="C38" s="361"/>
      <c r="D38" s="361"/>
      <c r="E38" s="362"/>
      <c r="F38" s="62"/>
      <c r="G38" s="124"/>
      <c r="H38" s="109"/>
      <c r="I38" s="110"/>
      <c r="J38" s="111"/>
      <c r="K38" s="17">
        <f t="shared" ref="K38:K42" si="2">G38</f>
        <v>0</v>
      </c>
      <c r="L38" s="64"/>
      <c r="M38" s="108"/>
      <c r="V38" s="182"/>
      <c r="W38" s="182"/>
      <c r="X38" s="182"/>
    </row>
    <row r="39" spans="1:28" ht="13.5" customHeight="1" thickBot="1">
      <c r="A39" s="360"/>
      <c r="B39" s="361"/>
      <c r="C39" s="361"/>
      <c r="D39" s="361"/>
      <c r="E39" s="362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182"/>
      <c r="W39" s="182"/>
      <c r="X39" s="182"/>
    </row>
    <row r="40" spans="1:28" ht="13.5" customHeight="1" thickBot="1">
      <c r="A40" s="360"/>
      <c r="B40" s="361"/>
      <c r="C40" s="361"/>
      <c r="D40" s="361"/>
      <c r="E40" s="362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182"/>
      <c r="W40" s="182"/>
      <c r="X40" s="182"/>
    </row>
    <row r="41" spans="1:28" ht="13.5" customHeight="1" thickBot="1">
      <c r="A41" s="360"/>
      <c r="B41" s="361"/>
      <c r="C41" s="361"/>
      <c r="D41" s="361"/>
      <c r="E41" s="362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182"/>
      <c r="W41" s="182"/>
      <c r="X41" s="182"/>
    </row>
    <row r="42" spans="1:28" ht="13.5" customHeight="1" thickBot="1">
      <c r="A42" s="369"/>
      <c r="B42" s="370"/>
      <c r="C42" s="370"/>
      <c r="D42" s="370"/>
      <c r="E42" s="371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182"/>
      <c r="W42" s="182"/>
      <c r="X42" s="182"/>
    </row>
    <row r="43" spans="1:28" ht="13.5" thickBot="1">
      <c r="A43" s="372" t="s">
        <v>79</v>
      </c>
      <c r="B43" s="373"/>
      <c r="C43" s="373"/>
      <c r="D43" s="373"/>
      <c r="E43" s="373"/>
      <c r="F43" s="374"/>
      <c r="G43" s="373"/>
      <c r="H43" s="373"/>
      <c r="I43" s="373"/>
      <c r="J43" s="375"/>
      <c r="K43" s="116">
        <f>SUM(K37:K42)</f>
        <v>0</v>
      </c>
      <c r="L43" s="116">
        <f>SUM(L38+L38)</f>
        <v>0</v>
      </c>
      <c r="M43" s="112"/>
      <c r="V43" s="182"/>
    </row>
    <row r="44" spans="1:28" ht="12.75" customHeight="1" thickBot="1"/>
    <row r="45" spans="1:28" ht="12.75" customHeight="1" thickBot="1">
      <c r="A45" s="376" t="s">
        <v>11</v>
      </c>
      <c r="B45" s="376" t="s">
        <v>59</v>
      </c>
      <c r="C45" s="378"/>
      <c r="D45" s="380" t="s">
        <v>58</v>
      </c>
      <c r="E45" s="378" t="s">
        <v>1</v>
      </c>
      <c r="F45" s="383" t="s">
        <v>6</v>
      </c>
      <c r="G45" s="384"/>
      <c r="H45" s="380" t="s">
        <v>5</v>
      </c>
      <c r="I45" s="388" t="s">
        <v>12</v>
      </c>
      <c r="J45" s="389"/>
      <c r="K45" s="380" t="s">
        <v>38</v>
      </c>
      <c r="L45" s="376" t="s">
        <v>0</v>
      </c>
      <c r="M45" s="383"/>
      <c r="N45" s="384"/>
      <c r="O45" s="380" t="s">
        <v>4</v>
      </c>
      <c r="P45" s="380" t="s">
        <v>2</v>
      </c>
      <c r="Q45" s="380" t="s">
        <v>3</v>
      </c>
      <c r="S45" s="390" t="s">
        <v>26</v>
      </c>
      <c r="T45" s="391"/>
      <c r="U45" s="391"/>
      <c r="V45" s="391"/>
      <c r="W45" s="391"/>
      <c r="X45" s="391"/>
      <c r="Y45" s="391"/>
      <c r="Z45" s="392"/>
    </row>
    <row r="46" spans="1:28" s="85" customFormat="1" ht="25.5" customHeight="1" thickBot="1">
      <c r="A46" s="377"/>
      <c r="B46" s="377"/>
      <c r="C46" s="379"/>
      <c r="D46" s="381"/>
      <c r="E46" s="382"/>
      <c r="F46" s="385"/>
      <c r="G46" s="386"/>
      <c r="H46" s="387"/>
      <c r="I46" s="27" t="s">
        <v>13</v>
      </c>
      <c r="J46" s="28" t="s">
        <v>14</v>
      </c>
      <c r="K46" s="381"/>
      <c r="L46" s="377"/>
      <c r="M46" s="399"/>
      <c r="N46" s="400"/>
      <c r="O46" s="381"/>
      <c r="P46" s="381"/>
      <c r="Q46" s="381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405">
        <f>A37</f>
        <v>0</v>
      </c>
      <c r="B47" s="23">
        <f>B21</f>
        <v>0</v>
      </c>
      <c r="C47" s="23">
        <f>B47+1/24</f>
        <v>4.1666666666666664E-2</v>
      </c>
      <c r="D47" s="1"/>
      <c r="E47" s="171"/>
      <c r="F47" s="408"/>
      <c r="G47" s="409"/>
      <c r="H47" s="2"/>
      <c r="I47" s="3"/>
      <c r="J47" s="3"/>
      <c r="K47" s="29">
        <f>(J47-I47+(J47&lt;I47))*24*60</f>
        <v>0</v>
      </c>
      <c r="L47" s="410"/>
      <c r="M47" s="411"/>
      <c r="N47" s="412"/>
      <c r="O47" s="35">
        <f t="shared" ref="O47:O110" si="3">IF(H47=$V$5,$F$7,"")</f>
        <v>0</v>
      </c>
      <c r="P47" s="171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406"/>
      <c r="B48" s="24">
        <f>C47</f>
        <v>4.1666666666666664E-2</v>
      </c>
      <c r="C48" s="24">
        <f>B48+1/24</f>
        <v>8.3333333333333329E-2</v>
      </c>
      <c r="D48" s="5"/>
      <c r="E48" s="172"/>
      <c r="F48" s="393"/>
      <c r="G48" s="394"/>
      <c r="H48" s="6"/>
      <c r="I48" s="7"/>
      <c r="J48" s="7"/>
      <c r="K48" s="30">
        <f t="shared" ref="K48:K111" si="4">(J48-I48+(J48&lt;I48))*24*60</f>
        <v>0</v>
      </c>
      <c r="L48" s="395"/>
      <c r="M48" s="396"/>
      <c r="N48" s="397"/>
      <c r="O48" s="36">
        <f t="shared" si="3"/>
        <v>0</v>
      </c>
      <c r="P48" s="172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406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172"/>
      <c r="F49" s="398"/>
      <c r="G49" s="398"/>
      <c r="H49" s="6"/>
      <c r="I49" s="7"/>
      <c r="J49" s="7"/>
      <c r="K49" s="30">
        <f t="shared" si="4"/>
        <v>0</v>
      </c>
      <c r="L49" s="395"/>
      <c r="M49" s="396"/>
      <c r="N49" s="397"/>
      <c r="O49" s="36">
        <f t="shared" si="3"/>
        <v>0</v>
      </c>
      <c r="P49" s="172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406"/>
      <c r="B50" s="24">
        <f t="shared" si="13"/>
        <v>0.125</v>
      </c>
      <c r="C50" s="24">
        <f t="shared" si="14"/>
        <v>0.16666666666666666</v>
      </c>
      <c r="D50" s="5"/>
      <c r="E50" s="172"/>
      <c r="F50" s="398"/>
      <c r="G50" s="398"/>
      <c r="H50" s="6"/>
      <c r="I50" s="7"/>
      <c r="J50" s="7"/>
      <c r="K50" s="30">
        <f t="shared" si="4"/>
        <v>0</v>
      </c>
      <c r="L50" s="395"/>
      <c r="M50" s="396"/>
      <c r="N50" s="397"/>
      <c r="O50" s="36">
        <f t="shared" si="3"/>
        <v>0</v>
      </c>
      <c r="P50" s="172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406"/>
      <c r="B51" s="24">
        <f t="shared" si="13"/>
        <v>0.16666666666666666</v>
      </c>
      <c r="C51" s="24">
        <f t="shared" si="14"/>
        <v>0.20833333333333331</v>
      </c>
      <c r="D51" s="5"/>
      <c r="E51" s="172"/>
      <c r="F51" s="398"/>
      <c r="G51" s="398"/>
      <c r="H51" s="6"/>
      <c r="I51" s="7"/>
      <c r="J51" s="7"/>
      <c r="K51" s="30">
        <f t="shared" si="4"/>
        <v>0</v>
      </c>
      <c r="L51" s="395"/>
      <c r="M51" s="396"/>
      <c r="N51" s="397"/>
      <c r="O51" s="36">
        <f t="shared" si="3"/>
        <v>0</v>
      </c>
      <c r="P51" s="172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406"/>
      <c r="B52" s="24">
        <f t="shared" si="13"/>
        <v>0.20833333333333331</v>
      </c>
      <c r="C52" s="24">
        <f t="shared" si="14"/>
        <v>0.24999999999999997</v>
      </c>
      <c r="D52" s="5"/>
      <c r="E52" s="172"/>
      <c r="F52" s="398"/>
      <c r="G52" s="398"/>
      <c r="H52" s="6"/>
      <c r="I52" s="7"/>
      <c r="J52" s="7"/>
      <c r="K52" s="30">
        <f t="shared" si="4"/>
        <v>0</v>
      </c>
      <c r="L52" s="395"/>
      <c r="M52" s="396"/>
      <c r="N52" s="397"/>
      <c r="O52" s="36">
        <f t="shared" si="3"/>
        <v>0</v>
      </c>
      <c r="P52" s="172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406"/>
      <c r="B53" s="24">
        <f t="shared" si="13"/>
        <v>0.24999999999999997</v>
      </c>
      <c r="C53" s="24">
        <f t="shared" si="14"/>
        <v>0.29166666666666663</v>
      </c>
      <c r="D53" s="5"/>
      <c r="E53" s="9"/>
      <c r="F53" s="398"/>
      <c r="G53" s="398"/>
      <c r="H53" s="6"/>
      <c r="I53" s="7"/>
      <c r="J53" s="7"/>
      <c r="K53" s="30">
        <f t="shared" si="4"/>
        <v>0</v>
      </c>
      <c r="L53" s="395"/>
      <c r="M53" s="396"/>
      <c r="N53" s="397"/>
      <c r="O53" s="36">
        <f t="shared" si="3"/>
        <v>0</v>
      </c>
      <c r="P53" s="172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406"/>
      <c r="B54" s="24">
        <f t="shared" si="13"/>
        <v>0.29166666666666663</v>
      </c>
      <c r="C54" s="24">
        <f t="shared" si="14"/>
        <v>0.33333333333333331</v>
      </c>
      <c r="D54" s="5"/>
      <c r="E54" s="9"/>
      <c r="F54" s="393"/>
      <c r="G54" s="394"/>
      <c r="H54" s="6"/>
      <c r="I54" s="7"/>
      <c r="J54" s="7"/>
      <c r="K54" s="30">
        <f t="shared" si="4"/>
        <v>0</v>
      </c>
      <c r="L54" s="395"/>
      <c r="M54" s="396"/>
      <c r="N54" s="397"/>
      <c r="O54" s="36">
        <f t="shared" si="3"/>
        <v>0</v>
      </c>
      <c r="P54" s="172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406"/>
      <c r="B55" s="24">
        <f t="shared" si="13"/>
        <v>0.33333333333333331</v>
      </c>
      <c r="C55" s="24">
        <f t="shared" si="14"/>
        <v>0.375</v>
      </c>
      <c r="D55" s="5"/>
      <c r="E55" s="9"/>
      <c r="F55" s="393"/>
      <c r="G55" s="394"/>
      <c r="H55" s="6"/>
      <c r="I55" s="7"/>
      <c r="J55" s="7"/>
      <c r="K55" s="30">
        <f t="shared" si="4"/>
        <v>0</v>
      </c>
      <c r="L55" s="395"/>
      <c r="M55" s="396"/>
      <c r="N55" s="397"/>
      <c r="O55" s="36">
        <f t="shared" si="3"/>
        <v>0</v>
      </c>
      <c r="P55" s="172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406"/>
      <c r="B56" s="24">
        <f t="shared" si="13"/>
        <v>0.375</v>
      </c>
      <c r="C56" s="24">
        <f t="shared" si="14"/>
        <v>0.41666666666666669</v>
      </c>
      <c r="D56" s="5"/>
      <c r="E56" s="9"/>
      <c r="F56" s="398"/>
      <c r="G56" s="398"/>
      <c r="H56" s="6"/>
      <c r="I56" s="7"/>
      <c r="J56" s="7"/>
      <c r="K56" s="30">
        <f t="shared" si="4"/>
        <v>0</v>
      </c>
      <c r="L56" s="395"/>
      <c r="M56" s="396"/>
      <c r="N56" s="397"/>
      <c r="O56" s="36">
        <f t="shared" si="3"/>
        <v>0</v>
      </c>
      <c r="P56" s="172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406"/>
      <c r="B57" s="24">
        <f t="shared" si="13"/>
        <v>0.41666666666666669</v>
      </c>
      <c r="C57" s="24">
        <f t="shared" si="14"/>
        <v>0.45833333333333337</v>
      </c>
      <c r="D57" s="10"/>
      <c r="E57" s="9"/>
      <c r="F57" s="398"/>
      <c r="G57" s="398"/>
      <c r="H57" s="6"/>
      <c r="I57" s="7"/>
      <c r="J57" s="7"/>
      <c r="K57" s="30">
        <f t="shared" si="4"/>
        <v>0</v>
      </c>
      <c r="L57" s="395"/>
      <c r="M57" s="396"/>
      <c r="N57" s="397"/>
      <c r="O57" s="36">
        <f t="shared" si="3"/>
        <v>0</v>
      </c>
      <c r="P57" s="172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407"/>
      <c r="B58" s="25">
        <f t="shared" si="13"/>
        <v>0.45833333333333337</v>
      </c>
      <c r="C58" s="26">
        <f t="shared" si="14"/>
        <v>0.5</v>
      </c>
      <c r="D58" s="11"/>
      <c r="E58" s="11"/>
      <c r="F58" s="401"/>
      <c r="G58" s="401"/>
      <c r="H58" s="6"/>
      <c r="I58" s="13"/>
      <c r="J58" s="13"/>
      <c r="K58" s="31">
        <f t="shared" si="4"/>
        <v>0</v>
      </c>
      <c r="L58" s="402"/>
      <c r="M58" s="403"/>
      <c r="N58" s="404"/>
      <c r="O58" s="172">
        <f t="shared" si="3"/>
        <v>0</v>
      </c>
      <c r="P58" s="173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405">
        <f>A38</f>
        <v>0</v>
      </c>
      <c r="B59" s="23">
        <f>B23</f>
        <v>0</v>
      </c>
      <c r="C59" s="23">
        <f>B59+1/24</f>
        <v>4.1666666666666664E-2</v>
      </c>
      <c r="D59" s="1"/>
      <c r="E59" s="171"/>
      <c r="F59" s="408"/>
      <c r="G59" s="409"/>
      <c r="H59" s="2"/>
      <c r="I59" s="3"/>
      <c r="J59" s="3"/>
      <c r="K59" s="29">
        <f t="shared" si="4"/>
        <v>0</v>
      </c>
      <c r="L59" s="410"/>
      <c r="M59" s="411"/>
      <c r="N59" s="412"/>
      <c r="O59" s="35">
        <f t="shared" si="3"/>
        <v>0</v>
      </c>
      <c r="P59" s="171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406"/>
      <c r="B60" s="24">
        <f>C59</f>
        <v>4.1666666666666664E-2</v>
      </c>
      <c r="C60" s="24">
        <f>B60+1/24</f>
        <v>8.3333333333333329E-2</v>
      </c>
      <c r="D60" s="5"/>
      <c r="E60" s="172"/>
      <c r="F60" s="393"/>
      <c r="G60" s="394"/>
      <c r="H60" s="6"/>
      <c r="I60" s="7"/>
      <c r="J60" s="7"/>
      <c r="K60" s="30">
        <f t="shared" si="4"/>
        <v>0</v>
      </c>
      <c r="L60" s="395"/>
      <c r="M60" s="396"/>
      <c r="N60" s="397"/>
      <c r="O60" s="36">
        <f t="shared" si="3"/>
        <v>0</v>
      </c>
      <c r="P60" s="172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406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172"/>
      <c r="F61" s="398"/>
      <c r="G61" s="398"/>
      <c r="H61" s="6"/>
      <c r="I61" s="7"/>
      <c r="J61" s="7"/>
      <c r="K61" s="30">
        <f t="shared" si="4"/>
        <v>0</v>
      </c>
      <c r="L61" s="395"/>
      <c r="M61" s="396"/>
      <c r="N61" s="397"/>
      <c r="O61" s="36">
        <f t="shared" si="3"/>
        <v>0</v>
      </c>
      <c r="P61" s="172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406"/>
      <c r="B62" s="24">
        <f t="shared" si="15"/>
        <v>0.125</v>
      </c>
      <c r="C62" s="24">
        <f t="shared" si="16"/>
        <v>0.16666666666666666</v>
      </c>
      <c r="D62" s="5"/>
      <c r="E62" s="172"/>
      <c r="F62" s="398"/>
      <c r="G62" s="398"/>
      <c r="H62" s="6"/>
      <c r="I62" s="7"/>
      <c r="J62" s="7"/>
      <c r="K62" s="30">
        <f t="shared" si="4"/>
        <v>0</v>
      </c>
      <c r="L62" s="395"/>
      <c r="M62" s="396"/>
      <c r="N62" s="397"/>
      <c r="O62" s="36">
        <f t="shared" si="3"/>
        <v>0</v>
      </c>
      <c r="P62" s="172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406"/>
      <c r="B63" s="24">
        <f t="shared" si="15"/>
        <v>0.16666666666666666</v>
      </c>
      <c r="C63" s="24">
        <f t="shared" si="16"/>
        <v>0.20833333333333331</v>
      </c>
      <c r="D63" s="5"/>
      <c r="E63" s="172"/>
      <c r="F63" s="398"/>
      <c r="G63" s="398"/>
      <c r="H63" s="6"/>
      <c r="I63" s="7"/>
      <c r="J63" s="7"/>
      <c r="K63" s="30">
        <f t="shared" si="4"/>
        <v>0</v>
      </c>
      <c r="L63" s="395"/>
      <c r="M63" s="396"/>
      <c r="N63" s="397"/>
      <c r="O63" s="36">
        <f t="shared" si="3"/>
        <v>0</v>
      </c>
      <c r="P63" s="172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406"/>
      <c r="B64" s="24">
        <f t="shared" si="15"/>
        <v>0.20833333333333331</v>
      </c>
      <c r="C64" s="24">
        <f t="shared" si="16"/>
        <v>0.24999999999999997</v>
      </c>
      <c r="D64" s="5"/>
      <c r="E64" s="172"/>
      <c r="F64" s="398"/>
      <c r="G64" s="398"/>
      <c r="H64" s="6"/>
      <c r="I64" s="7"/>
      <c r="J64" s="7"/>
      <c r="K64" s="30">
        <f t="shared" si="4"/>
        <v>0</v>
      </c>
      <c r="L64" s="395"/>
      <c r="M64" s="396"/>
      <c r="N64" s="397"/>
      <c r="O64" s="36">
        <f t="shared" si="3"/>
        <v>0</v>
      </c>
      <c r="P64" s="172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406"/>
      <c r="B65" s="24">
        <f t="shared" si="15"/>
        <v>0.24999999999999997</v>
      </c>
      <c r="C65" s="24">
        <f t="shared" si="16"/>
        <v>0.29166666666666663</v>
      </c>
      <c r="D65" s="5"/>
      <c r="E65" s="9"/>
      <c r="F65" s="398"/>
      <c r="G65" s="398"/>
      <c r="H65" s="6"/>
      <c r="I65" s="7"/>
      <c r="J65" s="7"/>
      <c r="K65" s="30">
        <f t="shared" si="4"/>
        <v>0</v>
      </c>
      <c r="L65" s="395"/>
      <c r="M65" s="396"/>
      <c r="N65" s="397"/>
      <c r="O65" s="36">
        <f t="shared" si="3"/>
        <v>0</v>
      </c>
      <c r="P65" s="172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406"/>
      <c r="B66" s="24">
        <f t="shared" si="15"/>
        <v>0.29166666666666663</v>
      </c>
      <c r="C66" s="24">
        <f t="shared" si="16"/>
        <v>0.33333333333333331</v>
      </c>
      <c r="D66" s="5"/>
      <c r="E66" s="9"/>
      <c r="F66" s="393"/>
      <c r="G66" s="394"/>
      <c r="H66" s="6"/>
      <c r="I66" s="7"/>
      <c r="J66" s="7"/>
      <c r="K66" s="30">
        <f t="shared" si="4"/>
        <v>0</v>
      </c>
      <c r="L66" s="395"/>
      <c r="M66" s="396"/>
      <c r="N66" s="397"/>
      <c r="O66" s="36">
        <f t="shared" si="3"/>
        <v>0</v>
      </c>
      <c r="P66" s="172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406"/>
      <c r="B67" s="24">
        <f t="shared" si="15"/>
        <v>0.33333333333333331</v>
      </c>
      <c r="C67" s="24">
        <f t="shared" si="16"/>
        <v>0.375</v>
      </c>
      <c r="D67" s="5"/>
      <c r="E67" s="9"/>
      <c r="F67" s="393"/>
      <c r="G67" s="394"/>
      <c r="H67" s="6"/>
      <c r="I67" s="7"/>
      <c r="J67" s="7"/>
      <c r="K67" s="30">
        <f t="shared" si="4"/>
        <v>0</v>
      </c>
      <c r="L67" s="395"/>
      <c r="M67" s="396"/>
      <c r="N67" s="397"/>
      <c r="O67" s="36">
        <f t="shared" si="3"/>
        <v>0</v>
      </c>
      <c r="P67" s="172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406"/>
      <c r="B68" s="24">
        <f t="shared" si="15"/>
        <v>0.375</v>
      </c>
      <c r="C68" s="24">
        <f t="shared" si="16"/>
        <v>0.41666666666666669</v>
      </c>
      <c r="D68" s="5"/>
      <c r="E68" s="9"/>
      <c r="F68" s="398"/>
      <c r="G68" s="398"/>
      <c r="H68" s="6"/>
      <c r="I68" s="7"/>
      <c r="J68" s="7"/>
      <c r="K68" s="30">
        <f t="shared" si="4"/>
        <v>0</v>
      </c>
      <c r="L68" s="395"/>
      <c r="M68" s="396"/>
      <c r="N68" s="397"/>
      <c r="O68" s="36">
        <f t="shared" si="3"/>
        <v>0</v>
      </c>
      <c r="P68" s="172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407"/>
      <c r="B69" s="25">
        <f t="shared" si="15"/>
        <v>0.41666666666666669</v>
      </c>
      <c r="C69" s="25">
        <f t="shared" si="16"/>
        <v>0.45833333333333337</v>
      </c>
      <c r="D69" s="15"/>
      <c r="E69" s="11"/>
      <c r="F69" s="401"/>
      <c r="G69" s="401"/>
      <c r="H69" s="12"/>
      <c r="I69" s="13"/>
      <c r="J69" s="13"/>
      <c r="K69" s="31">
        <f t="shared" si="4"/>
        <v>0</v>
      </c>
      <c r="L69" s="402"/>
      <c r="M69" s="403"/>
      <c r="N69" s="404"/>
      <c r="O69" s="172">
        <f t="shared" si="3"/>
        <v>0</v>
      </c>
      <c r="P69" s="173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405">
        <f>A39</f>
        <v>0</v>
      </c>
      <c r="B70" s="23">
        <f>B25</f>
        <v>0</v>
      </c>
      <c r="C70" s="23">
        <f>B70+1/24</f>
        <v>4.1666666666666664E-2</v>
      </c>
      <c r="D70" s="1"/>
      <c r="E70" s="171"/>
      <c r="F70" s="408"/>
      <c r="G70" s="409"/>
      <c r="H70" s="2"/>
      <c r="I70" s="3"/>
      <c r="J70" s="3"/>
      <c r="K70" s="29">
        <f t="shared" si="4"/>
        <v>0</v>
      </c>
      <c r="L70" s="410"/>
      <c r="M70" s="411"/>
      <c r="N70" s="412"/>
      <c r="O70" s="35">
        <f t="shared" si="3"/>
        <v>0</v>
      </c>
      <c r="P70" s="171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406"/>
      <c r="B71" s="24">
        <f>C70</f>
        <v>4.1666666666666664E-2</v>
      </c>
      <c r="C71" s="24">
        <f>B71+1/24</f>
        <v>8.3333333333333329E-2</v>
      </c>
      <c r="D71" s="5"/>
      <c r="E71" s="172"/>
      <c r="F71" s="393"/>
      <c r="G71" s="394"/>
      <c r="H71" s="6"/>
      <c r="I71" s="7"/>
      <c r="J71" s="7"/>
      <c r="K71" s="30">
        <f t="shared" si="4"/>
        <v>0</v>
      </c>
      <c r="L71" s="395"/>
      <c r="M71" s="396"/>
      <c r="N71" s="397"/>
      <c r="O71" s="36">
        <f t="shared" si="3"/>
        <v>0</v>
      </c>
      <c r="P71" s="172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40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172"/>
      <c r="F72" s="398"/>
      <c r="G72" s="398"/>
      <c r="H72" s="6"/>
      <c r="I72" s="7"/>
      <c r="J72" s="7"/>
      <c r="K72" s="30">
        <f t="shared" si="4"/>
        <v>0</v>
      </c>
      <c r="L72" s="395"/>
      <c r="M72" s="396"/>
      <c r="N72" s="397"/>
      <c r="O72" s="36">
        <f t="shared" si="3"/>
        <v>0</v>
      </c>
      <c r="P72" s="172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406"/>
      <c r="B73" s="24">
        <f t="shared" si="17"/>
        <v>0.125</v>
      </c>
      <c r="C73" s="24">
        <f t="shared" si="18"/>
        <v>0.16666666666666666</v>
      </c>
      <c r="D73" s="5"/>
      <c r="E73" s="172"/>
      <c r="F73" s="398"/>
      <c r="G73" s="398"/>
      <c r="H73" s="6"/>
      <c r="I73" s="7"/>
      <c r="J73" s="7"/>
      <c r="K73" s="30">
        <f t="shared" si="4"/>
        <v>0</v>
      </c>
      <c r="L73" s="395"/>
      <c r="M73" s="396"/>
      <c r="N73" s="397"/>
      <c r="O73" s="36">
        <f t="shared" si="3"/>
        <v>0</v>
      </c>
      <c r="P73" s="172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406"/>
      <c r="B74" s="24">
        <f t="shared" si="17"/>
        <v>0.16666666666666666</v>
      </c>
      <c r="C74" s="24">
        <f t="shared" si="18"/>
        <v>0.20833333333333331</v>
      </c>
      <c r="D74" s="5"/>
      <c r="E74" s="172"/>
      <c r="F74" s="398"/>
      <c r="G74" s="398"/>
      <c r="H74" s="6"/>
      <c r="I74" s="7"/>
      <c r="J74" s="7"/>
      <c r="K74" s="30">
        <f t="shared" si="4"/>
        <v>0</v>
      </c>
      <c r="L74" s="395"/>
      <c r="M74" s="396"/>
      <c r="N74" s="397"/>
      <c r="O74" s="36">
        <f t="shared" si="3"/>
        <v>0</v>
      </c>
      <c r="P74" s="172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406"/>
      <c r="B75" s="24">
        <f t="shared" si="17"/>
        <v>0.20833333333333331</v>
      </c>
      <c r="C75" s="24">
        <f t="shared" si="18"/>
        <v>0.24999999999999997</v>
      </c>
      <c r="D75" s="5"/>
      <c r="E75" s="172"/>
      <c r="F75" s="398"/>
      <c r="G75" s="398"/>
      <c r="H75" s="6"/>
      <c r="I75" s="7"/>
      <c r="J75" s="7"/>
      <c r="K75" s="30">
        <f t="shared" si="4"/>
        <v>0</v>
      </c>
      <c r="L75" s="395"/>
      <c r="M75" s="396"/>
      <c r="N75" s="397"/>
      <c r="O75" s="36">
        <f t="shared" si="3"/>
        <v>0</v>
      </c>
      <c r="P75" s="172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406"/>
      <c r="B76" s="24">
        <f t="shared" si="17"/>
        <v>0.24999999999999997</v>
      </c>
      <c r="C76" s="24">
        <f t="shared" si="18"/>
        <v>0.29166666666666663</v>
      </c>
      <c r="D76" s="5"/>
      <c r="E76" s="9"/>
      <c r="F76" s="398"/>
      <c r="G76" s="398"/>
      <c r="H76" s="6"/>
      <c r="I76" s="7"/>
      <c r="J76" s="7"/>
      <c r="K76" s="30">
        <f t="shared" si="4"/>
        <v>0</v>
      </c>
      <c r="L76" s="395"/>
      <c r="M76" s="396"/>
      <c r="N76" s="397"/>
      <c r="O76" s="36">
        <f t="shared" si="3"/>
        <v>0</v>
      </c>
      <c r="P76" s="172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406"/>
      <c r="B77" s="24">
        <f t="shared" si="17"/>
        <v>0.29166666666666663</v>
      </c>
      <c r="C77" s="24">
        <f t="shared" si="18"/>
        <v>0.33333333333333331</v>
      </c>
      <c r="D77" s="5"/>
      <c r="E77" s="9"/>
      <c r="F77" s="393"/>
      <c r="G77" s="394"/>
      <c r="H77" s="6"/>
      <c r="I77" s="7"/>
      <c r="J77" s="7"/>
      <c r="K77" s="30">
        <f t="shared" si="4"/>
        <v>0</v>
      </c>
      <c r="L77" s="395"/>
      <c r="M77" s="396"/>
      <c r="N77" s="397"/>
      <c r="O77" s="36">
        <f t="shared" si="3"/>
        <v>0</v>
      </c>
      <c r="P77" s="172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406"/>
      <c r="B78" s="24">
        <f t="shared" si="17"/>
        <v>0.33333333333333331</v>
      </c>
      <c r="C78" s="24">
        <f t="shared" si="18"/>
        <v>0.375</v>
      </c>
      <c r="D78" s="5"/>
      <c r="E78" s="9"/>
      <c r="F78" s="393"/>
      <c r="G78" s="394"/>
      <c r="H78" s="6"/>
      <c r="I78" s="7"/>
      <c r="J78" s="7"/>
      <c r="K78" s="30">
        <f t="shared" si="4"/>
        <v>0</v>
      </c>
      <c r="L78" s="395"/>
      <c r="M78" s="396"/>
      <c r="N78" s="397"/>
      <c r="O78" s="36">
        <f t="shared" si="3"/>
        <v>0</v>
      </c>
      <c r="P78" s="172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406"/>
      <c r="B79" s="24">
        <f t="shared" si="17"/>
        <v>0.375</v>
      </c>
      <c r="C79" s="24">
        <f t="shared" si="18"/>
        <v>0.41666666666666669</v>
      </c>
      <c r="D79" s="5"/>
      <c r="E79" s="9"/>
      <c r="F79" s="398"/>
      <c r="G79" s="398"/>
      <c r="H79" s="6"/>
      <c r="I79" s="7"/>
      <c r="J79" s="7"/>
      <c r="K79" s="30">
        <f t="shared" si="4"/>
        <v>0</v>
      </c>
      <c r="L79" s="395"/>
      <c r="M79" s="396"/>
      <c r="N79" s="397"/>
      <c r="O79" s="36">
        <f t="shared" si="3"/>
        <v>0</v>
      </c>
      <c r="P79" s="172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407"/>
      <c r="B80" s="25">
        <f t="shared" si="17"/>
        <v>0.41666666666666669</v>
      </c>
      <c r="C80" s="25">
        <f t="shared" si="18"/>
        <v>0.45833333333333337</v>
      </c>
      <c r="D80" s="15"/>
      <c r="E80" s="11"/>
      <c r="F80" s="401"/>
      <c r="G80" s="401"/>
      <c r="H80" s="12"/>
      <c r="I80" s="13"/>
      <c r="J80" s="13"/>
      <c r="K80" s="31">
        <f t="shared" si="4"/>
        <v>0</v>
      </c>
      <c r="L80" s="402"/>
      <c r="M80" s="403"/>
      <c r="N80" s="404"/>
      <c r="O80" s="172">
        <f t="shared" si="3"/>
        <v>0</v>
      </c>
      <c r="P80" s="173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405">
        <f>A40</f>
        <v>0</v>
      </c>
      <c r="B81" s="23">
        <f>B27</f>
        <v>0</v>
      </c>
      <c r="C81" s="23">
        <f>B81+1/24</f>
        <v>4.1666666666666664E-2</v>
      </c>
      <c r="D81" s="1"/>
      <c r="E81" s="171"/>
      <c r="F81" s="408"/>
      <c r="G81" s="409"/>
      <c r="H81" s="2"/>
      <c r="I81" s="3"/>
      <c r="J81" s="3"/>
      <c r="K81" s="29">
        <f t="shared" si="4"/>
        <v>0</v>
      </c>
      <c r="L81" s="410"/>
      <c r="M81" s="411"/>
      <c r="N81" s="412"/>
      <c r="O81" s="35">
        <f t="shared" si="3"/>
        <v>0</v>
      </c>
      <c r="P81" s="171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406"/>
      <c r="B82" s="24">
        <f>C81</f>
        <v>4.1666666666666664E-2</v>
      </c>
      <c r="C82" s="24">
        <f>B82+1/24</f>
        <v>8.3333333333333329E-2</v>
      </c>
      <c r="D82" s="5"/>
      <c r="E82" s="172"/>
      <c r="F82" s="393"/>
      <c r="G82" s="394"/>
      <c r="H82" s="6"/>
      <c r="I82" s="7"/>
      <c r="J82" s="7"/>
      <c r="K82" s="30">
        <f t="shared" si="4"/>
        <v>0</v>
      </c>
      <c r="L82" s="395"/>
      <c r="M82" s="396"/>
      <c r="N82" s="397"/>
      <c r="O82" s="36">
        <f t="shared" si="3"/>
        <v>0</v>
      </c>
      <c r="P82" s="172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40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172"/>
      <c r="F83" s="398"/>
      <c r="G83" s="398"/>
      <c r="H83" s="6"/>
      <c r="I83" s="7"/>
      <c r="J83" s="7"/>
      <c r="K83" s="30">
        <f t="shared" si="4"/>
        <v>0</v>
      </c>
      <c r="L83" s="395"/>
      <c r="M83" s="396"/>
      <c r="N83" s="397"/>
      <c r="O83" s="36">
        <f t="shared" si="3"/>
        <v>0</v>
      </c>
      <c r="P83" s="172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406"/>
      <c r="B84" s="24">
        <f t="shared" si="19"/>
        <v>0.125</v>
      </c>
      <c r="C84" s="24">
        <f t="shared" si="20"/>
        <v>0.16666666666666666</v>
      </c>
      <c r="D84" s="5"/>
      <c r="E84" s="172"/>
      <c r="F84" s="398"/>
      <c r="G84" s="398"/>
      <c r="H84" s="6"/>
      <c r="I84" s="7"/>
      <c r="J84" s="7"/>
      <c r="K84" s="30">
        <f t="shared" si="4"/>
        <v>0</v>
      </c>
      <c r="L84" s="395"/>
      <c r="M84" s="396"/>
      <c r="N84" s="397"/>
      <c r="O84" s="36">
        <f t="shared" si="3"/>
        <v>0</v>
      </c>
      <c r="P84" s="172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406"/>
      <c r="B85" s="24">
        <f t="shared" si="19"/>
        <v>0.16666666666666666</v>
      </c>
      <c r="C85" s="24">
        <f t="shared" si="20"/>
        <v>0.20833333333333331</v>
      </c>
      <c r="D85" s="5"/>
      <c r="E85" s="172"/>
      <c r="F85" s="398"/>
      <c r="G85" s="398"/>
      <c r="H85" s="6"/>
      <c r="I85" s="7"/>
      <c r="J85" s="7"/>
      <c r="K85" s="30">
        <f t="shared" si="4"/>
        <v>0</v>
      </c>
      <c r="L85" s="395"/>
      <c r="M85" s="396"/>
      <c r="N85" s="397"/>
      <c r="O85" s="36">
        <f t="shared" si="3"/>
        <v>0</v>
      </c>
      <c r="P85" s="172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406"/>
      <c r="B86" s="24">
        <f t="shared" si="19"/>
        <v>0.20833333333333331</v>
      </c>
      <c r="C86" s="24">
        <f t="shared" si="20"/>
        <v>0.24999999999999997</v>
      </c>
      <c r="D86" s="5"/>
      <c r="E86" s="172"/>
      <c r="F86" s="398"/>
      <c r="G86" s="398"/>
      <c r="H86" s="6"/>
      <c r="I86" s="7"/>
      <c r="J86" s="7"/>
      <c r="K86" s="30">
        <f t="shared" si="4"/>
        <v>0</v>
      </c>
      <c r="L86" s="395"/>
      <c r="M86" s="396"/>
      <c r="N86" s="397"/>
      <c r="O86" s="36">
        <f t="shared" si="3"/>
        <v>0</v>
      </c>
      <c r="P86" s="172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406"/>
      <c r="B87" s="24">
        <f t="shared" si="19"/>
        <v>0.24999999999999997</v>
      </c>
      <c r="C87" s="24">
        <f t="shared" si="20"/>
        <v>0.29166666666666663</v>
      </c>
      <c r="D87" s="5"/>
      <c r="E87" s="9"/>
      <c r="F87" s="398"/>
      <c r="G87" s="398"/>
      <c r="H87" s="6"/>
      <c r="I87" s="7"/>
      <c r="J87" s="7"/>
      <c r="K87" s="30">
        <f t="shared" si="4"/>
        <v>0</v>
      </c>
      <c r="L87" s="395"/>
      <c r="M87" s="396"/>
      <c r="N87" s="397"/>
      <c r="O87" s="36">
        <f t="shared" si="3"/>
        <v>0</v>
      </c>
      <c r="P87" s="172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406"/>
      <c r="B88" s="24">
        <f t="shared" si="19"/>
        <v>0.29166666666666663</v>
      </c>
      <c r="C88" s="24">
        <f t="shared" si="20"/>
        <v>0.33333333333333331</v>
      </c>
      <c r="D88" s="5"/>
      <c r="E88" s="9"/>
      <c r="F88" s="393"/>
      <c r="G88" s="394"/>
      <c r="H88" s="6"/>
      <c r="I88" s="7"/>
      <c r="J88" s="7"/>
      <c r="K88" s="30">
        <f t="shared" si="4"/>
        <v>0</v>
      </c>
      <c r="L88" s="395"/>
      <c r="M88" s="396"/>
      <c r="N88" s="397"/>
      <c r="O88" s="36">
        <f t="shared" si="3"/>
        <v>0</v>
      </c>
      <c r="P88" s="172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406"/>
      <c r="B89" s="24">
        <f t="shared" si="19"/>
        <v>0.33333333333333331</v>
      </c>
      <c r="C89" s="24">
        <f t="shared" si="20"/>
        <v>0.375</v>
      </c>
      <c r="D89" s="5"/>
      <c r="E89" s="9"/>
      <c r="F89" s="393"/>
      <c r="G89" s="394"/>
      <c r="H89" s="6"/>
      <c r="I89" s="7"/>
      <c r="J89" s="7"/>
      <c r="K89" s="30">
        <f t="shared" si="4"/>
        <v>0</v>
      </c>
      <c r="L89" s="395"/>
      <c r="M89" s="396"/>
      <c r="N89" s="397"/>
      <c r="O89" s="36">
        <f t="shared" si="3"/>
        <v>0</v>
      </c>
      <c r="P89" s="172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406"/>
      <c r="B90" s="24">
        <f t="shared" si="19"/>
        <v>0.375</v>
      </c>
      <c r="C90" s="24">
        <f t="shared" si="20"/>
        <v>0.41666666666666669</v>
      </c>
      <c r="D90" s="5"/>
      <c r="E90" s="9"/>
      <c r="F90" s="398"/>
      <c r="G90" s="398"/>
      <c r="H90" s="6"/>
      <c r="I90" s="7"/>
      <c r="J90" s="7"/>
      <c r="K90" s="30">
        <f t="shared" si="4"/>
        <v>0</v>
      </c>
      <c r="L90" s="395"/>
      <c r="M90" s="396"/>
      <c r="N90" s="397"/>
      <c r="O90" s="36">
        <f t="shared" si="3"/>
        <v>0</v>
      </c>
      <c r="P90" s="172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407"/>
      <c r="B91" s="25">
        <f t="shared" si="19"/>
        <v>0.41666666666666669</v>
      </c>
      <c r="C91" s="25">
        <f t="shared" si="20"/>
        <v>0.45833333333333337</v>
      </c>
      <c r="D91" s="15"/>
      <c r="E91" s="11"/>
      <c r="F91" s="401"/>
      <c r="G91" s="401"/>
      <c r="H91" s="12"/>
      <c r="I91" s="13"/>
      <c r="J91" s="13"/>
      <c r="K91" s="31">
        <f t="shared" si="4"/>
        <v>0</v>
      </c>
      <c r="L91" s="402"/>
      <c r="M91" s="403"/>
      <c r="N91" s="404"/>
      <c r="O91" s="172">
        <f t="shared" si="3"/>
        <v>0</v>
      </c>
      <c r="P91" s="173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406">
        <f>A41</f>
        <v>0</v>
      </c>
      <c r="B92" s="23">
        <f>B29</f>
        <v>0</v>
      </c>
      <c r="C92" s="23">
        <f>B92+1/24</f>
        <v>4.1666666666666664E-2</v>
      </c>
      <c r="D92" s="1"/>
      <c r="E92" s="171"/>
      <c r="F92" s="408"/>
      <c r="G92" s="409"/>
      <c r="H92" s="2"/>
      <c r="I92" s="3"/>
      <c r="J92" s="3"/>
      <c r="K92" s="29">
        <f t="shared" si="4"/>
        <v>0</v>
      </c>
      <c r="L92" s="410"/>
      <c r="M92" s="411"/>
      <c r="N92" s="412"/>
      <c r="O92" s="35">
        <f t="shared" si="3"/>
        <v>0</v>
      </c>
      <c r="P92" s="171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406"/>
      <c r="B93" s="24">
        <f>C92</f>
        <v>4.1666666666666664E-2</v>
      </c>
      <c r="C93" s="24">
        <f>B93+1/24</f>
        <v>8.3333333333333329E-2</v>
      </c>
      <c r="D93" s="5"/>
      <c r="E93" s="172"/>
      <c r="F93" s="393"/>
      <c r="G93" s="394"/>
      <c r="H93" s="6"/>
      <c r="I93" s="7"/>
      <c r="J93" s="7"/>
      <c r="K93" s="30">
        <f t="shared" si="4"/>
        <v>0</v>
      </c>
      <c r="L93" s="395"/>
      <c r="M93" s="396"/>
      <c r="N93" s="397"/>
      <c r="O93" s="36">
        <f t="shared" si="3"/>
        <v>0</v>
      </c>
      <c r="P93" s="172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40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172"/>
      <c r="F94" s="398"/>
      <c r="G94" s="398"/>
      <c r="H94" s="6"/>
      <c r="I94" s="7"/>
      <c r="J94" s="7"/>
      <c r="K94" s="30">
        <f t="shared" si="4"/>
        <v>0</v>
      </c>
      <c r="L94" s="395"/>
      <c r="M94" s="396"/>
      <c r="N94" s="397"/>
      <c r="O94" s="36">
        <f t="shared" si="3"/>
        <v>0</v>
      </c>
      <c r="P94" s="172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406"/>
      <c r="B95" s="24">
        <f t="shared" si="21"/>
        <v>0.125</v>
      </c>
      <c r="C95" s="24">
        <f t="shared" si="22"/>
        <v>0.16666666666666666</v>
      </c>
      <c r="D95" s="5"/>
      <c r="E95" s="172"/>
      <c r="F95" s="398"/>
      <c r="G95" s="398"/>
      <c r="H95" s="6"/>
      <c r="I95" s="7"/>
      <c r="J95" s="7"/>
      <c r="K95" s="30">
        <f t="shared" si="4"/>
        <v>0</v>
      </c>
      <c r="L95" s="395"/>
      <c r="M95" s="396"/>
      <c r="N95" s="397"/>
      <c r="O95" s="36">
        <f t="shared" si="3"/>
        <v>0</v>
      </c>
      <c r="P95" s="172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406"/>
      <c r="B96" s="24">
        <f t="shared" si="21"/>
        <v>0.16666666666666666</v>
      </c>
      <c r="C96" s="24">
        <f t="shared" si="22"/>
        <v>0.20833333333333331</v>
      </c>
      <c r="D96" s="5"/>
      <c r="E96" s="172"/>
      <c r="F96" s="398"/>
      <c r="G96" s="398"/>
      <c r="H96" s="6"/>
      <c r="I96" s="7"/>
      <c r="J96" s="7"/>
      <c r="K96" s="30">
        <f t="shared" si="4"/>
        <v>0</v>
      </c>
      <c r="L96" s="395"/>
      <c r="M96" s="396"/>
      <c r="N96" s="397"/>
      <c r="O96" s="36">
        <f t="shared" si="3"/>
        <v>0</v>
      </c>
      <c r="P96" s="172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406"/>
      <c r="B97" s="24">
        <f t="shared" si="21"/>
        <v>0.20833333333333331</v>
      </c>
      <c r="C97" s="24">
        <f t="shared" si="22"/>
        <v>0.24999999999999997</v>
      </c>
      <c r="D97" s="5"/>
      <c r="E97" s="172"/>
      <c r="F97" s="398"/>
      <c r="G97" s="398"/>
      <c r="H97" s="6"/>
      <c r="I97" s="7"/>
      <c r="J97" s="7"/>
      <c r="K97" s="30">
        <f t="shared" si="4"/>
        <v>0</v>
      </c>
      <c r="L97" s="395"/>
      <c r="M97" s="396"/>
      <c r="N97" s="397"/>
      <c r="O97" s="36">
        <f t="shared" si="3"/>
        <v>0</v>
      </c>
      <c r="P97" s="172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406"/>
      <c r="B98" s="24">
        <f t="shared" si="21"/>
        <v>0.24999999999999997</v>
      </c>
      <c r="C98" s="24">
        <f t="shared" si="22"/>
        <v>0.29166666666666663</v>
      </c>
      <c r="D98" s="5"/>
      <c r="E98" s="9"/>
      <c r="F98" s="398"/>
      <c r="G98" s="398"/>
      <c r="H98" s="6"/>
      <c r="I98" s="7"/>
      <c r="J98" s="7"/>
      <c r="K98" s="30">
        <f t="shared" si="4"/>
        <v>0</v>
      </c>
      <c r="L98" s="395"/>
      <c r="M98" s="396"/>
      <c r="N98" s="397"/>
      <c r="O98" s="36">
        <f t="shared" si="3"/>
        <v>0</v>
      </c>
      <c r="P98" s="172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406"/>
      <c r="B99" s="24">
        <f t="shared" si="21"/>
        <v>0.29166666666666663</v>
      </c>
      <c r="C99" s="24">
        <f t="shared" si="22"/>
        <v>0.33333333333333331</v>
      </c>
      <c r="D99" s="5"/>
      <c r="E99" s="9"/>
      <c r="F99" s="393"/>
      <c r="G99" s="394"/>
      <c r="H99" s="6"/>
      <c r="I99" s="7"/>
      <c r="J99" s="7"/>
      <c r="K99" s="30">
        <f t="shared" si="4"/>
        <v>0</v>
      </c>
      <c r="L99" s="395"/>
      <c r="M99" s="396"/>
      <c r="N99" s="397"/>
      <c r="O99" s="36">
        <f t="shared" si="3"/>
        <v>0</v>
      </c>
      <c r="P99" s="172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406"/>
      <c r="B100" s="24">
        <f t="shared" si="21"/>
        <v>0.33333333333333331</v>
      </c>
      <c r="C100" s="24">
        <f t="shared" si="22"/>
        <v>0.375</v>
      </c>
      <c r="D100" s="5"/>
      <c r="E100" s="9"/>
      <c r="F100" s="393"/>
      <c r="G100" s="394"/>
      <c r="H100" s="6"/>
      <c r="I100" s="7"/>
      <c r="J100" s="7"/>
      <c r="K100" s="30">
        <f t="shared" si="4"/>
        <v>0</v>
      </c>
      <c r="L100" s="395"/>
      <c r="M100" s="396"/>
      <c r="N100" s="397"/>
      <c r="O100" s="36">
        <f t="shared" si="3"/>
        <v>0</v>
      </c>
      <c r="P100" s="172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406"/>
      <c r="B101" s="24">
        <f t="shared" si="21"/>
        <v>0.375</v>
      </c>
      <c r="C101" s="24">
        <f t="shared" si="22"/>
        <v>0.41666666666666669</v>
      </c>
      <c r="D101" s="5"/>
      <c r="E101" s="9"/>
      <c r="F101" s="398"/>
      <c r="G101" s="398"/>
      <c r="H101" s="6"/>
      <c r="I101" s="7"/>
      <c r="J101" s="7"/>
      <c r="K101" s="30">
        <f t="shared" si="4"/>
        <v>0</v>
      </c>
      <c r="L101" s="395"/>
      <c r="M101" s="396"/>
      <c r="N101" s="397"/>
      <c r="O101" s="36">
        <f t="shared" si="3"/>
        <v>0</v>
      </c>
      <c r="P101" s="172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407"/>
      <c r="B102" s="25">
        <f t="shared" si="21"/>
        <v>0.41666666666666669</v>
      </c>
      <c r="C102" s="25">
        <f t="shared" si="22"/>
        <v>0.45833333333333337</v>
      </c>
      <c r="D102" s="15"/>
      <c r="E102" s="11"/>
      <c r="F102" s="401"/>
      <c r="G102" s="401"/>
      <c r="H102" s="12"/>
      <c r="I102" s="13"/>
      <c r="J102" s="13"/>
      <c r="K102" s="31">
        <f t="shared" si="4"/>
        <v>0</v>
      </c>
      <c r="L102" s="402"/>
      <c r="M102" s="403"/>
      <c r="N102" s="404"/>
      <c r="O102" s="172">
        <f t="shared" si="3"/>
        <v>0</v>
      </c>
      <c r="P102" s="173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405">
        <f>A42</f>
        <v>0</v>
      </c>
      <c r="B103" s="23">
        <f>B31</f>
        <v>0</v>
      </c>
      <c r="C103" s="23">
        <f>B103+1/24</f>
        <v>4.1666666666666664E-2</v>
      </c>
      <c r="D103" s="1"/>
      <c r="E103" s="171"/>
      <c r="F103" s="408"/>
      <c r="G103" s="409"/>
      <c r="H103" s="2"/>
      <c r="I103" s="3"/>
      <c r="J103" s="3"/>
      <c r="K103" s="29">
        <f t="shared" si="4"/>
        <v>0</v>
      </c>
      <c r="L103" s="410"/>
      <c r="M103" s="411"/>
      <c r="N103" s="412"/>
      <c r="O103" s="35">
        <f t="shared" si="3"/>
        <v>0</v>
      </c>
      <c r="P103" s="171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406"/>
      <c r="B104" s="24">
        <f>C103</f>
        <v>4.1666666666666664E-2</v>
      </c>
      <c r="C104" s="24">
        <f>B104+1/24</f>
        <v>8.3333333333333329E-2</v>
      </c>
      <c r="D104" s="5"/>
      <c r="E104" s="172"/>
      <c r="F104" s="393"/>
      <c r="G104" s="394"/>
      <c r="H104" s="6"/>
      <c r="I104" s="7"/>
      <c r="J104" s="7"/>
      <c r="K104" s="30">
        <f t="shared" si="4"/>
        <v>0</v>
      </c>
      <c r="L104" s="395"/>
      <c r="M104" s="396"/>
      <c r="N104" s="397"/>
      <c r="O104" s="36">
        <f t="shared" si="3"/>
        <v>0</v>
      </c>
      <c r="P104" s="172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40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172"/>
      <c r="F105" s="398"/>
      <c r="G105" s="398"/>
      <c r="H105" s="6"/>
      <c r="I105" s="7"/>
      <c r="J105" s="7"/>
      <c r="K105" s="30">
        <f t="shared" si="4"/>
        <v>0</v>
      </c>
      <c r="L105" s="395"/>
      <c r="M105" s="396"/>
      <c r="N105" s="397"/>
      <c r="O105" s="36">
        <f t="shared" si="3"/>
        <v>0</v>
      </c>
      <c r="P105" s="172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406"/>
      <c r="B106" s="24">
        <f t="shared" si="23"/>
        <v>0.125</v>
      </c>
      <c r="C106" s="24">
        <f t="shared" si="24"/>
        <v>0.16666666666666666</v>
      </c>
      <c r="D106" s="5"/>
      <c r="E106" s="172"/>
      <c r="F106" s="398"/>
      <c r="G106" s="398"/>
      <c r="H106" s="6"/>
      <c r="I106" s="7"/>
      <c r="J106" s="7"/>
      <c r="K106" s="30">
        <f t="shared" si="4"/>
        <v>0</v>
      </c>
      <c r="L106" s="395"/>
      <c r="M106" s="396"/>
      <c r="N106" s="397"/>
      <c r="O106" s="36">
        <f t="shared" si="3"/>
        <v>0</v>
      </c>
      <c r="P106" s="172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406"/>
      <c r="B107" s="24">
        <f t="shared" si="23"/>
        <v>0.16666666666666666</v>
      </c>
      <c r="C107" s="24">
        <f t="shared" si="24"/>
        <v>0.20833333333333331</v>
      </c>
      <c r="D107" s="5"/>
      <c r="E107" s="172"/>
      <c r="F107" s="398"/>
      <c r="G107" s="398"/>
      <c r="H107" s="6"/>
      <c r="I107" s="7"/>
      <c r="J107" s="7"/>
      <c r="K107" s="30">
        <f t="shared" si="4"/>
        <v>0</v>
      </c>
      <c r="L107" s="395"/>
      <c r="M107" s="396"/>
      <c r="N107" s="397"/>
      <c r="O107" s="36">
        <f t="shared" si="3"/>
        <v>0</v>
      </c>
      <c r="P107" s="172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406"/>
      <c r="B108" s="24">
        <f t="shared" si="23"/>
        <v>0.20833333333333331</v>
      </c>
      <c r="C108" s="24">
        <f t="shared" si="24"/>
        <v>0.24999999999999997</v>
      </c>
      <c r="D108" s="5"/>
      <c r="E108" s="172"/>
      <c r="F108" s="398"/>
      <c r="G108" s="398"/>
      <c r="H108" s="6"/>
      <c r="I108" s="7"/>
      <c r="J108" s="7"/>
      <c r="K108" s="30">
        <f t="shared" si="4"/>
        <v>0</v>
      </c>
      <c r="L108" s="395"/>
      <c r="M108" s="396"/>
      <c r="N108" s="397"/>
      <c r="O108" s="36">
        <f t="shared" si="3"/>
        <v>0</v>
      </c>
      <c r="P108" s="172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406"/>
      <c r="B109" s="24">
        <f t="shared" si="23"/>
        <v>0.24999999999999997</v>
      </c>
      <c r="C109" s="24">
        <f t="shared" si="24"/>
        <v>0.29166666666666663</v>
      </c>
      <c r="D109" s="5"/>
      <c r="E109" s="9"/>
      <c r="F109" s="398"/>
      <c r="G109" s="398"/>
      <c r="H109" s="6"/>
      <c r="I109" s="7"/>
      <c r="J109" s="7"/>
      <c r="K109" s="30">
        <f t="shared" si="4"/>
        <v>0</v>
      </c>
      <c r="L109" s="395"/>
      <c r="M109" s="396"/>
      <c r="N109" s="397"/>
      <c r="O109" s="36">
        <f t="shared" si="3"/>
        <v>0</v>
      </c>
      <c r="P109" s="172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406"/>
      <c r="B110" s="24">
        <f t="shared" si="23"/>
        <v>0.29166666666666663</v>
      </c>
      <c r="C110" s="24">
        <f t="shared" si="24"/>
        <v>0.33333333333333331</v>
      </c>
      <c r="D110" s="5"/>
      <c r="E110" s="9"/>
      <c r="F110" s="393"/>
      <c r="G110" s="394"/>
      <c r="H110" s="6"/>
      <c r="I110" s="7"/>
      <c r="J110" s="7"/>
      <c r="K110" s="30">
        <f t="shared" si="4"/>
        <v>0</v>
      </c>
      <c r="L110" s="395"/>
      <c r="M110" s="396"/>
      <c r="N110" s="397"/>
      <c r="O110" s="36">
        <f t="shared" si="3"/>
        <v>0</v>
      </c>
      <c r="P110" s="172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406"/>
      <c r="B111" s="24">
        <f t="shared" si="23"/>
        <v>0.33333333333333331</v>
      </c>
      <c r="C111" s="24">
        <f t="shared" si="24"/>
        <v>0.375</v>
      </c>
      <c r="D111" s="5"/>
      <c r="E111" s="9"/>
      <c r="F111" s="393"/>
      <c r="G111" s="394"/>
      <c r="H111" s="6"/>
      <c r="I111" s="7"/>
      <c r="J111" s="7"/>
      <c r="K111" s="30">
        <f t="shared" si="4"/>
        <v>0</v>
      </c>
      <c r="L111" s="395"/>
      <c r="M111" s="396"/>
      <c r="N111" s="397"/>
      <c r="O111" s="36">
        <f t="shared" ref="O111:O113" si="25">IF(H111=$V$5,$F$7,"")</f>
        <v>0</v>
      </c>
      <c r="P111" s="172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406"/>
      <c r="B112" s="24">
        <f t="shared" si="23"/>
        <v>0.375</v>
      </c>
      <c r="C112" s="24">
        <f t="shared" si="24"/>
        <v>0.41666666666666669</v>
      </c>
      <c r="D112" s="5"/>
      <c r="E112" s="9"/>
      <c r="F112" s="398"/>
      <c r="G112" s="398"/>
      <c r="H112" s="6"/>
      <c r="I112" s="7"/>
      <c r="J112" s="7"/>
      <c r="K112" s="30">
        <f t="shared" ref="K112:K113" si="26">(J112-I112+(J112&lt;I112))*24*60</f>
        <v>0</v>
      </c>
      <c r="L112" s="395"/>
      <c r="M112" s="396"/>
      <c r="N112" s="397"/>
      <c r="O112" s="36">
        <f t="shared" si="25"/>
        <v>0</v>
      </c>
      <c r="P112" s="172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407"/>
      <c r="B113" s="25">
        <f t="shared" si="23"/>
        <v>0.41666666666666669</v>
      </c>
      <c r="C113" s="25">
        <f t="shared" si="24"/>
        <v>0.45833333333333337</v>
      </c>
      <c r="D113" s="15"/>
      <c r="E113" s="11"/>
      <c r="F113" s="401"/>
      <c r="G113" s="401"/>
      <c r="H113" s="12"/>
      <c r="I113" s="13"/>
      <c r="J113" s="13"/>
      <c r="K113" s="31">
        <f t="shared" si="26"/>
        <v>0</v>
      </c>
      <c r="L113" s="402"/>
      <c r="M113" s="403"/>
      <c r="N113" s="404"/>
      <c r="O113" s="173">
        <f t="shared" si="25"/>
        <v>0</v>
      </c>
      <c r="P113" s="173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5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185"/>
      <c r="S116" s="185"/>
      <c r="T116" s="185"/>
      <c r="U116" s="185"/>
    </row>
    <row r="117" spans="1:28" ht="15.75" thickBot="1">
      <c r="A117" s="258" t="s">
        <v>90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186"/>
      <c r="S117" s="186"/>
      <c r="T117" s="186"/>
      <c r="U117" s="186"/>
    </row>
    <row r="118" spans="1:28" ht="18.75" thickBot="1">
      <c r="A118" s="259" t="s">
        <v>62</v>
      </c>
      <c r="B118" s="260"/>
      <c r="C118" s="260"/>
      <c r="D118" s="260"/>
      <c r="E118" s="261"/>
      <c r="F118" s="413"/>
      <c r="G118" s="414"/>
      <c r="H118" s="415"/>
      <c r="I118" s="81" t="s">
        <v>47</v>
      </c>
      <c r="J118" s="82">
        <v>2000</v>
      </c>
      <c r="K118" s="83" t="s">
        <v>54</v>
      </c>
      <c r="L118" s="84">
        <v>720</v>
      </c>
    </row>
    <row r="119" spans="1:28" ht="20.25" customHeight="1">
      <c r="A119" s="468" t="s">
        <v>8</v>
      </c>
      <c r="B119" s="468"/>
      <c r="C119" s="468"/>
      <c r="D119" s="468"/>
      <c r="E119" s="468"/>
      <c r="F119" s="468" t="s">
        <v>34</v>
      </c>
      <c r="G119" s="468"/>
      <c r="H119" s="468"/>
      <c r="I119" s="468" t="s">
        <v>9</v>
      </c>
      <c r="J119" s="468"/>
      <c r="K119" s="468" t="s">
        <v>16</v>
      </c>
      <c r="L119" s="468"/>
      <c r="M119" s="85"/>
      <c r="N119" s="269" t="s">
        <v>28</v>
      </c>
      <c r="O119" s="270"/>
      <c r="P119" s="270"/>
      <c r="Q119" s="270"/>
      <c r="R119" s="270"/>
      <c r="S119" s="270"/>
      <c r="T119" s="270"/>
      <c r="U119" s="271"/>
      <c r="X119" s="86"/>
    </row>
    <row r="120" spans="1:28" ht="14.25">
      <c r="A120" s="466" t="s">
        <v>63</v>
      </c>
      <c r="B120" s="467"/>
      <c r="C120" s="467"/>
      <c r="D120" s="467"/>
      <c r="E120" s="467"/>
      <c r="F120" s="461"/>
      <c r="G120" s="461"/>
      <c r="H120" s="461"/>
      <c r="I120" s="460" t="s">
        <v>430</v>
      </c>
      <c r="J120" s="460" t="s">
        <v>430</v>
      </c>
      <c r="K120" s="461"/>
      <c r="L120" s="461"/>
      <c r="N120" s="296"/>
      <c r="O120" s="280" t="s">
        <v>29</v>
      </c>
      <c r="P120" s="281"/>
      <c r="Q120" s="281"/>
      <c r="R120" s="178"/>
      <c r="S120" s="178"/>
      <c r="T120" s="178"/>
      <c r="U120" s="87"/>
      <c r="X120" s="88"/>
    </row>
    <row r="121" spans="1:28" ht="14.25">
      <c r="A121" s="466" t="s">
        <v>7</v>
      </c>
      <c r="B121" s="467"/>
      <c r="C121" s="467"/>
      <c r="D121" s="467"/>
      <c r="E121" s="465"/>
      <c r="F121" s="461"/>
      <c r="G121" s="461"/>
      <c r="H121" s="461"/>
      <c r="I121" s="460" t="s">
        <v>431</v>
      </c>
      <c r="J121" s="460" t="s">
        <v>431</v>
      </c>
      <c r="K121" s="461"/>
      <c r="L121" s="461"/>
      <c r="N121" s="297"/>
      <c r="O121" s="298"/>
      <c r="P121" s="299"/>
      <c r="Q121" s="299"/>
      <c r="R121" s="179"/>
      <c r="S121" s="179"/>
      <c r="T121" s="179"/>
      <c r="U121" s="89"/>
      <c r="X121" s="88"/>
    </row>
    <row r="122" spans="1:28" ht="16.5" customHeight="1">
      <c r="A122" s="469" t="s">
        <v>46</v>
      </c>
      <c r="B122" s="460"/>
      <c r="C122" s="460"/>
      <c r="D122" s="460"/>
      <c r="E122" s="464"/>
      <c r="F122" s="461"/>
      <c r="G122" s="461"/>
      <c r="H122" s="461"/>
      <c r="I122" s="460" t="s">
        <v>432</v>
      </c>
      <c r="J122" s="460" t="s">
        <v>432</v>
      </c>
      <c r="K122" s="461"/>
      <c r="L122" s="461"/>
      <c r="N122" s="278"/>
      <c r="O122" s="280" t="s">
        <v>30</v>
      </c>
      <c r="P122" s="281"/>
      <c r="Q122" s="282"/>
      <c r="R122" s="180"/>
      <c r="S122" s="180"/>
      <c r="T122" s="180"/>
      <c r="U122" s="87"/>
      <c r="X122" s="88"/>
    </row>
    <row r="123" spans="1:28" ht="16.5" customHeight="1" thickBot="1">
      <c r="A123" s="460"/>
      <c r="B123" s="460"/>
      <c r="C123" s="460"/>
      <c r="D123" s="460"/>
      <c r="E123" s="460"/>
      <c r="F123" s="461"/>
      <c r="G123" s="461"/>
      <c r="H123" s="461"/>
      <c r="I123" s="460" t="s">
        <v>433</v>
      </c>
      <c r="J123" s="460" t="s">
        <v>433</v>
      </c>
      <c r="K123" s="461"/>
      <c r="L123" s="461"/>
      <c r="N123" s="279"/>
      <c r="O123" s="283"/>
      <c r="P123" s="284"/>
      <c r="Q123" s="285"/>
      <c r="R123" s="181"/>
      <c r="S123" s="181"/>
      <c r="T123" s="181"/>
      <c r="U123" s="91"/>
      <c r="X123" s="88"/>
    </row>
    <row r="124" spans="1:28" ht="14.25">
      <c r="A124" s="460"/>
      <c r="B124" s="460"/>
      <c r="C124" s="460"/>
      <c r="D124" s="460"/>
      <c r="E124" s="460"/>
      <c r="F124" s="461"/>
      <c r="G124" s="461"/>
      <c r="H124" s="461"/>
      <c r="I124" s="460" t="s">
        <v>433</v>
      </c>
      <c r="J124" s="460" t="s">
        <v>433</v>
      </c>
      <c r="K124" s="461"/>
      <c r="L124" s="461"/>
      <c r="N124" s="309"/>
      <c r="O124" s="309"/>
      <c r="P124" s="310"/>
      <c r="Q124" s="310"/>
      <c r="R124" s="182"/>
      <c r="S124" s="182"/>
      <c r="T124" s="182"/>
      <c r="U124" s="182"/>
      <c r="X124" s="88"/>
    </row>
    <row r="125" spans="1:28" ht="14.45" customHeight="1">
      <c r="A125" s="460"/>
      <c r="B125" s="460"/>
      <c r="C125" s="460"/>
      <c r="D125" s="460"/>
      <c r="E125" s="460"/>
      <c r="F125" s="461"/>
      <c r="G125" s="461"/>
      <c r="H125" s="461"/>
      <c r="I125" s="464" t="s">
        <v>434</v>
      </c>
      <c r="J125" s="465" t="s">
        <v>434</v>
      </c>
      <c r="K125" s="462"/>
      <c r="L125" s="463"/>
      <c r="N125" s="177"/>
      <c r="O125" s="177"/>
      <c r="P125" s="182"/>
      <c r="Q125" s="182"/>
      <c r="R125" s="182"/>
      <c r="S125" s="182"/>
      <c r="T125" s="182"/>
      <c r="U125" s="182"/>
      <c r="X125" s="88"/>
    </row>
    <row r="126" spans="1:28" ht="14.45" customHeight="1">
      <c r="A126" s="460"/>
      <c r="B126" s="460"/>
      <c r="C126" s="460"/>
      <c r="D126" s="460"/>
      <c r="E126" s="460"/>
      <c r="F126" s="461"/>
      <c r="G126" s="461"/>
      <c r="H126" s="461"/>
      <c r="I126" s="464" t="s">
        <v>435</v>
      </c>
      <c r="J126" s="465" t="s">
        <v>435</v>
      </c>
      <c r="K126" s="462"/>
      <c r="L126" s="463"/>
      <c r="N126" s="177"/>
      <c r="O126" s="177"/>
      <c r="P126" s="182"/>
      <c r="Q126" s="182"/>
      <c r="R126" s="182"/>
      <c r="S126" s="182"/>
      <c r="T126" s="182"/>
      <c r="U126" s="182"/>
      <c r="X126" s="88"/>
    </row>
    <row r="127" spans="1:28" ht="14.45" customHeight="1">
      <c r="A127" s="460"/>
      <c r="B127" s="460"/>
      <c r="C127" s="460"/>
      <c r="D127" s="460"/>
      <c r="E127" s="460"/>
      <c r="F127" s="461"/>
      <c r="G127" s="461"/>
      <c r="H127" s="461"/>
      <c r="I127" s="460"/>
      <c r="J127" s="460"/>
      <c r="K127" s="462"/>
      <c r="L127" s="463"/>
      <c r="N127" s="177"/>
      <c r="O127" s="177"/>
      <c r="P127" s="182"/>
      <c r="Q127" s="182"/>
      <c r="R127" s="182"/>
      <c r="S127" s="182"/>
      <c r="T127" s="182"/>
      <c r="U127" s="182"/>
      <c r="X127" s="88"/>
    </row>
    <row r="128" spans="1:28" ht="14.45" customHeight="1" thickBot="1">
      <c r="A128" s="460"/>
      <c r="B128" s="460"/>
      <c r="C128" s="460"/>
      <c r="D128" s="460"/>
      <c r="E128" s="460"/>
      <c r="F128" s="461"/>
      <c r="G128" s="461"/>
      <c r="H128" s="461"/>
      <c r="I128" s="460"/>
      <c r="J128" s="460"/>
      <c r="K128" s="462"/>
      <c r="L128" s="463"/>
      <c r="N128" s="177"/>
      <c r="O128" s="177"/>
      <c r="P128" s="182"/>
      <c r="Q128" s="182"/>
      <c r="R128" s="182"/>
      <c r="S128" s="182"/>
      <c r="T128" s="182"/>
      <c r="U128" s="182"/>
      <c r="X128" s="88"/>
    </row>
    <row r="129" spans="1:24" ht="18.75" customHeight="1" thickBot="1">
      <c r="A129" s="311" t="s">
        <v>33</v>
      </c>
      <c r="B129" s="312"/>
      <c r="C129" s="312"/>
      <c r="D129" s="312"/>
      <c r="E129" s="312"/>
      <c r="F129" s="312"/>
      <c r="G129" s="312"/>
      <c r="H129" s="312"/>
      <c r="I129" s="312"/>
      <c r="J129" s="312"/>
      <c r="K129" s="312"/>
      <c r="L129" s="313"/>
      <c r="N129" s="314" t="s">
        <v>37</v>
      </c>
      <c r="O129" s="315"/>
      <c r="P129" s="315"/>
      <c r="Q129" s="315"/>
      <c r="R129" s="315"/>
      <c r="S129" s="315"/>
      <c r="T129" s="315"/>
      <c r="U129" s="315"/>
      <c r="V129" s="316"/>
      <c r="X129" s="88"/>
    </row>
    <row r="130" spans="1:24" ht="8.25" customHeight="1">
      <c r="A130" s="300" t="s">
        <v>83</v>
      </c>
      <c r="B130" s="300" t="s">
        <v>51</v>
      </c>
      <c r="C130" s="300" t="s">
        <v>52</v>
      </c>
      <c r="D130" s="300" t="s">
        <v>24</v>
      </c>
      <c r="E130" s="300" t="s">
        <v>53</v>
      </c>
      <c r="F130" s="300" t="s">
        <v>55</v>
      </c>
      <c r="G130" s="300" t="s">
        <v>50</v>
      </c>
      <c r="H130" s="300" t="s">
        <v>64</v>
      </c>
      <c r="I130" s="300" t="s">
        <v>57</v>
      </c>
      <c r="J130" s="300" t="s">
        <v>49</v>
      </c>
      <c r="K130" s="300" t="s">
        <v>35</v>
      </c>
      <c r="L130" s="337" t="s">
        <v>48</v>
      </c>
      <c r="N130" s="324" t="s">
        <v>41</v>
      </c>
      <c r="O130" s="324"/>
      <c r="P130" s="325" t="s">
        <v>42</v>
      </c>
      <c r="Q130" s="326"/>
      <c r="R130" s="326"/>
      <c r="S130" s="326"/>
      <c r="T130" s="326"/>
      <c r="U130" s="327"/>
      <c r="V130" s="324" t="s">
        <v>43</v>
      </c>
      <c r="X130" s="88"/>
    </row>
    <row r="131" spans="1:24" ht="12.75" customHeight="1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38"/>
      <c r="N131" s="324"/>
      <c r="O131" s="324"/>
      <c r="P131" s="328"/>
      <c r="Q131" s="329"/>
      <c r="R131" s="329"/>
      <c r="S131" s="329"/>
      <c r="T131" s="329"/>
      <c r="U131" s="330"/>
      <c r="V131" s="324"/>
      <c r="X131" s="88"/>
    </row>
    <row r="132" spans="1:24" ht="12.75" customHeight="1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38"/>
      <c r="N132" s="324"/>
      <c r="O132" s="324"/>
      <c r="P132" s="328"/>
      <c r="Q132" s="329"/>
      <c r="R132" s="329"/>
      <c r="S132" s="329"/>
      <c r="T132" s="329"/>
      <c r="U132" s="330"/>
      <c r="V132" s="324"/>
      <c r="X132" s="88"/>
    </row>
    <row r="133" spans="1:24" ht="3.75" customHeight="1">
      <c r="A133" s="301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38"/>
      <c r="N133" s="324"/>
      <c r="O133" s="324"/>
      <c r="P133" s="331"/>
      <c r="Q133" s="332"/>
      <c r="R133" s="332"/>
      <c r="S133" s="332"/>
      <c r="T133" s="332"/>
      <c r="U133" s="333"/>
      <c r="V133" s="324"/>
      <c r="X133" s="88"/>
    </row>
    <row r="134" spans="1:24" ht="45.75" customHeight="1" thickBot="1">
      <c r="A134" s="301"/>
      <c r="B134" s="301"/>
      <c r="C134" s="301"/>
      <c r="D134" s="302"/>
      <c r="E134" s="302"/>
      <c r="F134" s="302"/>
      <c r="G134" s="302"/>
      <c r="H134" s="302"/>
      <c r="I134" s="302"/>
      <c r="J134" s="302"/>
      <c r="K134" s="302"/>
      <c r="L134" s="338"/>
      <c r="M134" s="98"/>
      <c r="N134" s="334" t="s">
        <v>17</v>
      </c>
      <c r="O134" s="334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88"/>
    </row>
    <row r="135" spans="1:24" ht="16.899999999999999" customHeight="1" thickBot="1">
      <c r="A135" s="317"/>
      <c r="B135" s="317"/>
      <c r="C135" s="317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176" t="s">
        <v>18</v>
      </c>
      <c r="O135" s="176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300">
        <f>A152</f>
        <v>0</v>
      </c>
      <c r="B136" s="318"/>
      <c r="C136" s="318"/>
      <c r="D136" s="320">
        <f>(C136-B136+(C136&lt;B136))*24*60</f>
        <v>0</v>
      </c>
      <c r="E136" s="322"/>
      <c r="F136" s="335">
        <f>IF(E136=0,0,(F152/J118*60))</f>
        <v>0</v>
      </c>
      <c r="G136" s="339">
        <f>IF($K136=0,0,(K136*100)/(D136*$J$3/60))</f>
        <v>0</v>
      </c>
      <c r="H136" s="335">
        <f>P134+P141</f>
        <v>0</v>
      </c>
      <c r="I136" s="339">
        <f>D136-F136-P142</f>
        <v>0</v>
      </c>
      <c r="J136" s="320">
        <f>(D136-H136)/60*E136</f>
        <v>0</v>
      </c>
      <c r="K136" s="341">
        <f>F152</f>
        <v>0</v>
      </c>
      <c r="L136" s="100">
        <f>IF($K136=0,0,K136/J136)</f>
        <v>0</v>
      </c>
      <c r="N136" s="176" t="s">
        <v>19</v>
      </c>
      <c r="O136" s="176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182"/>
    </row>
    <row r="137" spans="1:24" ht="17.25" customHeight="1" thickBot="1">
      <c r="A137" s="317"/>
      <c r="B137" s="319"/>
      <c r="C137" s="319"/>
      <c r="D137" s="321"/>
      <c r="E137" s="323"/>
      <c r="F137" s="336"/>
      <c r="G137" s="340"/>
      <c r="H137" s="336"/>
      <c r="I137" s="340"/>
      <c r="J137" s="321"/>
      <c r="K137" s="342"/>
      <c r="L137" s="101">
        <f>K136-J136</f>
        <v>0</v>
      </c>
      <c r="N137" s="176" t="s">
        <v>20</v>
      </c>
      <c r="O137" s="176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182"/>
    </row>
    <row r="138" spans="1:24" ht="17.25" customHeight="1">
      <c r="A138" s="300">
        <f>A153</f>
        <v>0</v>
      </c>
      <c r="B138" s="318"/>
      <c r="C138" s="318"/>
      <c r="D138" s="320">
        <f>(C138-B138+(C138&lt;B138))*24*60</f>
        <v>0</v>
      </c>
      <c r="E138" s="322"/>
      <c r="F138" s="335">
        <f>IF(E138=0,0,(F153/J118*60))</f>
        <v>0</v>
      </c>
      <c r="G138" s="339">
        <f>IF($K138=0,0,(K138*100)/(D138*$J$3/60))</f>
        <v>0</v>
      </c>
      <c r="H138" s="335">
        <f>Q134+Q141</f>
        <v>0</v>
      </c>
      <c r="I138" s="339">
        <f>D138-F138-Q142</f>
        <v>0</v>
      </c>
      <c r="J138" s="320">
        <f>(D138-H138)/60*E138</f>
        <v>0</v>
      </c>
      <c r="K138" s="341">
        <f>F153</f>
        <v>0</v>
      </c>
      <c r="L138" s="102">
        <f>IF($K138=0,0,K138/J138)</f>
        <v>0</v>
      </c>
      <c r="N138" s="176" t="s">
        <v>27</v>
      </c>
      <c r="O138" s="176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182"/>
    </row>
    <row r="139" spans="1:24" ht="16.899999999999999" customHeight="1" thickBot="1">
      <c r="A139" s="317"/>
      <c r="B139" s="319"/>
      <c r="C139" s="319"/>
      <c r="D139" s="321"/>
      <c r="E139" s="323"/>
      <c r="F139" s="336"/>
      <c r="G139" s="340"/>
      <c r="H139" s="336"/>
      <c r="I139" s="340"/>
      <c r="J139" s="321"/>
      <c r="K139" s="342"/>
      <c r="L139" s="101">
        <f>K138-J138</f>
        <v>0</v>
      </c>
      <c r="N139" s="174" t="s">
        <v>21</v>
      </c>
      <c r="O139" s="174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182"/>
    </row>
    <row r="140" spans="1:24" ht="16.899999999999999" customHeight="1" collapsed="1">
      <c r="A140" s="300">
        <f>A154</f>
        <v>0</v>
      </c>
      <c r="B140" s="318"/>
      <c r="C140" s="318"/>
      <c r="D140" s="320">
        <f>(C140-B140+(C140&lt;B140))*24*60</f>
        <v>0</v>
      </c>
      <c r="E140" s="322"/>
      <c r="F140" s="335">
        <f>IF(E140=0,0,(F154/J118*60))</f>
        <v>0</v>
      </c>
      <c r="G140" s="339">
        <f>IF($K140=0,0,(K140*100)/(D140*$J$3/60))</f>
        <v>0</v>
      </c>
      <c r="H140" s="335">
        <f>R134+R141</f>
        <v>0</v>
      </c>
      <c r="I140" s="339">
        <f>D140-F140-R142</f>
        <v>0</v>
      </c>
      <c r="J140" s="320">
        <f>(D140-H140)/60*E140</f>
        <v>0</v>
      </c>
      <c r="K140" s="341">
        <f>F154</f>
        <v>0</v>
      </c>
      <c r="L140" s="100">
        <f>IF($K140=0,0,K140/J140)</f>
        <v>0</v>
      </c>
      <c r="N140" s="174" t="s">
        <v>39</v>
      </c>
      <c r="O140" s="174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182"/>
      <c r="X140" s="182"/>
    </row>
    <row r="141" spans="1:24" ht="16.899999999999999" customHeight="1" thickBot="1">
      <c r="A141" s="317"/>
      <c r="B141" s="319"/>
      <c r="C141" s="319"/>
      <c r="D141" s="321"/>
      <c r="E141" s="323"/>
      <c r="F141" s="336"/>
      <c r="G141" s="340"/>
      <c r="H141" s="336"/>
      <c r="I141" s="340"/>
      <c r="J141" s="321"/>
      <c r="K141" s="342"/>
      <c r="L141" s="101">
        <f>K140-J140</f>
        <v>0</v>
      </c>
      <c r="N141" s="343" t="s">
        <v>22</v>
      </c>
      <c r="O141" s="343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182"/>
      <c r="X141" s="182"/>
    </row>
    <row r="142" spans="1:24" ht="16.899999999999999" customHeight="1" collapsed="1">
      <c r="A142" s="301">
        <f>A155</f>
        <v>0</v>
      </c>
      <c r="B142" s="348"/>
      <c r="C142" s="348"/>
      <c r="D142" s="346">
        <f>(C142-B142+(C142&lt;B142))*24*60</f>
        <v>0</v>
      </c>
      <c r="E142" s="349"/>
      <c r="F142" s="344">
        <f>IF(E142=0,0,(F155/J118*60))</f>
        <v>0</v>
      </c>
      <c r="G142" s="339">
        <f>IF($K142=0,0,(K142*100)/(D142*$J$3/60))</f>
        <v>0</v>
      </c>
      <c r="H142" s="344">
        <f>S134+S141</f>
        <v>0</v>
      </c>
      <c r="I142" s="345">
        <f>D142-F142-S142</f>
        <v>0</v>
      </c>
      <c r="J142" s="346">
        <f>(D142-H142)/60*E142</f>
        <v>0</v>
      </c>
      <c r="K142" s="341">
        <f>F155</f>
        <v>0</v>
      </c>
      <c r="L142" s="100">
        <f>IF($K142=0,0,K142/J142)</f>
        <v>0</v>
      </c>
      <c r="N142" s="347" t="s">
        <v>15</v>
      </c>
      <c r="O142" s="347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182"/>
      <c r="X142" s="182"/>
    </row>
    <row r="143" spans="1:24" ht="16.899999999999999" customHeight="1" thickBot="1">
      <c r="A143" s="317"/>
      <c r="B143" s="319"/>
      <c r="C143" s="319"/>
      <c r="D143" s="321"/>
      <c r="E143" s="323"/>
      <c r="F143" s="336"/>
      <c r="G143" s="340"/>
      <c r="H143" s="336"/>
      <c r="I143" s="340"/>
      <c r="J143" s="321"/>
      <c r="K143" s="342"/>
      <c r="L143" s="101">
        <f>K142-J142</f>
        <v>0</v>
      </c>
      <c r="N143" s="347"/>
      <c r="O143" s="347"/>
      <c r="P143" s="19"/>
      <c r="Q143" s="19"/>
      <c r="R143" s="19"/>
      <c r="S143" s="19"/>
      <c r="T143" s="19"/>
      <c r="U143" s="19"/>
      <c r="V143" s="19"/>
      <c r="W143" s="182"/>
      <c r="X143" s="182"/>
    </row>
    <row r="144" spans="1:24" ht="16.899999999999999" customHeight="1">
      <c r="A144" s="300">
        <f>A156</f>
        <v>0</v>
      </c>
      <c r="B144" s="318"/>
      <c r="C144" s="318"/>
      <c r="D144" s="320">
        <f>(C144-B144+(C144&lt;B144))*24*60</f>
        <v>0</v>
      </c>
      <c r="E144" s="322"/>
      <c r="F144" s="335">
        <f>IF(E144=0,0,(F156/J118*60))</f>
        <v>0</v>
      </c>
      <c r="G144" s="339">
        <f>IF($K144=0,0,(K144*100)/(D144*$J$3/60))</f>
        <v>0</v>
      </c>
      <c r="H144" s="335">
        <f>T134+T141</f>
        <v>0</v>
      </c>
      <c r="I144" s="339">
        <f>D144-F144-T142</f>
        <v>0</v>
      </c>
      <c r="J144" s="320">
        <f>(D144-H144)/60*E144</f>
        <v>0</v>
      </c>
      <c r="K144" s="341">
        <f>F156</f>
        <v>0</v>
      </c>
      <c r="L144" s="100">
        <f>IF($K144=0,0,K144/J144)</f>
        <v>0</v>
      </c>
      <c r="V144" s="182"/>
      <c r="W144" s="182"/>
      <c r="X144" s="182"/>
    </row>
    <row r="145" spans="1:26" ht="16.899999999999999" customHeight="1" thickBot="1">
      <c r="A145" s="317"/>
      <c r="B145" s="319"/>
      <c r="C145" s="319"/>
      <c r="D145" s="321"/>
      <c r="E145" s="323"/>
      <c r="F145" s="336"/>
      <c r="G145" s="340"/>
      <c r="H145" s="336"/>
      <c r="I145" s="340"/>
      <c r="J145" s="321"/>
      <c r="K145" s="342"/>
      <c r="L145" s="101">
        <f>K144-J144</f>
        <v>0</v>
      </c>
      <c r="V145" s="182"/>
      <c r="W145" s="182"/>
      <c r="X145" s="182"/>
    </row>
    <row r="146" spans="1:26" ht="16.899999999999999" customHeight="1">
      <c r="A146" s="300">
        <f>A157</f>
        <v>0</v>
      </c>
      <c r="B146" s="318"/>
      <c r="C146" s="318"/>
      <c r="D146" s="320">
        <f>(C146-B146+(C146&lt;B146))*24*60</f>
        <v>0</v>
      </c>
      <c r="E146" s="322"/>
      <c r="F146" s="335">
        <f>IF(E146=0,0,(F157/J118*60))</f>
        <v>0</v>
      </c>
      <c r="G146" s="339">
        <f>IF($K146=0,0,(K146*100)/(D146*$J$3/60))</f>
        <v>0</v>
      </c>
      <c r="H146" s="335">
        <f>U134+U141</f>
        <v>0</v>
      </c>
      <c r="I146" s="339">
        <f>D146-F146-U142</f>
        <v>0</v>
      </c>
      <c r="J146" s="320">
        <f>(D146-H146)/60*E146</f>
        <v>0</v>
      </c>
      <c r="K146" s="341">
        <f>F157</f>
        <v>0</v>
      </c>
      <c r="L146" s="100">
        <f>IF($K146=0,0,K146/J146)</f>
        <v>0</v>
      </c>
      <c r="V146" s="182"/>
      <c r="W146" s="182"/>
      <c r="X146" s="182"/>
    </row>
    <row r="147" spans="1:26" ht="16.899999999999999" customHeight="1" thickBot="1">
      <c r="A147" s="317"/>
      <c r="B147" s="319"/>
      <c r="C147" s="319"/>
      <c r="D147" s="321"/>
      <c r="E147" s="323"/>
      <c r="F147" s="336"/>
      <c r="G147" s="340"/>
      <c r="H147" s="336"/>
      <c r="I147" s="340"/>
      <c r="J147" s="321"/>
      <c r="K147" s="342"/>
      <c r="L147" s="103">
        <f>K146-J146</f>
        <v>0</v>
      </c>
      <c r="V147" s="182"/>
      <c r="W147" s="182"/>
      <c r="X147" s="182"/>
    </row>
    <row r="148" spans="1:26" s="104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175" t="s">
        <v>81</v>
      </c>
      <c r="K148" s="140" t="s">
        <v>82</v>
      </c>
      <c r="L148" s="354">
        <f>IF($K149=0,0,K149/J149)</f>
        <v>0</v>
      </c>
      <c r="N148"/>
      <c r="O148"/>
      <c r="P148"/>
      <c r="Q148"/>
      <c r="R148"/>
      <c r="S148"/>
      <c r="T148"/>
      <c r="U148"/>
      <c r="V148" s="182"/>
      <c r="W148" s="105"/>
      <c r="X148" s="105"/>
    </row>
    <row r="149" spans="1:26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41">
        <f>J136+J138+J140+J142+J144+J146</f>
        <v>0</v>
      </c>
      <c r="K149" s="140">
        <f>K136+K138+K140+K142+K144+K146</f>
        <v>0</v>
      </c>
      <c r="L149" s="355"/>
      <c r="M149" s="182"/>
      <c r="V149" s="182"/>
      <c r="W149" s="182"/>
      <c r="X149" s="182"/>
    </row>
    <row r="150" spans="1:26" ht="17.25" customHeight="1">
      <c r="A150" s="363" t="s">
        <v>11</v>
      </c>
      <c r="B150" s="364"/>
      <c r="C150" s="364"/>
      <c r="D150" s="364"/>
      <c r="E150" s="337"/>
      <c r="F150" s="300" t="s">
        <v>78</v>
      </c>
      <c r="G150" s="300" t="s">
        <v>80</v>
      </c>
      <c r="H150" s="367"/>
      <c r="I150" s="20"/>
      <c r="J150" s="21"/>
      <c r="K150" s="22"/>
      <c r="L150" s="367" t="s">
        <v>56</v>
      </c>
      <c r="M150" s="356"/>
      <c r="V150" s="182"/>
      <c r="W150" s="106"/>
      <c r="X150" s="106"/>
    </row>
    <row r="151" spans="1:26" ht="17.25" customHeight="1" thickBot="1">
      <c r="A151" s="365"/>
      <c r="B151" s="366"/>
      <c r="C151" s="366"/>
      <c r="D151" s="366"/>
      <c r="E151" s="338"/>
      <c r="F151" s="302"/>
      <c r="G151" s="301"/>
      <c r="H151" s="416"/>
      <c r="I151" s="117"/>
      <c r="J151" s="118"/>
      <c r="K151" s="115"/>
      <c r="L151" s="368"/>
      <c r="M151" s="356"/>
      <c r="V151" s="182"/>
      <c r="W151" s="106"/>
      <c r="X151" s="106"/>
    </row>
    <row r="152" spans="1:26" ht="15.75" thickBot="1">
      <c r="A152" s="357"/>
      <c r="B152" s="358"/>
      <c r="C152" s="358"/>
      <c r="D152" s="358"/>
      <c r="E152" s="359"/>
      <c r="F152" s="62"/>
      <c r="G152" s="63"/>
      <c r="H152" s="131"/>
      <c r="I152" s="121"/>
      <c r="J152" s="135"/>
      <c r="K152" s="123">
        <f>G152</f>
        <v>0</v>
      </c>
      <c r="L152" s="136"/>
      <c r="M152" s="133"/>
      <c r="V152" s="182"/>
      <c r="W152" s="182"/>
      <c r="X152" s="182"/>
    </row>
    <row r="153" spans="1:26" ht="13.5" customHeight="1" thickBot="1">
      <c r="A153" s="360"/>
      <c r="B153" s="361"/>
      <c r="C153" s="361"/>
      <c r="D153" s="361"/>
      <c r="E153" s="362"/>
      <c r="F153" s="62"/>
      <c r="G153" s="64"/>
      <c r="H153" s="132"/>
      <c r="I153" s="110"/>
      <c r="J153" s="134"/>
      <c r="K153" s="17">
        <f t="shared" ref="K153:K157" si="30">G153</f>
        <v>0</v>
      </c>
      <c r="L153" s="137"/>
      <c r="M153" s="133"/>
      <c r="V153" s="182"/>
      <c r="W153" s="182"/>
      <c r="X153" s="182"/>
    </row>
    <row r="154" spans="1:26" ht="13.5" customHeight="1" thickBot="1">
      <c r="A154" s="360"/>
      <c r="B154" s="361"/>
      <c r="C154" s="361"/>
      <c r="D154" s="361"/>
      <c r="E154" s="362"/>
      <c r="F154" s="62"/>
      <c r="G154" s="64"/>
      <c r="H154" s="132"/>
      <c r="I154" s="110"/>
      <c r="J154" s="134"/>
      <c r="K154" s="17">
        <f t="shared" si="30"/>
        <v>0</v>
      </c>
      <c r="L154" s="137"/>
      <c r="M154" s="133"/>
      <c r="V154" s="182"/>
      <c r="W154" s="182"/>
      <c r="X154" s="182"/>
    </row>
    <row r="155" spans="1:26" ht="13.5" customHeight="1" thickBot="1">
      <c r="A155" s="360"/>
      <c r="B155" s="361"/>
      <c r="C155" s="361"/>
      <c r="D155" s="361"/>
      <c r="E155" s="362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182"/>
      <c r="W155" s="182"/>
      <c r="X155" s="182"/>
    </row>
    <row r="156" spans="1:26" ht="13.5" customHeight="1" thickBot="1">
      <c r="A156" s="360"/>
      <c r="B156" s="361"/>
      <c r="C156" s="361"/>
      <c r="D156" s="361"/>
      <c r="E156" s="362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182"/>
      <c r="W156" s="182"/>
      <c r="X156" s="182"/>
    </row>
    <row r="157" spans="1:26" ht="13.5" customHeight="1" thickBot="1">
      <c r="A157" s="369"/>
      <c r="B157" s="370"/>
      <c r="C157" s="370"/>
      <c r="D157" s="370"/>
      <c r="E157" s="371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182"/>
      <c r="W157" s="182"/>
      <c r="X157" s="182"/>
    </row>
    <row r="158" spans="1:26" ht="13.5" thickBot="1">
      <c r="A158" s="372" t="s">
        <v>79</v>
      </c>
      <c r="B158" s="373"/>
      <c r="C158" s="373"/>
      <c r="D158" s="373"/>
      <c r="E158" s="373"/>
      <c r="F158" s="374"/>
      <c r="G158" s="374"/>
      <c r="H158" s="374"/>
      <c r="I158" s="373"/>
      <c r="J158" s="375"/>
      <c r="K158" s="116">
        <f>SUM(K152:K157)</f>
        <v>0</v>
      </c>
      <c r="L158" s="116">
        <f>SUM(L153+L153)</f>
        <v>0</v>
      </c>
      <c r="M158" s="112"/>
      <c r="V158" s="182"/>
    </row>
    <row r="159" spans="1:26" ht="12.75" customHeight="1" thickBot="1"/>
    <row r="160" spans="1:26" ht="12.75" customHeight="1" thickBot="1">
      <c r="A160" s="376" t="s">
        <v>11</v>
      </c>
      <c r="B160" s="376" t="s">
        <v>59</v>
      </c>
      <c r="C160" s="378"/>
      <c r="D160" s="380" t="s">
        <v>58</v>
      </c>
      <c r="E160" s="378" t="s">
        <v>1</v>
      </c>
      <c r="F160" s="383" t="s">
        <v>6</v>
      </c>
      <c r="G160" s="384"/>
      <c r="H160" s="380" t="s">
        <v>5</v>
      </c>
      <c r="I160" s="388" t="s">
        <v>12</v>
      </c>
      <c r="J160" s="389"/>
      <c r="K160" s="380" t="s">
        <v>38</v>
      </c>
      <c r="L160" s="376" t="s">
        <v>0</v>
      </c>
      <c r="M160" s="383"/>
      <c r="N160" s="384"/>
      <c r="O160" s="380" t="s">
        <v>4</v>
      </c>
      <c r="P160" s="380" t="s">
        <v>2</v>
      </c>
      <c r="Q160" s="380" t="s">
        <v>3</v>
      </c>
      <c r="S160" s="390" t="s">
        <v>26</v>
      </c>
      <c r="T160" s="391"/>
      <c r="U160" s="391"/>
      <c r="V160" s="391"/>
      <c r="W160" s="391"/>
      <c r="X160" s="391"/>
      <c r="Y160" s="391"/>
      <c r="Z160" s="392"/>
    </row>
    <row r="161" spans="1:28" s="85" customFormat="1" ht="25.5" customHeight="1" thickBot="1">
      <c r="A161" s="377"/>
      <c r="B161" s="377"/>
      <c r="C161" s="379"/>
      <c r="D161" s="381"/>
      <c r="E161" s="382"/>
      <c r="F161" s="385"/>
      <c r="G161" s="386"/>
      <c r="H161" s="387"/>
      <c r="I161" s="27" t="s">
        <v>13</v>
      </c>
      <c r="J161" s="28" t="s">
        <v>14</v>
      </c>
      <c r="K161" s="381"/>
      <c r="L161" s="377"/>
      <c r="M161" s="399"/>
      <c r="N161" s="400"/>
      <c r="O161" s="381"/>
      <c r="P161" s="381"/>
      <c r="Q161" s="381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405">
        <f>A152</f>
        <v>0</v>
      </c>
      <c r="B162" s="23">
        <f>B136</f>
        <v>0</v>
      </c>
      <c r="C162" s="23">
        <f>B162+1/24</f>
        <v>4.1666666666666664E-2</v>
      </c>
      <c r="D162" s="1"/>
      <c r="E162" s="171"/>
      <c r="F162" s="408"/>
      <c r="G162" s="409"/>
      <c r="H162" s="2"/>
      <c r="I162" s="3"/>
      <c r="J162" s="3"/>
      <c r="K162" s="29">
        <f>(J162-I162+(J162&lt;I162))*24*60</f>
        <v>0</v>
      </c>
      <c r="L162" s="410"/>
      <c r="M162" s="411"/>
      <c r="N162" s="412"/>
      <c r="O162" s="35">
        <f t="shared" ref="O162:O225" si="31">IF(H162=$V$5,$F$122,"")</f>
        <v>0</v>
      </c>
      <c r="P162" s="171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406"/>
      <c r="B163" s="24">
        <f>C162</f>
        <v>4.1666666666666664E-2</v>
      </c>
      <c r="C163" s="24">
        <f>B163+1/24</f>
        <v>8.3333333333333329E-2</v>
      </c>
      <c r="D163" s="5"/>
      <c r="E163" s="172"/>
      <c r="F163" s="398"/>
      <c r="G163" s="398"/>
      <c r="H163" s="6"/>
      <c r="I163" s="7"/>
      <c r="J163" s="7"/>
      <c r="K163" s="30">
        <f t="shared" ref="K163:K226" si="32">(J163-I163+(J163&lt;I163))*24*60</f>
        <v>0</v>
      </c>
      <c r="L163" s="395"/>
      <c r="M163" s="396"/>
      <c r="N163" s="397"/>
      <c r="O163" s="36">
        <f t="shared" si="31"/>
        <v>0</v>
      </c>
      <c r="P163" s="172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406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172"/>
      <c r="F164" s="398"/>
      <c r="G164" s="398"/>
      <c r="H164" s="6"/>
      <c r="I164" s="7"/>
      <c r="J164" s="7"/>
      <c r="K164" s="30">
        <f t="shared" si="32"/>
        <v>0</v>
      </c>
      <c r="L164" s="395"/>
      <c r="M164" s="396"/>
      <c r="N164" s="397"/>
      <c r="O164" s="36">
        <f t="shared" si="31"/>
        <v>0</v>
      </c>
      <c r="P164" s="172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406"/>
      <c r="B165" s="24">
        <f t="shared" si="41"/>
        <v>0.125</v>
      </c>
      <c r="C165" s="24">
        <f t="shared" si="42"/>
        <v>0.16666666666666666</v>
      </c>
      <c r="D165" s="5"/>
      <c r="E165" s="172"/>
      <c r="F165" s="398"/>
      <c r="G165" s="398"/>
      <c r="H165" s="6"/>
      <c r="I165" s="7"/>
      <c r="J165" s="7"/>
      <c r="K165" s="30">
        <f t="shared" si="32"/>
        <v>0</v>
      </c>
      <c r="L165" s="395"/>
      <c r="M165" s="396"/>
      <c r="N165" s="397"/>
      <c r="O165" s="36">
        <f t="shared" si="31"/>
        <v>0</v>
      </c>
      <c r="P165" s="172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406"/>
      <c r="B166" s="24">
        <f t="shared" si="41"/>
        <v>0.16666666666666666</v>
      </c>
      <c r="C166" s="24">
        <f t="shared" si="42"/>
        <v>0.20833333333333331</v>
      </c>
      <c r="D166" s="5"/>
      <c r="E166" s="172"/>
      <c r="F166" s="398"/>
      <c r="G166" s="398"/>
      <c r="H166" s="6"/>
      <c r="I166" s="7"/>
      <c r="J166" s="7"/>
      <c r="K166" s="30">
        <f t="shared" si="32"/>
        <v>0</v>
      </c>
      <c r="L166" s="395"/>
      <c r="M166" s="396"/>
      <c r="N166" s="397"/>
      <c r="O166" s="36">
        <f t="shared" si="31"/>
        <v>0</v>
      </c>
      <c r="P166" s="172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406"/>
      <c r="B167" s="24">
        <f t="shared" si="41"/>
        <v>0.20833333333333331</v>
      </c>
      <c r="C167" s="24">
        <f t="shared" si="42"/>
        <v>0.24999999999999997</v>
      </c>
      <c r="D167" s="5"/>
      <c r="E167" s="172"/>
      <c r="F167" s="398"/>
      <c r="G167" s="398"/>
      <c r="H167" s="6"/>
      <c r="I167" s="7"/>
      <c r="J167" s="7"/>
      <c r="K167" s="30">
        <f t="shared" si="32"/>
        <v>0</v>
      </c>
      <c r="L167" s="395"/>
      <c r="M167" s="396"/>
      <c r="N167" s="397"/>
      <c r="O167" s="36">
        <f t="shared" si="31"/>
        <v>0</v>
      </c>
      <c r="P167" s="172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406"/>
      <c r="B168" s="24">
        <f t="shared" si="41"/>
        <v>0.24999999999999997</v>
      </c>
      <c r="C168" s="24">
        <f t="shared" si="42"/>
        <v>0.29166666666666663</v>
      </c>
      <c r="D168" s="5"/>
      <c r="E168" s="9"/>
      <c r="F168" s="398"/>
      <c r="G168" s="398"/>
      <c r="H168" s="6"/>
      <c r="I168" s="7"/>
      <c r="J168" s="7"/>
      <c r="K168" s="30">
        <f t="shared" si="32"/>
        <v>0</v>
      </c>
      <c r="L168" s="395"/>
      <c r="M168" s="396"/>
      <c r="N168" s="397"/>
      <c r="O168" s="36">
        <f t="shared" si="31"/>
        <v>0</v>
      </c>
      <c r="P168" s="172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406"/>
      <c r="B169" s="24">
        <f t="shared" si="41"/>
        <v>0.29166666666666663</v>
      </c>
      <c r="C169" s="24">
        <f t="shared" si="42"/>
        <v>0.33333333333333331</v>
      </c>
      <c r="D169" s="5"/>
      <c r="E169" s="9"/>
      <c r="F169" s="393"/>
      <c r="G169" s="394"/>
      <c r="H169" s="6"/>
      <c r="I169" s="7"/>
      <c r="J169" s="7"/>
      <c r="K169" s="30">
        <f t="shared" si="32"/>
        <v>0</v>
      </c>
      <c r="L169" s="395"/>
      <c r="M169" s="396"/>
      <c r="N169" s="397"/>
      <c r="O169" s="36">
        <f t="shared" si="31"/>
        <v>0</v>
      </c>
      <c r="P169" s="172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406"/>
      <c r="B170" s="24">
        <f t="shared" si="41"/>
        <v>0.33333333333333331</v>
      </c>
      <c r="C170" s="24">
        <f t="shared" si="42"/>
        <v>0.375</v>
      </c>
      <c r="D170" s="5"/>
      <c r="E170" s="9"/>
      <c r="F170" s="393"/>
      <c r="G170" s="394"/>
      <c r="H170" s="6"/>
      <c r="I170" s="7"/>
      <c r="J170" s="7"/>
      <c r="K170" s="30">
        <f t="shared" si="32"/>
        <v>0</v>
      </c>
      <c r="L170" s="395"/>
      <c r="M170" s="396"/>
      <c r="N170" s="397"/>
      <c r="O170" s="36">
        <f t="shared" si="31"/>
        <v>0</v>
      </c>
      <c r="P170" s="172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406"/>
      <c r="B171" s="24">
        <f t="shared" si="41"/>
        <v>0.375</v>
      </c>
      <c r="C171" s="24">
        <f t="shared" si="42"/>
        <v>0.41666666666666669</v>
      </c>
      <c r="D171" s="5"/>
      <c r="E171" s="9"/>
      <c r="F171" s="398"/>
      <c r="G171" s="398"/>
      <c r="H171" s="6"/>
      <c r="I171" s="7"/>
      <c r="J171" s="7"/>
      <c r="K171" s="30">
        <f t="shared" si="32"/>
        <v>0</v>
      </c>
      <c r="L171" s="395"/>
      <c r="M171" s="396"/>
      <c r="N171" s="397"/>
      <c r="O171" s="36">
        <f t="shared" si="31"/>
        <v>0</v>
      </c>
      <c r="P171" s="172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406"/>
      <c r="B172" s="24">
        <f t="shared" si="41"/>
        <v>0.41666666666666669</v>
      </c>
      <c r="C172" s="24">
        <f t="shared" si="42"/>
        <v>0.45833333333333337</v>
      </c>
      <c r="D172" s="10"/>
      <c r="E172" s="9"/>
      <c r="F172" s="398"/>
      <c r="G172" s="398"/>
      <c r="H172" s="6"/>
      <c r="I172" s="7"/>
      <c r="J172" s="7"/>
      <c r="K172" s="30">
        <f t="shared" si="32"/>
        <v>0</v>
      </c>
      <c r="L172" s="395"/>
      <c r="M172" s="396"/>
      <c r="N172" s="397"/>
      <c r="O172" s="36">
        <f t="shared" si="31"/>
        <v>0</v>
      </c>
      <c r="P172" s="172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407"/>
      <c r="B173" s="25">
        <f t="shared" si="41"/>
        <v>0.45833333333333337</v>
      </c>
      <c r="C173" s="26">
        <f t="shared" si="42"/>
        <v>0.5</v>
      </c>
      <c r="D173" s="11"/>
      <c r="E173" s="11"/>
      <c r="F173" s="401"/>
      <c r="G173" s="401"/>
      <c r="H173" s="6"/>
      <c r="I173" s="13"/>
      <c r="J173" s="13"/>
      <c r="K173" s="31">
        <f t="shared" si="32"/>
        <v>0</v>
      </c>
      <c r="L173" s="402"/>
      <c r="M173" s="403"/>
      <c r="N173" s="404"/>
      <c r="O173" s="39">
        <f t="shared" si="31"/>
        <v>0</v>
      </c>
      <c r="P173" s="173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405">
        <f>A153</f>
        <v>0</v>
      </c>
      <c r="B174" s="23">
        <f>B138</f>
        <v>0</v>
      </c>
      <c r="C174" s="23">
        <f>B174+1/24</f>
        <v>4.1666666666666664E-2</v>
      </c>
      <c r="D174" s="1"/>
      <c r="E174" s="171"/>
      <c r="F174" s="408"/>
      <c r="G174" s="409"/>
      <c r="H174" s="2"/>
      <c r="I174" s="3"/>
      <c r="J174" s="3"/>
      <c r="K174" s="29">
        <f t="shared" si="32"/>
        <v>0</v>
      </c>
      <c r="L174" s="410"/>
      <c r="M174" s="411"/>
      <c r="N174" s="412"/>
      <c r="O174" s="35">
        <f t="shared" si="31"/>
        <v>0</v>
      </c>
      <c r="P174" s="171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406"/>
      <c r="B175" s="24">
        <f>C174</f>
        <v>4.1666666666666664E-2</v>
      </c>
      <c r="C175" s="24">
        <f>B175+1/24</f>
        <v>8.3333333333333329E-2</v>
      </c>
      <c r="D175" s="5"/>
      <c r="E175" s="172"/>
      <c r="F175" s="398"/>
      <c r="G175" s="398"/>
      <c r="H175" s="6"/>
      <c r="I175" s="7"/>
      <c r="J175" s="7"/>
      <c r="K175" s="30">
        <f t="shared" si="32"/>
        <v>0</v>
      </c>
      <c r="L175" s="395"/>
      <c r="M175" s="396"/>
      <c r="N175" s="397"/>
      <c r="O175" s="36">
        <f t="shared" si="31"/>
        <v>0</v>
      </c>
      <c r="P175" s="172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406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172"/>
      <c r="F176" s="398"/>
      <c r="G176" s="398"/>
      <c r="H176" s="6"/>
      <c r="I176" s="7"/>
      <c r="J176" s="7"/>
      <c r="K176" s="30">
        <f t="shared" si="32"/>
        <v>0</v>
      </c>
      <c r="L176" s="395"/>
      <c r="M176" s="396"/>
      <c r="N176" s="397"/>
      <c r="O176" s="36">
        <f t="shared" si="31"/>
        <v>0</v>
      </c>
      <c r="P176" s="172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406"/>
      <c r="B177" s="24">
        <f t="shared" si="43"/>
        <v>0.125</v>
      </c>
      <c r="C177" s="24">
        <f t="shared" si="44"/>
        <v>0.16666666666666666</v>
      </c>
      <c r="D177" s="5"/>
      <c r="E177" s="172"/>
      <c r="F177" s="398"/>
      <c r="G177" s="398"/>
      <c r="H177" s="6"/>
      <c r="I177" s="7"/>
      <c r="J177" s="7"/>
      <c r="K177" s="30">
        <f t="shared" si="32"/>
        <v>0</v>
      </c>
      <c r="L177" s="395"/>
      <c r="M177" s="396"/>
      <c r="N177" s="397"/>
      <c r="O177" s="36">
        <f t="shared" si="31"/>
        <v>0</v>
      </c>
      <c r="P177" s="172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406"/>
      <c r="B178" s="24">
        <f t="shared" si="43"/>
        <v>0.16666666666666666</v>
      </c>
      <c r="C178" s="24">
        <f t="shared" si="44"/>
        <v>0.20833333333333331</v>
      </c>
      <c r="D178" s="5"/>
      <c r="E178" s="172"/>
      <c r="F178" s="398"/>
      <c r="G178" s="398"/>
      <c r="H178" s="6"/>
      <c r="I178" s="7"/>
      <c r="J178" s="7"/>
      <c r="K178" s="30">
        <f t="shared" si="32"/>
        <v>0</v>
      </c>
      <c r="L178" s="395"/>
      <c r="M178" s="396"/>
      <c r="N178" s="397"/>
      <c r="O178" s="36">
        <f t="shared" si="31"/>
        <v>0</v>
      </c>
      <c r="P178" s="172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406"/>
      <c r="B179" s="24">
        <f t="shared" si="43"/>
        <v>0.20833333333333331</v>
      </c>
      <c r="C179" s="24">
        <f t="shared" si="44"/>
        <v>0.24999999999999997</v>
      </c>
      <c r="D179" s="5"/>
      <c r="E179" s="172"/>
      <c r="F179" s="398"/>
      <c r="G179" s="398"/>
      <c r="H179" s="6"/>
      <c r="I179" s="7"/>
      <c r="J179" s="7"/>
      <c r="K179" s="30">
        <f t="shared" si="32"/>
        <v>0</v>
      </c>
      <c r="L179" s="395"/>
      <c r="M179" s="396"/>
      <c r="N179" s="397"/>
      <c r="O179" s="36">
        <f t="shared" si="31"/>
        <v>0</v>
      </c>
      <c r="P179" s="172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406"/>
      <c r="B180" s="24">
        <f t="shared" si="43"/>
        <v>0.24999999999999997</v>
      </c>
      <c r="C180" s="24">
        <f t="shared" si="44"/>
        <v>0.29166666666666663</v>
      </c>
      <c r="D180" s="5"/>
      <c r="E180" s="9"/>
      <c r="F180" s="398"/>
      <c r="G180" s="398"/>
      <c r="H180" s="6"/>
      <c r="I180" s="7"/>
      <c r="J180" s="7"/>
      <c r="K180" s="30">
        <f t="shared" si="32"/>
        <v>0</v>
      </c>
      <c r="L180" s="395"/>
      <c r="M180" s="396"/>
      <c r="N180" s="397"/>
      <c r="O180" s="36">
        <f t="shared" si="31"/>
        <v>0</v>
      </c>
      <c r="P180" s="172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406"/>
      <c r="B181" s="24">
        <f t="shared" si="43"/>
        <v>0.29166666666666663</v>
      </c>
      <c r="C181" s="24">
        <f t="shared" si="44"/>
        <v>0.33333333333333331</v>
      </c>
      <c r="D181" s="5"/>
      <c r="E181" s="9"/>
      <c r="F181" s="393"/>
      <c r="G181" s="394"/>
      <c r="H181" s="6"/>
      <c r="I181" s="7"/>
      <c r="J181" s="7"/>
      <c r="K181" s="30">
        <f t="shared" si="32"/>
        <v>0</v>
      </c>
      <c r="L181" s="395"/>
      <c r="M181" s="396"/>
      <c r="N181" s="397"/>
      <c r="O181" s="36">
        <f t="shared" si="31"/>
        <v>0</v>
      </c>
      <c r="P181" s="172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406"/>
      <c r="B182" s="24">
        <f t="shared" si="43"/>
        <v>0.33333333333333331</v>
      </c>
      <c r="C182" s="24">
        <f t="shared" si="44"/>
        <v>0.375</v>
      </c>
      <c r="D182" s="5"/>
      <c r="E182" s="9"/>
      <c r="F182" s="393"/>
      <c r="G182" s="394"/>
      <c r="H182" s="6"/>
      <c r="I182" s="7"/>
      <c r="J182" s="7"/>
      <c r="K182" s="30">
        <f t="shared" si="32"/>
        <v>0</v>
      </c>
      <c r="L182" s="395"/>
      <c r="M182" s="396"/>
      <c r="N182" s="397"/>
      <c r="O182" s="36">
        <f t="shared" si="31"/>
        <v>0</v>
      </c>
      <c r="P182" s="172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406"/>
      <c r="B183" s="24">
        <f t="shared" si="43"/>
        <v>0.375</v>
      </c>
      <c r="C183" s="24">
        <f t="shared" si="44"/>
        <v>0.41666666666666669</v>
      </c>
      <c r="D183" s="5"/>
      <c r="E183" s="9"/>
      <c r="F183" s="398"/>
      <c r="G183" s="398"/>
      <c r="H183" s="6"/>
      <c r="I183" s="7"/>
      <c r="J183" s="7"/>
      <c r="K183" s="30">
        <f t="shared" si="32"/>
        <v>0</v>
      </c>
      <c r="L183" s="395"/>
      <c r="M183" s="396"/>
      <c r="N183" s="397"/>
      <c r="O183" s="36">
        <f t="shared" si="31"/>
        <v>0</v>
      </c>
      <c r="P183" s="172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407"/>
      <c r="B184" s="25">
        <f t="shared" si="43"/>
        <v>0.41666666666666669</v>
      </c>
      <c r="C184" s="25">
        <f t="shared" si="44"/>
        <v>0.45833333333333337</v>
      </c>
      <c r="D184" s="15"/>
      <c r="E184" s="11"/>
      <c r="F184" s="401"/>
      <c r="G184" s="401"/>
      <c r="H184" s="12"/>
      <c r="I184" s="13"/>
      <c r="J184" s="13"/>
      <c r="K184" s="31">
        <f t="shared" si="32"/>
        <v>0</v>
      </c>
      <c r="L184" s="402"/>
      <c r="M184" s="403"/>
      <c r="N184" s="404"/>
      <c r="O184" s="39">
        <f t="shared" si="31"/>
        <v>0</v>
      </c>
      <c r="P184" s="173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405">
        <f>A154</f>
        <v>0</v>
      </c>
      <c r="B185" s="23">
        <f>B140</f>
        <v>0</v>
      </c>
      <c r="C185" s="23">
        <f>B185+1/24</f>
        <v>4.1666666666666664E-2</v>
      </c>
      <c r="D185" s="1"/>
      <c r="E185" s="171"/>
      <c r="F185" s="408"/>
      <c r="G185" s="409"/>
      <c r="H185" s="2"/>
      <c r="I185" s="3"/>
      <c r="J185" s="3"/>
      <c r="K185" s="29">
        <f t="shared" si="32"/>
        <v>0</v>
      </c>
      <c r="L185" s="410"/>
      <c r="M185" s="411"/>
      <c r="N185" s="412"/>
      <c r="O185" s="35">
        <f t="shared" si="31"/>
        <v>0</v>
      </c>
      <c r="P185" s="171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406"/>
      <c r="B186" s="24">
        <f>C185</f>
        <v>4.1666666666666664E-2</v>
      </c>
      <c r="C186" s="24">
        <f>B186+1/24</f>
        <v>8.3333333333333329E-2</v>
      </c>
      <c r="D186" s="5"/>
      <c r="E186" s="172"/>
      <c r="F186" s="398"/>
      <c r="G186" s="398"/>
      <c r="H186" s="6"/>
      <c r="I186" s="7"/>
      <c r="J186" s="7"/>
      <c r="K186" s="30">
        <f t="shared" si="32"/>
        <v>0</v>
      </c>
      <c r="L186" s="395"/>
      <c r="M186" s="396"/>
      <c r="N186" s="397"/>
      <c r="O186" s="36">
        <f t="shared" si="31"/>
        <v>0</v>
      </c>
      <c r="P186" s="172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40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172"/>
      <c r="F187" s="398"/>
      <c r="G187" s="398"/>
      <c r="H187" s="6"/>
      <c r="I187" s="7"/>
      <c r="J187" s="7"/>
      <c r="K187" s="30">
        <f t="shared" si="32"/>
        <v>0</v>
      </c>
      <c r="L187" s="395"/>
      <c r="M187" s="396"/>
      <c r="N187" s="397"/>
      <c r="O187" s="36">
        <f t="shared" si="31"/>
        <v>0</v>
      </c>
      <c r="P187" s="172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406"/>
      <c r="B188" s="24">
        <f t="shared" si="45"/>
        <v>0.125</v>
      </c>
      <c r="C188" s="24">
        <f t="shared" si="46"/>
        <v>0.16666666666666666</v>
      </c>
      <c r="D188" s="5"/>
      <c r="E188" s="172"/>
      <c r="F188" s="398"/>
      <c r="G188" s="398"/>
      <c r="H188" s="6"/>
      <c r="I188" s="7"/>
      <c r="J188" s="7"/>
      <c r="K188" s="30">
        <f t="shared" si="32"/>
        <v>0</v>
      </c>
      <c r="L188" s="395"/>
      <c r="M188" s="396"/>
      <c r="N188" s="397"/>
      <c r="O188" s="36">
        <f t="shared" si="31"/>
        <v>0</v>
      </c>
      <c r="P188" s="172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406"/>
      <c r="B189" s="24">
        <f t="shared" si="45"/>
        <v>0.16666666666666666</v>
      </c>
      <c r="C189" s="24">
        <f t="shared" si="46"/>
        <v>0.20833333333333331</v>
      </c>
      <c r="D189" s="5"/>
      <c r="E189" s="172"/>
      <c r="F189" s="398"/>
      <c r="G189" s="398"/>
      <c r="H189" s="6"/>
      <c r="I189" s="7"/>
      <c r="J189" s="7"/>
      <c r="K189" s="30">
        <f t="shared" si="32"/>
        <v>0</v>
      </c>
      <c r="L189" s="395"/>
      <c r="M189" s="396"/>
      <c r="N189" s="397"/>
      <c r="O189" s="36">
        <f t="shared" si="31"/>
        <v>0</v>
      </c>
      <c r="P189" s="172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406"/>
      <c r="B190" s="24">
        <f t="shared" si="45"/>
        <v>0.20833333333333331</v>
      </c>
      <c r="C190" s="24">
        <f t="shared" si="46"/>
        <v>0.24999999999999997</v>
      </c>
      <c r="D190" s="5"/>
      <c r="E190" s="172"/>
      <c r="F190" s="398"/>
      <c r="G190" s="398"/>
      <c r="H190" s="6"/>
      <c r="I190" s="7"/>
      <c r="J190" s="7"/>
      <c r="K190" s="30">
        <f t="shared" si="32"/>
        <v>0</v>
      </c>
      <c r="L190" s="395"/>
      <c r="M190" s="396"/>
      <c r="N190" s="397"/>
      <c r="O190" s="36">
        <f t="shared" si="31"/>
        <v>0</v>
      </c>
      <c r="P190" s="172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406"/>
      <c r="B191" s="24">
        <f t="shared" si="45"/>
        <v>0.24999999999999997</v>
      </c>
      <c r="C191" s="24">
        <f t="shared" si="46"/>
        <v>0.29166666666666663</v>
      </c>
      <c r="D191" s="5"/>
      <c r="E191" s="9"/>
      <c r="F191" s="398"/>
      <c r="G191" s="398"/>
      <c r="H191" s="6"/>
      <c r="I191" s="7"/>
      <c r="J191" s="7"/>
      <c r="K191" s="30">
        <f t="shared" si="32"/>
        <v>0</v>
      </c>
      <c r="L191" s="395"/>
      <c r="M191" s="396"/>
      <c r="N191" s="397"/>
      <c r="O191" s="36">
        <f t="shared" si="31"/>
        <v>0</v>
      </c>
      <c r="P191" s="172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406"/>
      <c r="B192" s="24">
        <f t="shared" si="45"/>
        <v>0.29166666666666663</v>
      </c>
      <c r="C192" s="24">
        <f t="shared" si="46"/>
        <v>0.33333333333333331</v>
      </c>
      <c r="D192" s="5"/>
      <c r="E192" s="9"/>
      <c r="F192" s="393"/>
      <c r="G192" s="394"/>
      <c r="H192" s="6"/>
      <c r="I192" s="7"/>
      <c r="J192" s="7"/>
      <c r="K192" s="30">
        <f t="shared" si="32"/>
        <v>0</v>
      </c>
      <c r="L192" s="395"/>
      <c r="M192" s="396"/>
      <c r="N192" s="397"/>
      <c r="O192" s="36">
        <f t="shared" si="31"/>
        <v>0</v>
      </c>
      <c r="P192" s="172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406"/>
      <c r="B193" s="24">
        <f t="shared" si="45"/>
        <v>0.33333333333333331</v>
      </c>
      <c r="C193" s="24">
        <f t="shared" si="46"/>
        <v>0.375</v>
      </c>
      <c r="D193" s="5"/>
      <c r="E193" s="9"/>
      <c r="F193" s="393"/>
      <c r="G193" s="394"/>
      <c r="H193" s="6"/>
      <c r="I193" s="7"/>
      <c r="J193" s="7"/>
      <c r="K193" s="30">
        <f t="shared" si="32"/>
        <v>0</v>
      </c>
      <c r="L193" s="395"/>
      <c r="M193" s="396"/>
      <c r="N193" s="397"/>
      <c r="O193" s="36">
        <f t="shared" si="31"/>
        <v>0</v>
      </c>
      <c r="P193" s="172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406"/>
      <c r="B194" s="24">
        <f t="shared" si="45"/>
        <v>0.375</v>
      </c>
      <c r="C194" s="24">
        <f t="shared" si="46"/>
        <v>0.41666666666666669</v>
      </c>
      <c r="D194" s="5"/>
      <c r="E194" s="9"/>
      <c r="F194" s="398"/>
      <c r="G194" s="398"/>
      <c r="H194" s="6"/>
      <c r="I194" s="7"/>
      <c r="J194" s="7"/>
      <c r="K194" s="30">
        <f t="shared" si="32"/>
        <v>0</v>
      </c>
      <c r="L194" s="395"/>
      <c r="M194" s="396"/>
      <c r="N194" s="397"/>
      <c r="O194" s="36">
        <f t="shared" si="31"/>
        <v>0</v>
      </c>
      <c r="P194" s="172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407"/>
      <c r="B195" s="25">
        <f t="shared" si="45"/>
        <v>0.41666666666666669</v>
      </c>
      <c r="C195" s="25">
        <f t="shared" si="46"/>
        <v>0.45833333333333337</v>
      </c>
      <c r="D195" s="15"/>
      <c r="E195" s="11"/>
      <c r="F195" s="401"/>
      <c r="G195" s="401"/>
      <c r="H195" s="12"/>
      <c r="I195" s="13"/>
      <c r="J195" s="13"/>
      <c r="K195" s="31">
        <f t="shared" si="32"/>
        <v>0</v>
      </c>
      <c r="L195" s="402"/>
      <c r="M195" s="403"/>
      <c r="N195" s="404"/>
      <c r="O195" s="39">
        <f t="shared" si="31"/>
        <v>0</v>
      </c>
      <c r="P195" s="173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405">
        <f>A155</f>
        <v>0</v>
      </c>
      <c r="B196" s="23">
        <f>B142</f>
        <v>0</v>
      </c>
      <c r="C196" s="23">
        <f>B196+1/24</f>
        <v>4.1666666666666664E-2</v>
      </c>
      <c r="D196" s="1"/>
      <c r="E196" s="171"/>
      <c r="F196" s="408"/>
      <c r="G196" s="409"/>
      <c r="H196" s="2"/>
      <c r="I196" s="3"/>
      <c r="J196" s="3"/>
      <c r="K196" s="29">
        <f t="shared" si="32"/>
        <v>0</v>
      </c>
      <c r="L196" s="410"/>
      <c r="M196" s="411"/>
      <c r="N196" s="412"/>
      <c r="O196" s="35">
        <f t="shared" si="31"/>
        <v>0</v>
      </c>
      <c r="P196" s="171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406"/>
      <c r="B197" s="24">
        <f>C196</f>
        <v>4.1666666666666664E-2</v>
      </c>
      <c r="C197" s="24">
        <f>B197+1/24</f>
        <v>8.3333333333333329E-2</v>
      </c>
      <c r="D197" s="5"/>
      <c r="E197" s="172"/>
      <c r="F197" s="398"/>
      <c r="G197" s="398"/>
      <c r="H197" s="6"/>
      <c r="I197" s="7"/>
      <c r="J197" s="7"/>
      <c r="K197" s="30">
        <f t="shared" si="32"/>
        <v>0</v>
      </c>
      <c r="L197" s="395"/>
      <c r="M197" s="396"/>
      <c r="N197" s="397"/>
      <c r="O197" s="36">
        <f t="shared" si="31"/>
        <v>0</v>
      </c>
      <c r="P197" s="172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40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172"/>
      <c r="F198" s="398"/>
      <c r="G198" s="398"/>
      <c r="H198" s="6"/>
      <c r="I198" s="7"/>
      <c r="J198" s="7"/>
      <c r="K198" s="30">
        <f t="shared" si="32"/>
        <v>0</v>
      </c>
      <c r="L198" s="395"/>
      <c r="M198" s="396"/>
      <c r="N198" s="397"/>
      <c r="O198" s="36">
        <f t="shared" si="31"/>
        <v>0</v>
      </c>
      <c r="P198" s="172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406"/>
      <c r="B199" s="24">
        <f t="shared" si="47"/>
        <v>0.125</v>
      </c>
      <c r="C199" s="24">
        <f t="shared" si="48"/>
        <v>0.16666666666666666</v>
      </c>
      <c r="D199" s="5"/>
      <c r="E199" s="172"/>
      <c r="F199" s="398"/>
      <c r="G199" s="398"/>
      <c r="H199" s="6"/>
      <c r="I199" s="7"/>
      <c r="J199" s="7"/>
      <c r="K199" s="30">
        <f t="shared" si="32"/>
        <v>0</v>
      </c>
      <c r="L199" s="395"/>
      <c r="M199" s="396"/>
      <c r="N199" s="397"/>
      <c r="O199" s="36">
        <f t="shared" si="31"/>
        <v>0</v>
      </c>
      <c r="P199" s="172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406"/>
      <c r="B200" s="24">
        <f t="shared" si="47"/>
        <v>0.16666666666666666</v>
      </c>
      <c r="C200" s="24">
        <f t="shared" si="48"/>
        <v>0.20833333333333331</v>
      </c>
      <c r="D200" s="5"/>
      <c r="E200" s="172"/>
      <c r="F200" s="398"/>
      <c r="G200" s="398"/>
      <c r="H200" s="6"/>
      <c r="I200" s="7"/>
      <c r="J200" s="7"/>
      <c r="K200" s="30">
        <f t="shared" si="32"/>
        <v>0</v>
      </c>
      <c r="L200" s="395"/>
      <c r="M200" s="396"/>
      <c r="N200" s="397"/>
      <c r="O200" s="36">
        <f t="shared" si="31"/>
        <v>0</v>
      </c>
      <c r="P200" s="172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406"/>
      <c r="B201" s="24">
        <f t="shared" si="47"/>
        <v>0.20833333333333331</v>
      </c>
      <c r="C201" s="24">
        <f t="shared" si="48"/>
        <v>0.24999999999999997</v>
      </c>
      <c r="D201" s="5"/>
      <c r="E201" s="172"/>
      <c r="F201" s="398"/>
      <c r="G201" s="398"/>
      <c r="H201" s="6"/>
      <c r="I201" s="7"/>
      <c r="J201" s="7"/>
      <c r="K201" s="30">
        <f t="shared" si="32"/>
        <v>0</v>
      </c>
      <c r="L201" s="395"/>
      <c r="M201" s="396"/>
      <c r="N201" s="397"/>
      <c r="O201" s="36">
        <f t="shared" si="31"/>
        <v>0</v>
      </c>
      <c r="P201" s="172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406"/>
      <c r="B202" s="24">
        <f t="shared" si="47"/>
        <v>0.24999999999999997</v>
      </c>
      <c r="C202" s="24">
        <f t="shared" si="48"/>
        <v>0.29166666666666663</v>
      </c>
      <c r="D202" s="5"/>
      <c r="E202" s="9"/>
      <c r="F202" s="398"/>
      <c r="G202" s="398"/>
      <c r="H202" s="6"/>
      <c r="I202" s="7"/>
      <c r="J202" s="7"/>
      <c r="K202" s="30">
        <f t="shared" si="32"/>
        <v>0</v>
      </c>
      <c r="L202" s="395"/>
      <c r="M202" s="396"/>
      <c r="N202" s="397"/>
      <c r="O202" s="36">
        <f t="shared" si="31"/>
        <v>0</v>
      </c>
      <c r="P202" s="172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406"/>
      <c r="B203" s="24">
        <f t="shared" si="47"/>
        <v>0.29166666666666663</v>
      </c>
      <c r="C203" s="24">
        <f t="shared" si="48"/>
        <v>0.33333333333333331</v>
      </c>
      <c r="D203" s="5"/>
      <c r="E203" s="9"/>
      <c r="F203" s="393"/>
      <c r="G203" s="394"/>
      <c r="H203" s="6"/>
      <c r="I203" s="7"/>
      <c r="J203" s="7"/>
      <c r="K203" s="30">
        <f t="shared" si="32"/>
        <v>0</v>
      </c>
      <c r="L203" s="395"/>
      <c r="M203" s="396"/>
      <c r="N203" s="397"/>
      <c r="O203" s="36">
        <f t="shared" si="31"/>
        <v>0</v>
      </c>
      <c r="P203" s="172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406"/>
      <c r="B204" s="24">
        <f t="shared" si="47"/>
        <v>0.33333333333333331</v>
      </c>
      <c r="C204" s="24">
        <f t="shared" si="48"/>
        <v>0.375</v>
      </c>
      <c r="D204" s="5"/>
      <c r="E204" s="9"/>
      <c r="F204" s="393"/>
      <c r="G204" s="394"/>
      <c r="H204" s="6"/>
      <c r="I204" s="7"/>
      <c r="J204" s="7"/>
      <c r="K204" s="30">
        <f t="shared" si="32"/>
        <v>0</v>
      </c>
      <c r="L204" s="395"/>
      <c r="M204" s="396"/>
      <c r="N204" s="397"/>
      <c r="O204" s="36">
        <f t="shared" si="31"/>
        <v>0</v>
      </c>
      <c r="P204" s="172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406"/>
      <c r="B205" s="24">
        <f t="shared" si="47"/>
        <v>0.375</v>
      </c>
      <c r="C205" s="24">
        <f t="shared" si="48"/>
        <v>0.41666666666666669</v>
      </c>
      <c r="D205" s="5"/>
      <c r="E205" s="9"/>
      <c r="F205" s="398"/>
      <c r="G205" s="398"/>
      <c r="H205" s="6"/>
      <c r="I205" s="7"/>
      <c r="J205" s="7"/>
      <c r="K205" s="30">
        <f t="shared" si="32"/>
        <v>0</v>
      </c>
      <c r="L205" s="395"/>
      <c r="M205" s="396"/>
      <c r="N205" s="397"/>
      <c r="O205" s="36">
        <f t="shared" si="31"/>
        <v>0</v>
      </c>
      <c r="P205" s="172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407"/>
      <c r="B206" s="25">
        <f t="shared" si="47"/>
        <v>0.41666666666666669</v>
      </c>
      <c r="C206" s="25">
        <f t="shared" si="48"/>
        <v>0.45833333333333337</v>
      </c>
      <c r="D206" s="15"/>
      <c r="E206" s="11"/>
      <c r="F206" s="401"/>
      <c r="G206" s="401"/>
      <c r="H206" s="12"/>
      <c r="I206" s="13"/>
      <c r="J206" s="13"/>
      <c r="K206" s="31">
        <f t="shared" si="32"/>
        <v>0</v>
      </c>
      <c r="L206" s="402"/>
      <c r="M206" s="403"/>
      <c r="N206" s="404"/>
      <c r="O206" s="173">
        <f t="shared" si="31"/>
        <v>0</v>
      </c>
      <c r="P206" s="173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406">
        <f>A156</f>
        <v>0</v>
      </c>
      <c r="B207" s="23">
        <f>B144</f>
        <v>0</v>
      </c>
      <c r="C207" s="23">
        <f>B207+1/24</f>
        <v>4.1666666666666664E-2</v>
      </c>
      <c r="D207" s="1"/>
      <c r="E207" s="171"/>
      <c r="F207" s="408"/>
      <c r="G207" s="409"/>
      <c r="H207" s="2"/>
      <c r="I207" s="3"/>
      <c r="J207" s="3"/>
      <c r="K207" s="29">
        <f t="shared" si="32"/>
        <v>0</v>
      </c>
      <c r="L207" s="410"/>
      <c r="M207" s="411"/>
      <c r="N207" s="412"/>
      <c r="O207" s="35">
        <f t="shared" si="31"/>
        <v>0</v>
      </c>
      <c r="P207" s="171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406"/>
      <c r="B208" s="24">
        <f>C207</f>
        <v>4.1666666666666664E-2</v>
      </c>
      <c r="C208" s="24">
        <f>B208+1/24</f>
        <v>8.3333333333333329E-2</v>
      </c>
      <c r="D208" s="5"/>
      <c r="E208" s="172"/>
      <c r="F208" s="393"/>
      <c r="G208" s="394"/>
      <c r="H208" s="6"/>
      <c r="I208" s="7"/>
      <c r="J208" s="7"/>
      <c r="K208" s="30">
        <f t="shared" si="32"/>
        <v>0</v>
      </c>
      <c r="L208" s="395"/>
      <c r="M208" s="396"/>
      <c r="N208" s="397"/>
      <c r="O208" s="36">
        <f t="shared" si="31"/>
        <v>0</v>
      </c>
      <c r="P208" s="172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40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172"/>
      <c r="F209" s="398"/>
      <c r="G209" s="398"/>
      <c r="H209" s="6"/>
      <c r="I209" s="7"/>
      <c r="J209" s="7"/>
      <c r="K209" s="30">
        <f t="shared" si="32"/>
        <v>0</v>
      </c>
      <c r="L209" s="395"/>
      <c r="M209" s="396"/>
      <c r="N209" s="397"/>
      <c r="O209" s="36">
        <f t="shared" si="31"/>
        <v>0</v>
      </c>
      <c r="P209" s="172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406"/>
      <c r="B210" s="24">
        <f t="shared" si="49"/>
        <v>0.125</v>
      </c>
      <c r="C210" s="24">
        <f t="shared" si="50"/>
        <v>0.16666666666666666</v>
      </c>
      <c r="D210" s="5"/>
      <c r="E210" s="172"/>
      <c r="F210" s="398"/>
      <c r="G210" s="398"/>
      <c r="H210" s="6"/>
      <c r="I210" s="7"/>
      <c r="J210" s="7"/>
      <c r="K210" s="30">
        <f t="shared" si="32"/>
        <v>0</v>
      </c>
      <c r="L210" s="395"/>
      <c r="M210" s="396"/>
      <c r="N210" s="397"/>
      <c r="O210" s="36">
        <f t="shared" si="31"/>
        <v>0</v>
      </c>
      <c r="P210" s="172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406"/>
      <c r="B211" s="24">
        <f t="shared" si="49"/>
        <v>0.16666666666666666</v>
      </c>
      <c r="C211" s="24">
        <f t="shared" si="50"/>
        <v>0.20833333333333331</v>
      </c>
      <c r="D211" s="5"/>
      <c r="E211" s="172"/>
      <c r="F211" s="398"/>
      <c r="G211" s="398"/>
      <c r="H211" s="6"/>
      <c r="I211" s="7"/>
      <c r="J211" s="7"/>
      <c r="K211" s="30">
        <f t="shared" si="32"/>
        <v>0</v>
      </c>
      <c r="L211" s="395"/>
      <c r="M211" s="396"/>
      <c r="N211" s="397"/>
      <c r="O211" s="36">
        <f t="shared" si="31"/>
        <v>0</v>
      </c>
      <c r="P211" s="172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406"/>
      <c r="B212" s="24">
        <f t="shared" si="49"/>
        <v>0.20833333333333331</v>
      </c>
      <c r="C212" s="24">
        <f t="shared" si="50"/>
        <v>0.24999999999999997</v>
      </c>
      <c r="D212" s="5"/>
      <c r="E212" s="172"/>
      <c r="F212" s="398"/>
      <c r="G212" s="398"/>
      <c r="H212" s="6"/>
      <c r="I212" s="7"/>
      <c r="J212" s="7"/>
      <c r="K212" s="30">
        <f t="shared" si="32"/>
        <v>0</v>
      </c>
      <c r="L212" s="395"/>
      <c r="M212" s="396"/>
      <c r="N212" s="397"/>
      <c r="O212" s="36">
        <f t="shared" si="31"/>
        <v>0</v>
      </c>
      <c r="P212" s="172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406"/>
      <c r="B213" s="24">
        <f t="shared" si="49"/>
        <v>0.24999999999999997</v>
      </c>
      <c r="C213" s="24">
        <f t="shared" si="50"/>
        <v>0.29166666666666663</v>
      </c>
      <c r="D213" s="5"/>
      <c r="E213" s="9"/>
      <c r="F213" s="398"/>
      <c r="G213" s="398"/>
      <c r="H213" s="6"/>
      <c r="I213" s="7"/>
      <c r="J213" s="7"/>
      <c r="K213" s="30">
        <f t="shared" si="32"/>
        <v>0</v>
      </c>
      <c r="L213" s="395"/>
      <c r="M213" s="396"/>
      <c r="N213" s="397"/>
      <c r="O213" s="36">
        <f t="shared" si="31"/>
        <v>0</v>
      </c>
      <c r="P213" s="172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406"/>
      <c r="B214" s="24">
        <f t="shared" si="49"/>
        <v>0.29166666666666663</v>
      </c>
      <c r="C214" s="24">
        <f t="shared" si="50"/>
        <v>0.33333333333333331</v>
      </c>
      <c r="D214" s="5"/>
      <c r="E214" s="9"/>
      <c r="F214" s="393"/>
      <c r="G214" s="394"/>
      <c r="H214" s="6"/>
      <c r="I214" s="7"/>
      <c r="J214" s="7"/>
      <c r="K214" s="30">
        <f t="shared" si="32"/>
        <v>0</v>
      </c>
      <c r="L214" s="395"/>
      <c r="M214" s="396"/>
      <c r="N214" s="397"/>
      <c r="O214" s="36">
        <f t="shared" si="31"/>
        <v>0</v>
      </c>
      <c r="P214" s="172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406"/>
      <c r="B215" s="24">
        <f t="shared" si="49"/>
        <v>0.33333333333333331</v>
      </c>
      <c r="C215" s="24">
        <f t="shared" si="50"/>
        <v>0.375</v>
      </c>
      <c r="D215" s="5"/>
      <c r="E215" s="9"/>
      <c r="F215" s="393"/>
      <c r="G215" s="394"/>
      <c r="H215" s="6"/>
      <c r="I215" s="7"/>
      <c r="J215" s="7"/>
      <c r="K215" s="30">
        <f t="shared" si="32"/>
        <v>0</v>
      </c>
      <c r="L215" s="395"/>
      <c r="M215" s="396"/>
      <c r="N215" s="397"/>
      <c r="O215" s="36">
        <f t="shared" si="31"/>
        <v>0</v>
      </c>
      <c r="P215" s="172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406"/>
      <c r="B216" s="24">
        <f t="shared" si="49"/>
        <v>0.375</v>
      </c>
      <c r="C216" s="24">
        <f t="shared" si="50"/>
        <v>0.41666666666666669</v>
      </c>
      <c r="D216" s="5"/>
      <c r="E216" s="9"/>
      <c r="F216" s="398"/>
      <c r="G216" s="398"/>
      <c r="H216" s="6"/>
      <c r="I216" s="7"/>
      <c r="J216" s="7"/>
      <c r="K216" s="30">
        <f t="shared" si="32"/>
        <v>0</v>
      </c>
      <c r="L216" s="395"/>
      <c r="M216" s="396"/>
      <c r="N216" s="397"/>
      <c r="O216" s="36">
        <f t="shared" si="31"/>
        <v>0</v>
      </c>
      <c r="P216" s="172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407"/>
      <c r="B217" s="25">
        <f t="shared" si="49"/>
        <v>0.41666666666666669</v>
      </c>
      <c r="C217" s="25">
        <f t="shared" si="50"/>
        <v>0.45833333333333337</v>
      </c>
      <c r="D217" s="15"/>
      <c r="E217" s="11"/>
      <c r="F217" s="401"/>
      <c r="G217" s="401"/>
      <c r="H217" s="12"/>
      <c r="I217" s="13"/>
      <c r="J217" s="13"/>
      <c r="K217" s="31">
        <f t="shared" si="32"/>
        <v>0</v>
      </c>
      <c r="L217" s="402"/>
      <c r="M217" s="403"/>
      <c r="N217" s="404"/>
      <c r="O217" s="173">
        <f t="shared" si="31"/>
        <v>0</v>
      </c>
      <c r="P217" s="173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405">
        <f>A157</f>
        <v>0</v>
      </c>
      <c r="B218" s="23">
        <f>B146</f>
        <v>0</v>
      </c>
      <c r="C218" s="23">
        <f>B218+1/24</f>
        <v>4.1666666666666664E-2</v>
      </c>
      <c r="D218" s="1"/>
      <c r="E218" s="171"/>
      <c r="F218" s="408"/>
      <c r="G218" s="409"/>
      <c r="H218" s="2"/>
      <c r="I218" s="3"/>
      <c r="J218" s="3"/>
      <c r="K218" s="29">
        <f t="shared" si="32"/>
        <v>0</v>
      </c>
      <c r="L218" s="410"/>
      <c r="M218" s="411"/>
      <c r="N218" s="412"/>
      <c r="O218" s="35">
        <f t="shared" si="31"/>
        <v>0</v>
      </c>
      <c r="P218" s="171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406"/>
      <c r="B219" s="24">
        <f>C218</f>
        <v>4.1666666666666664E-2</v>
      </c>
      <c r="C219" s="24">
        <f>B219+1/24</f>
        <v>8.3333333333333329E-2</v>
      </c>
      <c r="D219" s="5"/>
      <c r="E219" s="172"/>
      <c r="F219" s="393"/>
      <c r="G219" s="394"/>
      <c r="H219" s="6"/>
      <c r="I219" s="7"/>
      <c r="J219" s="7"/>
      <c r="K219" s="30">
        <f t="shared" si="32"/>
        <v>0</v>
      </c>
      <c r="L219" s="395"/>
      <c r="M219" s="396"/>
      <c r="N219" s="397"/>
      <c r="O219" s="36">
        <f t="shared" si="31"/>
        <v>0</v>
      </c>
      <c r="P219" s="172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40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172"/>
      <c r="F220" s="398"/>
      <c r="G220" s="398"/>
      <c r="H220" s="6"/>
      <c r="I220" s="7"/>
      <c r="J220" s="7"/>
      <c r="K220" s="30">
        <f t="shared" si="32"/>
        <v>0</v>
      </c>
      <c r="L220" s="395"/>
      <c r="M220" s="396"/>
      <c r="N220" s="397"/>
      <c r="O220" s="36">
        <f t="shared" si="31"/>
        <v>0</v>
      </c>
      <c r="P220" s="172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406"/>
      <c r="B221" s="24">
        <f t="shared" si="51"/>
        <v>0.125</v>
      </c>
      <c r="C221" s="24">
        <f t="shared" si="52"/>
        <v>0.16666666666666666</v>
      </c>
      <c r="D221" s="5"/>
      <c r="E221" s="172"/>
      <c r="F221" s="398"/>
      <c r="G221" s="398"/>
      <c r="H221" s="6"/>
      <c r="I221" s="7"/>
      <c r="J221" s="7"/>
      <c r="K221" s="30">
        <f t="shared" si="32"/>
        <v>0</v>
      </c>
      <c r="L221" s="395"/>
      <c r="M221" s="396"/>
      <c r="N221" s="397"/>
      <c r="O221" s="36">
        <f t="shared" si="31"/>
        <v>0</v>
      </c>
      <c r="P221" s="172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406"/>
      <c r="B222" s="24">
        <f t="shared" si="51"/>
        <v>0.16666666666666666</v>
      </c>
      <c r="C222" s="24">
        <f t="shared" si="52"/>
        <v>0.20833333333333331</v>
      </c>
      <c r="D222" s="5"/>
      <c r="E222" s="172"/>
      <c r="F222" s="398"/>
      <c r="G222" s="398"/>
      <c r="H222" s="6"/>
      <c r="I222" s="7"/>
      <c r="J222" s="7"/>
      <c r="K222" s="30">
        <f t="shared" si="32"/>
        <v>0</v>
      </c>
      <c r="L222" s="395"/>
      <c r="M222" s="396"/>
      <c r="N222" s="397"/>
      <c r="O222" s="36">
        <f t="shared" si="31"/>
        <v>0</v>
      </c>
      <c r="P222" s="172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406"/>
      <c r="B223" s="24">
        <f t="shared" si="51"/>
        <v>0.20833333333333331</v>
      </c>
      <c r="C223" s="24">
        <f t="shared" si="52"/>
        <v>0.24999999999999997</v>
      </c>
      <c r="D223" s="5"/>
      <c r="E223" s="172"/>
      <c r="F223" s="398"/>
      <c r="G223" s="398"/>
      <c r="H223" s="6"/>
      <c r="I223" s="7"/>
      <c r="J223" s="7"/>
      <c r="K223" s="30">
        <f t="shared" si="32"/>
        <v>0</v>
      </c>
      <c r="L223" s="395"/>
      <c r="M223" s="396"/>
      <c r="N223" s="397"/>
      <c r="O223" s="36">
        <f t="shared" si="31"/>
        <v>0</v>
      </c>
      <c r="P223" s="172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406"/>
      <c r="B224" s="24">
        <f t="shared" si="51"/>
        <v>0.24999999999999997</v>
      </c>
      <c r="C224" s="24">
        <f t="shared" si="52"/>
        <v>0.29166666666666663</v>
      </c>
      <c r="D224" s="5"/>
      <c r="E224" s="9"/>
      <c r="F224" s="398"/>
      <c r="G224" s="398"/>
      <c r="H224" s="6"/>
      <c r="I224" s="7"/>
      <c r="J224" s="7"/>
      <c r="K224" s="30">
        <f t="shared" si="32"/>
        <v>0</v>
      </c>
      <c r="L224" s="395"/>
      <c r="M224" s="396"/>
      <c r="N224" s="397"/>
      <c r="O224" s="36">
        <f t="shared" si="31"/>
        <v>0</v>
      </c>
      <c r="P224" s="172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406"/>
      <c r="B225" s="24">
        <f t="shared" si="51"/>
        <v>0.29166666666666663</v>
      </c>
      <c r="C225" s="24">
        <f t="shared" si="52"/>
        <v>0.33333333333333331</v>
      </c>
      <c r="D225" s="5"/>
      <c r="E225" s="9"/>
      <c r="F225" s="393"/>
      <c r="G225" s="394"/>
      <c r="H225" s="6"/>
      <c r="I225" s="7"/>
      <c r="J225" s="7"/>
      <c r="K225" s="30">
        <f t="shared" si="32"/>
        <v>0</v>
      </c>
      <c r="L225" s="395"/>
      <c r="M225" s="396"/>
      <c r="N225" s="397"/>
      <c r="O225" s="36">
        <f t="shared" si="31"/>
        <v>0</v>
      </c>
      <c r="P225" s="172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406"/>
      <c r="B226" s="24">
        <f t="shared" si="51"/>
        <v>0.33333333333333331</v>
      </c>
      <c r="C226" s="24">
        <f t="shared" si="52"/>
        <v>0.375</v>
      </c>
      <c r="D226" s="5"/>
      <c r="E226" s="9"/>
      <c r="F226" s="393"/>
      <c r="G226" s="394"/>
      <c r="H226" s="6"/>
      <c r="I226" s="7"/>
      <c r="J226" s="7"/>
      <c r="K226" s="30">
        <f t="shared" si="32"/>
        <v>0</v>
      </c>
      <c r="L226" s="395"/>
      <c r="M226" s="396"/>
      <c r="N226" s="397"/>
      <c r="O226" s="36">
        <f t="shared" ref="O226:O228" si="53">IF(H226=$V$5,$F$122,"")</f>
        <v>0</v>
      </c>
      <c r="P226" s="172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406"/>
      <c r="B227" s="24">
        <f t="shared" si="51"/>
        <v>0.375</v>
      </c>
      <c r="C227" s="24">
        <f t="shared" si="52"/>
        <v>0.41666666666666669</v>
      </c>
      <c r="D227" s="5"/>
      <c r="E227" s="9"/>
      <c r="F227" s="398"/>
      <c r="G227" s="398"/>
      <c r="H227" s="6"/>
      <c r="I227" s="7"/>
      <c r="J227" s="7"/>
      <c r="K227" s="30">
        <f t="shared" ref="K227:K228" si="54">(J227-I227+(J227&lt;I227))*24*60</f>
        <v>0</v>
      </c>
      <c r="L227" s="395"/>
      <c r="M227" s="396"/>
      <c r="N227" s="397"/>
      <c r="O227" s="36">
        <f t="shared" si="53"/>
        <v>0</v>
      </c>
      <c r="P227" s="172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407"/>
      <c r="B228" s="25">
        <f t="shared" si="51"/>
        <v>0.41666666666666669</v>
      </c>
      <c r="C228" s="25">
        <f t="shared" si="52"/>
        <v>0.45833333333333337</v>
      </c>
      <c r="D228" s="15"/>
      <c r="E228" s="11"/>
      <c r="F228" s="401"/>
      <c r="G228" s="401"/>
      <c r="H228" s="12"/>
      <c r="I228" s="13"/>
      <c r="J228" s="13"/>
      <c r="K228" s="31">
        <f t="shared" si="54"/>
        <v>0</v>
      </c>
      <c r="L228" s="402"/>
      <c r="M228" s="403"/>
      <c r="N228" s="404"/>
      <c r="O228" s="173">
        <f t="shared" si="53"/>
        <v>0</v>
      </c>
      <c r="P228" s="173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5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611"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S160:Z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K160:K161"/>
    <mergeCell ref="L160:N161"/>
    <mergeCell ref="O160:O161"/>
    <mergeCell ref="P160:P161"/>
    <mergeCell ref="Q160:Q161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I144:I145"/>
    <mergeCell ref="A154:E154"/>
    <mergeCell ref="A155:E155"/>
    <mergeCell ref="A156:E156"/>
    <mergeCell ref="A150:E151"/>
    <mergeCell ref="F150:F151"/>
    <mergeCell ref="G150:G151"/>
    <mergeCell ref="H150:H151"/>
    <mergeCell ref="L150:L151"/>
    <mergeCell ref="A148:I149"/>
    <mergeCell ref="L148:L149"/>
    <mergeCell ref="C144:C145"/>
    <mergeCell ref="D144:D145"/>
    <mergeCell ref="E144:E145"/>
    <mergeCell ref="F144:F145"/>
    <mergeCell ref="J144:J145"/>
    <mergeCell ref="K144:K145"/>
    <mergeCell ref="G144:G145"/>
    <mergeCell ref="H144:H145"/>
    <mergeCell ref="M150:M151"/>
    <mergeCell ref="A152:E152"/>
    <mergeCell ref="A153:E153"/>
    <mergeCell ref="A146:A147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K146:K147"/>
    <mergeCell ref="J138:J139"/>
    <mergeCell ref="K138:K139"/>
    <mergeCell ref="A140:A141"/>
    <mergeCell ref="B140:B141"/>
    <mergeCell ref="C140:C141"/>
    <mergeCell ref="D140:D141"/>
    <mergeCell ref="E140:E141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6:J137"/>
    <mergeCell ref="K136:K137"/>
    <mergeCell ref="J142:J143"/>
    <mergeCell ref="K142:K143"/>
    <mergeCell ref="A144:A145"/>
    <mergeCell ref="B144:B145"/>
    <mergeCell ref="N141:O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F140:F141"/>
    <mergeCell ref="G140:G141"/>
    <mergeCell ref="H140:H141"/>
    <mergeCell ref="I140:I141"/>
    <mergeCell ref="J140:J141"/>
    <mergeCell ref="K140:K141"/>
    <mergeCell ref="N142:O142"/>
    <mergeCell ref="N143:O143"/>
    <mergeCell ref="A136:A137"/>
    <mergeCell ref="B136:B137"/>
    <mergeCell ref="C136:C137"/>
    <mergeCell ref="D136:D137"/>
    <mergeCell ref="E136:E137"/>
    <mergeCell ref="F136:F137"/>
    <mergeCell ref="G136:G137"/>
    <mergeCell ref="H130:H134"/>
    <mergeCell ref="I130:I134"/>
    <mergeCell ref="H136:H137"/>
    <mergeCell ref="I136:I137"/>
    <mergeCell ref="A129:L129"/>
    <mergeCell ref="A130:A135"/>
    <mergeCell ref="B130:B135"/>
    <mergeCell ref="C130:C135"/>
    <mergeCell ref="D130:D134"/>
    <mergeCell ref="E130:E134"/>
    <mergeCell ref="F130:F134"/>
    <mergeCell ref="G130:G134"/>
    <mergeCell ref="P130:U133"/>
    <mergeCell ref="N129:V129"/>
    <mergeCell ref="V130:V133"/>
    <mergeCell ref="N134:O134"/>
    <mergeCell ref="J130:J134"/>
    <mergeCell ref="K130:K134"/>
    <mergeCell ref="L130:L134"/>
    <mergeCell ref="N130:O133"/>
    <mergeCell ref="F123:H123"/>
    <mergeCell ref="K123:L123"/>
    <mergeCell ref="A124:E124"/>
    <mergeCell ref="F124:H124"/>
    <mergeCell ref="K124:L124"/>
    <mergeCell ref="N124:O124"/>
    <mergeCell ref="O120:Q121"/>
    <mergeCell ref="F121:H121"/>
    <mergeCell ref="I121:J121"/>
    <mergeCell ref="K121:L121"/>
    <mergeCell ref="A122:E122"/>
    <mergeCell ref="F122:H122"/>
    <mergeCell ref="K122:L122"/>
    <mergeCell ref="N122:N123"/>
    <mergeCell ref="O122:Q123"/>
    <mergeCell ref="A123:E123"/>
    <mergeCell ref="P124:Q124"/>
    <mergeCell ref="I123:J123"/>
    <mergeCell ref="I124:J124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S45:Z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K45:K46"/>
    <mergeCell ref="L45:N46"/>
    <mergeCell ref="O45:O46"/>
    <mergeCell ref="P45:P46"/>
    <mergeCell ref="Q45:Q46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M35:M36"/>
    <mergeCell ref="A37:E37"/>
    <mergeCell ref="A38:E38"/>
    <mergeCell ref="A39:E39"/>
    <mergeCell ref="A40:E40"/>
    <mergeCell ref="A41:E41"/>
    <mergeCell ref="A35:E36"/>
    <mergeCell ref="F35:F36"/>
    <mergeCell ref="G35:G36"/>
    <mergeCell ref="H35:H36"/>
    <mergeCell ref="L35:L36"/>
    <mergeCell ref="A33:I34"/>
    <mergeCell ref="L33:L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F29:F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K25:K26"/>
    <mergeCell ref="N26:O26"/>
    <mergeCell ref="A25:A26"/>
    <mergeCell ref="B25:B26"/>
    <mergeCell ref="C25:C26"/>
    <mergeCell ref="D25:D26"/>
    <mergeCell ref="E25:E26"/>
    <mergeCell ref="F25:F26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N15:O18"/>
    <mergeCell ref="P15:U18"/>
    <mergeCell ref="V15:V18"/>
    <mergeCell ref="N19:O19"/>
    <mergeCell ref="A21:A22"/>
    <mergeCell ref="B21:B22"/>
    <mergeCell ref="C21:C22"/>
    <mergeCell ref="D21:D22"/>
    <mergeCell ref="E21:E22"/>
    <mergeCell ref="F21:F22"/>
    <mergeCell ref="G15:G19"/>
    <mergeCell ref="H15:H19"/>
    <mergeCell ref="I15:I19"/>
    <mergeCell ref="J15:J19"/>
    <mergeCell ref="K15:K19"/>
    <mergeCell ref="L15:L19"/>
    <mergeCell ref="A15:A20"/>
    <mergeCell ref="B15:B20"/>
    <mergeCell ref="C15:C20"/>
    <mergeCell ref="G21:G22"/>
    <mergeCell ref="H21:H22"/>
    <mergeCell ref="I21:I22"/>
    <mergeCell ref="J21:J22"/>
    <mergeCell ref="K21:K22"/>
    <mergeCell ref="K6:L6"/>
    <mergeCell ref="D15:D19"/>
    <mergeCell ref="E15:E19"/>
    <mergeCell ref="F15:F19"/>
    <mergeCell ref="A9:E9"/>
    <mergeCell ref="F9:H9"/>
    <mergeCell ref="K9:L9"/>
    <mergeCell ref="N9:O9"/>
    <mergeCell ref="P9:Q9"/>
    <mergeCell ref="A14:L14"/>
    <mergeCell ref="N14:V14"/>
    <mergeCell ref="A6:E6"/>
    <mergeCell ref="I7:J7"/>
    <mergeCell ref="I8:J8"/>
    <mergeCell ref="I9:J9"/>
    <mergeCell ref="A10:E10"/>
    <mergeCell ref="F10:H10"/>
    <mergeCell ref="I10:J10"/>
    <mergeCell ref="K10:L10"/>
    <mergeCell ref="A11:E11"/>
    <mergeCell ref="F11:H11"/>
    <mergeCell ref="I11:J11"/>
    <mergeCell ref="K11:L11"/>
    <mergeCell ref="A12:E12"/>
    <mergeCell ref="A1:Q1"/>
    <mergeCell ref="A2:Q2"/>
    <mergeCell ref="A3:E3"/>
    <mergeCell ref="A4:E4"/>
    <mergeCell ref="F4:H4"/>
    <mergeCell ref="I4:J4"/>
    <mergeCell ref="K4:L4"/>
    <mergeCell ref="N4:U4"/>
    <mergeCell ref="A7:E7"/>
    <mergeCell ref="F7:H7"/>
    <mergeCell ref="K7:L7"/>
    <mergeCell ref="N7:N8"/>
    <mergeCell ref="O7:Q8"/>
    <mergeCell ref="A8:E8"/>
    <mergeCell ref="F8:H8"/>
    <mergeCell ref="K8:L8"/>
    <mergeCell ref="A5:E5"/>
    <mergeCell ref="F5:H5"/>
    <mergeCell ref="I5:J5"/>
    <mergeCell ref="K5:L5"/>
    <mergeCell ref="N5:N6"/>
    <mergeCell ref="O5:Q6"/>
    <mergeCell ref="F6:H6"/>
    <mergeCell ref="I6:J6"/>
    <mergeCell ref="F12:H12"/>
    <mergeCell ref="I12:J12"/>
    <mergeCell ref="K12:L12"/>
    <mergeCell ref="A13:E13"/>
    <mergeCell ref="F13:H13"/>
    <mergeCell ref="I13:J13"/>
    <mergeCell ref="K13:L13"/>
    <mergeCell ref="A121:E121"/>
    <mergeCell ref="I122:J1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K23:K24"/>
    <mergeCell ref="G25:G26"/>
    <mergeCell ref="H25:H26"/>
    <mergeCell ref="I25:I26"/>
    <mergeCell ref="J25:J26"/>
    <mergeCell ref="A128:E128"/>
    <mergeCell ref="F128:H128"/>
    <mergeCell ref="I128:J128"/>
    <mergeCell ref="K128:L128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7:E127"/>
    <mergeCell ref="F127:H127"/>
    <mergeCell ref="I127:J127"/>
    <mergeCell ref="K127:L127"/>
  </mergeCells>
  <conditionalFormatting sqref="A37:F42">
    <cfRule type="containsBlanks" dxfId="414" priority="109" stopIfTrue="1">
      <formula>LEN(TRIM(A37))=0</formula>
    </cfRule>
  </conditionalFormatting>
  <conditionalFormatting sqref="A152:F157">
    <cfRule type="containsBlanks" dxfId="413" priority="83" stopIfTrue="1">
      <formula>LEN(TRIM(A152))=0</formula>
    </cfRule>
  </conditionalFormatting>
  <conditionalFormatting sqref="B21:C32">
    <cfRule type="containsBlanks" dxfId="412" priority="115" stopIfTrue="1">
      <formula>LEN(TRIM(B21))=0</formula>
    </cfRule>
  </conditionalFormatting>
  <conditionalFormatting sqref="B136:C147">
    <cfRule type="containsBlanks" dxfId="411" priority="89" stopIfTrue="1">
      <formula>LEN(TRIM(B136))=0</formula>
    </cfRule>
  </conditionalFormatting>
  <conditionalFormatting sqref="D162:D166 D167:G168 D169:F170">
    <cfRule type="containsBlanks" dxfId="410" priority="82" stopIfTrue="1">
      <formula>LEN(TRIM(D162))=0</formula>
    </cfRule>
  </conditionalFormatting>
  <conditionalFormatting sqref="D181:F182 D183:G184">
    <cfRule type="containsBlanks" dxfId="409" priority="81" stopIfTrue="1">
      <formula>LEN(TRIM(D181))=0</formula>
    </cfRule>
  </conditionalFormatting>
  <conditionalFormatting sqref="D59:G65 D66:F67 D68:J69">
    <cfRule type="containsBlanks" dxfId="408" priority="107" stopIfTrue="1">
      <formula>LEN(TRIM(D59))=0</formula>
    </cfRule>
  </conditionalFormatting>
  <conditionalFormatting sqref="D70:G76 D77:F78 D79:J80">
    <cfRule type="containsBlanks" dxfId="407" priority="106" stopIfTrue="1">
      <formula>LEN(TRIM(D70))=0</formula>
    </cfRule>
  </conditionalFormatting>
  <conditionalFormatting sqref="D81:G87 D88:F89 D90:J91">
    <cfRule type="containsBlanks" dxfId="406" priority="105" stopIfTrue="1">
      <formula>LEN(TRIM(D81))=0</formula>
    </cfRule>
  </conditionalFormatting>
  <conditionalFormatting sqref="D92:G98 D99:F100 D101:J102">
    <cfRule type="containsBlanks" dxfId="405" priority="53" stopIfTrue="1">
      <formula>LEN(TRIM(D92))=0</formula>
    </cfRule>
  </conditionalFormatting>
  <conditionalFormatting sqref="D103:G109 D110:F111 D112:J113">
    <cfRule type="containsBlanks" dxfId="404" priority="47" stopIfTrue="1">
      <formula>LEN(TRIM(D103))=0</formula>
    </cfRule>
  </conditionalFormatting>
  <conditionalFormatting sqref="D171:G180">
    <cfRule type="containsBlanks" dxfId="403" priority="16" stopIfTrue="1">
      <formula>LEN(TRIM(D171))=0</formula>
    </cfRule>
  </conditionalFormatting>
  <conditionalFormatting sqref="D188:G191 D192:F193 D194:G195">
    <cfRule type="containsBlanks" dxfId="402" priority="80" stopIfTrue="1">
      <formula>LEN(TRIM(D188))=0</formula>
    </cfRule>
  </conditionalFormatting>
  <conditionalFormatting sqref="D200:G202 D203:F204 D205:J206">
    <cfRule type="containsBlanks" dxfId="401" priority="79" stopIfTrue="1">
      <formula>LEN(TRIM(D200))=0</formula>
    </cfRule>
  </conditionalFormatting>
  <conditionalFormatting sqref="D207:G213 D214:F215 D216:J217">
    <cfRule type="containsBlanks" dxfId="400" priority="41" stopIfTrue="1">
      <formula>LEN(TRIM(D207))=0</formula>
    </cfRule>
  </conditionalFormatting>
  <conditionalFormatting sqref="D218:G224 D225:F226 D227:J228">
    <cfRule type="containsBlanks" dxfId="399" priority="34" stopIfTrue="1">
      <formula>LEN(TRIM(D218))=0</formula>
    </cfRule>
  </conditionalFormatting>
  <conditionalFormatting sqref="D47:J53 D54:F55 H54:J55 D56:J58">
    <cfRule type="containsBlanks" dxfId="398" priority="108" stopIfTrue="1">
      <formula>LEN(TRIM(D47))=0</formula>
    </cfRule>
  </conditionalFormatting>
  <conditionalFormatting sqref="D185:J187">
    <cfRule type="containsBlanks" dxfId="397" priority="11" stopIfTrue="1">
      <formula>LEN(TRIM(D185))=0</formula>
    </cfRule>
  </conditionalFormatting>
  <conditionalFormatting sqref="D196:J199">
    <cfRule type="containsBlanks" dxfId="396" priority="5" stopIfTrue="1">
      <formula>LEN(TRIM(D196))=0</formula>
    </cfRule>
  </conditionalFormatting>
  <conditionalFormatting sqref="E21:E32">
    <cfRule type="containsBlanks" dxfId="395" priority="114" stopIfTrue="1">
      <formula>LEN(TRIM(E21))=0</formula>
    </cfRule>
  </conditionalFormatting>
  <conditionalFormatting sqref="E136:E147">
    <cfRule type="containsBlanks" dxfId="394" priority="88" stopIfTrue="1">
      <formula>LEN(TRIM(E136))=0</formula>
    </cfRule>
  </conditionalFormatting>
  <conditionalFormatting sqref="E165:G166">
    <cfRule type="containsBlanks" dxfId="393" priority="18" stopIfTrue="1">
      <formula>LEN(TRIM(E165))=0</formula>
    </cfRule>
  </conditionalFormatting>
  <conditionalFormatting sqref="E162:J164">
    <cfRule type="containsBlanks" dxfId="392" priority="24" stopIfTrue="1">
      <formula>LEN(TRIM(E162))=0</formula>
    </cfRule>
  </conditionalFormatting>
  <conditionalFormatting sqref="F5:H13">
    <cfRule type="containsBlanks" dxfId="391" priority="4" stopIfTrue="1">
      <formula>LEN(TRIM(F5))=0</formula>
    </cfRule>
  </conditionalFormatting>
  <conditionalFormatting sqref="F120:H128">
    <cfRule type="containsBlanks" dxfId="390" priority="2" stopIfTrue="1">
      <formula>LEN(TRIM(F120))=0</formula>
    </cfRule>
  </conditionalFormatting>
  <conditionalFormatting sqref="H59:J67">
    <cfRule type="containsBlanks" dxfId="389" priority="64" stopIfTrue="1">
      <formula>LEN(TRIM(H59))=0</formula>
    </cfRule>
  </conditionalFormatting>
  <conditionalFormatting sqref="H70:J78">
    <cfRule type="containsBlanks" dxfId="388" priority="63" stopIfTrue="1">
      <formula>LEN(TRIM(H70))=0</formula>
    </cfRule>
  </conditionalFormatting>
  <conditionalFormatting sqref="H81:J89">
    <cfRule type="containsBlanks" dxfId="387" priority="62" stopIfTrue="1">
      <formula>LEN(TRIM(H81))=0</formula>
    </cfRule>
  </conditionalFormatting>
  <conditionalFormatting sqref="H92:J100">
    <cfRule type="containsBlanks" dxfId="386" priority="48" stopIfTrue="1">
      <formula>LEN(TRIM(H92))=0</formula>
    </cfRule>
  </conditionalFormatting>
  <conditionalFormatting sqref="H103:J111">
    <cfRule type="containsBlanks" dxfId="385" priority="42" stopIfTrue="1">
      <formula>LEN(TRIM(H103))=0</formula>
    </cfRule>
  </conditionalFormatting>
  <conditionalFormatting sqref="H165:J184">
    <cfRule type="containsBlanks" dxfId="384" priority="17" stopIfTrue="1">
      <formula>LEN(TRIM(H165))=0</formula>
    </cfRule>
  </conditionalFormatting>
  <conditionalFormatting sqref="H188:J195">
    <cfRule type="containsBlanks" dxfId="383" priority="57" stopIfTrue="1">
      <formula>LEN(TRIM(H188))=0</formula>
    </cfRule>
  </conditionalFormatting>
  <conditionalFormatting sqref="H200:J204">
    <cfRule type="containsBlanks" dxfId="382" priority="56" stopIfTrue="1">
      <formula>LEN(TRIM(H200))=0</formula>
    </cfRule>
  </conditionalFormatting>
  <conditionalFormatting sqref="H207:J215">
    <cfRule type="containsBlanks" dxfId="381" priority="35" stopIfTrue="1">
      <formula>LEN(TRIM(H207))=0</formula>
    </cfRule>
  </conditionalFormatting>
  <conditionalFormatting sqref="H218:J226">
    <cfRule type="containsBlanks" dxfId="380" priority="28" stopIfTrue="1">
      <formula>LEN(TRIM(H218))=0</formula>
    </cfRule>
  </conditionalFormatting>
  <conditionalFormatting sqref="K5:L9 K10:K13">
    <cfRule type="containsBlanks" dxfId="379" priority="3" stopIfTrue="1">
      <formula>LEN(TRIM(K5))=0</formula>
    </cfRule>
  </conditionalFormatting>
  <conditionalFormatting sqref="K120:L124 K125:K128">
    <cfRule type="containsBlanks" dxfId="378" priority="1" stopIfTrue="1">
      <formula>LEN(TRIM(K120))=0</formula>
    </cfRule>
  </conditionalFormatting>
  <conditionalFormatting sqref="L47:L113">
    <cfRule type="containsBlanks" dxfId="377" priority="43" stopIfTrue="1">
      <formula>LEN(TRIM(L47))=0</formula>
    </cfRule>
  </conditionalFormatting>
  <conditionalFormatting sqref="L162:L228">
    <cfRule type="containsBlanks" dxfId="376" priority="15" stopIfTrue="1">
      <formula>LEN(TRIM(L162))=0</formula>
    </cfRule>
  </conditionalFormatting>
  <conditionalFormatting sqref="O47:Q113">
    <cfRule type="containsBlanks" dxfId="375" priority="44" stopIfTrue="1">
      <formula>LEN(TRIM(O47))=0</formula>
    </cfRule>
  </conditionalFormatting>
  <conditionalFormatting sqref="O162:Q228">
    <cfRule type="containsBlanks" dxfId="374" priority="29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7693CE07-68D0-4EFE-99DE-3633AADC5E72}">
      <formula1>$V$3:$V$5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FBF55-B0F7-44B0-9411-43157104CE97}">
  <sheetPr codeName="Лист23"/>
  <dimension ref="A1:AB229"/>
  <sheetViews>
    <sheetView topLeftCell="A26" zoomScale="70" zoomScaleNormal="70" workbookViewId="0">
      <selection activeCell="G155" sqref="G155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20"/>
      <c r="S1" s="220"/>
      <c r="T1" s="220"/>
      <c r="U1" s="220"/>
    </row>
    <row r="2" spans="1:24" ht="15.75" thickBot="1">
      <c r="A2" s="258" t="s">
        <v>90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21"/>
      <c r="S2" s="221"/>
      <c r="T2" s="221"/>
      <c r="U2" s="221"/>
    </row>
    <row r="3" spans="1:24" ht="18.75" thickBot="1">
      <c r="A3" s="259" t="s">
        <v>60</v>
      </c>
      <c r="B3" s="260"/>
      <c r="C3" s="260"/>
      <c r="D3" s="260"/>
      <c r="E3" s="261"/>
      <c r="F3" s="37" t="s">
        <v>61</v>
      </c>
      <c r="G3" s="38">
        <f>SUM(J21:J32)+SUM(J136:J147)</f>
        <v>43156.666666666672</v>
      </c>
      <c r="H3" s="38">
        <f>SUM(K21:K32)+SUM(K136:K147)</f>
        <v>26377</v>
      </c>
      <c r="I3" s="81" t="s">
        <v>47</v>
      </c>
      <c r="J3" s="82">
        <v>2000</v>
      </c>
      <c r="K3" s="83" t="s">
        <v>54</v>
      </c>
      <c r="L3" s="84">
        <v>720</v>
      </c>
    </row>
    <row r="4" spans="1:24" ht="20.25" customHeight="1">
      <c r="A4" s="468" t="s">
        <v>8</v>
      </c>
      <c r="B4" s="468"/>
      <c r="C4" s="468"/>
      <c r="D4" s="468"/>
      <c r="E4" s="468"/>
      <c r="F4" s="468" t="s">
        <v>34</v>
      </c>
      <c r="G4" s="468"/>
      <c r="H4" s="468"/>
      <c r="I4" s="468" t="s">
        <v>9</v>
      </c>
      <c r="J4" s="468"/>
      <c r="K4" s="468" t="s">
        <v>16</v>
      </c>
      <c r="L4" s="468"/>
      <c r="M4" s="85"/>
      <c r="N4" s="269" t="s">
        <v>28</v>
      </c>
      <c r="O4" s="270"/>
      <c r="P4" s="270"/>
      <c r="Q4" s="270"/>
      <c r="R4" s="270"/>
      <c r="S4" s="270"/>
      <c r="T4" s="270"/>
      <c r="U4" s="271"/>
      <c r="X4" s="86"/>
    </row>
    <row r="5" spans="1:24" ht="14.25">
      <c r="A5" s="466" t="s">
        <v>63</v>
      </c>
      <c r="B5" s="467"/>
      <c r="C5" s="467"/>
      <c r="D5" s="467"/>
      <c r="E5" s="467"/>
      <c r="F5" s="461" t="s">
        <v>121</v>
      </c>
      <c r="G5" s="461"/>
      <c r="H5" s="461"/>
      <c r="I5" s="460" t="s">
        <v>430</v>
      </c>
      <c r="J5" s="460" t="s">
        <v>430</v>
      </c>
      <c r="K5" s="461" t="s">
        <v>437</v>
      </c>
      <c r="L5" s="461"/>
      <c r="N5" s="296"/>
      <c r="O5" s="280" t="s">
        <v>29</v>
      </c>
      <c r="P5" s="281"/>
      <c r="Q5" s="281"/>
      <c r="R5" s="222"/>
      <c r="S5" s="222"/>
      <c r="T5" s="222"/>
      <c r="U5" s="87"/>
      <c r="X5" s="88"/>
    </row>
    <row r="6" spans="1:24" ht="14.25">
      <c r="A6" s="466" t="s">
        <v>7</v>
      </c>
      <c r="B6" s="467"/>
      <c r="C6" s="467"/>
      <c r="D6" s="467"/>
      <c r="E6" s="465"/>
      <c r="F6" s="461" t="s">
        <v>317</v>
      </c>
      <c r="G6" s="461"/>
      <c r="H6" s="461"/>
      <c r="I6" s="460" t="s">
        <v>431</v>
      </c>
      <c r="J6" s="460" t="s">
        <v>431</v>
      </c>
      <c r="K6" s="461" t="s">
        <v>272</v>
      </c>
      <c r="L6" s="461"/>
      <c r="N6" s="297"/>
      <c r="O6" s="298"/>
      <c r="P6" s="299"/>
      <c r="Q6" s="299"/>
      <c r="R6" s="225"/>
      <c r="S6" s="225"/>
      <c r="T6" s="225"/>
      <c r="U6" s="89"/>
      <c r="X6" s="88"/>
    </row>
    <row r="7" spans="1:24" ht="16.5" customHeight="1">
      <c r="A7" s="469" t="s">
        <v>46</v>
      </c>
      <c r="B7" s="460"/>
      <c r="C7" s="460"/>
      <c r="D7" s="460"/>
      <c r="E7" s="464"/>
      <c r="F7" s="461" t="s">
        <v>436</v>
      </c>
      <c r="G7" s="461"/>
      <c r="H7" s="461"/>
      <c r="I7" s="460" t="s">
        <v>432</v>
      </c>
      <c r="J7" s="460" t="s">
        <v>432</v>
      </c>
      <c r="K7" s="461" t="s">
        <v>126</v>
      </c>
      <c r="L7" s="461"/>
      <c r="N7" s="278"/>
      <c r="O7" s="280" t="s">
        <v>30</v>
      </c>
      <c r="P7" s="281"/>
      <c r="Q7" s="282"/>
      <c r="R7" s="223"/>
      <c r="S7" s="223"/>
      <c r="T7" s="223"/>
      <c r="U7" s="87"/>
      <c r="X7" s="88"/>
    </row>
    <row r="8" spans="1:24" ht="16.5" customHeight="1" thickBot="1">
      <c r="A8" s="460"/>
      <c r="B8" s="460"/>
      <c r="C8" s="460"/>
      <c r="D8" s="460"/>
      <c r="E8" s="460"/>
      <c r="F8" s="461"/>
      <c r="G8" s="461"/>
      <c r="H8" s="461"/>
      <c r="I8" s="460" t="s">
        <v>433</v>
      </c>
      <c r="J8" s="460" t="s">
        <v>433</v>
      </c>
      <c r="K8" s="461" t="s">
        <v>438</v>
      </c>
      <c r="L8" s="461"/>
      <c r="N8" s="279"/>
      <c r="O8" s="283"/>
      <c r="P8" s="284"/>
      <c r="Q8" s="285"/>
      <c r="R8" s="224"/>
      <c r="S8" s="224"/>
      <c r="T8" s="224"/>
      <c r="U8" s="91"/>
      <c r="X8" s="88"/>
    </row>
    <row r="9" spans="1:24" ht="14.25">
      <c r="A9" s="460"/>
      <c r="B9" s="460"/>
      <c r="C9" s="460"/>
      <c r="D9" s="460"/>
      <c r="E9" s="460"/>
      <c r="F9" s="461"/>
      <c r="G9" s="461"/>
      <c r="H9" s="461"/>
      <c r="I9" s="460" t="s">
        <v>433</v>
      </c>
      <c r="J9" s="460" t="s">
        <v>433</v>
      </c>
      <c r="K9" s="461" t="s">
        <v>439</v>
      </c>
      <c r="L9" s="461"/>
      <c r="N9" s="309"/>
      <c r="O9" s="309"/>
      <c r="P9" s="310"/>
      <c r="Q9" s="310"/>
      <c r="R9" s="227"/>
      <c r="S9" s="227"/>
      <c r="T9" s="227"/>
      <c r="U9" s="227"/>
      <c r="X9" s="88"/>
    </row>
    <row r="10" spans="1:24" ht="14.45" customHeight="1">
      <c r="A10" s="460"/>
      <c r="B10" s="460"/>
      <c r="C10" s="460"/>
      <c r="D10" s="460"/>
      <c r="E10" s="460"/>
      <c r="F10" s="461"/>
      <c r="G10" s="461"/>
      <c r="H10" s="461"/>
      <c r="I10" s="464" t="s">
        <v>434</v>
      </c>
      <c r="J10" s="465" t="s">
        <v>434</v>
      </c>
      <c r="K10" s="462" t="s">
        <v>440</v>
      </c>
      <c r="L10" s="463"/>
      <c r="N10" s="226"/>
      <c r="O10" s="226"/>
      <c r="P10" s="227"/>
      <c r="Q10" s="227"/>
      <c r="R10" s="227"/>
      <c r="S10" s="227"/>
      <c r="T10" s="227"/>
      <c r="U10" s="227"/>
      <c r="X10" s="88"/>
    </row>
    <row r="11" spans="1:24" ht="14.45" customHeight="1">
      <c r="A11" s="460"/>
      <c r="B11" s="460"/>
      <c r="C11" s="460"/>
      <c r="D11" s="460"/>
      <c r="E11" s="460"/>
      <c r="F11" s="461"/>
      <c r="G11" s="461"/>
      <c r="H11" s="461"/>
      <c r="I11" s="464" t="s">
        <v>435</v>
      </c>
      <c r="J11" s="465" t="s">
        <v>435</v>
      </c>
      <c r="K11" s="462" t="s">
        <v>127</v>
      </c>
      <c r="L11" s="463"/>
      <c r="N11" s="226"/>
      <c r="O11" s="226"/>
      <c r="P11" s="227"/>
      <c r="Q11" s="227"/>
      <c r="R11" s="227"/>
      <c r="S11" s="227"/>
      <c r="T11" s="227"/>
      <c r="U11" s="227"/>
      <c r="X11" s="88"/>
    </row>
    <row r="12" spans="1:24" ht="14.45" customHeight="1">
      <c r="A12" s="460"/>
      <c r="B12" s="460"/>
      <c r="C12" s="460"/>
      <c r="D12" s="460"/>
      <c r="E12" s="460"/>
      <c r="F12" s="461"/>
      <c r="G12" s="461"/>
      <c r="H12" s="461"/>
      <c r="I12" s="464" t="s">
        <v>434</v>
      </c>
      <c r="J12" s="465" t="s">
        <v>434</v>
      </c>
      <c r="K12" s="462" t="s">
        <v>441</v>
      </c>
      <c r="L12" s="463"/>
      <c r="N12" s="226"/>
      <c r="O12" s="226"/>
      <c r="P12" s="227"/>
      <c r="Q12" s="227"/>
      <c r="R12" s="227"/>
      <c r="S12" s="227"/>
      <c r="T12" s="227"/>
      <c r="U12" s="227"/>
      <c r="X12" s="88"/>
    </row>
    <row r="13" spans="1:24" ht="14.45" customHeight="1" thickBot="1">
      <c r="A13" s="460"/>
      <c r="B13" s="460"/>
      <c r="C13" s="460"/>
      <c r="D13" s="460"/>
      <c r="E13" s="460"/>
      <c r="F13" s="461"/>
      <c r="G13" s="461"/>
      <c r="H13" s="461"/>
      <c r="I13" s="460"/>
      <c r="J13" s="460"/>
      <c r="K13" s="462"/>
      <c r="L13" s="463"/>
      <c r="N13" s="226"/>
      <c r="O13" s="226"/>
      <c r="P13" s="227"/>
      <c r="Q13" s="227"/>
      <c r="R13" s="227"/>
      <c r="S13" s="227"/>
      <c r="T13" s="227"/>
      <c r="U13" s="227"/>
      <c r="X13" s="88"/>
    </row>
    <row r="14" spans="1:24" ht="18.75" customHeight="1" thickBot="1">
      <c r="A14" s="311" t="s">
        <v>33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3"/>
      <c r="N14" s="314" t="s">
        <v>37</v>
      </c>
      <c r="O14" s="315"/>
      <c r="P14" s="315"/>
      <c r="Q14" s="315"/>
      <c r="R14" s="315"/>
      <c r="S14" s="315"/>
      <c r="T14" s="315"/>
      <c r="U14" s="315"/>
      <c r="V14" s="316"/>
      <c r="X14" s="88"/>
    </row>
    <row r="15" spans="1:24" ht="8.25" customHeight="1">
      <c r="A15" s="300" t="s">
        <v>83</v>
      </c>
      <c r="B15" s="300" t="s">
        <v>51</v>
      </c>
      <c r="C15" s="300" t="s">
        <v>52</v>
      </c>
      <c r="D15" s="300" t="s">
        <v>24</v>
      </c>
      <c r="E15" s="300" t="s">
        <v>53</v>
      </c>
      <c r="F15" s="300" t="s">
        <v>55</v>
      </c>
      <c r="G15" s="300" t="s">
        <v>50</v>
      </c>
      <c r="H15" s="300" t="s">
        <v>64</v>
      </c>
      <c r="I15" s="300" t="s">
        <v>57</v>
      </c>
      <c r="J15" s="300" t="s">
        <v>49</v>
      </c>
      <c r="K15" s="300" t="s">
        <v>35</v>
      </c>
      <c r="L15" s="337" t="s">
        <v>48</v>
      </c>
      <c r="N15" s="324" t="s">
        <v>41</v>
      </c>
      <c r="O15" s="324"/>
      <c r="P15" s="325" t="s">
        <v>42</v>
      </c>
      <c r="Q15" s="326"/>
      <c r="R15" s="326"/>
      <c r="S15" s="326"/>
      <c r="T15" s="326"/>
      <c r="U15" s="327"/>
      <c r="V15" s="324" t="s">
        <v>43</v>
      </c>
      <c r="X15" s="88"/>
    </row>
    <row r="16" spans="1:24" ht="12.75" customHeight="1">
      <c r="A16" s="301"/>
      <c r="B16" s="301"/>
      <c r="C16" s="301"/>
      <c r="D16" s="301"/>
      <c r="E16" s="301"/>
      <c r="F16" s="301"/>
      <c r="G16" s="301"/>
      <c r="H16" s="301"/>
      <c r="I16" s="301"/>
      <c r="J16" s="301"/>
      <c r="K16" s="301"/>
      <c r="L16" s="338"/>
      <c r="N16" s="324"/>
      <c r="O16" s="324"/>
      <c r="P16" s="328"/>
      <c r="Q16" s="329"/>
      <c r="R16" s="329"/>
      <c r="S16" s="329"/>
      <c r="T16" s="329"/>
      <c r="U16" s="330"/>
      <c r="V16" s="324"/>
      <c r="X16" s="88"/>
    </row>
    <row r="17" spans="1:24" ht="12.75" customHeight="1">
      <c r="A17" s="301"/>
      <c r="B17" s="301"/>
      <c r="C17" s="301"/>
      <c r="D17" s="301"/>
      <c r="E17" s="301"/>
      <c r="F17" s="301"/>
      <c r="G17" s="301"/>
      <c r="H17" s="301"/>
      <c r="I17" s="301"/>
      <c r="J17" s="301"/>
      <c r="K17" s="301"/>
      <c r="L17" s="338"/>
      <c r="N17" s="324"/>
      <c r="O17" s="324"/>
      <c r="P17" s="328"/>
      <c r="Q17" s="329"/>
      <c r="R17" s="329"/>
      <c r="S17" s="329"/>
      <c r="T17" s="329"/>
      <c r="U17" s="330"/>
      <c r="V17" s="324"/>
      <c r="X17" s="88"/>
    </row>
    <row r="18" spans="1:24" ht="3.75" customHeight="1">
      <c r="A18" s="301"/>
      <c r="B18" s="301"/>
      <c r="C18" s="301"/>
      <c r="D18" s="301"/>
      <c r="E18" s="301"/>
      <c r="F18" s="301"/>
      <c r="G18" s="301"/>
      <c r="H18" s="301"/>
      <c r="I18" s="301"/>
      <c r="J18" s="301"/>
      <c r="K18" s="301"/>
      <c r="L18" s="338"/>
      <c r="N18" s="324"/>
      <c r="O18" s="324"/>
      <c r="P18" s="331"/>
      <c r="Q18" s="332"/>
      <c r="R18" s="332"/>
      <c r="S18" s="332"/>
      <c r="T18" s="332"/>
      <c r="U18" s="333"/>
      <c r="V18" s="324"/>
      <c r="X18" s="88"/>
    </row>
    <row r="19" spans="1:24" ht="45.75" customHeight="1" thickBot="1">
      <c r="A19" s="301"/>
      <c r="B19" s="301"/>
      <c r="C19" s="301"/>
      <c r="D19" s="302"/>
      <c r="E19" s="302"/>
      <c r="F19" s="302"/>
      <c r="G19" s="302"/>
      <c r="H19" s="302"/>
      <c r="I19" s="302"/>
      <c r="J19" s="302"/>
      <c r="K19" s="302"/>
      <c r="L19" s="338"/>
      <c r="M19" s="98"/>
      <c r="N19" s="334" t="s">
        <v>17</v>
      </c>
      <c r="O19" s="334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227"/>
    </row>
    <row r="20" spans="1:24" ht="14.45" customHeight="1" thickBot="1">
      <c r="A20" s="317"/>
      <c r="B20" s="317"/>
      <c r="C20" s="317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229" t="s">
        <v>18</v>
      </c>
      <c r="O20" s="229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227"/>
    </row>
    <row r="21" spans="1:24" ht="17.25" customHeight="1">
      <c r="A21" s="300" t="str">
        <f>A37</f>
        <v>соленая карамель</v>
      </c>
      <c r="B21" s="318">
        <v>0.33333333333333331</v>
      </c>
      <c r="C21" s="318">
        <v>0.83333333333333337</v>
      </c>
      <c r="D21" s="320">
        <f>(C21-B21+(C21&lt;B21))*24*60</f>
        <v>720</v>
      </c>
      <c r="E21" s="322">
        <v>2200</v>
      </c>
      <c r="F21" s="335">
        <f>IF(E21=0,0,(F37/J3*60))</f>
        <v>411.15</v>
      </c>
      <c r="G21" s="339">
        <f>IF($K21=0,0,(K21*100)/(D21*$J$3/60))</f>
        <v>57.104166666666664</v>
      </c>
      <c r="H21" s="335">
        <f>P19+P26</f>
        <v>0</v>
      </c>
      <c r="I21" s="339">
        <f>D21-F21-P27</f>
        <v>-53.150000000000205</v>
      </c>
      <c r="J21" s="320">
        <f>(D21-H21)/60*E21</f>
        <v>26400</v>
      </c>
      <c r="K21" s="341">
        <f>F37</f>
        <v>13705</v>
      </c>
      <c r="L21" s="100">
        <f>IF($K21=0,0,K21/J21)</f>
        <v>0.51912878787878791</v>
      </c>
      <c r="N21" s="229" t="s">
        <v>19</v>
      </c>
      <c r="O21" s="229"/>
      <c r="P21" s="18">
        <f>SUM(U46:U57)</f>
        <v>352.00000000000011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352.00000000000011</v>
      </c>
      <c r="W21" s="227"/>
      <c r="X21" s="227"/>
    </row>
    <row r="22" spans="1:24" ht="17.25" customHeight="1" thickBot="1">
      <c r="A22" s="317"/>
      <c r="B22" s="319"/>
      <c r="C22" s="319"/>
      <c r="D22" s="321"/>
      <c r="E22" s="323"/>
      <c r="F22" s="336"/>
      <c r="G22" s="340"/>
      <c r="H22" s="336"/>
      <c r="I22" s="340"/>
      <c r="J22" s="321"/>
      <c r="K22" s="342"/>
      <c r="L22" s="101">
        <f>K21-J21</f>
        <v>-12695</v>
      </c>
      <c r="N22" s="229" t="s">
        <v>20</v>
      </c>
      <c r="O22" s="229"/>
      <c r="P22" s="18">
        <f>SUM(V46:V57)</f>
        <v>10.000000000000124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10.000000000000124</v>
      </c>
      <c r="W22" s="227"/>
      <c r="X22" s="227"/>
    </row>
    <row r="23" spans="1:24" ht="17.25" customHeight="1">
      <c r="A23" s="300">
        <f>A38</f>
        <v>0</v>
      </c>
      <c r="B23" s="318"/>
      <c r="C23" s="318"/>
      <c r="D23" s="320">
        <f>(C23-B23+(C23&lt;B23))*24*60</f>
        <v>0</v>
      </c>
      <c r="E23" s="322"/>
      <c r="F23" s="335">
        <f>IF(E23=0,0,(F38/J3*60))</f>
        <v>0</v>
      </c>
      <c r="G23" s="339">
        <f>IF($K23=0,0,(K23*100)/(D23*$J$3/60))</f>
        <v>0</v>
      </c>
      <c r="H23" s="335">
        <f>Q19+Q26</f>
        <v>0</v>
      </c>
      <c r="I23" s="339">
        <f>D23-F23-Q27</f>
        <v>0</v>
      </c>
      <c r="J23" s="320">
        <f>(D23-H23)/60*E23</f>
        <v>0</v>
      </c>
      <c r="K23" s="341">
        <f>F38</f>
        <v>0</v>
      </c>
      <c r="L23" s="102">
        <f>IF($K23=0,0,K23/J23)</f>
        <v>0</v>
      </c>
      <c r="N23" s="229" t="s">
        <v>27</v>
      </c>
      <c r="O23" s="229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227"/>
      <c r="X23" s="227"/>
    </row>
    <row r="24" spans="1:24" ht="16.899999999999999" customHeight="1" thickBot="1">
      <c r="A24" s="317"/>
      <c r="B24" s="319"/>
      <c r="C24" s="319"/>
      <c r="D24" s="321"/>
      <c r="E24" s="323"/>
      <c r="F24" s="336"/>
      <c r="G24" s="340"/>
      <c r="H24" s="336"/>
      <c r="I24" s="340"/>
      <c r="J24" s="321"/>
      <c r="K24" s="342"/>
      <c r="L24" s="101">
        <f>K23-J23</f>
        <v>0</v>
      </c>
      <c r="N24" s="230" t="s">
        <v>21</v>
      </c>
      <c r="O24" s="230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227"/>
      <c r="X24" s="227"/>
    </row>
    <row r="25" spans="1:24" ht="16.899999999999999" customHeight="1" collapsed="1">
      <c r="A25" s="300">
        <f>A39</f>
        <v>0</v>
      </c>
      <c r="B25" s="318"/>
      <c r="C25" s="318"/>
      <c r="D25" s="320">
        <f>(C25-B25+(C25&lt;B25))*24*60</f>
        <v>0</v>
      </c>
      <c r="E25" s="322"/>
      <c r="F25" s="335">
        <f>IF(E25=0,0,(F39/J3*60))</f>
        <v>0</v>
      </c>
      <c r="G25" s="339">
        <f>IF($K25=0,0,(K25*100)/(D25*$J$3/60))</f>
        <v>0</v>
      </c>
      <c r="H25" s="335">
        <f>R19+R26</f>
        <v>0</v>
      </c>
      <c r="I25" s="339">
        <f>D25-F25-R27</f>
        <v>0</v>
      </c>
      <c r="J25" s="320">
        <f>(D25-H25)/60*E25</f>
        <v>0</v>
      </c>
      <c r="K25" s="341">
        <f>F39</f>
        <v>0</v>
      </c>
      <c r="L25" s="100">
        <f>IF($K25=0,0,K25/J25)</f>
        <v>0</v>
      </c>
      <c r="N25" s="230" t="s">
        <v>39</v>
      </c>
      <c r="O25" s="230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227"/>
      <c r="X25" s="227"/>
    </row>
    <row r="26" spans="1:24" ht="16.899999999999999" customHeight="1" thickBot="1">
      <c r="A26" s="317"/>
      <c r="B26" s="319"/>
      <c r="C26" s="319"/>
      <c r="D26" s="321"/>
      <c r="E26" s="323"/>
      <c r="F26" s="336"/>
      <c r="G26" s="340"/>
      <c r="H26" s="336"/>
      <c r="I26" s="340"/>
      <c r="J26" s="321"/>
      <c r="K26" s="342"/>
      <c r="L26" s="101">
        <f>K25-J25</f>
        <v>0</v>
      </c>
      <c r="N26" s="343" t="s">
        <v>22</v>
      </c>
      <c r="O26" s="343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227"/>
      <c r="X26" s="227"/>
    </row>
    <row r="27" spans="1:24" ht="16.899999999999999" customHeight="1" collapsed="1">
      <c r="A27" s="301">
        <f>A40</f>
        <v>0</v>
      </c>
      <c r="B27" s="348"/>
      <c r="C27" s="348"/>
      <c r="D27" s="346">
        <f>(C27-B27+(C27&lt;B27))*24*60</f>
        <v>0</v>
      </c>
      <c r="E27" s="349"/>
      <c r="F27" s="344">
        <f>IF(E27=0,0,(F40/J3*60))</f>
        <v>0</v>
      </c>
      <c r="G27" s="339">
        <f>IF($K27=0,0,(K27*100)/(D27*$J$3/60))</f>
        <v>0</v>
      </c>
      <c r="H27" s="344">
        <f>S19+S26</f>
        <v>0</v>
      </c>
      <c r="I27" s="345">
        <f>D27-F27-S27</f>
        <v>0</v>
      </c>
      <c r="J27" s="346">
        <f>(D27-H27)/60*E27</f>
        <v>0</v>
      </c>
      <c r="K27" s="341">
        <f>F40</f>
        <v>0</v>
      </c>
      <c r="L27" s="100">
        <f>IF($K27=0,0,K27/J27)</f>
        <v>0</v>
      </c>
      <c r="N27" s="347" t="s">
        <v>15</v>
      </c>
      <c r="O27" s="347"/>
      <c r="P27" s="19">
        <f t="shared" ref="P27:U27" si="1">SUM(P18:P26)</f>
        <v>362.00000000000023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362.00000000000023</v>
      </c>
      <c r="W27" s="227"/>
      <c r="X27" s="227"/>
    </row>
    <row r="28" spans="1:24" ht="16.899999999999999" customHeight="1" thickBot="1">
      <c r="A28" s="317"/>
      <c r="B28" s="319"/>
      <c r="C28" s="319"/>
      <c r="D28" s="321"/>
      <c r="E28" s="323"/>
      <c r="F28" s="336"/>
      <c r="G28" s="340"/>
      <c r="H28" s="336"/>
      <c r="I28" s="340"/>
      <c r="J28" s="321"/>
      <c r="K28" s="342"/>
      <c r="L28" s="101">
        <f>K27-J27</f>
        <v>0</v>
      </c>
      <c r="N28" s="347"/>
      <c r="O28" s="347"/>
      <c r="P28" s="19"/>
      <c r="Q28" s="19"/>
      <c r="R28" s="19"/>
      <c r="S28" s="19"/>
      <c r="T28" s="19"/>
      <c r="U28" s="19"/>
      <c r="V28" s="19"/>
      <c r="W28" s="227"/>
      <c r="X28" s="227"/>
    </row>
    <row r="29" spans="1:24" ht="16.899999999999999" customHeight="1">
      <c r="A29" s="300">
        <f>A41</f>
        <v>0</v>
      </c>
      <c r="B29" s="318"/>
      <c r="C29" s="318"/>
      <c r="D29" s="320">
        <f>(C29-B29+(C29&lt;B29))*24*60</f>
        <v>0</v>
      </c>
      <c r="E29" s="322"/>
      <c r="F29" s="335">
        <f>IF(E29=0,0,(F41/J3*60))</f>
        <v>0</v>
      </c>
      <c r="G29" s="339">
        <f>IF($K29=0,0,(K29*100)/(D29*$J$3/60))</f>
        <v>0</v>
      </c>
      <c r="H29" s="335">
        <f>T19+T26</f>
        <v>0</v>
      </c>
      <c r="I29" s="339">
        <f>D29-F29-T27</f>
        <v>0</v>
      </c>
      <c r="J29" s="320">
        <f>(D29-H29)/60*E29</f>
        <v>0</v>
      </c>
      <c r="K29" s="341">
        <f>F41</f>
        <v>0</v>
      </c>
      <c r="L29" s="100">
        <f>IF($K29=0,0,K29/J29)</f>
        <v>0</v>
      </c>
      <c r="V29" s="227"/>
      <c r="W29" s="227"/>
      <c r="X29" s="227"/>
    </row>
    <row r="30" spans="1:24" ht="16.899999999999999" customHeight="1" thickBot="1">
      <c r="A30" s="317"/>
      <c r="B30" s="319"/>
      <c r="C30" s="319"/>
      <c r="D30" s="321"/>
      <c r="E30" s="323"/>
      <c r="F30" s="336"/>
      <c r="G30" s="340"/>
      <c r="H30" s="336"/>
      <c r="I30" s="340"/>
      <c r="J30" s="321"/>
      <c r="K30" s="342"/>
      <c r="L30" s="101">
        <f>K29-J29</f>
        <v>0</v>
      </c>
      <c r="V30" s="227"/>
      <c r="W30" s="227"/>
      <c r="X30" s="227"/>
    </row>
    <row r="31" spans="1:24" ht="16.899999999999999" customHeight="1">
      <c r="A31" s="300">
        <f>A42</f>
        <v>0</v>
      </c>
      <c r="B31" s="318"/>
      <c r="C31" s="318"/>
      <c r="D31" s="320">
        <f>(C31-B31+(C31&lt;B31))*24*60</f>
        <v>0</v>
      </c>
      <c r="E31" s="322"/>
      <c r="F31" s="335">
        <f>IF(E31=0,0,(F42/J3*60))</f>
        <v>0</v>
      </c>
      <c r="G31" s="339">
        <f>IF($K31=0,0,(K31*100)/(D31*$J$3/60))</f>
        <v>0</v>
      </c>
      <c r="H31" s="335">
        <f>U19+U26</f>
        <v>0</v>
      </c>
      <c r="I31" s="339">
        <f>D31-F31-U27</f>
        <v>0</v>
      </c>
      <c r="J31" s="320">
        <f>(D31-H31)/60*E31</f>
        <v>0</v>
      </c>
      <c r="K31" s="341">
        <f>F42</f>
        <v>0</v>
      </c>
      <c r="L31" s="100">
        <f>IF($K31=0,0,K31/J31)</f>
        <v>0</v>
      </c>
      <c r="V31" s="227"/>
      <c r="W31" s="227"/>
      <c r="X31" s="227"/>
    </row>
    <row r="32" spans="1:24" ht="16.899999999999999" customHeight="1" thickBot="1">
      <c r="A32" s="317"/>
      <c r="B32" s="319"/>
      <c r="C32" s="319"/>
      <c r="D32" s="321"/>
      <c r="E32" s="323"/>
      <c r="F32" s="336"/>
      <c r="G32" s="340"/>
      <c r="H32" s="336"/>
      <c r="I32" s="340"/>
      <c r="J32" s="321"/>
      <c r="K32" s="342"/>
      <c r="L32" s="103">
        <f>K31-J31</f>
        <v>0</v>
      </c>
      <c r="V32" s="227"/>
      <c r="W32" s="227"/>
      <c r="X32" s="227"/>
    </row>
    <row r="33" spans="1:28" s="104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228" t="s">
        <v>81</v>
      </c>
      <c r="K33" s="140" t="s">
        <v>82</v>
      </c>
      <c r="L33" s="354">
        <f>IF($K34=0,0,K34/J34)</f>
        <v>0.51912878787878791</v>
      </c>
      <c r="N33"/>
      <c r="O33"/>
      <c r="P33"/>
      <c r="Q33"/>
      <c r="R33"/>
      <c r="S33"/>
      <c r="T33"/>
      <c r="U33"/>
      <c r="V33" s="227"/>
      <c r="W33" s="105"/>
      <c r="X33" s="105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41">
        <f>J21+J23+J25+J27+J29+J31</f>
        <v>26400</v>
      </c>
      <c r="K34" s="140">
        <f>K21+K23+K25+K27+K29+K31</f>
        <v>13705</v>
      </c>
      <c r="L34" s="355"/>
      <c r="M34" s="227"/>
      <c r="V34" s="227"/>
      <c r="W34" s="227"/>
      <c r="X34" s="227"/>
    </row>
    <row r="35" spans="1:28" ht="17.25" customHeight="1">
      <c r="A35" s="363" t="s">
        <v>11</v>
      </c>
      <c r="B35" s="364"/>
      <c r="C35" s="364"/>
      <c r="D35" s="364"/>
      <c r="E35" s="337"/>
      <c r="F35" s="300" t="s">
        <v>78</v>
      </c>
      <c r="G35" s="300" t="s">
        <v>80</v>
      </c>
      <c r="H35" s="367"/>
      <c r="I35" s="20"/>
      <c r="J35" s="21"/>
      <c r="K35" s="22"/>
      <c r="L35" s="367" t="s">
        <v>56</v>
      </c>
      <c r="M35" s="356"/>
      <c r="V35" s="227"/>
      <c r="W35" s="106"/>
      <c r="X35" s="106"/>
    </row>
    <row r="36" spans="1:28" ht="17.25" customHeight="1" thickBot="1">
      <c r="A36" s="365"/>
      <c r="B36" s="366"/>
      <c r="C36" s="366"/>
      <c r="D36" s="366"/>
      <c r="E36" s="338"/>
      <c r="F36" s="302"/>
      <c r="G36" s="301"/>
      <c r="H36" s="368"/>
      <c r="I36" s="117"/>
      <c r="J36" s="118"/>
      <c r="K36" s="115"/>
      <c r="L36" s="368"/>
      <c r="M36" s="356"/>
      <c r="V36" s="227"/>
      <c r="W36" s="106"/>
      <c r="X36" s="106"/>
    </row>
    <row r="37" spans="1:28" ht="15.75" thickBot="1">
      <c r="A37" s="357" t="s">
        <v>443</v>
      </c>
      <c r="B37" s="358"/>
      <c r="C37" s="358"/>
      <c r="D37" s="358"/>
      <c r="E37" s="359"/>
      <c r="F37" s="62">
        <v>13705</v>
      </c>
      <c r="G37" s="119">
        <v>10752</v>
      </c>
      <c r="H37" s="120"/>
      <c r="I37" s="121"/>
      <c r="J37" s="122"/>
      <c r="K37" s="123">
        <f>G37</f>
        <v>10752</v>
      </c>
      <c r="L37" s="107"/>
      <c r="M37" s="108"/>
      <c r="V37" s="227"/>
      <c r="W37" s="227"/>
      <c r="X37" s="227"/>
    </row>
    <row r="38" spans="1:28" ht="13.5" customHeight="1" thickBot="1">
      <c r="A38" s="360"/>
      <c r="B38" s="361"/>
      <c r="C38" s="361"/>
      <c r="D38" s="361"/>
      <c r="E38" s="362"/>
      <c r="F38" s="62"/>
      <c r="G38" s="124"/>
      <c r="H38" s="109"/>
      <c r="I38" s="110"/>
      <c r="J38" s="111"/>
      <c r="K38" s="17">
        <f t="shared" ref="K38:K42" si="2">G38</f>
        <v>0</v>
      </c>
      <c r="L38" s="64"/>
      <c r="M38" s="108"/>
      <c r="V38" s="227"/>
      <c r="W38" s="227"/>
      <c r="X38" s="227"/>
    </row>
    <row r="39" spans="1:28" ht="13.5" customHeight="1" thickBot="1">
      <c r="A39" s="360"/>
      <c r="B39" s="361"/>
      <c r="C39" s="361"/>
      <c r="D39" s="361"/>
      <c r="E39" s="362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227"/>
      <c r="W39" s="227"/>
      <c r="X39" s="227"/>
    </row>
    <row r="40" spans="1:28" ht="13.5" customHeight="1" thickBot="1">
      <c r="A40" s="360"/>
      <c r="B40" s="361"/>
      <c r="C40" s="361"/>
      <c r="D40" s="361"/>
      <c r="E40" s="362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227"/>
      <c r="W40" s="227"/>
      <c r="X40" s="227"/>
    </row>
    <row r="41" spans="1:28" ht="13.5" customHeight="1" thickBot="1">
      <c r="A41" s="360"/>
      <c r="B41" s="361"/>
      <c r="C41" s="361"/>
      <c r="D41" s="361"/>
      <c r="E41" s="362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227"/>
      <c r="W41" s="227"/>
      <c r="X41" s="227"/>
    </row>
    <row r="42" spans="1:28" ht="13.5" customHeight="1" thickBot="1">
      <c r="A42" s="369"/>
      <c r="B42" s="370"/>
      <c r="C42" s="370"/>
      <c r="D42" s="370"/>
      <c r="E42" s="371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227"/>
      <c r="W42" s="227"/>
      <c r="X42" s="227"/>
    </row>
    <row r="43" spans="1:28" ht="13.5" thickBot="1">
      <c r="A43" s="372" t="s">
        <v>79</v>
      </c>
      <c r="B43" s="373"/>
      <c r="C43" s="373"/>
      <c r="D43" s="373"/>
      <c r="E43" s="373"/>
      <c r="F43" s="374"/>
      <c r="G43" s="373"/>
      <c r="H43" s="373"/>
      <c r="I43" s="373"/>
      <c r="J43" s="375"/>
      <c r="K43" s="116">
        <f>SUM(K37:K42)</f>
        <v>10752</v>
      </c>
      <c r="L43" s="116">
        <f>SUM(L38+L38)</f>
        <v>0</v>
      </c>
      <c r="M43" s="112"/>
      <c r="V43" s="227"/>
    </row>
    <row r="44" spans="1:28" ht="12.75" customHeight="1" thickBot="1"/>
    <row r="45" spans="1:28" ht="12.75" customHeight="1" thickBot="1">
      <c r="A45" s="376" t="s">
        <v>11</v>
      </c>
      <c r="B45" s="376" t="s">
        <v>59</v>
      </c>
      <c r="C45" s="378"/>
      <c r="D45" s="380" t="s">
        <v>58</v>
      </c>
      <c r="E45" s="378" t="s">
        <v>1</v>
      </c>
      <c r="F45" s="383" t="s">
        <v>6</v>
      </c>
      <c r="G45" s="384"/>
      <c r="H45" s="380" t="s">
        <v>5</v>
      </c>
      <c r="I45" s="388" t="s">
        <v>12</v>
      </c>
      <c r="J45" s="389"/>
      <c r="K45" s="380" t="s">
        <v>38</v>
      </c>
      <c r="L45" s="376" t="s">
        <v>0</v>
      </c>
      <c r="M45" s="383"/>
      <c r="N45" s="384"/>
      <c r="O45" s="380" t="s">
        <v>4</v>
      </c>
      <c r="P45" s="380" t="s">
        <v>2</v>
      </c>
      <c r="Q45" s="380" t="s">
        <v>3</v>
      </c>
      <c r="S45" s="390" t="s">
        <v>26</v>
      </c>
      <c r="T45" s="391"/>
      <c r="U45" s="391"/>
      <c r="V45" s="391"/>
      <c r="W45" s="391"/>
      <c r="X45" s="391"/>
      <c r="Y45" s="391"/>
      <c r="Z45" s="392"/>
    </row>
    <row r="46" spans="1:28" s="85" customFormat="1" ht="25.5" customHeight="1" thickBot="1">
      <c r="A46" s="377"/>
      <c r="B46" s="377"/>
      <c r="C46" s="379"/>
      <c r="D46" s="381"/>
      <c r="E46" s="382"/>
      <c r="F46" s="385"/>
      <c r="G46" s="386"/>
      <c r="H46" s="387"/>
      <c r="I46" s="27" t="s">
        <v>13</v>
      </c>
      <c r="J46" s="28" t="s">
        <v>14</v>
      </c>
      <c r="K46" s="381"/>
      <c r="L46" s="377"/>
      <c r="M46" s="399"/>
      <c r="N46" s="400"/>
      <c r="O46" s="381"/>
      <c r="P46" s="381"/>
      <c r="Q46" s="381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405" t="str">
        <f>A37</f>
        <v>соленая карамель</v>
      </c>
      <c r="B47" s="23">
        <f>B21</f>
        <v>0.33333333333333331</v>
      </c>
      <c r="C47" s="23">
        <f>B47+1/24</f>
        <v>0.375</v>
      </c>
      <c r="D47" s="1"/>
      <c r="E47" s="233"/>
      <c r="F47" s="408" t="s">
        <v>442</v>
      </c>
      <c r="G47" s="409"/>
      <c r="H47" s="2" t="s">
        <v>102</v>
      </c>
      <c r="I47" s="3">
        <v>0.33333333333333331</v>
      </c>
      <c r="J47" s="3">
        <v>0.46111111111111108</v>
      </c>
      <c r="K47" s="29">
        <f>(J47-I47+(J47&lt;I47))*24*60</f>
        <v>184</v>
      </c>
      <c r="L47" s="410" t="s">
        <v>444</v>
      </c>
      <c r="M47" s="411"/>
      <c r="N47" s="412"/>
      <c r="O47" s="35" t="str">
        <f t="shared" ref="O47:O110" si="3">IF(H47=$V$5,$F$7,"")</f>
        <v/>
      </c>
      <c r="P47" s="233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184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406"/>
      <c r="B48" s="24">
        <f>C47</f>
        <v>0.375</v>
      </c>
      <c r="C48" s="24">
        <f>B48+1/24</f>
        <v>0.41666666666666669</v>
      </c>
      <c r="D48" s="5"/>
      <c r="E48" s="231"/>
      <c r="F48" s="393" t="s">
        <v>130</v>
      </c>
      <c r="G48" s="394"/>
      <c r="H48" s="6" t="s">
        <v>102</v>
      </c>
      <c r="I48" s="7">
        <v>0.46666666666666662</v>
      </c>
      <c r="J48" s="7">
        <v>0.47152777777777777</v>
      </c>
      <c r="K48" s="30">
        <f t="shared" ref="K48:K111" si="4">(J48-I48+(J48&lt;I48))*24*60</f>
        <v>7.0000000000000551</v>
      </c>
      <c r="L48" s="395"/>
      <c r="M48" s="396"/>
      <c r="N48" s="397"/>
      <c r="O48" s="36" t="str">
        <f t="shared" si="3"/>
        <v/>
      </c>
      <c r="P48" s="231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7.0000000000000551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406"/>
      <c r="B49" s="24">
        <f t="shared" ref="B49:B58" si="13">C48</f>
        <v>0.41666666666666669</v>
      </c>
      <c r="C49" s="24">
        <f t="shared" ref="C49:C58" si="14">B49+1/24</f>
        <v>0.45833333333333337</v>
      </c>
      <c r="D49" s="5"/>
      <c r="E49" s="231"/>
      <c r="F49" s="398" t="s">
        <v>445</v>
      </c>
      <c r="G49" s="398"/>
      <c r="H49" s="6" t="s">
        <v>102</v>
      </c>
      <c r="I49" s="7">
        <v>0.47152777777777777</v>
      </c>
      <c r="J49" s="7">
        <v>0.53125</v>
      </c>
      <c r="K49" s="30">
        <f t="shared" si="4"/>
        <v>86.000000000000014</v>
      </c>
      <c r="L49" s="395" t="s">
        <v>446</v>
      </c>
      <c r="M49" s="396"/>
      <c r="N49" s="397"/>
      <c r="O49" s="36" t="str">
        <f t="shared" si="3"/>
        <v/>
      </c>
      <c r="P49" s="231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86.000000000000014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406"/>
      <c r="B50" s="24">
        <f t="shared" si="13"/>
        <v>0.45833333333333337</v>
      </c>
      <c r="C50" s="24">
        <f t="shared" si="14"/>
        <v>0.5</v>
      </c>
      <c r="D50" s="5"/>
      <c r="E50" s="231"/>
      <c r="F50" s="398" t="s">
        <v>449</v>
      </c>
      <c r="G50" s="398"/>
      <c r="H50" s="6" t="s">
        <v>102</v>
      </c>
      <c r="I50" s="7">
        <v>0.60486111111111118</v>
      </c>
      <c r="J50" s="7">
        <v>0.6118055555555556</v>
      </c>
      <c r="K50" s="30">
        <f t="shared" si="4"/>
        <v>9.9999999999999645</v>
      </c>
      <c r="L50" s="395" t="s">
        <v>447</v>
      </c>
      <c r="M50" s="396"/>
      <c r="N50" s="397"/>
      <c r="O50" s="36" t="str">
        <f t="shared" si="3"/>
        <v/>
      </c>
      <c r="P50" s="231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9.9999999999999645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406"/>
      <c r="B51" s="24">
        <f t="shared" si="13"/>
        <v>0.5</v>
      </c>
      <c r="C51" s="24">
        <f t="shared" si="14"/>
        <v>0.54166666666666663</v>
      </c>
      <c r="D51" s="5"/>
      <c r="E51" s="231"/>
      <c r="F51" s="398" t="s">
        <v>448</v>
      </c>
      <c r="G51" s="398"/>
      <c r="H51" s="6" t="s">
        <v>117</v>
      </c>
      <c r="I51" s="7">
        <v>0.63472222222222219</v>
      </c>
      <c r="J51" s="7">
        <v>0.64166666666666672</v>
      </c>
      <c r="K51" s="30">
        <f t="shared" si="4"/>
        <v>10.000000000000124</v>
      </c>
      <c r="L51" s="395"/>
      <c r="M51" s="396"/>
      <c r="N51" s="397"/>
      <c r="O51" s="36" t="str">
        <f t="shared" si="3"/>
        <v/>
      </c>
      <c r="P51" s="231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10.000000000000124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406"/>
      <c r="B52" s="24">
        <f t="shared" si="13"/>
        <v>0.54166666666666663</v>
      </c>
      <c r="C52" s="24">
        <f t="shared" si="14"/>
        <v>0.58333333333333326</v>
      </c>
      <c r="D52" s="5"/>
      <c r="E52" s="231"/>
      <c r="F52" s="398" t="s">
        <v>450</v>
      </c>
      <c r="G52" s="398"/>
      <c r="H52" s="6" t="s">
        <v>102</v>
      </c>
      <c r="I52" s="7">
        <v>0.6777777777777777</v>
      </c>
      <c r="J52" s="7">
        <v>0.70833333333333337</v>
      </c>
      <c r="K52" s="30">
        <f t="shared" si="4"/>
        <v>44.000000000000163</v>
      </c>
      <c r="L52" s="395"/>
      <c r="M52" s="396"/>
      <c r="N52" s="397"/>
      <c r="O52" s="36" t="str">
        <f t="shared" si="3"/>
        <v/>
      </c>
      <c r="P52" s="231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44.000000000000163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406"/>
      <c r="B53" s="24">
        <f t="shared" si="13"/>
        <v>0.58333333333333326</v>
      </c>
      <c r="C53" s="24">
        <f t="shared" si="14"/>
        <v>0.62499999999999989</v>
      </c>
      <c r="D53" s="5"/>
      <c r="E53" s="234"/>
      <c r="F53" s="398" t="s">
        <v>130</v>
      </c>
      <c r="G53" s="398"/>
      <c r="H53" s="6" t="s">
        <v>102</v>
      </c>
      <c r="I53" s="7">
        <v>0.71805555555555556</v>
      </c>
      <c r="J53" s="7">
        <v>0.73263888888888884</v>
      </c>
      <c r="K53" s="30">
        <f t="shared" si="4"/>
        <v>20.999999999999925</v>
      </c>
      <c r="L53" s="395"/>
      <c r="M53" s="396"/>
      <c r="N53" s="397"/>
      <c r="O53" s="36" t="str">
        <f t="shared" si="3"/>
        <v/>
      </c>
      <c r="P53" s="231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20.999999999999925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406"/>
      <c r="B54" s="24">
        <f t="shared" si="13"/>
        <v>0.62499999999999989</v>
      </c>
      <c r="C54" s="24">
        <f t="shared" si="14"/>
        <v>0.66666666666666652</v>
      </c>
      <c r="D54" s="5"/>
      <c r="E54" s="234"/>
      <c r="F54" s="393"/>
      <c r="G54" s="394"/>
      <c r="H54" s="6"/>
      <c r="I54" s="7"/>
      <c r="J54" s="7"/>
      <c r="K54" s="30">
        <f t="shared" si="4"/>
        <v>0</v>
      </c>
      <c r="L54" s="395"/>
      <c r="M54" s="396"/>
      <c r="N54" s="397"/>
      <c r="O54" s="36" t="str">
        <f t="shared" si="3"/>
        <v>Косяненко</v>
      </c>
      <c r="P54" s="231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406"/>
      <c r="B55" s="24">
        <f t="shared" si="13"/>
        <v>0.66666666666666652</v>
      </c>
      <c r="C55" s="24">
        <f t="shared" si="14"/>
        <v>0.70833333333333315</v>
      </c>
      <c r="D55" s="5"/>
      <c r="E55" s="234"/>
      <c r="F55" s="393"/>
      <c r="G55" s="394"/>
      <c r="H55" s="6"/>
      <c r="I55" s="7"/>
      <c r="J55" s="7"/>
      <c r="K55" s="30">
        <f t="shared" si="4"/>
        <v>0</v>
      </c>
      <c r="L55" s="395"/>
      <c r="M55" s="396"/>
      <c r="N55" s="397"/>
      <c r="O55" s="36" t="str">
        <f t="shared" si="3"/>
        <v>Косяненко</v>
      </c>
      <c r="P55" s="231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406"/>
      <c r="B56" s="24">
        <f t="shared" si="13"/>
        <v>0.70833333333333315</v>
      </c>
      <c r="C56" s="24">
        <f t="shared" si="14"/>
        <v>0.74999999999999978</v>
      </c>
      <c r="D56" s="5"/>
      <c r="E56" s="234"/>
      <c r="F56" s="398"/>
      <c r="G56" s="398"/>
      <c r="H56" s="6"/>
      <c r="I56" s="7"/>
      <c r="J56" s="7"/>
      <c r="K56" s="30">
        <f t="shared" si="4"/>
        <v>0</v>
      </c>
      <c r="L56" s="395"/>
      <c r="M56" s="396"/>
      <c r="N56" s="397"/>
      <c r="O56" s="36" t="str">
        <f t="shared" si="3"/>
        <v>Косяненко</v>
      </c>
      <c r="P56" s="231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406"/>
      <c r="B57" s="24">
        <f t="shared" si="13"/>
        <v>0.74999999999999978</v>
      </c>
      <c r="C57" s="24">
        <f t="shared" si="14"/>
        <v>0.79166666666666641</v>
      </c>
      <c r="D57" s="10"/>
      <c r="E57" s="234"/>
      <c r="F57" s="398"/>
      <c r="G57" s="398"/>
      <c r="H57" s="6"/>
      <c r="I57" s="7"/>
      <c r="J57" s="7"/>
      <c r="K57" s="30">
        <f t="shared" si="4"/>
        <v>0</v>
      </c>
      <c r="L57" s="395"/>
      <c r="M57" s="396"/>
      <c r="N57" s="397"/>
      <c r="O57" s="36" t="str">
        <f t="shared" si="3"/>
        <v>Косяненко</v>
      </c>
      <c r="P57" s="231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407"/>
      <c r="B58" s="25">
        <f t="shared" si="13"/>
        <v>0.79166666666666641</v>
      </c>
      <c r="C58" s="26">
        <f t="shared" si="14"/>
        <v>0.83333333333333304</v>
      </c>
      <c r="D58" s="235"/>
      <c r="E58" s="235"/>
      <c r="F58" s="401"/>
      <c r="G58" s="401"/>
      <c r="H58" s="6"/>
      <c r="I58" s="13"/>
      <c r="J58" s="13"/>
      <c r="K58" s="31">
        <f t="shared" si="4"/>
        <v>0</v>
      </c>
      <c r="L58" s="402"/>
      <c r="M58" s="403"/>
      <c r="N58" s="404"/>
      <c r="O58" s="231" t="str">
        <f t="shared" si="3"/>
        <v>Косяненко</v>
      </c>
      <c r="P58" s="232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405">
        <f>A38</f>
        <v>0</v>
      </c>
      <c r="B59" s="23">
        <f>B23</f>
        <v>0</v>
      </c>
      <c r="C59" s="23">
        <f>B59+1/24</f>
        <v>4.1666666666666664E-2</v>
      </c>
      <c r="D59" s="1"/>
      <c r="E59" s="233"/>
      <c r="F59" s="408"/>
      <c r="G59" s="409"/>
      <c r="H59" s="2"/>
      <c r="I59" s="3"/>
      <c r="J59" s="3"/>
      <c r="K59" s="29">
        <f t="shared" si="4"/>
        <v>0</v>
      </c>
      <c r="L59" s="410"/>
      <c r="M59" s="411"/>
      <c r="N59" s="412"/>
      <c r="O59" s="35" t="str">
        <f t="shared" si="3"/>
        <v>Косяненко</v>
      </c>
      <c r="P59" s="233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406"/>
      <c r="B60" s="24">
        <f>C59</f>
        <v>4.1666666666666664E-2</v>
      </c>
      <c r="C60" s="24">
        <f>B60+1/24</f>
        <v>8.3333333333333329E-2</v>
      </c>
      <c r="D60" s="5"/>
      <c r="E60" s="231"/>
      <c r="F60" s="393"/>
      <c r="G60" s="394"/>
      <c r="H60" s="6"/>
      <c r="I60" s="7"/>
      <c r="J60" s="7"/>
      <c r="K60" s="30">
        <f t="shared" si="4"/>
        <v>0</v>
      </c>
      <c r="L60" s="395"/>
      <c r="M60" s="396"/>
      <c r="N60" s="397"/>
      <c r="O60" s="36" t="str">
        <f t="shared" si="3"/>
        <v>Косяненко</v>
      </c>
      <c r="P60" s="231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406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231"/>
      <c r="F61" s="398"/>
      <c r="G61" s="398"/>
      <c r="H61" s="6"/>
      <c r="I61" s="7"/>
      <c r="J61" s="7"/>
      <c r="K61" s="30">
        <f t="shared" si="4"/>
        <v>0</v>
      </c>
      <c r="L61" s="395"/>
      <c r="M61" s="396"/>
      <c r="N61" s="397"/>
      <c r="O61" s="36" t="str">
        <f t="shared" si="3"/>
        <v>Косяненко</v>
      </c>
      <c r="P61" s="231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406"/>
      <c r="B62" s="24">
        <f t="shared" si="15"/>
        <v>0.125</v>
      </c>
      <c r="C62" s="24">
        <f t="shared" si="16"/>
        <v>0.16666666666666666</v>
      </c>
      <c r="D62" s="5"/>
      <c r="E62" s="231"/>
      <c r="F62" s="398"/>
      <c r="G62" s="398"/>
      <c r="H62" s="6"/>
      <c r="I62" s="7"/>
      <c r="J62" s="7"/>
      <c r="K62" s="30">
        <f t="shared" si="4"/>
        <v>0</v>
      </c>
      <c r="L62" s="395"/>
      <c r="M62" s="396"/>
      <c r="N62" s="397"/>
      <c r="O62" s="36" t="str">
        <f t="shared" si="3"/>
        <v>Косяненко</v>
      </c>
      <c r="P62" s="231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406"/>
      <c r="B63" s="24">
        <f t="shared" si="15"/>
        <v>0.16666666666666666</v>
      </c>
      <c r="C63" s="24">
        <f t="shared" si="16"/>
        <v>0.20833333333333331</v>
      </c>
      <c r="D63" s="5"/>
      <c r="E63" s="231"/>
      <c r="F63" s="398"/>
      <c r="G63" s="398"/>
      <c r="H63" s="6"/>
      <c r="I63" s="7"/>
      <c r="J63" s="7"/>
      <c r="K63" s="30">
        <f t="shared" si="4"/>
        <v>0</v>
      </c>
      <c r="L63" s="395"/>
      <c r="M63" s="396"/>
      <c r="N63" s="397"/>
      <c r="O63" s="36" t="str">
        <f t="shared" si="3"/>
        <v>Косяненко</v>
      </c>
      <c r="P63" s="231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406"/>
      <c r="B64" s="24">
        <f t="shared" si="15"/>
        <v>0.20833333333333331</v>
      </c>
      <c r="C64" s="24">
        <f t="shared" si="16"/>
        <v>0.24999999999999997</v>
      </c>
      <c r="D64" s="5"/>
      <c r="E64" s="231"/>
      <c r="F64" s="398"/>
      <c r="G64" s="398"/>
      <c r="H64" s="6"/>
      <c r="I64" s="7"/>
      <c r="J64" s="7"/>
      <c r="K64" s="30">
        <f t="shared" si="4"/>
        <v>0</v>
      </c>
      <c r="L64" s="395"/>
      <c r="M64" s="396"/>
      <c r="N64" s="397"/>
      <c r="O64" s="36" t="str">
        <f t="shared" si="3"/>
        <v>Косяненко</v>
      </c>
      <c r="P64" s="231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406"/>
      <c r="B65" s="24">
        <f t="shared" si="15"/>
        <v>0.24999999999999997</v>
      </c>
      <c r="C65" s="24">
        <f t="shared" si="16"/>
        <v>0.29166666666666663</v>
      </c>
      <c r="D65" s="5"/>
      <c r="E65" s="234"/>
      <c r="F65" s="398"/>
      <c r="G65" s="398"/>
      <c r="H65" s="6"/>
      <c r="I65" s="7"/>
      <c r="J65" s="7"/>
      <c r="K65" s="30">
        <f t="shared" si="4"/>
        <v>0</v>
      </c>
      <c r="L65" s="395"/>
      <c r="M65" s="396"/>
      <c r="N65" s="397"/>
      <c r="O65" s="36" t="str">
        <f t="shared" si="3"/>
        <v>Косяненко</v>
      </c>
      <c r="P65" s="231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406"/>
      <c r="B66" s="24">
        <f t="shared" si="15"/>
        <v>0.29166666666666663</v>
      </c>
      <c r="C66" s="24">
        <f t="shared" si="16"/>
        <v>0.33333333333333331</v>
      </c>
      <c r="D66" s="5"/>
      <c r="E66" s="234"/>
      <c r="F66" s="393"/>
      <c r="G66" s="394"/>
      <c r="H66" s="6"/>
      <c r="I66" s="7"/>
      <c r="J66" s="7"/>
      <c r="K66" s="30">
        <f t="shared" si="4"/>
        <v>0</v>
      </c>
      <c r="L66" s="395"/>
      <c r="M66" s="396"/>
      <c r="N66" s="397"/>
      <c r="O66" s="36" t="str">
        <f t="shared" si="3"/>
        <v>Косяненко</v>
      </c>
      <c r="P66" s="231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406"/>
      <c r="B67" s="24">
        <f t="shared" si="15"/>
        <v>0.33333333333333331</v>
      </c>
      <c r="C67" s="24">
        <f t="shared" si="16"/>
        <v>0.375</v>
      </c>
      <c r="D67" s="5"/>
      <c r="E67" s="234"/>
      <c r="F67" s="393"/>
      <c r="G67" s="394"/>
      <c r="H67" s="6"/>
      <c r="I67" s="7"/>
      <c r="J67" s="7"/>
      <c r="K67" s="30">
        <f t="shared" si="4"/>
        <v>0</v>
      </c>
      <c r="L67" s="395"/>
      <c r="M67" s="396"/>
      <c r="N67" s="397"/>
      <c r="O67" s="36" t="str">
        <f t="shared" si="3"/>
        <v>Косяненко</v>
      </c>
      <c r="P67" s="231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406"/>
      <c r="B68" s="24">
        <f t="shared" si="15"/>
        <v>0.375</v>
      </c>
      <c r="C68" s="24">
        <f t="shared" si="16"/>
        <v>0.41666666666666669</v>
      </c>
      <c r="D68" s="5"/>
      <c r="E68" s="234"/>
      <c r="F68" s="398"/>
      <c r="G68" s="398"/>
      <c r="H68" s="6"/>
      <c r="I68" s="7"/>
      <c r="J68" s="7"/>
      <c r="K68" s="30">
        <f t="shared" si="4"/>
        <v>0</v>
      </c>
      <c r="L68" s="395"/>
      <c r="M68" s="396"/>
      <c r="N68" s="397"/>
      <c r="O68" s="36" t="str">
        <f t="shared" si="3"/>
        <v>Косяненко</v>
      </c>
      <c r="P68" s="231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407"/>
      <c r="B69" s="25">
        <f t="shared" si="15"/>
        <v>0.41666666666666669</v>
      </c>
      <c r="C69" s="25">
        <f t="shared" si="16"/>
        <v>0.45833333333333337</v>
      </c>
      <c r="D69" s="15"/>
      <c r="E69" s="235"/>
      <c r="F69" s="401"/>
      <c r="G69" s="401"/>
      <c r="H69" s="12"/>
      <c r="I69" s="13"/>
      <c r="J69" s="13"/>
      <c r="K69" s="31">
        <f t="shared" si="4"/>
        <v>0</v>
      </c>
      <c r="L69" s="402"/>
      <c r="M69" s="403"/>
      <c r="N69" s="404"/>
      <c r="O69" s="231" t="str">
        <f t="shared" si="3"/>
        <v>Косяненко</v>
      </c>
      <c r="P69" s="232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405">
        <f>A39</f>
        <v>0</v>
      </c>
      <c r="B70" s="23">
        <f>B25</f>
        <v>0</v>
      </c>
      <c r="C70" s="23">
        <f>B70+1/24</f>
        <v>4.1666666666666664E-2</v>
      </c>
      <c r="D70" s="1"/>
      <c r="E70" s="233"/>
      <c r="F70" s="408"/>
      <c r="G70" s="409"/>
      <c r="H70" s="2"/>
      <c r="I70" s="3"/>
      <c r="J70" s="3"/>
      <c r="K70" s="29">
        <f t="shared" si="4"/>
        <v>0</v>
      </c>
      <c r="L70" s="410"/>
      <c r="M70" s="411"/>
      <c r="N70" s="412"/>
      <c r="O70" s="35" t="str">
        <f t="shared" si="3"/>
        <v>Косяненко</v>
      </c>
      <c r="P70" s="233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406"/>
      <c r="B71" s="24">
        <f>C70</f>
        <v>4.1666666666666664E-2</v>
      </c>
      <c r="C71" s="24">
        <f>B71+1/24</f>
        <v>8.3333333333333329E-2</v>
      </c>
      <c r="D71" s="5"/>
      <c r="E71" s="231"/>
      <c r="F71" s="393"/>
      <c r="G71" s="394"/>
      <c r="H71" s="6"/>
      <c r="I71" s="7"/>
      <c r="J71" s="7"/>
      <c r="K71" s="30">
        <f t="shared" si="4"/>
        <v>0</v>
      </c>
      <c r="L71" s="395"/>
      <c r="M71" s="396"/>
      <c r="N71" s="397"/>
      <c r="O71" s="36" t="str">
        <f t="shared" si="3"/>
        <v>Косяненко</v>
      </c>
      <c r="P71" s="231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40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231"/>
      <c r="F72" s="398"/>
      <c r="G72" s="398"/>
      <c r="H72" s="6"/>
      <c r="I72" s="7"/>
      <c r="J72" s="7"/>
      <c r="K72" s="30">
        <f t="shared" si="4"/>
        <v>0</v>
      </c>
      <c r="L72" s="395"/>
      <c r="M72" s="396"/>
      <c r="N72" s="397"/>
      <c r="O72" s="36" t="str">
        <f t="shared" si="3"/>
        <v>Косяненко</v>
      </c>
      <c r="P72" s="231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406"/>
      <c r="B73" s="24">
        <f t="shared" si="17"/>
        <v>0.125</v>
      </c>
      <c r="C73" s="24">
        <f t="shared" si="18"/>
        <v>0.16666666666666666</v>
      </c>
      <c r="D73" s="5"/>
      <c r="E73" s="231"/>
      <c r="F73" s="398"/>
      <c r="G73" s="398"/>
      <c r="H73" s="6"/>
      <c r="I73" s="7"/>
      <c r="J73" s="7"/>
      <c r="K73" s="30">
        <f t="shared" si="4"/>
        <v>0</v>
      </c>
      <c r="L73" s="395"/>
      <c r="M73" s="396"/>
      <c r="N73" s="397"/>
      <c r="O73" s="36" t="str">
        <f t="shared" si="3"/>
        <v>Косяненко</v>
      </c>
      <c r="P73" s="231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406"/>
      <c r="B74" s="24">
        <f t="shared" si="17"/>
        <v>0.16666666666666666</v>
      </c>
      <c r="C74" s="24">
        <f t="shared" si="18"/>
        <v>0.20833333333333331</v>
      </c>
      <c r="D74" s="5"/>
      <c r="E74" s="231"/>
      <c r="F74" s="398"/>
      <c r="G74" s="398"/>
      <c r="H74" s="6"/>
      <c r="I74" s="7"/>
      <c r="J74" s="7"/>
      <c r="K74" s="30">
        <f t="shared" si="4"/>
        <v>0</v>
      </c>
      <c r="L74" s="395"/>
      <c r="M74" s="396"/>
      <c r="N74" s="397"/>
      <c r="O74" s="36" t="str">
        <f t="shared" si="3"/>
        <v>Косяненко</v>
      </c>
      <c r="P74" s="231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406"/>
      <c r="B75" s="24">
        <f t="shared" si="17"/>
        <v>0.20833333333333331</v>
      </c>
      <c r="C75" s="24">
        <f t="shared" si="18"/>
        <v>0.24999999999999997</v>
      </c>
      <c r="D75" s="5"/>
      <c r="E75" s="231"/>
      <c r="F75" s="398"/>
      <c r="G75" s="398"/>
      <c r="H75" s="6"/>
      <c r="I75" s="7"/>
      <c r="J75" s="7"/>
      <c r="K75" s="30">
        <f t="shared" si="4"/>
        <v>0</v>
      </c>
      <c r="L75" s="395"/>
      <c r="M75" s="396"/>
      <c r="N75" s="397"/>
      <c r="O75" s="36" t="str">
        <f t="shared" si="3"/>
        <v>Косяненко</v>
      </c>
      <c r="P75" s="231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406"/>
      <c r="B76" s="24">
        <f t="shared" si="17"/>
        <v>0.24999999999999997</v>
      </c>
      <c r="C76" s="24">
        <f t="shared" si="18"/>
        <v>0.29166666666666663</v>
      </c>
      <c r="D76" s="5"/>
      <c r="E76" s="234"/>
      <c r="F76" s="398"/>
      <c r="G76" s="398"/>
      <c r="H76" s="6"/>
      <c r="I76" s="7"/>
      <c r="J76" s="7"/>
      <c r="K76" s="30">
        <f t="shared" si="4"/>
        <v>0</v>
      </c>
      <c r="L76" s="395"/>
      <c r="M76" s="396"/>
      <c r="N76" s="397"/>
      <c r="O76" s="36" t="str">
        <f t="shared" si="3"/>
        <v>Косяненко</v>
      </c>
      <c r="P76" s="231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406"/>
      <c r="B77" s="24">
        <f t="shared" si="17"/>
        <v>0.29166666666666663</v>
      </c>
      <c r="C77" s="24">
        <f t="shared" si="18"/>
        <v>0.33333333333333331</v>
      </c>
      <c r="D77" s="5"/>
      <c r="E77" s="234"/>
      <c r="F77" s="393"/>
      <c r="G77" s="394"/>
      <c r="H77" s="6"/>
      <c r="I77" s="7"/>
      <c r="J77" s="7"/>
      <c r="K77" s="30">
        <f t="shared" si="4"/>
        <v>0</v>
      </c>
      <c r="L77" s="395"/>
      <c r="M77" s="396"/>
      <c r="N77" s="397"/>
      <c r="O77" s="36" t="str">
        <f t="shared" si="3"/>
        <v>Косяненко</v>
      </c>
      <c r="P77" s="231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406"/>
      <c r="B78" s="24">
        <f t="shared" si="17"/>
        <v>0.33333333333333331</v>
      </c>
      <c r="C78" s="24">
        <f t="shared" si="18"/>
        <v>0.375</v>
      </c>
      <c r="D78" s="5"/>
      <c r="E78" s="234"/>
      <c r="F78" s="393"/>
      <c r="G78" s="394"/>
      <c r="H78" s="6"/>
      <c r="I78" s="7"/>
      <c r="J78" s="7"/>
      <c r="K78" s="30">
        <f t="shared" si="4"/>
        <v>0</v>
      </c>
      <c r="L78" s="395"/>
      <c r="M78" s="396"/>
      <c r="N78" s="397"/>
      <c r="O78" s="36" t="str">
        <f t="shared" si="3"/>
        <v>Косяненко</v>
      </c>
      <c r="P78" s="231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406"/>
      <c r="B79" s="24">
        <f t="shared" si="17"/>
        <v>0.375</v>
      </c>
      <c r="C79" s="24">
        <f t="shared" si="18"/>
        <v>0.41666666666666669</v>
      </c>
      <c r="D79" s="5"/>
      <c r="E79" s="234"/>
      <c r="F79" s="398"/>
      <c r="G79" s="398"/>
      <c r="H79" s="6"/>
      <c r="I79" s="7"/>
      <c r="J79" s="7"/>
      <c r="K79" s="30">
        <f t="shared" si="4"/>
        <v>0</v>
      </c>
      <c r="L79" s="395"/>
      <c r="M79" s="396"/>
      <c r="N79" s="397"/>
      <c r="O79" s="36" t="str">
        <f t="shared" si="3"/>
        <v>Косяненко</v>
      </c>
      <c r="P79" s="231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407"/>
      <c r="B80" s="25">
        <f t="shared" si="17"/>
        <v>0.41666666666666669</v>
      </c>
      <c r="C80" s="25">
        <f t="shared" si="18"/>
        <v>0.45833333333333337</v>
      </c>
      <c r="D80" s="15"/>
      <c r="E80" s="235"/>
      <c r="F80" s="401"/>
      <c r="G80" s="401"/>
      <c r="H80" s="12"/>
      <c r="I80" s="13"/>
      <c r="J80" s="13"/>
      <c r="K80" s="31">
        <f t="shared" si="4"/>
        <v>0</v>
      </c>
      <c r="L80" s="402"/>
      <c r="M80" s="403"/>
      <c r="N80" s="404"/>
      <c r="O80" s="231" t="str">
        <f t="shared" si="3"/>
        <v>Косяненко</v>
      </c>
      <c r="P80" s="232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405">
        <f>A40</f>
        <v>0</v>
      </c>
      <c r="B81" s="23">
        <f>B27</f>
        <v>0</v>
      </c>
      <c r="C81" s="23">
        <f>B81+1/24</f>
        <v>4.1666666666666664E-2</v>
      </c>
      <c r="D81" s="1"/>
      <c r="E81" s="233"/>
      <c r="F81" s="408"/>
      <c r="G81" s="409"/>
      <c r="H81" s="2"/>
      <c r="I81" s="3"/>
      <c r="J81" s="3"/>
      <c r="K81" s="29">
        <f t="shared" si="4"/>
        <v>0</v>
      </c>
      <c r="L81" s="410"/>
      <c r="M81" s="411"/>
      <c r="N81" s="412"/>
      <c r="O81" s="35" t="str">
        <f t="shared" si="3"/>
        <v>Косяненко</v>
      </c>
      <c r="P81" s="233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406"/>
      <c r="B82" s="24">
        <f>C81</f>
        <v>4.1666666666666664E-2</v>
      </c>
      <c r="C82" s="24">
        <f>B82+1/24</f>
        <v>8.3333333333333329E-2</v>
      </c>
      <c r="D82" s="5"/>
      <c r="E82" s="231"/>
      <c r="F82" s="393"/>
      <c r="G82" s="394"/>
      <c r="H82" s="6"/>
      <c r="I82" s="7"/>
      <c r="J82" s="7"/>
      <c r="K82" s="30">
        <f t="shared" si="4"/>
        <v>0</v>
      </c>
      <c r="L82" s="395"/>
      <c r="M82" s="396"/>
      <c r="N82" s="397"/>
      <c r="O82" s="36" t="str">
        <f t="shared" si="3"/>
        <v>Косяненко</v>
      </c>
      <c r="P82" s="231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40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231"/>
      <c r="F83" s="398"/>
      <c r="G83" s="398"/>
      <c r="H83" s="6"/>
      <c r="I83" s="7"/>
      <c r="J83" s="7"/>
      <c r="K83" s="30">
        <f t="shared" si="4"/>
        <v>0</v>
      </c>
      <c r="L83" s="395"/>
      <c r="M83" s="396"/>
      <c r="N83" s="397"/>
      <c r="O83" s="36" t="str">
        <f t="shared" si="3"/>
        <v>Косяненко</v>
      </c>
      <c r="P83" s="231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406"/>
      <c r="B84" s="24">
        <f t="shared" si="19"/>
        <v>0.125</v>
      </c>
      <c r="C84" s="24">
        <f t="shared" si="20"/>
        <v>0.16666666666666666</v>
      </c>
      <c r="D84" s="5"/>
      <c r="E84" s="231"/>
      <c r="F84" s="398"/>
      <c r="G84" s="398"/>
      <c r="H84" s="6"/>
      <c r="I84" s="7"/>
      <c r="J84" s="7"/>
      <c r="K84" s="30">
        <f t="shared" si="4"/>
        <v>0</v>
      </c>
      <c r="L84" s="395"/>
      <c r="M84" s="396"/>
      <c r="N84" s="397"/>
      <c r="O84" s="36" t="str">
        <f t="shared" si="3"/>
        <v>Косяненко</v>
      </c>
      <c r="P84" s="231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406"/>
      <c r="B85" s="24">
        <f t="shared" si="19"/>
        <v>0.16666666666666666</v>
      </c>
      <c r="C85" s="24">
        <f t="shared" si="20"/>
        <v>0.20833333333333331</v>
      </c>
      <c r="D85" s="5"/>
      <c r="E85" s="231"/>
      <c r="F85" s="398"/>
      <c r="G85" s="398"/>
      <c r="H85" s="6"/>
      <c r="I85" s="7"/>
      <c r="J85" s="7"/>
      <c r="K85" s="30">
        <f t="shared" si="4"/>
        <v>0</v>
      </c>
      <c r="L85" s="395"/>
      <c r="M85" s="396"/>
      <c r="N85" s="397"/>
      <c r="O85" s="36" t="str">
        <f t="shared" si="3"/>
        <v>Косяненко</v>
      </c>
      <c r="P85" s="231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406"/>
      <c r="B86" s="24">
        <f t="shared" si="19"/>
        <v>0.20833333333333331</v>
      </c>
      <c r="C86" s="24">
        <f t="shared" si="20"/>
        <v>0.24999999999999997</v>
      </c>
      <c r="D86" s="5"/>
      <c r="E86" s="231"/>
      <c r="F86" s="398"/>
      <c r="G86" s="398"/>
      <c r="H86" s="6"/>
      <c r="I86" s="7"/>
      <c r="J86" s="7"/>
      <c r="K86" s="30">
        <f t="shared" si="4"/>
        <v>0</v>
      </c>
      <c r="L86" s="395"/>
      <c r="M86" s="396"/>
      <c r="N86" s="397"/>
      <c r="O86" s="36" t="str">
        <f t="shared" si="3"/>
        <v>Косяненко</v>
      </c>
      <c r="P86" s="231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406"/>
      <c r="B87" s="24">
        <f t="shared" si="19"/>
        <v>0.24999999999999997</v>
      </c>
      <c r="C87" s="24">
        <f t="shared" si="20"/>
        <v>0.29166666666666663</v>
      </c>
      <c r="D87" s="5"/>
      <c r="E87" s="234"/>
      <c r="F87" s="398"/>
      <c r="G87" s="398"/>
      <c r="H87" s="6"/>
      <c r="I87" s="7"/>
      <c r="J87" s="7"/>
      <c r="K87" s="30">
        <f t="shared" si="4"/>
        <v>0</v>
      </c>
      <c r="L87" s="395"/>
      <c r="M87" s="396"/>
      <c r="N87" s="397"/>
      <c r="O87" s="36" t="str">
        <f t="shared" si="3"/>
        <v>Косяненко</v>
      </c>
      <c r="P87" s="231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406"/>
      <c r="B88" s="24">
        <f t="shared" si="19"/>
        <v>0.29166666666666663</v>
      </c>
      <c r="C88" s="24">
        <f t="shared" si="20"/>
        <v>0.33333333333333331</v>
      </c>
      <c r="D88" s="5"/>
      <c r="E88" s="234"/>
      <c r="F88" s="393"/>
      <c r="G88" s="394"/>
      <c r="H88" s="6"/>
      <c r="I88" s="7"/>
      <c r="J88" s="7"/>
      <c r="K88" s="30">
        <f t="shared" si="4"/>
        <v>0</v>
      </c>
      <c r="L88" s="395"/>
      <c r="M88" s="396"/>
      <c r="N88" s="397"/>
      <c r="O88" s="36" t="str">
        <f t="shared" si="3"/>
        <v>Косяненко</v>
      </c>
      <c r="P88" s="231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406"/>
      <c r="B89" s="24">
        <f t="shared" si="19"/>
        <v>0.33333333333333331</v>
      </c>
      <c r="C89" s="24">
        <f t="shared" si="20"/>
        <v>0.375</v>
      </c>
      <c r="D89" s="5"/>
      <c r="E89" s="234"/>
      <c r="F89" s="393"/>
      <c r="G89" s="394"/>
      <c r="H89" s="6"/>
      <c r="I89" s="7"/>
      <c r="J89" s="7"/>
      <c r="K89" s="30">
        <f t="shared" si="4"/>
        <v>0</v>
      </c>
      <c r="L89" s="395"/>
      <c r="M89" s="396"/>
      <c r="N89" s="397"/>
      <c r="O89" s="36" t="str">
        <f t="shared" si="3"/>
        <v>Косяненко</v>
      </c>
      <c r="P89" s="231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406"/>
      <c r="B90" s="24">
        <f t="shared" si="19"/>
        <v>0.375</v>
      </c>
      <c r="C90" s="24">
        <f t="shared" si="20"/>
        <v>0.41666666666666669</v>
      </c>
      <c r="D90" s="5"/>
      <c r="E90" s="234"/>
      <c r="F90" s="398"/>
      <c r="G90" s="398"/>
      <c r="H90" s="6"/>
      <c r="I90" s="7"/>
      <c r="J90" s="7"/>
      <c r="K90" s="30">
        <f t="shared" si="4"/>
        <v>0</v>
      </c>
      <c r="L90" s="395"/>
      <c r="M90" s="396"/>
      <c r="N90" s="397"/>
      <c r="O90" s="36" t="str">
        <f t="shared" si="3"/>
        <v>Косяненко</v>
      </c>
      <c r="P90" s="231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407"/>
      <c r="B91" s="25">
        <f t="shared" si="19"/>
        <v>0.41666666666666669</v>
      </c>
      <c r="C91" s="25">
        <f t="shared" si="20"/>
        <v>0.45833333333333337</v>
      </c>
      <c r="D91" s="15"/>
      <c r="E91" s="235"/>
      <c r="F91" s="401"/>
      <c r="G91" s="401"/>
      <c r="H91" s="12"/>
      <c r="I91" s="13"/>
      <c r="J91" s="13"/>
      <c r="K91" s="31">
        <f t="shared" si="4"/>
        <v>0</v>
      </c>
      <c r="L91" s="402"/>
      <c r="M91" s="403"/>
      <c r="N91" s="404"/>
      <c r="O91" s="231" t="str">
        <f t="shared" si="3"/>
        <v>Косяненко</v>
      </c>
      <c r="P91" s="232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406">
        <f>A41</f>
        <v>0</v>
      </c>
      <c r="B92" s="23">
        <f>B29</f>
        <v>0</v>
      </c>
      <c r="C92" s="23">
        <f>B92+1/24</f>
        <v>4.1666666666666664E-2</v>
      </c>
      <c r="D92" s="1"/>
      <c r="E92" s="233"/>
      <c r="F92" s="408"/>
      <c r="G92" s="409"/>
      <c r="H92" s="2"/>
      <c r="I92" s="3"/>
      <c r="J92" s="3"/>
      <c r="K92" s="29">
        <f t="shared" si="4"/>
        <v>0</v>
      </c>
      <c r="L92" s="410"/>
      <c r="M92" s="411"/>
      <c r="N92" s="412"/>
      <c r="O92" s="35" t="str">
        <f t="shared" si="3"/>
        <v>Косяненко</v>
      </c>
      <c r="P92" s="233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406"/>
      <c r="B93" s="24">
        <f>C92</f>
        <v>4.1666666666666664E-2</v>
      </c>
      <c r="C93" s="24">
        <f>B93+1/24</f>
        <v>8.3333333333333329E-2</v>
      </c>
      <c r="D93" s="5"/>
      <c r="E93" s="231"/>
      <c r="F93" s="393"/>
      <c r="G93" s="394"/>
      <c r="H93" s="6"/>
      <c r="I93" s="7"/>
      <c r="J93" s="7"/>
      <c r="K93" s="30">
        <f t="shared" si="4"/>
        <v>0</v>
      </c>
      <c r="L93" s="395"/>
      <c r="M93" s="396"/>
      <c r="N93" s="397"/>
      <c r="O93" s="36" t="str">
        <f t="shared" si="3"/>
        <v>Косяненко</v>
      </c>
      <c r="P93" s="231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40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231"/>
      <c r="F94" s="398"/>
      <c r="G94" s="398"/>
      <c r="H94" s="6"/>
      <c r="I94" s="7"/>
      <c r="J94" s="7"/>
      <c r="K94" s="30">
        <f t="shared" si="4"/>
        <v>0</v>
      </c>
      <c r="L94" s="395"/>
      <c r="M94" s="396"/>
      <c r="N94" s="397"/>
      <c r="O94" s="36" t="str">
        <f t="shared" si="3"/>
        <v>Косяненко</v>
      </c>
      <c r="P94" s="231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406"/>
      <c r="B95" s="24">
        <f t="shared" si="21"/>
        <v>0.125</v>
      </c>
      <c r="C95" s="24">
        <f t="shared" si="22"/>
        <v>0.16666666666666666</v>
      </c>
      <c r="D95" s="5"/>
      <c r="E95" s="231"/>
      <c r="F95" s="398"/>
      <c r="G95" s="398"/>
      <c r="H95" s="6"/>
      <c r="I95" s="7"/>
      <c r="J95" s="7"/>
      <c r="K95" s="30">
        <f t="shared" si="4"/>
        <v>0</v>
      </c>
      <c r="L95" s="395"/>
      <c r="M95" s="396"/>
      <c r="N95" s="397"/>
      <c r="O95" s="36" t="str">
        <f t="shared" si="3"/>
        <v>Косяненко</v>
      </c>
      <c r="P95" s="231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406"/>
      <c r="B96" s="24">
        <f t="shared" si="21"/>
        <v>0.16666666666666666</v>
      </c>
      <c r="C96" s="24">
        <f t="shared" si="22"/>
        <v>0.20833333333333331</v>
      </c>
      <c r="D96" s="5"/>
      <c r="E96" s="231"/>
      <c r="F96" s="398"/>
      <c r="G96" s="398"/>
      <c r="H96" s="6"/>
      <c r="I96" s="7"/>
      <c r="J96" s="7"/>
      <c r="K96" s="30">
        <f t="shared" si="4"/>
        <v>0</v>
      </c>
      <c r="L96" s="395"/>
      <c r="M96" s="396"/>
      <c r="N96" s="397"/>
      <c r="O96" s="36" t="str">
        <f t="shared" si="3"/>
        <v>Косяненко</v>
      </c>
      <c r="P96" s="231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406"/>
      <c r="B97" s="24">
        <f t="shared" si="21"/>
        <v>0.20833333333333331</v>
      </c>
      <c r="C97" s="24">
        <f t="shared" si="22"/>
        <v>0.24999999999999997</v>
      </c>
      <c r="D97" s="5"/>
      <c r="E97" s="231"/>
      <c r="F97" s="398"/>
      <c r="G97" s="398"/>
      <c r="H97" s="6"/>
      <c r="I97" s="7"/>
      <c r="J97" s="7"/>
      <c r="K97" s="30">
        <f t="shared" si="4"/>
        <v>0</v>
      </c>
      <c r="L97" s="395"/>
      <c r="M97" s="396"/>
      <c r="N97" s="397"/>
      <c r="O97" s="36" t="str">
        <f t="shared" si="3"/>
        <v>Косяненко</v>
      </c>
      <c r="P97" s="231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406"/>
      <c r="B98" s="24">
        <f t="shared" si="21"/>
        <v>0.24999999999999997</v>
      </c>
      <c r="C98" s="24">
        <f t="shared" si="22"/>
        <v>0.29166666666666663</v>
      </c>
      <c r="D98" s="5"/>
      <c r="E98" s="234"/>
      <c r="F98" s="398"/>
      <c r="G98" s="398"/>
      <c r="H98" s="6"/>
      <c r="I98" s="7"/>
      <c r="J98" s="7"/>
      <c r="K98" s="30">
        <f t="shared" si="4"/>
        <v>0</v>
      </c>
      <c r="L98" s="395"/>
      <c r="M98" s="396"/>
      <c r="N98" s="397"/>
      <c r="O98" s="36" t="str">
        <f t="shared" si="3"/>
        <v>Косяненко</v>
      </c>
      <c r="P98" s="231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406"/>
      <c r="B99" s="24">
        <f t="shared" si="21"/>
        <v>0.29166666666666663</v>
      </c>
      <c r="C99" s="24">
        <f t="shared" si="22"/>
        <v>0.33333333333333331</v>
      </c>
      <c r="D99" s="5"/>
      <c r="E99" s="234"/>
      <c r="F99" s="393"/>
      <c r="G99" s="394"/>
      <c r="H99" s="6"/>
      <c r="I99" s="7"/>
      <c r="J99" s="7"/>
      <c r="K99" s="30">
        <f t="shared" si="4"/>
        <v>0</v>
      </c>
      <c r="L99" s="395"/>
      <c r="M99" s="396"/>
      <c r="N99" s="397"/>
      <c r="O99" s="36" t="str">
        <f t="shared" si="3"/>
        <v>Косяненко</v>
      </c>
      <c r="P99" s="231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406"/>
      <c r="B100" s="24">
        <f t="shared" si="21"/>
        <v>0.33333333333333331</v>
      </c>
      <c r="C100" s="24">
        <f t="shared" si="22"/>
        <v>0.375</v>
      </c>
      <c r="D100" s="5"/>
      <c r="E100" s="234"/>
      <c r="F100" s="393"/>
      <c r="G100" s="394"/>
      <c r="H100" s="6"/>
      <c r="I100" s="7"/>
      <c r="J100" s="7"/>
      <c r="K100" s="30">
        <f t="shared" si="4"/>
        <v>0</v>
      </c>
      <c r="L100" s="395"/>
      <c r="M100" s="396"/>
      <c r="N100" s="397"/>
      <c r="O100" s="36" t="str">
        <f t="shared" si="3"/>
        <v>Косяненко</v>
      </c>
      <c r="P100" s="231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406"/>
      <c r="B101" s="24">
        <f t="shared" si="21"/>
        <v>0.375</v>
      </c>
      <c r="C101" s="24">
        <f t="shared" si="22"/>
        <v>0.41666666666666669</v>
      </c>
      <c r="D101" s="5"/>
      <c r="E101" s="234"/>
      <c r="F101" s="398"/>
      <c r="G101" s="398"/>
      <c r="H101" s="6"/>
      <c r="I101" s="7"/>
      <c r="J101" s="7"/>
      <c r="K101" s="30">
        <f t="shared" si="4"/>
        <v>0</v>
      </c>
      <c r="L101" s="395"/>
      <c r="M101" s="396"/>
      <c r="N101" s="397"/>
      <c r="O101" s="36" t="str">
        <f t="shared" si="3"/>
        <v>Косяненко</v>
      </c>
      <c r="P101" s="231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407"/>
      <c r="B102" s="25">
        <f t="shared" si="21"/>
        <v>0.41666666666666669</v>
      </c>
      <c r="C102" s="25">
        <f t="shared" si="22"/>
        <v>0.45833333333333337</v>
      </c>
      <c r="D102" s="15"/>
      <c r="E102" s="235"/>
      <c r="F102" s="401"/>
      <c r="G102" s="401"/>
      <c r="H102" s="12"/>
      <c r="I102" s="13"/>
      <c r="J102" s="13"/>
      <c r="K102" s="31">
        <f t="shared" si="4"/>
        <v>0</v>
      </c>
      <c r="L102" s="402"/>
      <c r="M102" s="403"/>
      <c r="N102" s="404"/>
      <c r="O102" s="231" t="str">
        <f t="shared" si="3"/>
        <v>Косяненко</v>
      </c>
      <c r="P102" s="232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405">
        <f>A42</f>
        <v>0</v>
      </c>
      <c r="B103" s="23">
        <f>B31</f>
        <v>0</v>
      </c>
      <c r="C103" s="23">
        <f>B103+1/24</f>
        <v>4.1666666666666664E-2</v>
      </c>
      <c r="D103" s="1"/>
      <c r="E103" s="233"/>
      <c r="F103" s="408"/>
      <c r="G103" s="409"/>
      <c r="H103" s="2"/>
      <c r="I103" s="3"/>
      <c r="J103" s="3"/>
      <c r="K103" s="29">
        <f t="shared" si="4"/>
        <v>0</v>
      </c>
      <c r="L103" s="410"/>
      <c r="M103" s="411"/>
      <c r="N103" s="412"/>
      <c r="O103" s="35" t="str">
        <f t="shared" si="3"/>
        <v>Косяненко</v>
      </c>
      <c r="P103" s="233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406"/>
      <c r="B104" s="24">
        <f>C103</f>
        <v>4.1666666666666664E-2</v>
      </c>
      <c r="C104" s="24">
        <f>B104+1/24</f>
        <v>8.3333333333333329E-2</v>
      </c>
      <c r="D104" s="5"/>
      <c r="E104" s="231"/>
      <c r="F104" s="393"/>
      <c r="G104" s="394"/>
      <c r="H104" s="6"/>
      <c r="I104" s="7"/>
      <c r="J104" s="7"/>
      <c r="K104" s="30">
        <f t="shared" si="4"/>
        <v>0</v>
      </c>
      <c r="L104" s="395"/>
      <c r="M104" s="396"/>
      <c r="N104" s="397"/>
      <c r="O104" s="36" t="str">
        <f t="shared" si="3"/>
        <v>Косяненко</v>
      </c>
      <c r="P104" s="231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40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231"/>
      <c r="F105" s="398"/>
      <c r="G105" s="398"/>
      <c r="H105" s="6"/>
      <c r="I105" s="7"/>
      <c r="J105" s="7"/>
      <c r="K105" s="30">
        <f t="shared" si="4"/>
        <v>0</v>
      </c>
      <c r="L105" s="395"/>
      <c r="M105" s="396"/>
      <c r="N105" s="397"/>
      <c r="O105" s="36" t="str">
        <f t="shared" si="3"/>
        <v>Косяненко</v>
      </c>
      <c r="P105" s="231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406"/>
      <c r="B106" s="24">
        <f t="shared" si="23"/>
        <v>0.125</v>
      </c>
      <c r="C106" s="24">
        <f t="shared" si="24"/>
        <v>0.16666666666666666</v>
      </c>
      <c r="D106" s="5"/>
      <c r="E106" s="231"/>
      <c r="F106" s="398"/>
      <c r="G106" s="398"/>
      <c r="H106" s="6"/>
      <c r="I106" s="7"/>
      <c r="J106" s="7"/>
      <c r="K106" s="30">
        <f t="shared" si="4"/>
        <v>0</v>
      </c>
      <c r="L106" s="395"/>
      <c r="M106" s="396"/>
      <c r="N106" s="397"/>
      <c r="O106" s="36" t="str">
        <f t="shared" si="3"/>
        <v>Косяненко</v>
      </c>
      <c r="P106" s="231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406"/>
      <c r="B107" s="24">
        <f t="shared" si="23"/>
        <v>0.16666666666666666</v>
      </c>
      <c r="C107" s="24">
        <f t="shared" si="24"/>
        <v>0.20833333333333331</v>
      </c>
      <c r="D107" s="5"/>
      <c r="E107" s="231"/>
      <c r="F107" s="398"/>
      <c r="G107" s="398"/>
      <c r="H107" s="6"/>
      <c r="I107" s="7"/>
      <c r="J107" s="7"/>
      <c r="K107" s="30">
        <f t="shared" si="4"/>
        <v>0</v>
      </c>
      <c r="L107" s="395"/>
      <c r="M107" s="396"/>
      <c r="N107" s="397"/>
      <c r="O107" s="36" t="str">
        <f t="shared" si="3"/>
        <v>Косяненко</v>
      </c>
      <c r="P107" s="231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406"/>
      <c r="B108" s="24">
        <f t="shared" si="23"/>
        <v>0.20833333333333331</v>
      </c>
      <c r="C108" s="24">
        <f t="shared" si="24"/>
        <v>0.24999999999999997</v>
      </c>
      <c r="D108" s="5"/>
      <c r="E108" s="231"/>
      <c r="F108" s="398"/>
      <c r="G108" s="398"/>
      <c r="H108" s="6"/>
      <c r="I108" s="7"/>
      <c r="J108" s="7"/>
      <c r="K108" s="30">
        <f t="shared" si="4"/>
        <v>0</v>
      </c>
      <c r="L108" s="395"/>
      <c r="M108" s="396"/>
      <c r="N108" s="397"/>
      <c r="O108" s="36" t="str">
        <f t="shared" si="3"/>
        <v>Косяненко</v>
      </c>
      <c r="P108" s="231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406"/>
      <c r="B109" s="24">
        <f t="shared" si="23"/>
        <v>0.24999999999999997</v>
      </c>
      <c r="C109" s="24">
        <f t="shared" si="24"/>
        <v>0.29166666666666663</v>
      </c>
      <c r="D109" s="5"/>
      <c r="E109" s="234"/>
      <c r="F109" s="398"/>
      <c r="G109" s="398"/>
      <c r="H109" s="6"/>
      <c r="I109" s="7"/>
      <c r="J109" s="7"/>
      <c r="K109" s="30">
        <f t="shared" si="4"/>
        <v>0</v>
      </c>
      <c r="L109" s="395"/>
      <c r="M109" s="396"/>
      <c r="N109" s="397"/>
      <c r="O109" s="36" t="str">
        <f t="shared" si="3"/>
        <v>Косяненко</v>
      </c>
      <c r="P109" s="231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406"/>
      <c r="B110" s="24">
        <f t="shared" si="23"/>
        <v>0.29166666666666663</v>
      </c>
      <c r="C110" s="24">
        <f t="shared" si="24"/>
        <v>0.33333333333333331</v>
      </c>
      <c r="D110" s="5"/>
      <c r="E110" s="234"/>
      <c r="F110" s="393"/>
      <c r="G110" s="394"/>
      <c r="H110" s="6"/>
      <c r="I110" s="7"/>
      <c r="J110" s="7"/>
      <c r="K110" s="30">
        <f t="shared" si="4"/>
        <v>0</v>
      </c>
      <c r="L110" s="395"/>
      <c r="M110" s="396"/>
      <c r="N110" s="397"/>
      <c r="O110" s="36" t="str">
        <f t="shared" si="3"/>
        <v>Косяненко</v>
      </c>
      <c r="P110" s="231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406"/>
      <c r="B111" s="24">
        <f t="shared" si="23"/>
        <v>0.33333333333333331</v>
      </c>
      <c r="C111" s="24">
        <f t="shared" si="24"/>
        <v>0.375</v>
      </c>
      <c r="D111" s="5"/>
      <c r="E111" s="234"/>
      <c r="F111" s="393"/>
      <c r="G111" s="394"/>
      <c r="H111" s="6"/>
      <c r="I111" s="7"/>
      <c r="J111" s="7"/>
      <c r="K111" s="30">
        <f t="shared" si="4"/>
        <v>0</v>
      </c>
      <c r="L111" s="395"/>
      <c r="M111" s="396"/>
      <c r="N111" s="397"/>
      <c r="O111" s="36" t="str">
        <f t="shared" ref="O111:O113" si="25">IF(H111=$V$5,$F$7,"")</f>
        <v>Косяненко</v>
      </c>
      <c r="P111" s="231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406"/>
      <c r="B112" s="24">
        <f t="shared" si="23"/>
        <v>0.375</v>
      </c>
      <c r="C112" s="24">
        <f t="shared" si="24"/>
        <v>0.41666666666666669</v>
      </c>
      <c r="D112" s="5"/>
      <c r="E112" s="234"/>
      <c r="F112" s="398"/>
      <c r="G112" s="398"/>
      <c r="H112" s="6"/>
      <c r="I112" s="7"/>
      <c r="J112" s="7"/>
      <c r="K112" s="30">
        <f t="shared" ref="K112:K113" si="26">(J112-I112+(J112&lt;I112))*24*60</f>
        <v>0</v>
      </c>
      <c r="L112" s="395"/>
      <c r="M112" s="396"/>
      <c r="N112" s="397"/>
      <c r="O112" s="36" t="str">
        <f t="shared" si="25"/>
        <v>Косяненко</v>
      </c>
      <c r="P112" s="231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407"/>
      <c r="B113" s="25">
        <f t="shared" si="23"/>
        <v>0.41666666666666669</v>
      </c>
      <c r="C113" s="25">
        <f t="shared" si="24"/>
        <v>0.45833333333333337</v>
      </c>
      <c r="D113" s="15"/>
      <c r="E113" s="235"/>
      <c r="F113" s="401"/>
      <c r="G113" s="401"/>
      <c r="H113" s="12"/>
      <c r="I113" s="13"/>
      <c r="J113" s="13"/>
      <c r="K113" s="31">
        <f t="shared" si="26"/>
        <v>0</v>
      </c>
      <c r="L113" s="402"/>
      <c r="M113" s="403"/>
      <c r="N113" s="404"/>
      <c r="O113" s="232" t="str">
        <f t="shared" si="25"/>
        <v>Косяненко</v>
      </c>
      <c r="P113" s="232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5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352.00000000000011</v>
      </c>
      <c r="V114" s="34">
        <f t="shared" si="27"/>
        <v>10.000000000000124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220"/>
      <c r="S116" s="220"/>
      <c r="T116" s="220"/>
      <c r="U116" s="220"/>
    </row>
    <row r="117" spans="1:28" ht="15.75" thickBot="1">
      <c r="A117" s="258" t="s">
        <v>90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221"/>
      <c r="S117" s="221"/>
      <c r="T117" s="221"/>
      <c r="U117" s="221"/>
    </row>
    <row r="118" spans="1:28" ht="18.75" thickBot="1">
      <c r="A118" s="259" t="s">
        <v>62</v>
      </c>
      <c r="B118" s="260"/>
      <c r="C118" s="260"/>
      <c r="D118" s="260"/>
      <c r="E118" s="261"/>
      <c r="F118" s="413"/>
      <c r="G118" s="414"/>
      <c r="H118" s="415"/>
      <c r="I118" s="81" t="s">
        <v>47</v>
      </c>
      <c r="J118" s="82">
        <v>2000</v>
      </c>
      <c r="K118" s="83" t="s">
        <v>54</v>
      </c>
      <c r="L118" s="84">
        <v>720</v>
      </c>
    </row>
    <row r="119" spans="1:28" ht="20.25" customHeight="1">
      <c r="A119" s="468" t="s">
        <v>8</v>
      </c>
      <c r="B119" s="468"/>
      <c r="C119" s="468"/>
      <c r="D119" s="468"/>
      <c r="E119" s="468"/>
      <c r="F119" s="468" t="s">
        <v>34</v>
      </c>
      <c r="G119" s="468"/>
      <c r="H119" s="468"/>
      <c r="I119" s="468" t="s">
        <v>9</v>
      </c>
      <c r="J119" s="468"/>
      <c r="K119" s="468" t="s">
        <v>16</v>
      </c>
      <c r="L119" s="468"/>
      <c r="M119" s="85"/>
      <c r="N119" s="269" t="s">
        <v>28</v>
      </c>
      <c r="O119" s="270"/>
      <c r="P119" s="270"/>
      <c r="Q119" s="270"/>
      <c r="R119" s="270"/>
      <c r="S119" s="270"/>
      <c r="T119" s="270"/>
      <c r="U119" s="271"/>
      <c r="X119" s="86"/>
    </row>
    <row r="120" spans="1:28" ht="14.25">
      <c r="A120" s="466" t="s">
        <v>63</v>
      </c>
      <c r="B120" s="467"/>
      <c r="C120" s="467"/>
      <c r="D120" s="467"/>
      <c r="E120" s="467"/>
      <c r="F120" s="461" t="s">
        <v>373</v>
      </c>
      <c r="G120" s="461"/>
      <c r="H120" s="461"/>
      <c r="I120" s="460" t="s">
        <v>430</v>
      </c>
      <c r="J120" s="460" t="s">
        <v>430</v>
      </c>
      <c r="K120" s="461" t="s">
        <v>268</v>
      </c>
      <c r="L120" s="461"/>
      <c r="N120" s="296"/>
      <c r="O120" s="280" t="s">
        <v>29</v>
      </c>
      <c r="P120" s="281"/>
      <c r="Q120" s="281"/>
      <c r="R120" s="222"/>
      <c r="S120" s="222"/>
      <c r="T120" s="222"/>
      <c r="U120" s="87"/>
      <c r="X120" s="88"/>
    </row>
    <row r="121" spans="1:28" ht="14.25">
      <c r="A121" s="466" t="s">
        <v>7</v>
      </c>
      <c r="B121" s="467"/>
      <c r="C121" s="467"/>
      <c r="D121" s="467"/>
      <c r="E121" s="465"/>
      <c r="F121" s="461" t="s">
        <v>389</v>
      </c>
      <c r="G121" s="461"/>
      <c r="H121" s="461"/>
      <c r="I121" s="460" t="s">
        <v>431</v>
      </c>
      <c r="J121" s="460" t="s">
        <v>431</v>
      </c>
      <c r="K121" s="461" t="s">
        <v>451</v>
      </c>
      <c r="L121" s="461"/>
      <c r="N121" s="297"/>
      <c r="O121" s="298"/>
      <c r="P121" s="299"/>
      <c r="Q121" s="299"/>
      <c r="R121" s="225"/>
      <c r="S121" s="225"/>
      <c r="T121" s="225"/>
      <c r="U121" s="89"/>
      <c r="X121" s="88"/>
    </row>
    <row r="122" spans="1:28" ht="16.5" customHeight="1">
      <c r="A122" s="469" t="s">
        <v>46</v>
      </c>
      <c r="B122" s="460"/>
      <c r="C122" s="460"/>
      <c r="D122" s="460"/>
      <c r="E122" s="464"/>
      <c r="F122" s="461"/>
      <c r="G122" s="461"/>
      <c r="H122" s="461"/>
      <c r="I122" s="460" t="s">
        <v>432</v>
      </c>
      <c r="J122" s="460" t="s">
        <v>432</v>
      </c>
      <c r="K122" s="461" t="s">
        <v>269</v>
      </c>
      <c r="L122" s="461"/>
      <c r="N122" s="278"/>
      <c r="O122" s="280" t="s">
        <v>30</v>
      </c>
      <c r="P122" s="281"/>
      <c r="Q122" s="282"/>
      <c r="R122" s="223"/>
      <c r="S122" s="223"/>
      <c r="T122" s="223"/>
      <c r="U122" s="87"/>
      <c r="X122" s="88"/>
    </row>
    <row r="123" spans="1:28" ht="16.5" customHeight="1" thickBot="1">
      <c r="A123" s="460"/>
      <c r="B123" s="460"/>
      <c r="C123" s="460"/>
      <c r="D123" s="460"/>
      <c r="E123" s="460"/>
      <c r="F123" s="461"/>
      <c r="G123" s="461"/>
      <c r="H123" s="461"/>
      <c r="I123" s="460" t="s">
        <v>433</v>
      </c>
      <c r="J123" s="460" t="s">
        <v>433</v>
      </c>
      <c r="K123" s="461"/>
      <c r="L123" s="461"/>
      <c r="N123" s="279"/>
      <c r="O123" s="283"/>
      <c r="P123" s="284"/>
      <c r="Q123" s="285"/>
      <c r="R123" s="224"/>
      <c r="S123" s="224"/>
      <c r="T123" s="224"/>
      <c r="U123" s="91"/>
      <c r="X123" s="88"/>
    </row>
    <row r="124" spans="1:28" ht="14.25">
      <c r="A124" s="460"/>
      <c r="B124" s="460"/>
      <c r="C124" s="460"/>
      <c r="D124" s="460"/>
      <c r="E124" s="460"/>
      <c r="F124" s="461"/>
      <c r="G124" s="461"/>
      <c r="H124" s="461"/>
      <c r="I124" s="460" t="s">
        <v>433</v>
      </c>
      <c r="J124" s="460" t="s">
        <v>433</v>
      </c>
      <c r="K124" s="461"/>
      <c r="L124" s="461"/>
      <c r="N124" s="309"/>
      <c r="O124" s="309"/>
      <c r="P124" s="310"/>
      <c r="Q124" s="310"/>
      <c r="R124" s="227"/>
      <c r="S124" s="227"/>
      <c r="T124" s="227"/>
      <c r="U124" s="227"/>
      <c r="X124" s="88"/>
    </row>
    <row r="125" spans="1:28" ht="14.45" customHeight="1">
      <c r="A125" s="460"/>
      <c r="B125" s="460"/>
      <c r="C125" s="460"/>
      <c r="D125" s="460"/>
      <c r="E125" s="460"/>
      <c r="F125" s="461"/>
      <c r="G125" s="461"/>
      <c r="H125" s="461"/>
      <c r="I125" s="464" t="s">
        <v>434</v>
      </c>
      <c r="J125" s="465" t="s">
        <v>434</v>
      </c>
      <c r="K125" s="462"/>
      <c r="L125" s="463"/>
      <c r="N125" s="226"/>
      <c r="O125" s="226"/>
      <c r="P125" s="227"/>
      <c r="Q125" s="227"/>
      <c r="R125" s="227"/>
      <c r="S125" s="227"/>
      <c r="T125" s="227"/>
      <c r="U125" s="227"/>
      <c r="X125" s="88"/>
    </row>
    <row r="126" spans="1:28" ht="14.45" customHeight="1">
      <c r="A126" s="460"/>
      <c r="B126" s="460"/>
      <c r="C126" s="460"/>
      <c r="D126" s="460"/>
      <c r="E126" s="460"/>
      <c r="F126" s="461"/>
      <c r="G126" s="461"/>
      <c r="H126" s="461"/>
      <c r="I126" s="464" t="s">
        <v>435</v>
      </c>
      <c r="J126" s="465" t="s">
        <v>435</v>
      </c>
      <c r="K126" s="462"/>
      <c r="L126" s="463"/>
      <c r="N126" s="226"/>
      <c r="O126" s="226"/>
      <c r="P126" s="227"/>
      <c r="Q126" s="227"/>
      <c r="R126" s="227"/>
      <c r="S126" s="227"/>
      <c r="T126" s="227"/>
      <c r="U126" s="227"/>
      <c r="X126" s="88"/>
    </row>
    <row r="127" spans="1:28" ht="14.45" customHeight="1">
      <c r="A127" s="460"/>
      <c r="B127" s="460"/>
      <c r="C127" s="460"/>
      <c r="D127" s="460"/>
      <c r="E127" s="460"/>
      <c r="F127" s="461"/>
      <c r="G127" s="461"/>
      <c r="H127" s="461"/>
      <c r="I127" s="460"/>
      <c r="J127" s="460"/>
      <c r="K127" s="462"/>
      <c r="L127" s="463"/>
      <c r="N127" s="226"/>
      <c r="O127" s="226"/>
      <c r="P127" s="227"/>
      <c r="Q127" s="227"/>
      <c r="R127" s="227"/>
      <c r="S127" s="227"/>
      <c r="T127" s="227"/>
      <c r="U127" s="227"/>
      <c r="X127" s="88"/>
    </row>
    <row r="128" spans="1:28" ht="14.45" customHeight="1" thickBot="1">
      <c r="A128" s="460"/>
      <c r="B128" s="460"/>
      <c r="C128" s="460"/>
      <c r="D128" s="460"/>
      <c r="E128" s="460"/>
      <c r="F128" s="461"/>
      <c r="G128" s="461"/>
      <c r="H128" s="461"/>
      <c r="I128" s="460"/>
      <c r="J128" s="460"/>
      <c r="K128" s="462"/>
      <c r="L128" s="463"/>
      <c r="N128" s="226"/>
      <c r="O128" s="226"/>
      <c r="P128" s="227"/>
      <c r="Q128" s="227"/>
      <c r="R128" s="227"/>
      <c r="S128" s="227"/>
      <c r="T128" s="227"/>
      <c r="U128" s="227"/>
      <c r="X128" s="88"/>
    </row>
    <row r="129" spans="1:24" ht="18.75" customHeight="1" thickBot="1">
      <c r="A129" s="311" t="s">
        <v>33</v>
      </c>
      <c r="B129" s="312"/>
      <c r="C129" s="312"/>
      <c r="D129" s="312"/>
      <c r="E129" s="312"/>
      <c r="F129" s="312"/>
      <c r="G129" s="312"/>
      <c r="H129" s="312"/>
      <c r="I129" s="312"/>
      <c r="J129" s="312"/>
      <c r="K129" s="312"/>
      <c r="L129" s="313"/>
      <c r="N129" s="314" t="s">
        <v>37</v>
      </c>
      <c r="O129" s="315"/>
      <c r="P129" s="315"/>
      <c r="Q129" s="315"/>
      <c r="R129" s="315"/>
      <c r="S129" s="315"/>
      <c r="T129" s="315"/>
      <c r="U129" s="315"/>
      <c r="V129" s="316"/>
      <c r="X129" s="88"/>
    </row>
    <row r="130" spans="1:24" ht="8.25" customHeight="1">
      <c r="A130" s="300" t="s">
        <v>83</v>
      </c>
      <c r="B130" s="300" t="s">
        <v>51</v>
      </c>
      <c r="C130" s="300" t="s">
        <v>52</v>
      </c>
      <c r="D130" s="300" t="s">
        <v>24</v>
      </c>
      <c r="E130" s="300" t="s">
        <v>53</v>
      </c>
      <c r="F130" s="300" t="s">
        <v>55</v>
      </c>
      <c r="G130" s="300" t="s">
        <v>50</v>
      </c>
      <c r="H130" s="300" t="s">
        <v>64</v>
      </c>
      <c r="I130" s="300" t="s">
        <v>57</v>
      </c>
      <c r="J130" s="300" t="s">
        <v>49</v>
      </c>
      <c r="K130" s="300" t="s">
        <v>35</v>
      </c>
      <c r="L130" s="337" t="s">
        <v>48</v>
      </c>
      <c r="N130" s="324" t="s">
        <v>41</v>
      </c>
      <c r="O130" s="324"/>
      <c r="P130" s="325" t="s">
        <v>42</v>
      </c>
      <c r="Q130" s="326"/>
      <c r="R130" s="326"/>
      <c r="S130" s="326"/>
      <c r="T130" s="326"/>
      <c r="U130" s="327"/>
      <c r="V130" s="324" t="s">
        <v>43</v>
      </c>
      <c r="X130" s="88"/>
    </row>
    <row r="131" spans="1:24" ht="12.75" customHeight="1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38"/>
      <c r="N131" s="324"/>
      <c r="O131" s="324"/>
      <c r="P131" s="328"/>
      <c r="Q131" s="329"/>
      <c r="R131" s="329"/>
      <c r="S131" s="329"/>
      <c r="T131" s="329"/>
      <c r="U131" s="330"/>
      <c r="V131" s="324"/>
      <c r="X131" s="88"/>
    </row>
    <row r="132" spans="1:24" ht="12.75" customHeight="1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38"/>
      <c r="N132" s="324"/>
      <c r="O132" s="324"/>
      <c r="P132" s="328"/>
      <c r="Q132" s="329"/>
      <c r="R132" s="329"/>
      <c r="S132" s="329"/>
      <c r="T132" s="329"/>
      <c r="U132" s="330"/>
      <c r="V132" s="324"/>
      <c r="X132" s="88"/>
    </row>
    <row r="133" spans="1:24" ht="3.75" customHeight="1">
      <c r="A133" s="301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38"/>
      <c r="N133" s="324"/>
      <c r="O133" s="324"/>
      <c r="P133" s="331"/>
      <c r="Q133" s="332"/>
      <c r="R133" s="332"/>
      <c r="S133" s="332"/>
      <c r="T133" s="332"/>
      <c r="U133" s="333"/>
      <c r="V133" s="324"/>
      <c r="X133" s="88"/>
    </row>
    <row r="134" spans="1:24" ht="45.75" customHeight="1" thickBot="1">
      <c r="A134" s="301"/>
      <c r="B134" s="301"/>
      <c r="C134" s="301"/>
      <c r="D134" s="302"/>
      <c r="E134" s="302"/>
      <c r="F134" s="302"/>
      <c r="G134" s="302"/>
      <c r="H134" s="302"/>
      <c r="I134" s="302"/>
      <c r="J134" s="302"/>
      <c r="K134" s="302"/>
      <c r="L134" s="338"/>
      <c r="M134" s="98"/>
      <c r="N134" s="334" t="s">
        <v>17</v>
      </c>
      <c r="O134" s="334"/>
      <c r="P134" s="18">
        <f>SUM(S162:S173)</f>
        <v>70.000000000000071</v>
      </c>
      <c r="Q134" s="18">
        <f>SUM(S174:S184)</f>
        <v>149.99999999999977</v>
      </c>
      <c r="R134" s="18">
        <f>SUM(S185:S195)</f>
        <v>42.999999999999929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262.99999999999977</v>
      </c>
      <c r="X134" s="88"/>
    </row>
    <row r="135" spans="1:24" ht="16.899999999999999" customHeight="1" thickBot="1">
      <c r="A135" s="317"/>
      <c r="B135" s="317"/>
      <c r="C135" s="317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229" t="s">
        <v>18</v>
      </c>
      <c r="O135" s="229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300" t="str">
        <f>A152</f>
        <v>соленная карамель</v>
      </c>
      <c r="B136" s="318">
        <v>0.83333333333333337</v>
      </c>
      <c r="C136" s="318">
        <v>0.94444444444444453</v>
      </c>
      <c r="D136" s="320">
        <f>(C136-B136+(C136&lt;B136))*24*60</f>
        <v>160.00000000000006</v>
      </c>
      <c r="E136" s="322">
        <v>2200</v>
      </c>
      <c r="F136" s="335">
        <f>IF(E136=0,0,(F152/J118*60))</f>
        <v>31.049999999999997</v>
      </c>
      <c r="G136" s="339">
        <f>IF($K136=0,0,(K136*100)/(D136*$J$3/60))</f>
        <v>19.406249999999993</v>
      </c>
      <c r="H136" s="335">
        <f>P134+P141</f>
        <v>70.000000000000071</v>
      </c>
      <c r="I136" s="339">
        <f>D136-F136-P142</f>
        <v>29.949999999999918</v>
      </c>
      <c r="J136" s="320">
        <f>(D136-H136)/60*E136</f>
        <v>3299.9999999999995</v>
      </c>
      <c r="K136" s="341">
        <f>F152</f>
        <v>1035</v>
      </c>
      <c r="L136" s="100">
        <f>IF($K136=0,0,K136/J136)</f>
        <v>0.31363636363636366</v>
      </c>
      <c r="N136" s="229" t="s">
        <v>19</v>
      </c>
      <c r="O136" s="229"/>
      <c r="P136" s="18">
        <f>SUM(U161:U172)</f>
        <v>29.000000000000057</v>
      </c>
      <c r="Q136" s="18">
        <f>SUM(U173:U183)</f>
        <v>25.000000000000011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54.000000000000071</v>
      </c>
      <c r="W136" s="227"/>
    </row>
    <row r="137" spans="1:24" ht="17.25" customHeight="1" thickBot="1">
      <c r="A137" s="317"/>
      <c r="B137" s="319"/>
      <c r="C137" s="319"/>
      <c r="D137" s="321"/>
      <c r="E137" s="323"/>
      <c r="F137" s="336"/>
      <c r="G137" s="340"/>
      <c r="H137" s="336"/>
      <c r="I137" s="340"/>
      <c r="J137" s="321"/>
      <c r="K137" s="342"/>
      <c r="L137" s="101">
        <f>K136-J136</f>
        <v>-2264.9999999999995</v>
      </c>
      <c r="N137" s="229" t="s">
        <v>20</v>
      </c>
      <c r="O137" s="229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227"/>
    </row>
    <row r="138" spans="1:24" ht="17.25" customHeight="1">
      <c r="A138" s="300" t="str">
        <f>A153</f>
        <v>фисташка</v>
      </c>
      <c r="B138" s="318">
        <v>0.94444444444444453</v>
      </c>
      <c r="C138" s="318">
        <v>0.18402777777777779</v>
      </c>
      <c r="D138" s="320">
        <f>(C138-B138+(C138&lt;B138))*24*60</f>
        <v>344.99999999999989</v>
      </c>
      <c r="E138" s="322">
        <v>2200</v>
      </c>
      <c r="F138" s="335">
        <f>IF(E138=0,0,(F153/J118*60))</f>
        <v>142.20000000000002</v>
      </c>
      <c r="G138" s="339">
        <f>IF($K138=0,0,(K138*100)/(D138*$J$3/60))</f>
        <v>41.217391304347842</v>
      </c>
      <c r="H138" s="335">
        <f>Q134+Q141</f>
        <v>149.99999999999977</v>
      </c>
      <c r="I138" s="339">
        <f>D138-F138-Q142</f>
        <v>17.799999999999983</v>
      </c>
      <c r="J138" s="320">
        <f>(D138-H138)/60*E138</f>
        <v>7150.0000000000036</v>
      </c>
      <c r="K138" s="341">
        <f>F153</f>
        <v>4740</v>
      </c>
      <c r="L138" s="102">
        <f>IF($K138=0,0,K138/J138)</f>
        <v>0.66293706293706256</v>
      </c>
      <c r="N138" s="229" t="s">
        <v>27</v>
      </c>
      <c r="O138" s="229"/>
      <c r="P138" s="18">
        <f>SUM(W161:W172)</f>
        <v>0</v>
      </c>
      <c r="Q138" s="18">
        <f>SUM(W173:W183)</f>
        <v>10.000000000000124</v>
      </c>
      <c r="R138" s="18">
        <f>SUM(W184:W194)</f>
        <v>10.000000000000004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20.000000000000128</v>
      </c>
      <c r="W138" s="227"/>
    </row>
    <row r="139" spans="1:24" ht="16.899999999999999" customHeight="1" thickBot="1">
      <c r="A139" s="317"/>
      <c r="B139" s="319"/>
      <c r="C139" s="319"/>
      <c r="D139" s="321"/>
      <c r="E139" s="323"/>
      <c r="F139" s="336"/>
      <c r="G139" s="340"/>
      <c r="H139" s="336"/>
      <c r="I139" s="340"/>
      <c r="J139" s="321"/>
      <c r="K139" s="342"/>
      <c r="L139" s="101">
        <f>K138-J138</f>
        <v>-2410.0000000000036</v>
      </c>
      <c r="N139" s="230" t="s">
        <v>21</v>
      </c>
      <c r="O139" s="230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227"/>
    </row>
    <row r="140" spans="1:24" ht="16.899999999999999" customHeight="1" collapsed="1">
      <c r="A140" s="300" t="str">
        <f>A154</f>
        <v>малина</v>
      </c>
      <c r="B140" s="318">
        <v>0.18402777777777779</v>
      </c>
      <c r="C140" s="318">
        <v>0.33333333333333331</v>
      </c>
      <c r="D140" s="320">
        <f>(C140-B140+(C140&lt;B140))*24*60</f>
        <v>214.99999999999994</v>
      </c>
      <c r="E140" s="322">
        <v>2200</v>
      </c>
      <c r="F140" s="335">
        <f>IF(E140=0,0,(F154/J118*60))</f>
        <v>206.91</v>
      </c>
      <c r="G140" s="339">
        <f>IF($K140=0,0,(K140*100)/(D140*$J$3/60))</f>
        <v>96.237209302325596</v>
      </c>
      <c r="H140" s="335">
        <f>R134+R141</f>
        <v>42.999999999999929</v>
      </c>
      <c r="I140" s="339">
        <f>D140-F140-R142</f>
        <v>-44.909999999999982</v>
      </c>
      <c r="J140" s="320">
        <f>(D140-H140)/60*E140</f>
        <v>6306.666666666667</v>
      </c>
      <c r="K140" s="341">
        <f>F154</f>
        <v>6897</v>
      </c>
      <c r="L140" s="100">
        <f>IF($K140=0,0,K140/J140)</f>
        <v>1.0936046511627906</v>
      </c>
      <c r="N140" s="230" t="s">
        <v>39</v>
      </c>
      <c r="O140" s="230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227"/>
      <c r="X140" s="227"/>
    </row>
    <row r="141" spans="1:24" ht="16.899999999999999" customHeight="1" thickBot="1">
      <c r="A141" s="317"/>
      <c r="B141" s="319"/>
      <c r="C141" s="319"/>
      <c r="D141" s="321"/>
      <c r="E141" s="323"/>
      <c r="F141" s="336"/>
      <c r="G141" s="340"/>
      <c r="H141" s="336"/>
      <c r="I141" s="340"/>
      <c r="J141" s="321"/>
      <c r="K141" s="342"/>
      <c r="L141" s="101">
        <f>K140-J140</f>
        <v>590.33333333333303</v>
      </c>
      <c r="N141" s="343" t="s">
        <v>22</v>
      </c>
      <c r="O141" s="343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227"/>
      <c r="X141" s="227"/>
    </row>
    <row r="142" spans="1:24" ht="16.899999999999999" customHeight="1" collapsed="1">
      <c r="A142" s="301">
        <f>A155</f>
        <v>0</v>
      </c>
      <c r="B142" s="348"/>
      <c r="C142" s="348"/>
      <c r="D142" s="346">
        <f>(C142-B142+(C142&lt;B142))*24*60</f>
        <v>0</v>
      </c>
      <c r="E142" s="349"/>
      <c r="F142" s="344">
        <f>IF(E142=0,0,(F155/J118*60))</f>
        <v>0</v>
      </c>
      <c r="G142" s="339">
        <f>IF($K142=0,0,(K142*100)/(D142*$J$3/60))</f>
        <v>0</v>
      </c>
      <c r="H142" s="344">
        <f>S134+S141</f>
        <v>0</v>
      </c>
      <c r="I142" s="345">
        <f>D142-F142-S142</f>
        <v>0</v>
      </c>
      <c r="J142" s="346">
        <f>(D142-H142)/60*E142</f>
        <v>0</v>
      </c>
      <c r="K142" s="341">
        <f>F155</f>
        <v>0</v>
      </c>
      <c r="L142" s="100">
        <f>IF($K142=0,0,K142/J142)</f>
        <v>0</v>
      </c>
      <c r="N142" s="347" t="s">
        <v>15</v>
      </c>
      <c r="O142" s="347"/>
      <c r="P142" s="19">
        <f t="shared" ref="P142:U142" si="29">SUM(P133:P141)</f>
        <v>99.000000000000128</v>
      </c>
      <c r="Q142" s="19">
        <f t="shared" si="29"/>
        <v>184.99999999999989</v>
      </c>
      <c r="R142" s="19">
        <f t="shared" si="29"/>
        <v>52.999999999999929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336.99999999999994</v>
      </c>
      <c r="W142" s="227"/>
      <c r="X142" s="227"/>
    </row>
    <row r="143" spans="1:24" ht="16.899999999999999" customHeight="1" thickBot="1">
      <c r="A143" s="317"/>
      <c r="B143" s="319"/>
      <c r="C143" s="319"/>
      <c r="D143" s="321"/>
      <c r="E143" s="323"/>
      <c r="F143" s="336"/>
      <c r="G143" s="340"/>
      <c r="H143" s="336"/>
      <c r="I143" s="340"/>
      <c r="J143" s="321"/>
      <c r="K143" s="342"/>
      <c r="L143" s="101">
        <f>K142-J142</f>
        <v>0</v>
      </c>
      <c r="N143" s="347"/>
      <c r="O143" s="347"/>
      <c r="P143" s="19"/>
      <c r="Q143" s="19"/>
      <c r="R143" s="19"/>
      <c r="S143" s="19"/>
      <c r="T143" s="19"/>
      <c r="U143" s="19"/>
      <c r="V143" s="19"/>
      <c r="W143" s="227"/>
      <c r="X143" s="227"/>
    </row>
    <row r="144" spans="1:24" ht="16.899999999999999" customHeight="1">
      <c r="A144" s="300">
        <f>A156</f>
        <v>0</v>
      </c>
      <c r="B144" s="318"/>
      <c r="C144" s="318"/>
      <c r="D144" s="320">
        <f>(C144-B144+(C144&lt;B144))*24*60</f>
        <v>0</v>
      </c>
      <c r="E144" s="322"/>
      <c r="F144" s="335">
        <f>IF(E144=0,0,(F156/J118*60))</f>
        <v>0</v>
      </c>
      <c r="G144" s="339">
        <f>IF($K144=0,0,(K144*100)/(D144*$J$3/60))</f>
        <v>0</v>
      </c>
      <c r="H144" s="335">
        <f>T134+T141</f>
        <v>0</v>
      </c>
      <c r="I144" s="339">
        <f>D144-F144-T142</f>
        <v>0</v>
      </c>
      <c r="J144" s="320">
        <f>(D144-H144)/60*E144</f>
        <v>0</v>
      </c>
      <c r="K144" s="341">
        <f>F156</f>
        <v>0</v>
      </c>
      <c r="L144" s="100">
        <f>IF($K144=0,0,K144/J144)</f>
        <v>0</v>
      </c>
      <c r="V144" s="227"/>
      <c r="W144" s="227"/>
      <c r="X144" s="227"/>
    </row>
    <row r="145" spans="1:26" ht="16.899999999999999" customHeight="1" thickBot="1">
      <c r="A145" s="317"/>
      <c r="B145" s="319"/>
      <c r="C145" s="319"/>
      <c r="D145" s="321"/>
      <c r="E145" s="323"/>
      <c r="F145" s="336"/>
      <c r="G145" s="340"/>
      <c r="H145" s="336"/>
      <c r="I145" s="340"/>
      <c r="J145" s="321"/>
      <c r="K145" s="342"/>
      <c r="L145" s="101">
        <f>K144-J144</f>
        <v>0</v>
      </c>
      <c r="V145" s="227"/>
      <c r="W145" s="227"/>
      <c r="X145" s="227"/>
    </row>
    <row r="146" spans="1:26" ht="16.899999999999999" customHeight="1">
      <c r="A146" s="300">
        <f>A157</f>
        <v>0</v>
      </c>
      <c r="B146" s="318"/>
      <c r="C146" s="318"/>
      <c r="D146" s="320">
        <f>(C146-B146+(C146&lt;B146))*24*60</f>
        <v>0</v>
      </c>
      <c r="E146" s="322"/>
      <c r="F146" s="335">
        <f>IF(E146=0,0,(F157/J118*60))</f>
        <v>0</v>
      </c>
      <c r="G146" s="339">
        <f>IF($K146=0,0,(K146*100)/(D146*$J$3/60))</f>
        <v>0</v>
      </c>
      <c r="H146" s="335">
        <f>U134+U141</f>
        <v>0</v>
      </c>
      <c r="I146" s="339">
        <f>D146-F146-U142</f>
        <v>0</v>
      </c>
      <c r="J146" s="320">
        <f>(D146-H146)/60*E146</f>
        <v>0</v>
      </c>
      <c r="K146" s="341">
        <f>F157</f>
        <v>0</v>
      </c>
      <c r="L146" s="100">
        <f>IF($K146=0,0,K146/J146)</f>
        <v>0</v>
      </c>
      <c r="V146" s="227"/>
      <c r="W146" s="227"/>
      <c r="X146" s="227"/>
    </row>
    <row r="147" spans="1:26" ht="16.899999999999999" customHeight="1" thickBot="1">
      <c r="A147" s="317"/>
      <c r="B147" s="319"/>
      <c r="C147" s="319"/>
      <c r="D147" s="321"/>
      <c r="E147" s="323"/>
      <c r="F147" s="336"/>
      <c r="G147" s="340"/>
      <c r="H147" s="336"/>
      <c r="I147" s="340"/>
      <c r="J147" s="321"/>
      <c r="K147" s="342"/>
      <c r="L147" s="103">
        <f>K146-J146</f>
        <v>0</v>
      </c>
      <c r="V147" s="227"/>
      <c r="W147" s="227"/>
      <c r="X147" s="227"/>
    </row>
    <row r="148" spans="1:26" s="104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228" t="s">
        <v>81</v>
      </c>
      <c r="K148" s="140" t="s">
        <v>82</v>
      </c>
      <c r="L148" s="354">
        <f>IF($K149=0,0,K149/J149)</f>
        <v>0.75623632385120332</v>
      </c>
      <c r="N148"/>
      <c r="O148"/>
      <c r="P148"/>
      <c r="Q148"/>
      <c r="R148"/>
      <c r="S148"/>
      <c r="T148"/>
      <c r="U148"/>
      <c r="V148" s="227"/>
      <c r="W148" s="105"/>
      <c r="X148" s="105"/>
    </row>
    <row r="149" spans="1:26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41">
        <f>J136+J138+J140+J142+J144+J146</f>
        <v>16756.666666666672</v>
      </c>
      <c r="K149" s="140">
        <f>K136+K138+K140+K142+K144+K146</f>
        <v>12672</v>
      </c>
      <c r="L149" s="355"/>
      <c r="M149" s="227"/>
      <c r="V149" s="227"/>
      <c r="W149" s="227"/>
      <c r="X149" s="227"/>
    </row>
    <row r="150" spans="1:26" ht="17.25" customHeight="1">
      <c r="A150" s="363" t="s">
        <v>11</v>
      </c>
      <c r="B150" s="364"/>
      <c r="C150" s="364"/>
      <c r="D150" s="364"/>
      <c r="E150" s="337"/>
      <c r="F150" s="300" t="s">
        <v>78</v>
      </c>
      <c r="G150" s="300" t="s">
        <v>80</v>
      </c>
      <c r="H150" s="367"/>
      <c r="I150" s="20"/>
      <c r="J150" s="21"/>
      <c r="K150" s="22"/>
      <c r="L150" s="367" t="s">
        <v>56</v>
      </c>
      <c r="M150" s="356"/>
      <c r="V150" s="227"/>
      <c r="W150" s="106"/>
      <c r="X150" s="106"/>
    </row>
    <row r="151" spans="1:26" ht="17.25" customHeight="1" thickBot="1">
      <c r="A151" s="365"/>
      <c r="B151" s="366"/>
      <c r="C151" s="366"/>
      <c r="D151" s="366"/>
      <c r="E151" s="338"/>
      <c r="F151" s="302"/>
      <c r="G151" s="301"/>
      <c r="H151" s="416"/>
      <c r="I151" s="117"/>
      <c r="J151" s="118"/>
      <c r="K151" s="115"/>
      <c r="L151" s="368"/>
      <c r="M151" s="356"/>
      <c r="V151" s="227"/>
      <c r="W151" s="106"/>
      <c r="X151" s="106"/>
    </row>
    <row r="152" spans="1:26" ht="15.75" thickBot="1">
      <c r="A152" s="357" t="s">
        <v>452</v>
      </c>
      <c r="B152" s="358"/>
      <c r="C152" s="358"/>
      <c r="D152" s="358"/>
      <c r="E152" s="359"/>
      <c r="F152" s="62">
        <v>1035</v>
      </c>
      <c r="G152" s="63">
        <v>4908</v>
      </c>
      <c r="H152" s="131"/>
      <c r="I152" s="121"/>
      <c r="J152" s="135"/>
      <c r="K152" s="123">
        <f>G152</f>
        <v>4908</v>
      </c>
      <c r="L152" s="136"/>
      <c r="M152" s="133"/>
      <c r="V152" s="227"/>
      <c r="W152" s="227"/>
      <c r="X152" s="227"/>
    </row>
    <row r="153" spans="1:26" ht="13.5" customHeight="1" thickBot="1">
      <c r="A153" s="360" t="s">
        <v>453</v>
      </c>
      <c r="B153" s="361"/>
      <c r="C153" s="361"/>
      <c r="D153" s="361"/>
      <c r="E153" s="362"/>
      <c r="F153" s="62">
        <v>4740</v>
      </c>
      <c r="G153" s="64">
        <v>4722</v>
      </c>
      <c r="H153" s="132"/>
      <c r="I153" s="110"/>
      <c r="J153" s="134"/>
      <c r="K153" s="17">
        <f t="shared" ref="K153:K157" si="30">G153</f>
        <v>4722</v>
      </c>
      <c r="L153" s="137"/>
      <c r="M153" s="133"/>
      <c r="V153" s="227"/>
      <c r="W153" s="227"/>
      <c r="X153" s="227"/>
    </row>
    <row r="154" spans="1:26" ht="13.5" customHeight="1" thickBot="1">
      <c r="A154" s="360" t="s">
        <v>281</v>
      </c>
      <c r="B154" s="361"/>
      <c r="C154" s="361"/>
      <c r="D154" s="361"/>
      <c r="E154" s="362"/>
      <c r="F154" s="62">
        <v>6897</v>
      </c>
      <c r="G154" s="64">
        <v>4992</v>
      </c>
      <c r="H154" s="132"/>
      <c r="I154" s="110"/>
      <c r="J154" s="134"/>
      <c r="K154" s="17">
        <f t="shared" si="30"/>
        <v>4992</v>
      </c>
      <c r="L154" s="137"/>
      <c r="M154" s="133"/>
      <c r="V154" s="227"/>
      <c r="W154" s="227"/>
      <c r="X154" s="227"/>
    </row>
    <row r="155" spans="1:26" ht="13.5" customHeight="1" thickBot="1">
      <c r="A155" s="360"/>
      <c r="B155" s="361"/>
      <c r="C155" s="361"/>
      <c r="D155" s="361"/>
      <c r="E155" s="362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227"/>
      <c r="W155" s="227"/>
      <c r="X155" s="227"/>
    </row>
    <row r="156" spans="1:26" ht="13.5" customHeight="1" thickBot="1">
      <c r="A156" s="360"/>
      <c r="B156" s="361"/>
      <c r="C156" s="361"/>
      <c r="D156" s="361"/>
      <c r="E156" s="362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227"/>
      <c r="W156" s="227"/>
      <c r="X156" s="227"/>
    </row>
    <row r="157" spans="1:26" ht="13.5" customHeight="1" thickBot="1">
      <c r="A157" s="369"/>
      <c r="B157" s="370"/>
      <c r="C157" s="370"/>
      <c r="D157" s="370"/>
      <c r="E157" s="371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227"/>
      <c r="W157" s="227"/>
      <c r="X157" s="227"/>
    </row>
    <row r="158" spans="1:26" ht="13.5" thickBot="1">
      <c r="A158" s="372" t="s">
        <v>79</v>
      </c>
      <c r="B158" s="373"/>
      <c r="C158" s="373"/>
      <c r="D158" s="373"/>
      <c r="E158" s="373"/>
      <c r="F158" s="374"/>
      <c r="G158" s="374"/>
      <c r="H158" s="374"/>
      <c r="I158" s="373"/>
      <c r="J158" s="375"/>
      <c r="K158" s="116">
        <f>SUM(K152:K157)</f>
        <v>14622</v>
      </c>
      <c r="L158" s="116">
        <f>SUM(L153+L153)</f>
        <v>0</v>
      </c>
      <c r="M158" s="112"/>
      <c r="V158" s="227"/>
    </row>
    <row r="159" spans="1:26" ht="12.75" customHeight="1" thickBot="1"/>
    <row r="160" spans="1:26" ht="12.75" customHeight="1" thickBot="1">
      <c r="A160" s="376" t="s">
        <v>11</v>
      </c>
      <c r="B160" s="376" t="s">
        <v>59</v>
      </c>
      <c r="C160" s="378"/>
      <c r="D160" s="380" t="s">
        <v>58</v>
      </c>
      <c r="E160" s="378" t="s">
        <v>1</v>
      </c>
      <c r="F160" s="383" t="s">
        <v>6</v>
      </c>
      <c r="G160" s="384"/>
      <c r="H160" s="380" t="s">
        <v>5</v>
      </c>
      <c r="I160" s="388" t="s">
        <v>12</v>
      </c>
      <c r="J160" s="389"/>
      <c r="K160" s="380" t="s">
        <v>38</v>
      </c>
      <c r="L160" s="376" t="s">
        <v>0</v>
      </c>
      <c r="M160" s="383"/>
      <c r="N160" s="384"/>
      <c r="O160" s="380" t="s">
        <v>4</v>
      </c>
      <c r="P160" s="380" t="s">
        <v>2</v>
      </c>
      <c r="Q160" s="380" t="s">
        <v>3</v>
      </c>
      <c r="S160" s="390" t="s">
        <v>26</v>
      </c>
      <c r="T160" s="391"/>
      <c r="U160" s="391"/>
      <c r="V160" s="391"/>
      <c r="W160" s="391"/>
      <c r="X160" s="391"/>
      <c r="Y160" s="391"/>
      <c r="Z160" s="392"/>
    </row>
    <row r="161" spans="1:28" s="85" customFormat="1" ht="25.5" customHeight="1" thickBot="1">
      <c r="A161" s="377"/>
      <c r="B161" s="377"/>
      <c r="C161" s="379"/>
      <c r="D161" s="381"/>
      <c r="E161" s="382"/>
      <c r="F161" s="385"/>
      <c r="G161" s="386"/>
      <c r="H161" s="387"/>
      <c r="I161" s="27" t="s">
        <v>13</v>
      </c>
      <c r="J161" s="28" t="s">
        <v>14</v>
      </c>
      <c r="K161" s="381"/>
      <c r="L161" s="377"/>
      <c r="M161" s="399"/>
      <c r="N161" s="400"/>
      <c r="O161" s="381"/>
      <c r="P161" s="381"/>
      <c r="Q161" s="381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405" t="str">
        <f>A152</f>
        <v>соленная карамель</v>
      </c>
      <c r="B162" s="23">
        <f>B136</f>
        <v>0.83333333333333337</v>
      </c>
      <c r="C162" s="23">
        <f>B162+1/24</f>
        <v>0.875</v>
      </c>
      <c r="D162" s="1"/>
      <c r="E162" s="233"/>
      <c r="F162" s="398" t="s">
        <v>428</v>
      </c>
      <c r="G162" s="398"/>
      <c r="H162" s="6" t="s">
        <v>99</v>
      </c>
      <c r="I162" s="3">
        <v>0.83333333333333337</v>
      </c>
      <c r="J162" s="3">
        <v>0.84027777777777779</v>
      </c>
      <c r="K162" s="29">
        <f>(J162-I162+(J162&lt;I162))*24*60</f>
        <v>9.9999999999999645</v>
      </c>
      <c r="L162" s="410"/>
      <c r="M162" s="411"/>
      <c r="N162" s="412"/>
      <c r="O162" s="35" t="str">
        <f t="shared" ref="O162:O225" si="31">IF(H162=$V$5,$F$122,"")</f>
        <v/>
      </c>
      <c r="P162" s="233"/>
      <c r="Q162" s="4"/>
      <c r="R162"/>
      <c r="S162" s="33">
        <f>IF($H162="ПЛАНОВЫЕ",$K162,0)</f>
        <v>9.9999999999999645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406"/>
      <c r="B163" s="24">
        <f>C162</f>
        <v>0.875</v>
      </c>
      <c r="C163" s="24">
        <f>B163+1/24</f>
        <v>0.91666666666666663</v>
      </c>
      <c r="D163" s="5"/>
      <c r="E163" s="231"/>
      <c r="F163" s="398" t="s">
        <v>429</v>
      </c>
      <c r="G163" s="398"/>
      <c r="H163" s="6" t="s">
        <v>99</v>
      </c>
      <c r="I163" s="7">
        <v>0.84027777777777779</v>
      </c>
      <c r="J163" s="7">
        <v>0.84722222222222221</v>
      </c>
      <c r="K163" s="30">
        <f t="shared" ref="K163:K226" si="32">(J163-I163+(J163&lt;I163))*24*60</f>
        <v>9.9999999999999645</v>
      </c>
      <c r="L163" s="395"/>
      <c r="M163" s="396"/>
      <c r="N163" s="397"/>
      <c r="O163" s="36" t="str">
        <f t="shared" si="31"/>
        <v/>
      </c>
      <c r="P163" s="231"/>
      <c r="Q163" s="8"/>
      <c r="R163"/>
      <c r="S163" s="33">
        <f t="shared" ref="S163:S226" si="33">IF($H163="ПЛАНОВЫЕ",$K163,0)</f>
        <v>9.9999999999999645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406"/>
      <c r="B164" s="24">
        <f t="shared" ref="B164:B173" si="41">C163</f>
        <v>0.91666666666666663</v>
      </c>
      <c r="C164" s="24">
        <f t="shared" ref="C164:C173" si="42">B164+1/24</f>
        <v>0.95833333333333326</v>
      </c>
      <c r="D164" s="5"/>
      <c r="E164" s="231"/>
      <c r="F164" s="398" t="s">
        <v>132</v>
      </c>
      <c r="G164" s="398"/>
      <c r="H164" s="6" t="s">
        <v>99</v>
      </c>
      <c r="I164" s="7">
        <v>0.90972222222222221</v>
      </c>
      <c r="J164" s="7">
        <v>0.92013888888888884</v>
      </c>
      <c r="K164" s="30">
        <f t="shared" si="32"/>
        <v>14.999999999999947</v>
      </c>
      <c r="L164" s="395"/>
      <c r="M164" s="396"/>
      <c r="N164" s="397"/>
      <c r="O164" s="36" t="str">
        <f t="shared" si="31"/>
        <v/>
      </c>
      <c r="P164" s="231"/>
      <c r="Q164" s="8"/>
      <c r="R164"/>
      <c r="S164" s="33">
        <f t="shared" si="33"/>
        <v>14.999999999999947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406"/>
      <c r="B165" s="24">
        <f t="shared" si="41"/>
        <v>0.95833333333333326</v>
      </c>
      <c r="C165" s="24">
        <f t="shared" si="42"/>
        <v>0.99999999999999989</v>
      </c>
      <c r="D165" s="5"/>
      <c r="E165" s="231"/>
      <c r="F165" s="398" t="s">
        <v>112</v>
      </c>
      <c r="G165" s="398"/>
      <c r="H165" s="6" t="s">
        <v>99</v>
      </c>
      <c r="I165" s="7">
        <v>0.92013888888888884</v>
      </c>
      <c r="J165" s="7">
        <v>0.94444444444444453</v>
      </c>
      <c r="K165" s="30">
        <f t="shared" si="32"/>
        <v>35.000000000000199</v>
      </c>
      <c r="L165" s="395"/>
      <c r="M165" s="396"/>
      <c r="N165" s="397"/>
      <c r="O165" s="36" t="str">
        <f t="shared" si="31"/>
        <v/>
      </c>
      <c r="P165" s="231"/>
      <c r="Q165" s="8"/>
      <c r="R165"/>
      <c r="S165" s="33">
        <f t="shared" si="33"/>
        <v>35.000000000000199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406"/>
      <c r="B166" s="24">
        <f t="shared" si="41"/>
        <v>0.99999999999999989</v>
      </c>
      <c r="C166" s="24">
        <f t="shared" si="42"/>
        <v>1.0416666666666665</v>
      </c>
      <c r="D166" s="5"/>
      <c r="E166" s="231"/>
      <c r="F166" s="398" t="s">
        <v>98</v>
      </c>
      <c r="G166" s="398"/>
      <c r="H166" s="6" t="s">
        <v>102</v>
      </c>
      <c r="I166" s="7">
        <v>0.92013888888888884</v>
      </c>
      <c r="J166" s="7">
        <v>0.94027777777777777</v>
      </c>
      <c r="K166" s="30">
        <f t="shared" si="32"/>
        <v>29.000000000000057</v>
      </c>
      <c r="L166" s="395" t="s">
        <v>454</v>
      </c>
      <c r="M166" s="396"/>
      <c r="N166" s="397"/>
      <c r="O166" s="36" t="str">
        <f t="shared" si="31"/>
        <v/>
      </c>
      <c r="P166" s="231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29.000000000000057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406"/>
      <c r="B167" s="24">
        <f t="shared" si="41"/>
        <v>1.0416666666666665</v>
      </c>
      <c r="C167" s="24">
        <f t="shared" si="42"/>
        <v>1.0833333333333333</v>
      </c>
      <c r="D167" s="5"/>
      <c r="E167" s="231"/>
      <c r="F167" s="398"/>
      <c r="G167" s="398"/>
      <c r="H167" s="6"/>
      <c r="I167" s="7"/>
      <c r="J167" s="7"/>
      <c r="K167" s="30">
        <f t="shared" si="32"/>
        <v>0</v>
      </c>
      <c r="L167" s="395"/>
      <c r="M167" s="396"/>
      <c r="N167" s="397"/>
      <c r="O167" s="36">
        <f t="shared" si="31"/>
        <v>0</v>
      </c>
      <c r="P167" s="231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406"/>
      <c r="B168" s="24">
        <f t="shared" si="41"/>
        <v>1.0833333333333333</v>
      </c>
      <c r="C168" s="24">
        <f t="shared" si="42"/>
        <v>1.125</v>
      </c>
      <c r="D168" s="5"/>
      <c r="E168" s="234"/>
      <c r="F168" s="398"/>
      <c r="G168" s="398"/>
      <c r="H168" s="6"/>
      <c r="I168" s="7"/>
      <c r="J168" s="7"/>
      <c r="K168" s="30">
        <f t="shared" si="32"/>
        <v>0</v>
      </c>
      <c r="L168" s="395"/>
      <c r="M168" s="396"/>
      <c r="N168" s="397"/>
      <c r="O168" s="36">
        <f t="shared" si="31"/>
        <v>0</v>
      </c>
      <c r="P168" s="231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406"/>
      <c r="B169" s="24">
        <f t="shared" si="41"/>
        <v>1.125</v>
      </c>
      <c r="C169" s="24">
        <f t="shared" si="42"/>
        <v>1.1666666666666667</v>
      </c>
      <c r="D169" s="5"/>
      <c r="E169" s="234"/>
      <c r="F169" s="393"/>
      <c r="G169" s="394"/>
      <c r="H169" s="6"/>
      <c r="I169" s="7"/>
      <c r="J169" s="7"/>
      <c r="K169" s="30">
        <f t="shared" si="32"/>
        <v>0</v>
      </c>
      <c r="L169" s="395"/>
      <c r="M169" s="396"/>
      <c r="N169" s="397"/>
      <c r="O169" s="36">
        <f t="shared" si="31"/>
        <v>0</v>
      </c>
      <c r="P169" s="231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406"/>
      <c r="B170" s="24">
        <f t="shared" si="41"/>
        <v>1.1666666666666667</v>
      </c>
      <c r="C170" s="24">
        <f t="shared" si="42"/>
        <v>1.2083333333333335</v>
      </c>
      <c r="D170" s="5"/>
      <c r="E170" s="234"/>
      <c r="F170" s="393"/>
      <c r="G170" s="394"/>
      <c r="H170" s="6"/>
      <c r="I170" s="7"/>
      <c r="J170" s="7"/>
      <c r="K170" s="30">
        <f t="shared" si="32"/>
        <v>0</v>
      </c>
      <c r="L170" s="395"/>
      <c r="M170" s="396"/>
      <c r="N170" s="397"/>
      <c r="O170" s="36">
        <f t="shared" si="31"/>
        <v>0</v>
      </c>
      <c r="P170" s="231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406"/>
      <c r="B171" s="24">
        <f t="shared" si="41"/>
        <v>1.2083333333333335</v>
      </c>
      <c r="C171" s="24">
        <f t="shared" si="42"/>
        <v>1.2500000000000002</v>
      </c>
      <c r="D171" s="5"/>
      <c r="E171" s="234"/>
      <c r="F171" s="398"/>
      <c r="G171" s="398"/>
      <c r="H171" s="6"/>
      <c r="I171" s="7"/>
      <c r="J171" s="7"/>
      <c r="K171" s="30">
        <f t="shared" si="32"/>
        <v>0</v>
      </c>
      <c r="L171" s="395"/>
      <c r="M171" s="396"/>
      <c r="N171" s="397"/>
      <c r="O171" s="36">
        <f t="shared" si="31"/>
        <v>0</v>
      </c>
      <c r="P171" s="231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406"/>
      <c r="B172" s="24">
        <f t="shared" si="41"/>
        <v>1.2500000000000002</v>
      </c>
      <c r="C172" s="24">
        <f t="shared" si="42"/>
        <v>1.291666666666667</v>
      </c>
      <c r="D172" s="10"/>
      <c r="E172" s="234"/>
      <c r="F172" s="398"/>
      <c r="G172" s="398"/>
      <c r="H172" s="6"/>
      <c r="I172" s="7"/>
      <c r="J172" s="7"/>
      <c r="K172" s="30">
        <f t="shared" si="32"/>
        <v>0</v>
      </c>
      <c r="L172" s="395"/>
      <c r="M172" s="396"/>
      <c r="N172" s="397"/>
      <c r="O172" s="36">
        <f t="shared" si="31"/>
        <v>0</v>
      </c>
      <c r="P172" s="231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407"/>
      <c r="B173" s="25">
        <f t="shared" si="41"/>
        <v>1.291666666666667</v>
      </c>
      <c r="C173" s="26">
        <f t="shared" si="42"/>
        <v>1.3333333333333337</v>
      </c>
      <c r="D173" s="235"/>
      <c r="E173" s="235"/>
      <c r="F173" s="401"/>
      <c r="G173" s="401"/>
      <c r="H173" s="6"/>
      <c r="I173" s="13"/>
      <c r="J173" s="13"/>
      <c r="K173" s="31">
        <f t="shared" si="32"/>
        <v>0</v>
      </c>
      <c r="L173" s="402"/>
      <c r="M173" s="403"/>
      <c r="N173" s="404"/>
      <c r="O173" s="39">
        <f t="shared" si="31"/>
        <v>0</v>
      </c>
      <c r="P173" s="232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405" t="str">
        <f>A153</f>
        <v>фисташка</v>
      </c>
      <c r="B174" s="23">
        <f>B138</f>
        <v>0.94444444444444453</v>
      </c>
      <c r="C174" s="23">
        <f>B174+1/24</f>
        <v>0.98611111111111116</v>
      </c>
      <c r="D174" s="1"/>
      <c r="E174" s="233"/>
      <c r="F174" s="408" t="s">
        <v>108</v>
      </c>
      <c r="G174" s="409"/>
      <c r="H174" s="2" t="s">
        <v>99</v>
      </c>
      <c r="I174" s="3">
        <v>0.94444444444444453</v>
      </c>
      <c r="J174" s="3">
        <v>0.95138888888888884</v>
      </c>
      <c r="K174" s="29">
        <f t="shared" si="32"/>
        <v>9.9999999999998046</v>
      </c>
      <c r="L174" s="410"/>
      <c r="M174" s="411"/>
      <c r="N174" s="412"/>
      <c r="O174" s="35" t="str">
        <f t="shared" si="31"/>
        <v/>
      </c>
      <c r="P174" s="233"/>
      <c r="Q174" s="4"/>
      <c r="R174"/>
      <c r="S174" s="33">
        <f t="shared" si="33"/>
        <v>9.9999999999998046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406"/>
      <c r="B175" s="24">
        <f>C174</f>
        <v>0.98611111111111116</v>
      </c>
      <c r="C175" s="24">
        <f>B175+1/24</f>
        <v>1.0277777777777779</v>
      </c>
      <c r="D175" s="5"/>
      <c r="E175" s="231"/>
      <c r="F175" s="398" t="s">
        <v>299</v>
      </c>
      <c r="G175" s="398"/>
      <c r="H175" s="6" t="s">
        <v>135</v>
      </c>
      <c r="I175" s="7">
        <v>0.95138888888888884</v>
      </c>
      <c r="J175" s="7">
        <v>0.95833333333333337</v>
      </c>
      <c r="K175" s="30">
        <f t="shared" si="32"/>
        <v>10.000000000000124</v>
      </c>
      <c r="L175" s="395"/>
      <c r="M175" s="396"/>
      <c r="N175" s="397"/>
      <c r="O175" s="36" t="str">
        <f t="shared" si="31"/>
        <v/>
      </c>
      <c r="P175" s="231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10.000000000000124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406"/>
      <c r="B176" s="24">
        <f t="shared" ref="B176:B184" si="43">C175</f>
        <v>1.0277777777777779</v>
      </c>
      <c r="C176" s="24">
        <f t="shared" ref="C176:C184" si="44">B176+1/24</f>
        <v>1.0694444444444446</v>
      </c>
      <c r="D176" s="5"/>
      <c r="E176" s="231"/>
      <c r="F176" s="398" t="s">
        <v>428</v>
      </c>
      <c r="G176" s="398"/>
      <c r="H176" s="6" t="s">
        <v>99</v>
      </c>
      <c r="I176" s="7">
        <v>0.95833333333333337</v>
      </c>
      <c r="J176" s="7">
        <v>0.96527777777777779</v>
      </c>
      <c r="K176" s="30">
        <f t="shared" si="32"/>
        <v>9.9999999999999645</v>
      </c>
      <c r="L176" s="395"/>
      <c r="M176" s="396"/>
      <c r="N176" s="397"/>
      <c r="O176" s="36" t="str">
        <f t="shared" si="31"/>
        <v/>
      </c>
      <c r="P176" s="231"/>
      <c r="Q176" s="8"/>
      <c r="R176"/>
      <c r="S176" s="33">
        <f t="shared" si="33"/>
        <v>9.9999999999999645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406"/>
      <c r="B177" s="24">
        <f t="shared" si="43"/>
        <v>1.0694444444444446</v>
      </c>
      <c r="C177" s="24">
        <f t="shared" si="44"/>
        <v>1.1111111111111114</v>
      </c>
      <c r="D177" s="5"/>
      <c r="E177" s="231"/>
      <c r="F177" s="398" t="s">
        <v>429</v>
      </c>
      <c r="G177" s="398"/>
      <c r="H177" s="6" t="s">
        <v>99</v>
      </c>
      <c r="I177" s="7">
        <v>0.96527777777777779</v>
      </c>
      <c r="J177" s="7">
        <v>0.97222222222222221</v>
      </c>
      <c r="K177" s="30">
        <f t="shared" si="32"/>
        <v>9.9999999999999645</v>
      </c>
      <c r="L177" s="395"/>
      <c r="M177" s="396"/>
      <c r="N177" s="397"/>
      <c r="O177" s="36" t="str">
        <f t="shared" si="31"/>
        <v/>
      </c>
      <c r="P177" s="231"/>
      <c r="Q177" s="8"/>
      <c r="R177"/>
      <c r="S177" s="33">
        <f t="shared" si="33"/>
        <v>9.9999999999999645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406"/>
      <c r="B178" s="24">
        <f t="shared" si="43"/>
        <v>1.1111111111111114</v>
      </c>
      <c r="C178" s="24">
        <f t="shared" si="44"/>
        <v>1.1527777777777781</v>
      </c>
      <c r="D178" s="5"/>
      <c r="E178" s="231"/>
      <c r="F178" s="398" t="s">
        <v>132</v>
      </c>
      <c r="G178" s="398"/>
      <c r="H178" s="6" t="s">
        <v>99</v>
      </c>
      <c r="I178" s="7">
        <v>0.97222222222222221</v>
      </c>
      <c r="J178" s="7">
        <v>0.9784722222222223</v>
      </c>
      <c r="K178" s="30">
        <f t="shared" si="32"/>
        <v>9.0000000000001279</v>
      </c>
      <c r="L178" s="395"/>
      <c r="M178" s="396"/>
      <c r="N178" s="397"/>
      <c r="O178" s="36" t="str">
        <f t="shared" si="31"/>
        <v/>
      </c>
      <c r="P178" s="231"/>
      <c r="Q178" s="8"/>
      <c r="R178"/>
      <c r="S178" s="33">
        <f t="shared" si="33"/>
        <v>9.0000000000001279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406"/>
      <c r="B179" s="24">
        <f t="shared" si="43"/>
        <v>1.1527777777777781</v>
      </c>
      <c r="C179" s="24">
        <f t="shared" si="44"/>
        <v>1.1944444444444449</v>
      </c>
      <c r="D179" s="5"/>
      <c r="E179" s="231"/>
      <c r="F179" s="398" t="s">
        <v>133</v>
      </c>
      <c r="G179" s="398"/>
      <c r="H179" s="6" t="s">
        <v>99</v>
      </c>
      <c r="I179" s="7">
        <v>0.9784722222222223</v>
      </c>
      <c r="J179" s="7">
        <v>5.5555555555555552E-2</v>
      </c>
      <c r="K179" s="30">
        <f t="shared" si="32"/>
        <v>110.99999999999993</v>
      </c>
      <c r="L179" s="395"/>
      <c r="M179" s="396"/>
      <c r="N179" s="397"/>
      <c r="O179" s="36" t="str">
        <f t="shared" si="31"/>
        <v/>
      </c>
      <c r="P179" s="231"/>
      <c r="Q179" s="8"/>
      <c r="R179"/>
      <c r="S179" s="33">
        <f t="shared" si="33"/>
        <v>110.99999999999993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406"/>
      <c r="B180" s="24">
        <f t="shared" si="43"/>
        <v>1.1944444444444449</v>
      </c>
      <c r="C180" s="24">
        <f t="shared" si="44"/>
        <v>1.2361111111111116</v>
      </c>
      <c r="D180" s="5"/>
      <c r="E180" s="234"/>
      <c r="F180" s="398" t="s">
        <v>105</v>
      </c>
      <c r="G180" s="398"/>
      <c r="H180" s="6" t="s">
        <v>102</v>
      </c>
      <c r="I180" s="7">
        <v>5.5555555555555552E-2</v>
      </c>
      <c r="J180" s="7">
        <v>7.2916666666666671E-2</v>
      </c>
      <c r="K180" s="30">
        <f t="shared" si="32"/>
        <v>25.000000000000011</v>
      </c>
      <c r="L180" s="395" t="s">
        <v>455</v>
      </c>
      <c r="M180" s="396"/>
      <c r="N180" s="397"/>
      <c r="O180" s="36" t="str">
        <f t="shared" si="31"/>
        <v/>
      </c>
      <c r="P180" s="231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25.000000000000011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406"/>
      <c r="B181" s="24">
        <f t="shared" si="43"/>
        <v>1.2361111111111116</v>
      </c>
      <c r="C181" s="24">
        <f t="shared" si="44"/>
        <v>1.2777777777777783</v>
      </c>
      <c r="D181" s="5"/>
      <c r="E181" s="234"/>
      <c r="F181" s="393"/>
      <c r="G181" s="394"/>
      <c r="H181" s="6"/>
      <c r="I181" s="7"/>
      <c r="J181" s="7"/>
      <c r="K181" s="30">
        <f t="shared" si="32"/>
        <v>0</v>
      </c>
      <c r="L181" s="395"/>
      <c r="M181" s="396"/>
      <c r="N181" s="397"/>
      <c r="O181" s="36">
        <f t="shared" si="31"/>
        <v>0</v>
      </c>
      <c r="P181" s="231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406"/>
      <c r="B182" s="24">
        <f t="shared" si="43"/>
        <v>1.2777777777777783</v>
      </c>
      <c r="C182" s="24">
        <f t="shared" si="44"/>
        <v>1.3194444444444451</v>
      </c>
      <c r="D182" s="5"/>
      <c r="E182" s="234"/>
      <c r="F182" s="393"/>
      <c r="G182" s="394"/>
      <c r="H182" s="6"/>
      <c r="I182" s="7"/>
      <c r="J182" s="7"/>
      <c r="K182" s="30">
        <f t="shared" si="32"/>
        <v>0</v>
      </c>
      <c r="L182" s="395"/>
      <c r="M182" s="396"/>
      <c r="N182" s="397"/>
      <c r="O182" s="36">
        <f t="shared" si="31"/>
        <v>0</v>
      </c>
      <c r="P182" s="231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406"/>
      <c r="B183" s="24">
        <f t="shared" si="43"/>
        <v>1.3194444444444451</v>
      </c>
      <c r="C183" s="24">
        <f t="shared" si="44"/>
        <v>1.3611111111111118</v>
      </c>
      <c r="D183" s="5"/>
      <c r="E183" s="234"/>
      <c r="F183" s="398"/>
      <c r="G183" s="398"/>
      <c r="H183" s="6"/>
      <c r="I183" s="7"/>
      <c r="J183" s="7"/>
      <c r="K183" s="30">
        <f t="shared" si="32"/>
        <v>0</v>
      </c>
      <c r="L183" s="395"/>
      <c r="M183" s="396"/>
      <c r="N183" s="397"/>
      <c r="O183" s="36">
        <f t="shared" si="31"/>
        <v>0</v>
      </c>
      <c r="P183" s="231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407"/>
      <c r="B184" s="25">
        <f t="shared" si="43"/>
        <v>1.3611111111111118</v>
      </c>
      <c r="C184" s="25">
        <f t="shared" si="44"/>
        <v>1.4027777777777786</v>
      </c>
      <c r="D184" s="15"/>
      <c r="E184" s="235"/>
      <c r="F184" s="401"/>
      <c r="G184" s="401"/>
      <c r="H184" s="12"/>
      <c r="I184" s="13"/>
      <c r="J184" s="13"/>
      <c r="K184" s="31">
        <f t="shared" si="32"/>
        <v>0</v>
      </c>
      <c r="L184" s="402"/>
      <c r="M184" s="403"/>
      <c r="N184" s="404"/>
      <c r="O184" s="39">
        <f t="shared" si="31"/>
        <v>0</v>
      </c>
      <c r="P184" s="232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405" t="str">
        <f>A154</f>
        <v>малина</v>
      </c>
      <c r="B185" s="23">
        <f>B140</f>
        <v>0.18402777777777779</v>
      </c>
      <c r="C185" s="23">
        <f>B185+1/24</f>
        <v>0.22569444444444445</v>
      </c>
      <c r="D185" s="1"/>
      <c r="E185" s="233"/>
      <c r="F185" s="408" t="s">
        <v>108</v>
      </c>
      <c r="G185" s="409"/>
      <c r="H185" s="2" t="s">
        <v>99</v>
      </c>
      <c r="I185" s="3">
        <v>0.18402777777777779</v>
      </c>
      <c r="J185" s="3">
        <v>0.19097222222222221</v>
      </c>
      <c r="K185" s="29">
        <f t="shared" si="32"/>
        <v>9.9999999999999645</v>
      </c>
      <c r="L185" s="410"/>
      <c r="M185" s="411"/>
      <c r="N185" s="412"/>
      <c r="O185" s="35" t="str">
        <f t="shared" si="31"/>
        <v/>
      </c>
      <c r="P185" s="233"/>
      <c r="Q185" s="4"/>
      <c r="R185"/>
      <c r="S185" s="33">
        <f t="shared" si="33"/>
        <v>9.9999999999999645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406"/>
      <c r="B186" s="24">
        <f>C185</f>
        <v>0.22569444444444445</v>
      </c>
      <c r="C186" s="24">
        <f>B186+1/24</f>
        <v>0.2673611111111111</v>
      </c>
      <c r="D186" s="5"/>
      <c r="E186" s="231"/>
      <c r="F186" s="398" t="s">
        <v>299</v>
      </c>
      <c r="G186" s="398"/>
      <c r="H186" s="6" t="s">
        <v>135</v>
      </c>
      <c r="I186" s="7">
        <v>0.19097222222222221</v>
      </c>
      <c r="J186" s="7">
        <v>0.19791666666666666</v>
      </c>
      <c r="K186" s="30">
        <f t="shared" si="32"/>
        <v>10.000000000000004</v>
      </c>
      <c r="L186" s="395"/>
      <c r="M186" s="396"/>
      <c r="N186" s="397"/>
      <c r="O186" s="36" t="str">
        <f t="shared" si="31"/>
        <v/>
      </c>
      <c r="P186" s="231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10.000000000000004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406"/>
      <c r="B187" s="24">
        <f t="shared" ref="B187:B195" si="45">C186</f>
        <v>0.2673611111111111</v>
      </c>
      <c r="C187" s="24">
        <f t="shared" ref="C187:C195" si="46">B187+1/24</f>
        <v>0.30902777777777779</v>
      </c>
      <c r="D187" s="5"/>
      <c r="E187" s="231"/>
      <c r="F187" s="398" t="s">
        <v>428</v>
      </c>
      <c r="G187" s="398"/>
      <c r="H187" s="6" t="s">
        <v>99</v>
      </c>
      <c r="I187" s="7">
        <v>0.19791666666666666</v>
      </c>
      <c r="J187" s="7">
        <v>0.20486111111111113</v>
      </c>
      <c r="K187" s="30">
        <f t="shared" si="32"/>
        <v>10.000000000000044</v>
      </c>
      <c r="L187" s="395"/>
      <c r="M187" s="396"/>
      <c r="N187" s="397"/>
      <c r="O187" s="36" t="str">
        <f t="shared" si="31"/>
        <v/>
      </c>
      <c r="P187" s="231"/>
      <c r="Q187" s="8"/>
      <c r="R187"/>
      <c r="S187" s="33">
        <f t="shared" si="33"/>
        <v>10.000000000000044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406"/>
      <c r="B188" s="24">
        <f t="shared" si="45"/>
        <v>0.30902777777777779</v>
      </c>
      <c r="C188" s="24">
        <f t="shared" si="46"/>
        <v>0.35069444444444448</v>
      </c>
      <c r="D188" s="5"/>
      <c r="E188" s="231"/>
      <c r="F188" s="398" t="s">
        <v>429</v>
      </c>
      <c r="G188" s="398"/>
      <c r="H188" s="6" t="s">
        <v>99</v>
      </c>
      <c r="I188" s="7">
        <v>0.20486111111111113</v>
      </c>
      <c r="J188" s="7">
        <v>0.21180555555555555</v>
      </c>
      <c r="K188" s="30">
        <f t="shared" si="32"/>
        <v>9.9999999999999645</v>
      </c>
      <c r="L188" s="395"/>
      <c r="M188" s="396"/>
      <c r="N188" s="397"/>
      <c r="O188" s="36" t="str">
        <f t="shared" si="31"/>
        <v/>
      </c>
      <c r="P188" s="231"/>
      <c r="Q188" s="8"/>
      <c r="R188"/>
      <c r="S188" s="33">
        <f t="shared" si="33"/>
        <v>9.9999999999999645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406"/>
      <c r="B189" s="24">
        <f t="shared" si="45"/>
        <v>0.35069444444444448</v>
      </c>
      <c r="C189" s="24">
        <f t="shared" si="46"/>
        <v>0.39236111111111116</v>
      </c>
      <c r="D189" s="5"/>
      <c r="E189" s="231"/>
      <c r="F189" s="398" t="s">
        <v>132</v>
      </c>
      <c r="G189" s="398"/>
      <c r="H189" s="6" t="s">
        <v>99</v>
      </c>
      <c r="I189" s="7">
        <v>0.31944444444444448</v>
      </c>
      <c r="J189" s="7">
        <v>0.32847222222222222</v>
      </c>
      <c r="K189" s="30">
        <f t="shared" si="32"/>
        <v>12.999999999999954</v>
      </c>
      <c r="L189" s="395"/>
      <c r="M189" s="396"/>
      <c r="N189" s="397"/>
      <c r="O189" s="36" t="str">
        <f t="shared" si="31"/>
        <v/>
      </c>
      <c r="P189" s="231"/>
      <c r="Q189" s="8"/>
      <c r="R189"/>
      <c r="S189" s="33">
        <f t="shared" si="33"/>
        <v>12.999999999999954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406"/>
      <c r="B190" s="24">
        <f t="shared" si="45"/>
        <v>0.39236111111111116</v>
      </c>
      <c r="C190" s="24">
        <f t="shared" si="46"/>
        <v>0.43402777777777785</v>
      </c>
      <c r="D190" s="5"/>
      <c r="E190" s="231"/>
      <c r="F190" s="398"/>
      <c r="G190" s="398"/>
      <c r="H190" s="6"/>
      <c r="I190" s="7"/>
      <c r="J190" s="7"/>
      <c r="K190" s="30">
        <f t="shared" si="32"/>
        <v>0</v>
      </c>
      <c r="L190" s="395"/>
      <c r="M190" s="396"/>
      <c r="N190" s="397"/>
      <c r="O190" s="36">
        <f t="shared" si="31"/>
        <v>0</v>
      </c>
      <c r="P190" s="231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406"/>
      <c r="B191" s="24">
        <f t="shared" si="45"/>
        <v>0.43402777777777785</v>
      </c>
      <c r="C191" s="24">
        <f t="shared" si="46"/>
        <v>0.47569444444444453</v>
      </c>
      <c r="D191" s="5"/>
      <c r="E191" s="234"/>
      <c r="F191" s="398"/>
      <c r="G191" s="398"/>
      <c r="H191" s="6"/>
      <c r="I191" s="7"/>
      <c r="J191" s="7"/>
      <c r="K191" s="30">
        <f t="shared" si="32"/>
        <v>0</v>
      </c>
      <c r="L191" s="395"/>
      <c r="M191" s="396"/>
      <c r="N191" s="397"/>
      <c r="O191" s="36">
        <f t="shared" si="31"/>
        <v>0</v>
      </c>
      <c r="P191" s="231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406"/>
      <c r="B192" s="24">
        <f t="shared" si="45"/>
        <v>0.47569444444444453</v>
      </c>
      <c r="C192" s="24">
        <f t="shared" si="46"/>
        <v>0.51736111111111116</v>
      </c>
      <c r="D192" s="5"/>
      <c r="E192" s="234"/>
      <c r="F192" s="393"/>
      <c r="G192" s="394"/>
      <c r="H192" s="6"/>
      <c r="I192" s="7"/>
      <c r="J192" s="7"/>
      <c r="K192" s="30">
        <f t="shared" si="32"/>
        <v>0</v>
      </c>
      <c r="L192" s="395"/>
      <c r="M192" s="396"/>
      <c r="N192" s="397"/>
      <c r="O192" s="36">
        <f t="shared" si="31"/>
        <v>0</v>
      </c>
      <c r="P192" s="231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406"/>
      <c r="B193" s="24">
        <f t="shared" si="45"/>
        <v>0.51736111111111116</v>
      </c>
      <c r="C193" s="24">
        <f t="shared" si="46"/>
        <v>0.55902777777777779</v>
      </c>
      <c r="D193" s="5"/>
      <c r="E193" s="234"/>
      <c r="F193" s="393"/>
      <c r="G193" s="394"/>
      <c r="H193" s="6"/>
      <c r="I193" s="7"/>
      <c r="J193" s="7"/>
      <c r="K193" s="30">
        <f t="shared" si="32"/>
        <v>0</v>
      </c>
      <c r="L193" s="395"/>
      <c r="M193" s="396"/>
      <c r="N193" s="397"/>
      <c r="O193" s="36">
        <f t="shared" si="31"/>
        <v>0</v>
      </c>
      <c r="P193" s="231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406"/>
      <c r="B194" s="24">
        <f t="shared" si="45"/>
        <v>0.55902777777777779</v>
      </c>
      <c r="C194" s="24">
        <f t="shared" si="46"/>
        <v>0.60069444444444442</v>
      </c>
      <c r="D194" s="5"/>
      <c r="E194" s="234"/>
      <c r="F194" s="398"/>
      <c r="G194" s="398"/>
      <c r="H194" s="6"/>
      <c r="I194" s="7"/>
      <c r="J194" s="7"/>
      <c r="K194" s="30">
        <f t="shared" si="32"/>
        <v>0</v>
      </c>
      <c r="L194" s="395"/>
      <c r="M194" s="396"/>
      <c r="N194" s="397"/>
      <c r="O194" s="36">
        <f t="shared" si="31"/>
        <v>0</v>
      </c>
      <c r="P194" s="231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407"/>
      <c r="B195" s="25">
        <f t="shared" si="45"/>
        <v>0.60069444444444442</v>
      </c>
      <c r="C195" s="25">
        <f t="shared" si="46"/>
        <v>0.64236111111111105</v>
      </c>
      <c r="D195" s="15"/>
      <c r="E195" s="235"/>
      <c r="F195" s="401"/>
      <c r="G195" s="401"/>
      <c r="H195" s="12"/>
      <c r="I195" s="13"/>
      <c r="J195" s="13"/>
      <c r="K195" s="31">
        <f t="shared" si="32"/>
        <v>0</v>
      </c>
      <c r="L195" s="402"/>
      <c r="M195" s="403"/>
      <c r="N195" s="404"/>
      <c r="O195" s="39">
        <f t="shared" si="31"/>
        <v>0</v>
      </c>
      <c r="P195" s="232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405">
        <f>A155</f>
        <v>0</v>
      </c>
      <c r="B196" s="23">
        <f>B142</f>
        <v>0</v>
      </c>
      <c r="C196" s="23">
        <f>B196+1/24</f>
        <v>4.1666666666666664E-2</v>
      </c>
      <c r="D196" s="1"/>
      <c r="E196" s="233"/>
      <c r="F196" s="408"/>
      <c r="G196" s="409"/>
      <c r="H196" s="2"/>
      <c r="I196" s="3"/>
      <c r="J196" s="3"/>
      <c r="K196" s="29">
        <f t="shared" si="32"/>
        <v>0</v>
      </c>
      <c r="L196" s="410"/>
      <c r="M196" s="411"/>
      <c r="N196" s="412"/>
      <c r="O196" s="35">
        <f t="shared" si="31"/>
        <v>0</v>
      </c>
      <c r="P196" s="233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406"/>
      <c r="B197" s="24">
        <f>C196</f>
        <v>4.1666666666666664E-2</v>
      </c>
      <c r="C197" s="24">
        <f>B197+1/24</f>
        <v>8.3333333333333329E-2</v>
      </c>
      <c r="D197" s="5"/>
      <c r="E197" s="231"/>
      <c r="F197" s="398"/>
      <c r="G197" s="398"/>
      <c r="H197" s="6"/>
      <c r="I197" s="7"/>
      <c r="J197" s="7"/>
      <c r="K197" s="30">
        <f t="shared" si="32"/>
        <v>0</v>
      </c>
      <c r="L197" s="395"/>
      <c r="M197" s="396"/>
      <c r="N197" s="397"/>
      <c r="O197" s="36">
        <f t="shared" si="31"/>
        <v>0</v>
      </c>
      <c r="P197" s="231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40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231"/>
      <c r="F198" s="398"/>
      <c r="G198" s="398"/>
      <c r="H198" s="6"/>
      <c r="I198" s="7"/>
      <c r="J198" s="7"/>
      <c r="K198" s="30">
        <f t="shared" si="32"/>
        <v>0</v>
      </c>
      <c r="L198" s="395"/>
      <c r="M198" s="396"/>
      <c r="N198" s="397"/>
      <c r="O198" s="36">
        <f t="shared" si="31"/>
        <v>0</v>
      </c>
      <c r="P198" s="231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406"/>
      <c r="B199" s="24">
        <f t="shared" si="47"/>
        <v>0.125</v>
      </c>
      <c r="C199" s="24">
        <f t="shared" si="48"/>
        <v>0.16666666666666666</v>
      </c>
      <c r="D199" s="5"/>
      <c r="E199" s="231"/>
      <c r="F199" s="398"/>
      <c r="G199" s="398"/>
      <c r="H199" s="6"/>
      <c r="I199" s="7"/>
      <c r="J199" s="7"/>
      <c r="K199" s="30">
        <f t="shared" si="32"/>
        <v>0</v>
      </c>
      <c r="L199" s="395"/>
      <c r="M199" s="396"/>
      <c r="N199" s="397"/>
      <c r="O199" s="36">
        <f t="shared" si="31"/>
        <v>0</v>
      </c>
      <c r="P199" s="231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406"/>
      <c r="B200" s="24">
        <f t="shared" si="47"/>
        <v>0.16666666666666666</v>
      </c>
      <c r="C200" s="24">
        <f t="shared" si="48"/>
        <v>0.20833333333333331</v>
      </c>
      <c r="D200" s="5"/>
      <c r="E200" s="231"/>
      <c r="F200" s="398"/>
      <c r="G200" s="398"/>
      <c r="H200" s="6"/>
      <c r="I200" s="7"/>
      <c r="J200" s="7"/>
      <c r="K200" s="30">
        <f t="shared" si="32"/>
        <v>0</v>
      </c>
      <c r="L200" s="395"/>
      <c r="M200" s="396"/>
      <c r="N200" s="397"/>
      <c r="O200" s="36">
        <f t="shared" si="31"/>
        <v>0</v>
      </c>
      <c r="P200" s="231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406"/>
      <c r="B201" s="24">
        <f t="shared" si="47"/>
        <v>0.20833333333333331</v>
      </c>
      <c r="C201" s="24">
        <f t="shared" si="48"/>
        <v>0.24999999999999997</v>
      </c>
      <c r="D201" s="5"/>
      <c r="E201" s="231"/>
      <c r="F201" s="398"/>
      <c r="G201" s="398"/>
      <c r="H201" s="6"/>
      <c r="I201" s="7"/>
      <c r="J201" s="7"/>
      <c r="K201" s="30">
        <f t="shared" si="32"/>
        <v>0</v>
      </c>
      <c r="L201" s="395"/>
      <c r="M201" s="396"/>
      <c r="N201" s="397"/>
      <c r="O201" s="36">
        <f t="shared" si="31"/>
        <v>0</v>
      </c>
      <c r="P201" s="231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406"/>
      <c r="B202" s="24">
        <f t="shared" si="47"/>
        <v>0.24999999999999997</v>
      </c>
      <c r="C202" s="24">
        <f t="shared" si="48"/>
        <v>0.29166666666666663</v>
      </c>
      <c r="D202" s="5"/>
      <c r="E202" s="234"/>
      <c r="F202" s="398"/>
      <c r="G202" s="398"/>
      <c r="H202" s="6"/>
      <c r="I202" s="7"/>
      <c r="J202" s="7"/>
      <c r="K202" s="30">
        <f t="shared" si="32"/>
        <v>0</v>
      </c>
      <c r="L202" s="395"/>
      <c r="M202" s="396"/>
      <c r="N202" s="397"/>
      <c r="O202" s="36">
        <f t="shared" si="31"/>
        <v>0</v>
      </c>
      <c r="P202" s="231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406"/>
      <c r="B203" s="24">
        <f t="shared" si="47"/>
        <v>0.29166666666666663</v>
      </c>
      <c r="C203" s="24">
        <f t="shared" si="48"/>
        <v>0.33333333333333331</v>
      </c>
      <c r="D203" s="5"/>
      <c r="E203" s="234"/>
      <c r="F203" s="393"/>
      <c r="G203" s="394"/>
      <c r="H203" s="6"/>
      <c r="I203" s="7"/>
      <c r="J203" s="7"/>
      <c r="K203" s="30">
        <f t="shared" si="32"/>
        <v>0</v>
      </c>
      <c r="L203" s="395"/>
      <c r="M203" s="396"/>
      <c r="N203" s="397"/>
      <c r="O203" s="36">
        <f t="shared" si="31"/>
        <v>0</v>
      </c>
      <c r="P203" s="231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406"/>
      <c r="B204" s="24">
        <f t="shared" si="47"/>
        <v>0.33333333333333331</v>
      </c>
      <c r="C204" s="24">
        <f t="shared" si="48"/>
        <v>0.375</v>
      </c>
      <c r="D204" s="5"/>
      <c r="E204" s="234"/>
      <c r="F204" s="393"/>
      <c r="G204" s="394"/>
      <c r="H204" s="6"/>
      <c r="I204" s="7"/>
      <c r="J204" s="7"/>
      <c r="K204" s="30">
        <f t="shared" si="32"/>
        <v>0</v>
      </c>
      <c r="L204" s="395"/>
      <c r="M204" s="396"/>
      <c r="N204" s="397"/>
      <c r="O204" s="36">
        <f t="shared" si="31"/>
        <v>0</v>
      </c>
      <c r="P204" s="231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406"/>
      <c r="B205" s="24">
        <f t="shared" si="47"/>
        <v>0.375</v>
      </c>
      <c r="C205" s="24">
        <f t="shared" si="48"/>
        <v>0.41666666666666669</v>
      </c>
      <c r="D205" s="5"/>
      <c r="E205" s="234"/>
      <c r="F205" s="398"/>
      <c r="G205" s="398"/>
      <c r="H205" s="6"/>
      <c r="I205" s="7"/>
      <c r="J205" s="7"/>
      <c r="K205" s="30">
        <f t="shared" si="32"/>
        <v>0</v>
      </c>
      <c r="L205" s="395"/>
      <c r="M205" s="396"/>
      <c r="N205" s="397"/>
      <c r="O205" s="36">
        <f t="shared" si="31"/>
        <v>0</v>
      </c>
      <c r="P205" s="231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407"/>
      <c r="B206" s="25">
        <f t="shared" si="47"/>
        <v>0.41666666666666669</v>
      </c>
      <c r="C206" s="25">
        <f t="shared" si="48"/>
        <v>0.45833333333333337</v>
      </c>
      <c r="D206" s="15"/>
      <c r="E206" s="235"/>
      <c r="F206" s="401"/>
      <c r="G206" s="401"/>
      <c r="H206" s="12"/>
      <c r="I206" s="13"/>
      <c r="J206" s="13"/>
      <c r="K206" s="31">
        <f t="shared" si="32"/>
        <v>0</v>
      </c>
      <c r="L206" s="402"/>
      <c r="M206" s="403"/>
      <c r="N206" s="404"/>
      <c r="O206" s="232">
        <f t="shared" si="31"/>
        <v>0</v>
      </c>
      <c r="P206" s="232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406">
        <f>A156</f>
        <v>0</v>
      </c>
      <c r="B207" s="23">
        <f>B144</f>
        <v>0</v>
      </c>
      <c r="C207" s="23">
        <f>B207+1/24</f>
        <v>4.1666666666666664E-2</v>
      </c>
      <c r="D207" s="1"/>
      <c r="E207" s="233"/>
      <c r="F207" s="408"/>
      <c r="G207" s="409"/>
      <c r="H207" s="2"/>
      <c r="I207" s="3"/>
      <c r="J207" s="3"/>
      <c r="K207" s="29">
        <f t="shared" si="32"/>
        <v>0</v>
      </c>
      <c r="L207" s="410"/>
      <c r="M207" s="411"/>
      <c r="N207" s="412"/>
      <c r="O207" s="35">
        <f t="shared" si="31"/>
        <v>0</v>
      </c>
      <c r="P207" s="233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406"/>
      <c r="B208" s="24">
        <f>C207</f>
        <v>4.1666666666666664E-2</v>
      </c>
      <c r="C208" s="24">
        <f>B208+1/24</f>
        <v>8.3333333333333329E-2</v>
      </c>
      <c r="D208" s="5"/>
      <c r="E208" s="231"/>
      <c r="F208" s="393"/>
      <c r="G208" s="394"/>
      <c r="H208" s="6"/>
      <c r="I208" s="7"/>
      <c r="J208" s="7"/>
      <c r="K208" s="30">
        <f t="shared" si="32"/>
        <v>0</v>
      </c>
      <c r="L208" s="395"/>
      <c r="M208" s="396"/>
      <c r="N208" s="397"/>
      <c r="O208" s="36">
        <f t="shared" si="31"/>
        <v>0</v>
      </c>
      <c r="P208" s="231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40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231"/>
      <c r="F209" s="398"/>
      <c r="G209" s="398"/>
      <c r="H209" s="6"/>
      <c r="I209" s="7"/>
      <c r="J209" s="7"/>
      <c r="K209" s="30">
        <f t="shared" si="32"/>
        <v>0</v>
      </c>
      <c r="L209" s="395"/>
      <c r="M209" s="396"/>
      <c r="N209" s="397"/>
      <c r="O209" s="36">
        <f t="shared" si="31"/>
        <v>0</v>
      </c>
      <c r="P209" s="231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406"/>
      <c r="B210" s="24">
        <f t="shared" si="49"/>
        <v>0.125</v>
      </c>
      <c r="C210" s="24">
        <f t="shared" si="50"/>
        <v>0.16666666666666666</v>
      </c>
      <c r="D210" s="5"/>
      <c r="E210" s="231"/>
      <c r="F210" s="398"/>
      <c r="G210" s="398"/>
      <c r="H210" s="6"/>
      <c r="I210" s="7"/>
      <c r="J210" s="7"/>
      <c r="K210" s="30">
        <f t="shared" si="32"/>
        <v>0</v>
      </c>
      <c r="L210" s="395"/>
      <c r="M210" s="396"/>
      <c r="N210" s="397"/>
      <c r="O210" s="36">
        <f t="shared" si="31"/>
        <v>0</v>
      </c>
      <c r="P210" s="231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406"/>
      <c r="B211" s="24">
        <f t="shared" si="49"/>
        <v>0.16666666666666666</v>
      </c>
      <c r="C211" s="24">
        <f t="shared" si="50"/>
        <v>0.20833333333333331</v>
      </c>
      <c r="D211" s="5"/>
      <c r="E211" s="231"/>
      <c r="F211" s="398"/>
      <c r="G211" s="398"/>
      <c r="H211" s="6"/>
      <c r="I211" s="7"/>
      <c r="J211" s="7"/>
      <c r="K211" s="30">
        <f t="shared" si="32"/>
        <v>0</v>
      </c>
      <c r="L211" s="395"/>
      <c r="M211" s="396"/>
      <c r="N211" s="397"/>
      <c r="O211" s="36">
        <f t="shared" si="31"/>
        <v>0</v>
      </c>
      <c r="P211" s="231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406"/>
      <c r="B212" s="24">
        <f t="shared" si="49"/>
        <v>0.20833333333333331</v>
      </c>
      <c r="C212" s="24">
        <f t="shared" si="50"/>
        <v>0.24999999999999997</v>
      </c>
      <c r="D212" s="5"/>
      <c r="E212" s="231"/>
      <c r="F212" s="398"/>
      <c r="G212" s="398"/>
      <c r="H212" s="6"/>
      <c r="I212" s="7"/>
      <c r="J212" s="7"/>
      <c r="K212" s="30">
        <f t="shared" si="32"/>
        <v>0</v>
      </c>
      <c r="L212" s="395"/>
      <c r="M212" s="396"/>
      <c r="N212" s="397"/>
      <c r="O212" s="36">
        <f t="shared" si="31"/>
        <v>0</v>
      </c>
      <c r="P212" s="231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406"/>
      <c r="B213" s="24">
        <f t="shared" si="49"/>
        <v>0.24999999999999997</v>
      </c>
      <c r="C213" s="24">
        <f t="shared" si="50"/>
        <v>0.29166666666666663</v>
      </c>
      <c r="D213" s="5"/>
      <c r="E213" s="234"/>
      <c r="F213" s="398"/>
      <c r="G213" s="398"/>
      <c r="H213" s="6"/>
      <c r="I213" s="7"/>
      <c r="J213" s="7"/>
      <c r="K213" s="30">
        <f t="shared" si="32"/>
        <v>0</v>
      </c>
      <c r="L213" s="395"/>
      <c r="M213" s="396"/>
      <c r="N213" s="397"/>
      <c r="O213" s="36">
        <f t="shared" si="31"/>
        <v>0</v>
      </c>
      <c r="P213" s="231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406"/>
      <c r="B214" s="24">
        <f t="shared" si="49"/>
        <v>0.29166666666666663</v>
      </c>
      <c r="C214" s="24">
        <f t="shared" si="50"/>
        <v>0.33333333333333331</v>
      </c>
      <c r="D214" s="5"/>
      <c r="E214" s="234"/>
      <c r="F214" s="393"/>
      <c r="G214" s="394"/>
      <c r="H214" s="6"/>
      <c r="I214" s="7"/>
      <c r="J214" s="7"/>
      <c r="K214" s="30">
        <f t="shared" si="32"/>
        <v>0</v>
      </c>
      <c r="L214" s="395"/>
      <c r="M214" s="396"/>
      <c r="N214" s="397"/>
      <c r="O214" s="36">
        <f t="shared" si="31"/>
        <v>0</v>
      </c>
      <c r="P214" s="231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406"/>
      <c r="B215" s="24">
        <f t="shared" si="49"/>
        <v>0.33333333333333331</v>
      </c>
      <c r="C215" s="24">
        <f t="shared" si="50"/>
        <v>0.375</v>
      </c>
      <c r="D215" s="5"/>
      <c r="E215" s="234"/>
      <c r="F215" s="393"/>
      <c r="G215" s="394"/>
      <c r="H215" s="6"/>
      <c r="I215" s="7"/>
      <c r="J215" s="7"/>
      <c r="K215" s="30">
        <f t="shared" si="32"/>
        <v>0</v>
      </c>
      <c r="L215" s="395"/>
      <c r="M215" s="396"/>
      <c r="N215" s="397"/>
      <c r="O215" s="36">
        <f t="shared" si="31"/>
        <v>0</v>
      </c>
      <c r="P215" s="231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406"/>
      <c r="B216" s="24">
        <f t="shared" si="49"/>
        <v>0.375</v>
      </c>
      <c r="C216" s="24">
        <f t="shared" si="50"/>
        <v>0.41666666666666669</v>
      </c>
      <c r="D216" s="5"/>
      <c r="E216" s="234"/>
      <c r="F216" s="398"/>
      <c r="G216" s="398"/>
      <c r="H216" s="6"/>
      <c r="I216" s="7"/>
      <c r="J216" s="7"/>
      <c r="K216" s="30">
        <f t="shared" si="32"/>
        <v>0</v>
      </c>
      <c r="L216" s="395"/>
      <c r="M216" s="396"/>
      <c r="N216" s="397"/>
      <c r="O216" s="36">
        <f t="shared" si="31"/>
        <v>0</v>
      </c>
      <c r="P216" s="231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407"/>
      <c r="B217" s="25">
        <f t="shared" si="49"/>
        <v>0.41666666666666669</v>
      </c>
      <c r="C217" s="25">
        <f t="shared" si="50"/>
        <v>0.45833333333333337</v>
      </c>
      <c r="D217" s="15"/>
      <c r="E217" s="235"/>
      <c r="F217" s="401"/>
      <c r="G217" s="401"/>
      <c r="H217" s="12"/>
      <c r="I217" s="13"/>
      <c r="J217" s="13"/>
      <c r="K217" s="31">
        <f t="shared" si="32"/>
        <v>0</v>
      </c>
      <c r="L217" s="402"/>
      <c r="M217" s="403"/>
      <c r="N217" s="404"/>
      <c r="O217" s="232">
        <f t="shared" si="31"/>
        <v>0</v>
      </c>
      <c r="P217" s="232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405">
        <f>A157</f>
        <v>0</v>
      </c>
      <c r="B218" s="23">
        <f>B146</f>
        <v>0</v>
      </c>
      <c r="C218" s="23">
        <f>B218+1/24</f>
        <v>4.1666666666666664E-2</v>
      </c>
      <c r="D218" s="1"/>
      <c r="E218" s="233"/>
      <c r="F218" s="408"/>
      <c r="G218" s="409"/>
      <c r="H218" s="2"/>
      <c r="I218" s="3"/>
      <c r="J218" s="3"/>
      <c r="K218" s="29">
        <f t="shared" si="32"/>
        <v>0</v>
      </c>
      <c r="L218" s="410"/>
      <c r="M218" s="411"/>
      <c r="N218" s="412"/>
      <c r="O218" s="35">
        <f t="shared" si="31"/>
        <v>0</v>
      </c>
      <c r="P218" s="233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406"/>
      <c r="B219" s="24">
        <f>C218</f>
        <v>4.1666666666666664E-2</v>
      </c>
      <c r="C219" s="24">
        <f>B219+1/24</f>
        <v>8.3333333333333329E-2</v>
      </c>
      <c r="D219" s="5"/>
      <c r="E219" s="231"/>
      <c r="F219" s="393"/>
      <c r="G219" s="394"/>
      <c r="H219" s="6"/>
      <c r="I219" s="7"/>
      <c r="J219" s="7"/>
      <c r="K219" s="30">
        <f t="shared" si="32"/>
        <v>0</v>
      </c>
      <c r="L219" s="395"/>
      <c r="M219" s="396"/>
      <c r="N219" s="397"/>
      <c r="O219" s="36">
        <f t="shared" si="31"/>
        <v>0</v>
      </c>
      <c r="P219" s="231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40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231"/>
      <c r="F220" s="398"/>
      <c r="G220" s="398"/>
      <c r="H220" s="6"/>
      <c r="I220" s="7"/>
      <c r="J220" s="7"/>
      <c r="K220" s="30">
        <f t="shared" si="32"/>
        <v>0</v>
      </c>
      <c r="L220" s="395"/>
      <c r="M220" s="396"/>
      <c r="N220" s="397"/>
      <c r="O220" s="36">
        <f t="shared" si="31"/>
        <v>0</v>
      </c>
      <c r="P220" s="231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406"/>
      <c r="B221" s="24">
        <f t="shared" si="51"/>
        <v>0.125</v>
      </c>
      <c r="C221" s="24">
        <f t="shared" si="52"/>
        <v>0.16666666666666666</v>
      </c>
      <c r="D221" s="5"/>
      <c r="E221" s="231"/>
      <c r="F221" s="398"/>
      <c r="G221" s="398"/>
      <c r="H221" s="6"/>
      <c r="I221" s="7"/>
      <c r="J221" s="7"/>
      <c r="K221" s="30">
        <f t="shared" si="32"/>
        <v>0</v>
      </c>
      <c r="L221" s="395"/>
      <c r="M221" s="396"/>
      <c r="N221" s="397"/>
      <c r="O221" s="36">
        <f t="shared" si="31"/>
        <v>0</v>
      </c>
      <c r="P221" s="231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406"/>
      <c r="B222" s="24">
        <f t="shared" si="51"/>
        <v>0.16666666666666666</v>
      </c>
      <c r="C222" s="24">
        <f t="shared" si="52"/>
        <v>0.20833333333333331</v>
      </c>
      <c r="D222" s="5"/>
      <c r="E222" s="231"/>
      <c r="F222" s="398"/>
      <c r="G222" s="398"/>
      <c r="H222" s="6"/>
      <c r="I222" s="7"/>
      <c r="J222" s="7"/>
      <c r="K222" s="30">
        <f t="shared" si="32"/>
        <v>0</v>
      </c>
      <c r="L222" s="395"/>
      <c r="M222" s="396"/>
      <c r="N222" s="397"/>
      <c r="O222" s="36">
        <f t="shared" si="31"/>
        <v>0</v>
      </c>
      <c r="P222" s="231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406"/>
      <c r="B223" s="24">
        <f t="shared" si="51"/>
        <v>0.20833333333333331</v>
      </c>
      <c r="C223" s="24">
        <f t="shared" si="52"/>
        <v>0.24999999999999997</v>
      </c>
      <c r="D223" s="5"/>
      <c r="E223" s="231"/>
      <c r="F223" s="398"/>
      <c r="G223" s="398"/>
      <c r="H223" s="6"/>
      <c r="I223" s="7"/>
      <c r="J223" s="7"/>
      <c r="K223" s="30">
        <f t="shared" si="32"/>
        <v>0</v>
      </c>
      <c r="L223" s="395"/>
      <c r="M223" s="396"/>
      <c r="N223" s="397"/>
      <c r="O223" s="36">
        <f t="shared" si="31"/>
        <v>0</v>
      </c>
      <c r="P223" s="231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406"/>
      <c r="B224" s="24">
        <f t="shared" si="51"/>
        <v>0.24999999999999997</v>
      </c>
      <c r="C224" s="24">
        <f t="shared" si="52"/>
        <v>0.29166666666666663</v>
      </c>
      <c r="D224" s="5"/>
      <c r="E224" s="234"/>
      <c r="F224" s="398"/>
      <c r="G224" s="398"/>
      <c r="H224" s="6"/>
      <c r="I224" s="7"/>
      <c r="J224" s="7"/>
      <c r="K224" s="30">
        <f t="shared" si="32"/>
        <v>0</v>
      </c>
      <c r="L224" s="395"/>
      <c r="M224" s="396"/>
      <c r="N224" s="397"/>
      <c r="O224" s="36">
        <f t="shared" si="31"/>
        <v>0</v>
      </c>
      <c r="P224" s="231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406"/>
      <c r="B225" s="24">
        <f t="shared" si="51"/>
        <v>0.29166666666666663</v>
      </c>
      <c r="C225" s="24">
        <f t="shared" si="52"/>
        <v>0.33333333333333331</v>
      </c>
      <c r="D225" s="5"/>
      <c r="E225" s="234"/>
      <c r="F225" s="393"/>
      <c r="G225" s="394"/>
      <c r="H225" s="6"/>
      <c r="I225" s="7"/>
      <c r="J225" s="7"/>
      <c r="K225" s="30">
        <f t="shared" si="32"/>
        <v>0</v>
      </c>
      <c r="L225" s="395"/>
      <c r="M225" s="396"/>
      <c r="N225" s="397"/>
      <c r="O225" s="36">
        <f t="shared" si="31"/>
        <v>0</v>
      </c>
      <c r="P225" s="231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406"/>
      <c r="B226" s="24">
        <f t="shared" si="51"/>
        <v>0.33333333333333331</v>
      </c>
      <c r="C226" s="24">
        <f t="shared" si="52"/>
        <v>0.375</v>
      </c>
      <c r="D226" s="5"/>
      <c r="E226" s="234"/>
      <c r="F226" s="393"/>
      <c r="G226" s="394"/>
      <c r="H226" s="6"/>
      <c r="I226" s="7"/>
      <c r="J226" s="7"/>
      <c r="K226" s="30">
        <f t="shared" si="32"/>
        <v>0</v>
      </c>
      <c r="L226" s="395"/>
      <c r="M226" s="396"/>
      <c r="N226" s="397"/>
      <c r="O226" s="36">
        <f t="shared" ref="O226:O228" si="53">IF(H226=$V$5,$F$122,"")</f>
        <v>0</v>
      </c>
      <c r="P226" s="231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406"/>
      <c r="B227" s="24">
        <f t="shared" si="51"/>
        <v>0.375</v>
      </c>
      <c r="C227" s="24">
        <f t="shared" si="52"/>
        <v>0.41666666666666669</v>
      </c>
      <c r="D227" s="5"/>
      <c r="E227" s="234"/>
      <c r="F227" s="398"/>
      <c r="G227" s="398"/>
      <c r="H227" s="6"/>
      <c r="I227" s="7"/>
      <c r="J227" s="7"/>
      <c r="K227" s="30">
        <f t="shared" ref="K227:K228" si="54">(J227-I227+(J227&lt;I227))*24*60</f>
        <v>0</v>
      </c>
      <c r="L227" s="395"/>
      <c r="M227" s="396"/>
      <c r="N227" s="397"/>
      <c r="O227" s="36">
        <f t="shared" si="53"/>
        <v>0</v>
      </c>
      <c r="P227" s="231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407"/>
      <c r="B228" s="25">
        <f t="shared" si="51"/>
        <v>0.41666666666666669</v>
      </c>
      <c r="C228" s="25">
        <f t="shared" si="52"/>
        <v>0.45833333333333337</v>
      </c>
      <c r="D228" s="15"/>
      <c r="E228" s="235"/>
      <c r="F228" s="401"/>
      <c r="G228" s="401"/>
      <c r="H228" s="12"/>
      <c r="I228" s="13"/>
      <c r="J228" s="13"/>
      <c r="K228" s="31">
        <f t="shared" si="54"/>
        <v>0</v>
      </c>
      <c r="L228" s="402"/>
      <c r="M228" s="403"/>
      <c r="N228" s="404"/>
      <c r="O228" s="232">
        <f t="shared" si="53"/>
        <v>0</v>
      </c>
      <c r="P228" s="232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5" thickBot="1">
      <c r="S229" s="34">
        <f t="shared" ref="S229:Z229" si="55">SUM(S162:S228)</f>
        <v>262.99999999999983</v>
      </c>
      <c r="T229" s="34">
        <f t="shared" si="55"/>
        <v>0</v>
      </c>
      <c r="U229" s="34">
        <f t="shared" si="55"/>
        <v>54.000000000000071</v>
      </c>
      <c r="V229" s="34">
        <f t="shared" si="55"/>
        <v>0</v>
      </c>
      <c r="W229" s="34">
        <f t="shared" si="55"/>
        <v>20.000000000000128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611"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D21:D22"/>
    <mergeCell ref="E21:E22"/>
    <mergeCell ref="F21:F22"/>
    <mergeCell ref="G21:G22"/>
    <mergeCell ref="H21:H22"/>
    <mergeCell ref="I15:I19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J15:J19"/>
    <mergeCell ref="K15:K19"/>
    <mergeCell ref="L15:L19"/>
    <mergeCell ref="N15:O18"/>
    <mergeCell ref="P15:U1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A21:A22"/>
    <mergeCell ref="B21:B22"/>
    <mergeCell ref="C21:C22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D136:D137"/>
    <mergeCell ref="E136:E137"/>
    <mergeCell ref="F136:F137"/>
    <mergeCell ref="G136:G137"/>
    <mergeCell ref="H136:H137"/>
    <mergeCell ref="I130:I134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J130:J134"/>
    <mergeCell ref="K130:K134"/>
    <mergeCell ref="L130:L134"/>
    <mergeCell ref="N130:O133"/>
    <mergeCell ref="P130:U13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A136:A137"/>
    <mergeCell ref="B136:B137"/>
    <mergeCell ref="C136:C137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373" priority="45" stopIfTrue="1">
      <formula>LEN(TRIM(A37))=0</formula>
    </cfRule>
  </conditionalFormatting>
  <conditionalFormatting sqref="A152:F157">
    <cfRule type="containsBlanks" dxfId="372" priority="38" stopIfTrue="1">
      <formula>LEN(TRIM(A152))=0</formula>
    </cfRule>
  </conditionalFormatting>
  <conditionalFormatting sqref="B21:C32">
    <cfRule type="containsBlanks" dxfId="371" priority="47" stopIfTrue="1">
      <formula>LEN(TRIM(B21))=0</formula>
    </cfRule>
  </conditionalFormatting>
  <conditionalFormatting sqref="B136:C147">
    <cfRule type="containsBlanks" dxfId="370" priority="40" stopIfTrue="1">
      <formula>LEN(TRIM(B136))=0</formula>
    </cfRule>
  </conditionalFormatting>
  <conditionalFormatting sqref="D162:D166 D167:G168 D169:F170">
    <cfRule type="containsBlanks" dxfId="369" priority="37" stopIfTrue="1">
      <formula>LEN(TRIM(D162))=0</formula>
    </cfRule>
  </conditionalFormatting>
  <conditionalFormatting sqref="D181:F182 D183:G184">
    <cfRule type="containsBlanks" dxfId="368" priority="36" stopIfTrue="1">
      <formula>LEN(TRIM(D181))=0</formula>
    </cfRule>
  </conditionalFormatting>
  <conditionalFormatting sqref="D59:G65 D66:F67 D68:J69">
    <cfRule type="containsBlanks" dxfId="367" priority="43" stopIfTrue="1">
      <formula>LEN(TRIM(D59))=0</formula>
    </cfRule>
  </conditionalFormatting>
  <conditionalFormatting sqref="D70:G76 D77:F78 D79:J80">
    <cfRule type="containsBlanks" dxfId="366" priority="42" stopIfTrue="1">
      <formula>LEN(TRIM(D70))=0</formula>
    </cfRule>
  </conditionalFormatting>
  <conditionalFormatting sqref="D81:G87 D88:F89 D90:J91">
    <cfRule type="containsBlanks" dxfId="365" priority="41" stopIfTrue="1">
      <formula>LEN(TRIM(D81))=0</formula>
    </cfRule>
  </conditionalFormatting>
  <conditionalFormatting sqref="D92:G98 D99:F100 D101:J102">
    <cfRule type="containsBlanks" dxfId="364" priority="28" stopIfTrue="1">
      <formula>LEN(TRIM(D92))=0</formula>
    </cfRule>
  </conditionalFormatting>
  <conditionalFormatting sqref="D103:G109 D110:F111 D112:J113">
    <cfRule type="containsBlanks" dxfId="363" priority="26" stopIfTrue="1">
      <formula>LEN(TRIM(D103))=0</formula>
    </cfRule>
  </conditionalFormatting>
  <conditionalFormatting sqref="D171:G173 D180:G180">
    <cfRule type="containsBlanks" dxfId="362" priority="14" stopIfTrue="1">
      <formula>LEN(TRIM(D171))=0</formula>
    </cfRule>
  </conditionalFormatting>
  <conditionalFormatting sqref="D189:G191 D192:F193 D194:G195">
    <cfRule type="containsBlanks" dxfId="361" priority="35" stopIfTrue="1">
      <formula>LEN(TRIM(D189))=0</formula>
    </cfRule>
  </conditionalFormatting>
  <conditionalFormatting sqref="D200:G202 D203:F204 D205:J206">
    <cfRule type="containsBlanks" dxfId="360" priority="34" stopIfTrue="1">
      <formula>LEN(TRIM(D200))=0</formula>
    </cfRule>
  </conditionalFormatting>
  <conditionalFormatting sqref="D207:G213 D214:F215 D216:J217">
    <cfRule type="containsBlanks" dxfId="359" priority="22" stopIfTrue="1">
      <formula>LEN(TRIM(D207))=0</formula>
    </cfRule>
  </conditionalFormatting>
  <conditionalFormatting sqref="D218:G224 D225:F226 D227:J228">
    <cfRule type="containsBlanks" dxfId="358" priority="20" stopIfTrue="1">
      <formula>LEN(TRIM(D218))=0</formula>
    </cfRule>
  </conditionalFormatting>
  <conditionalFormatting sqref="D47:J53 D54:F55 H54:J55 D56:J58">
    <cfRule type="containsBlanks" dxfId="357" priority="44" stopIfTrue="1">
      <formula>LEN(TRIM(D47))=0</formula>
    </cfRule>
  </conditionalFormatting>
  <conditionalFormatting sqref="D174:J179">
    <cfRule type="containsBlanks" dxfId="356" priority="3" stopIfTrue="1">
      <formula>LEN(TRIM(D174))=0</formula>
    </cfRule>
  </conditionalFormatting>
  <conditionalFormatting sqref="D185:J188">
    <cfRule type="containsBlanks" dxfId="355" priority="1" stopIfTrue="1">
      <formula>LEN(TRIM(D185))=0</formula>
    </cfRule>
  </conditionalFormatting>
  <conditionalFormatting sqref="D196:J199">
    <cfRule type="containsBlanks" dxfId="354" priority="11" stopIfTrue="1">
      <formula>LEN(TRIM(D196))=0</formula>
    </cfRule>
  </conditionalFormatting>
  <conditionalFormatting sqref="E21:E32">
    <cfRule type="containsBlanks" dxfId="353" priority="46" stopIfTrue="1">
      <formula>LEN(TRIM(E21))=0</formula>
    </cfRule>
  </conditionalFormatting>
  <conditionalFormatting sqref="E136:E147">
    <cfRule type="containsBlanks" dxfId="352" priority="39" stopIfTrue="1">
      <formula>LEN(TRIM(E136))=0</formula>
    </cfRule>
  </conditionalFormatting>
  <conditionalFormatting sqref="E165:G166">
    <cfRule type="containsBlanks" dxfId="351" priority="16" stopIfTrue="1">
      <formula>LEN(TRIM(E165))=0</formula>
    </cfRule>
  </conditionalFormatting>
  <conditionalFormatting sqref="E162:J164">
    <cfRule type="containsBlanks" dxfId="350" priority="5" stopIfTrue="1">
      <formula>LEN(TRIM(E162))=0</formula>
    </cfRule>
  </conditionalFormatting>
  <conditionalFormatting sqref="F5:H13">
    <cfRule type="containsBlanks" dxfId="349" priority="10" stopIfTrue="1">
      <formula>LEN(TRIM(F5))=0</formula>
    </cfRule>
  </conditionalFormatting>
  <conditionalFormatting sqref="F120:H128">
    <cfRule type="containsBlanks" dxfId="348" priority="8" stopIfTrue="1">
      <formula>LEN(TRIM(F120))=0</formula>
    </cfRule>
  </conditionalFormatting>
  <conditionalFormatting sqref="H59:J67">
    <cfRule type="containsBlanks" dxfId="347" priority="33" stopIfTrue="1">
      <formula>LEN(TRIM(H59))=0</formula>
    </cfRule>
  </conditionalFormatting>
  <conditionalFormatting sqref="H70:J78">
    <cfRule type="containsBlanks" dxfId="346" priority="32" stopIfTrue="1">
      <formula>LEN(TRIM(H70))=0</formula>
    </cfRule>
  </conditionalFormatting>
  <conditionalFormatting sqref="H81:J89">
    <cfRule type="containsBlanks" dxfId="345" priority="31" stopIfTrue="1">
      <formula>LEN(TRIM(H81))=0</formula>
    </cfRule>
  </conditionalFormatting>
  <conditionalFormatting sqref="H92:J100">
    <cfRule type="containsBlanks" dxfId="344" priority="27" stopIfTrue="1">
      <formula>LEN(TRIM(H92))=0</formula>
    </cfRule>
  </conditionalFormatting>
  <conditionalFormatting sqref="H103:J111">
    <cfRule type="containsBlanks" dxfId="343" priority="23" stopIfTrue="1">
      <formula>LEN(TRIM(H103))=0</formula>
    </cfRule>
  </conditionalFormatting>
  <conditionalFormatting sqref="H165:J173 H180:J184">
    <cfRule type="containsBlanks" dxfId="342" priority="15" stopIfTrue="1">
      <formula>LEN(TRIM(H165))=0</formula>
    </cfRule>
  </conditionalFormatting>
  <conditionalFormatting sqref="H189:J195">
    <cfRule type="containsBlanks" dxfId="341" priority="30" stopIfTrue="1">
      <formula>LEN(TRIM(H189))=0</formula>
    </cfRule>
  </conditionalFormatting>
  <conditionalFormatting sqref="H200:J204">
    <cfRule type="containsBlanks" dxfId="340" priority="29" stopIfTrue="1">
      <formula>LEN(TRIM(H200))=0</formula>
    </cfRule>
  </conditionalFormatting>
  <conditionalFormatting sqref="H207:J215">
    <cfRule type="containsBlanks" dxfId="339" priority="21" stopIfTrue="1">
      <formula>LEN(TRIM(H207))=0</formula>
    </cfRule>
  </conditionalFormatting>
  <conditionalFormatting sqref="H218:J226">
    <cfRule type="containsBlanks" dxfId="338" priority="18" stopIfTrue="1">
      <formula>LEN(TRIM(H218))=0</formula>
    </cfRule>
  </conditionalFormatting>
  <conditionalFormatting sqref="K5:L9 K10:K13">
    <cfRule type="containsBlanks" dxfId="337" priority="9" stopIfTrue="1">
      <formula>LEN(TRIM(K5))=0</formula>
    </cfRule>
  </conditionalFormatting>
  <conditionalFormatting sqref="K120:L124 K125:K128">
    <cfRule type="containsBlanks" dxfId="336" priority="7" stopIfTrue="1">
      <formula>LEN(TRIM(K120))=0</formula>
    </cfRule>
  </conditionalFormatting>
  <conditionalFormatting sqref="L47:L113">
    <cfRule type="containsBlanks" dxfId="335" priority="24" stopIfTrue="1">
      <formula>LEN(TRIM(L47))=0</formula>
    </cfRule>
  </conditionalFormatting>
  <conditionalFormatting sqref="L162:L228">
    <cfRule type="containsBlanks" dxfId="334" priority="13" stopIfTrue="1">
      <formula>LEN(TRIM(L162))=0</formula>
    </cfRule>
  </conditionalFormatting>
  <conditionalFormatting sqref="O47:Q113">
    <cfRule type="containsBlanks" dxfId="333" priority="25" stopIfTrue="1">
      <formula>LEN(TRIM(O47))=0</formula>
    </cfRule>
  </conditionalFormatting>
  <conditionalFormatting sqref="O162:Q228">
    <cfRule type="containsBlanks" dxfId="332" priority="19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EBF6BCF5-790B-40C0-9FF5-2FC66768A515}">
      <formula1>$V$3:$V$5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235E6-07A1-4C8D-AA80-2767CC418918}">
  <sheetPr codeName="Лист24"/>
  <dimension ref="A1:AB229"/>
  <sheetViews>
    <sheetView topLeftCell="A113" zoomScale="70" zoomScaleNormal="70" workbookViewId="0">
      <selection activeCell="F5" sqref="F5:L12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20"/>
      <c r="S1" s="220"/>
      <c r="T1" s="220"/>
      <c r="U1" s="220"/>
    </row>
    <row r="2" spans="1:24" ht="15.75" thickBot="1">
      <c r="A2" s="258" t="s">
        <v>90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21"/>
      <c r="S2" s="221"/>
      <c r="T2" s="221"/>
      <c r="U2" s="221"/>
    </row>
    <row r="3" spans="1:24" ht="18.75" thickBot="1">
      <c r="A3" s="259" t="s">
        <v>60</v>
      </c>
      <c r="B3" s="260"/>
      <c r="C3" s="260"/>
      <c r="D3" s="260"/>
      <c r="E3" s="261"/>
      <c r="F3" s="37" t="s">
        <v>61</v>
      </c>
      <c r="G3" s="38">
        <f>SUM(J21:J32)+SUM(J136:J147)</f>
        <v>30800</v>
      </c>
      <c r="H3" s="38">
        <f>SUM(K21:K32)+SUM(K136:K147)</f>
        <v>33941</v>
      </c>
      <c r="I3" s="81" t="s">
        <v>47</v>
      </c>
      <c r="J3" s="82">
        <v>2000</v>
      </c>
      <c r="K3" s="83" t="s">
        <v>54</v>
      </c>
      <c r="L3" s="84">
        <v>720</v>
      </c>
    </row>
    <row r="4" spans="1:24" ht="20.25" customHeight="1">
      <c r="A4" s="468" t="s">
        <v>8</v>
      </c>
      <c r="B4" s="468"/>
      <c r="C4" s="468"/>
      <c r="D4" s="468"/>
      <c r="E4" s="468"/>
      <c r="F4" s="468" t="s">
        <v>34</v>
      </c>
      <c r="G4" s="468"/>
      <c r="H4" s="468"/>
      <c r="I4" s="468" t="s">
        <v>9</v>
      </c>
      <c r="J4" s="468"/>
      <c r="K4" s="468" t="s">
        <v>16</v>
      </c>
      <c r="L4" s="468"/>
      <c r="M4" s="85"/>
      <c r="N4" s="269" t="s">
        <v>28</v>
      </c>
      <c r="O4" s="270"/>
      <c r="P4" s="270"/>
      <c r="Q4" s="270"/>
      <c r="R4" s="270"/>
      <c r="S4" s="270"/>
      <c r="T4" s="270"/>
      <c r="U4" s="271"/>
      <c r="X4" s="86"/>
    </row>
    <row r="5" spans="1:24" ht="14.25">
      <c r="A5" s="466" t="s">
        <v>63</v>
      </c>
      <c r="B5" s="467"/>
      <c r="C5" s="467"/>
      <c r="D5" s="467"/>
      <c r="E5" s="467"/>
      <c r="F5" s="461" t="s">
        <v>249</v>
      </c>
      <c r="G5" s="461"/>
      <c r="H5" s="461"/>
      <c r="I5" s="460" t="s">
        <v>430</v>
      </c>
      <c r="J5" s="460" t="s">
        <v>430</v>
      </c>
      <c r="K5" s="461" t="s">
        <v>251</v>
      </c>
      <c r="L5" s="461"/>
      <c r="N5" s="296"/>
      <c r="O5" s="280" t="s">
        <v>29</v>
      </c>
      <c r="P5" s="281"/>
      <c r="Q5" s="281"/>
      <c r="R5" s="222"/>
      <c r="S5" s="222"/>
      <c r="T5" s="222"/>
      <c r="U5" s="87"/>
      <c r="X5" s="88"/>
    </row>
    <row r="6" spans="1:24" ht="14.25">
      <c r="A6" s="466" t="s">
        <v>7</v>
      </c>
      <c r="B6" s="467"/>
      <c r="C6" s="467"/>
      <c r="D6" s="467"/>
      <c r="E6" s="465"/>
      <c r="F6" s="461" t="s">
        <v>250</v>
      </c>
      <c r="G6" s="461"/>
      <c r="H6" s="461"/>
      <c r="I6" s="460" t="s">
        <v>431</v>
      </c>
      <c r="J6" s="460" t="s">
        <v>431</v>
      </c>
      <c r="K6" s="461" t="s">
        <v>190</v>
      </c>
      <c r="L6" s="461"/>
      <c r="N6" s="297"/>
      <c r="O6" s="298"/>
      <c r="P6" s="299"/>
      <c r="Q6" s="299"/>
      <c r="R6" s="225"/>
      <c r="S6" s="225"/>
      <c r="T6" s="225"/>
      <c r="U6" s="89"/>
      <c r="X6" s="88"/>
    </row>
    <row r="7" spans="1:24" ht="16.5" customHeight="1">
      <c r="A7" s="469" t="s">
        <v>46</v>
      </c>
      <c r="B7" s="460"/>
      <c r="C7" s="460"/>
      <c r="D7" s="460"/>
      <c r="E7" s="464"/>
      <c r="F7" s="461" t="s">
        <v>124</v>
      </c>
      <c r="G7" s="461"/>
      <c r="H7" s="461"/>
      <c r="I7" s="460" t="s">
        <v>432</v>
      </c>
      <c r="J7" s="460" t="s">
        <v>432</v>
      </c>
      <c r="K7" s="461" t="s">
        <v>264</v>
      </c>
      <c r="L7" s="461"/>
      <c r="N7" s="278"/>
      <c r="O7" s="280" t="s">
        <v>30</v>
      </c>
      <c r="P7" s="281"/>
      <c r="Q7" s="282"/>
      <c r="R7" s="223"/>
      <c r="S7" s="223"/>
      <c r="T7" s="223"/>
      <c r="U7" s="87"/>
      <c r="X7" s="88"/>
    </row>
    <row r="8" spans="1:24" ht="16.5" customHeight="1" thickBot="1">
      <c r="A8" s="460"/>
      <c r="B8" s="460"/>
      <c r="C8" s="460"/>
      <c r="D8" s="460"/>
      <c r="E8" s="460"/>
      <c r="F8" s="461"/>
      <c r="G8" s="461"/>
      <c r="H8" s="461"/>
      <c r="I8" s="460" t="s">
        <v>433</v>
      </c>
      <c r="J8" s="460" t="s">
        <v>433</v>
      </c>
      <c r="K8" s="461" t="s">
        <v>457</v>
      </c>
      <c r="L8" s="461"/>
      <c r="N8" s="279"/>
      <c r="O8" s="283"/>
      <c r="P8" s="284"/>
      <c r="Q8" s="285"/>
      <c r="R8" s="224"/>
      <c r="S8" s="224"/>
      <c r="T8" s="224"/>
      <c r="U8" s="91"/>
      <c r="X8" s="88"/>
    </row>
    <row r="9" spans="1:24" ht="14.25">
      <c r="A9" s="460"/>
      <c r="B9" s="460"/>
      <c r="C9" s="460"/>
      <c r="D9" s="460"/>
      <c r="E9" s="460"/>
      <c r="F9" s="461"/>
      <c r="G9" s="461"/>
      <c r="H9" s="461"/>
      <c r="I9" s="460" t="s">
        <v>433</v>
      </c>
      <c r="J9" s="460" t="s">
        <v>433</v>
      </c>
      <c r="K9" s="461" t="s">
        <v>458</v>
      </c>
      <c r="L9" s="461"/>
      <c r="N9" s="309"/>
      <c r="O9" s="309"/>
      <c r="P9" s="310"/>
      <c r="Q9" s="310"/>
      <c r="R9" s="227"/>
      <c r="S9" s="227"/>
      <c r="T9" s="227"/>
      <c r="U9" s="227"/>
      <c r="X9" s="88"/>
    </row>
    <row r="10" spans="1:24" ht="14.45" customHeight="1">
      <c r="A10" s="460"/>
      <c r="B10" s="460"/>
      <c r="C10" s="460"/>
      <c r="D10" s="460"/>
      <c r="E10" s="460"/>
      <c r="F10" s="461"/>
      <c r="G10" s="461"/>
      <c r="H10" s="461"/>
      <c r="I10" s="464" t="s">
        <v>434</v>
      </c>
      <c r="J10" s="465" t="s">
        <v>434</v>
      </c>
      <c r="K10" s="462" t="s">
        <v>456</v>
      </c>
      <c r="L10" s="463"/>
      <c r="N10" s="226"/>
      <c r="O10" s="226"/>
      <c r="P10" s="227"/>
      <c r="Q10" s="227"/>
      <c r="R10" s="227"/>
      <c r="S10" s="227"/>
      <c r="T10" s="227"/>
      <c r="U10" s="227"/>
      <c r="X10" s="88"/>
    </row>
    <row r="11" spans="1:24" ht="14.45" customHeight="1">
      <c r="A11" s="460"/>
      <c r="B11" s="460"/>
      <c r="C11" s="460"/>
      <c r="D11" s="460"/>
      <c r="E11" s="460"/>
      <c r="F11" s="461"/>
      <c r="G11" s="461"/>
      <c r="H11" s="461"/>
      <c r="I11" s="464" t="s">
        <v>435</v>
      </c>
      <c r="J11" s="465" t="s">
        <v>435</v>
      </c>
      <c r="K11" s="462" t="s">
        <v>265</v>
      </c>
      <c r="L11" s="463"/>
      <c r="N11" s="226"/>
      <c r="O11" s="226"/>
      <c r="P11" s="227"/>
      <c r="Q11" s="227"/>
      <c r="R11" s="227"/>
      <c r="S11" s="227"/>
      <c r="T11" s="227"/>
      <c r="U11" s="227"/>
      <c r="X11" s="88"/>
    </row>
    <row r="12" spans="1:24" ht="14.45" customHeight="1">
      <c r="A12" s="460"/>
      <c r="B12" s="460"/>
      <c r="C12" s="460"/>
      <c r="D12" s="460"/>
      <c r="E12" s="460"/>
      <c r="F12" s="461"/>
      <c r="G12" s="461"/>
      <c r="H12" s="461"/>
      <c r="I12" s="460" t="s">
        <v>459</v>
      </c>
      <c r="J12" s="460"/>
      <c r="K12" s="462" t="s">
        <v>347</v>
      </c>
      <c r="L12" s="463"/>
      <c r="N12" s="226"/>
      <c r="O12" s="226"/>
      <c r="P12" s="227"/>
      <c r="Q12" s="227"/>
      <c r="R12" s="227"/>
      <c r="S12" s="227"/>
      <c r="T12" s="227"/>
      <c r="U12" s="227"/>
      <c r="X12" s="88"/>
    </row>
    <row r="13" spans="1:24" ht="14.45" customHeight="1" thickBot="1">
      <c r="A13" s="460"/>
      <c r="B13" s="460"/>
      <c r="C13" s="460"/>
      <c r="D13" s="460"/>
      <c r="E13" s="460"/>
      <c r="F13" s="461"/>
      <c r="G13" s="461"/>
      <c r="H13" s="461"/>
      <c r="I13" s="460"/>
      <c r="J13" s="460"/>
      <c r="K13" s="462"/>
      <c r="L13" s="463"/>
      <c r="N13" s="226"/>
      <c r="O13" s="226"/>
      <c r="P13" s="227"/>
      <c r="Q13" s="227"/>
      <c r="R13" s="227"/>
      <c r="S13" s="227"/>
      <c r="T13" s="227"/>
      <c r="U13" s="227"/>
      <c r="X13" s="88"/>
    </row>
    <row r="14" spans="1:24" ht="18.75" customHeight="1" thickBot="1">
      <c r="A14" s="311" t="s">
        <v>33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3"/>
      <c r="N14" s="314" t="s">
        <v>37</v>
      </c>
      <c r="O14" s="315"/>
      <c r="P14" s="315"/>
      <c r="Q14" s="315"/>
      <c r="R14" s="315"/>
      <c r="S14" s="315"/>
      <c r="T14" s="315"/>
      <c r="U14" s="315"/>
      <c r="V14" s="316"/>
      <c r="X14" s="88"/>
    </row>
    <row r="15" spans="1:24" ht="8.25" customHeight="1">
      <c r="A15" s="300" t="s">
        <v>83</v>
      </c>
      <c r="B15" s="300" t="s">
        <v>51</v>
      </c>
      <c r="C15" s="300" t="s">
        <v>52</v>
      </c>
      <c r="D15" s="300" t="s">
        <v>24</v>
      </c>
      <c r="E15" s="300" t="s">
        <v>53</v>
      </c>
      <c r="F15" s="300" t="s">
        <v>55</v>
      </c>
      <c r="G15" s="300" t="s">
        <v>50</v>
      </c>
      <c r="H15" s="300" t="s">
        <v>64</v>
      </c>
      <c r="I15" s="300" t="s">
        <v>57</v>
      </c>
      <c r="J15" s="300" t="s">
        <v>49</v>
      </c>
      <c r="K15" s="300" t="s">
        <v>35</v>
      </c>
      <c r="L15" s="337" t="s">
        <v>48</v>
      </c>
      <c r="N15" s="324" t="s">
        <v>41</v>
      </c>
      <c r="O15" s="324"/>
      <c r="P15" s="325" t="s">
        <v>42</v>
      </c>
      <c r="Q15" s="326"/>
      <c r="R15" s="326"/>
      <c r="S15" s="326"/>
      <c r="T15" s="326"/>
      <c r="U15" s="327"/>
      <c r="V15" s="324" t="s">
        <v>43</v>
      </c>
      <c r="X15" s="88"/>
    </row>
    <row r="16" spans="1:24" ht="12.75" customHeight="1">
      <c r="A16" s="301"/>
      <c r="B16" s="301"/>
      <c r="C16" s="301"/>
      <c r="D16" s="301"/>
      <c r="E16" s="301"/>
      <c r="F16" s="301"/>
      <c r="G16" s="301"/>
      <c r="H16" s="301"/>
      <c r="I16" s="301"/>
      <c r="J16" s="301"/>
      <c r="K16" s="301"/>
      <c r="L16" s="338"/>
      <c r="N16" s="324"/>
      <c r="O16" s="324"/>
      <c r="P16" s="328"/>
      <c r="Q16" s="329"/>
      <c r="R16" s="329"/>
      <c r="S16" s="329"/>
      <c r="T16" s="329"/>
      <c r="U16" s="330"/>
      <c r="V16" s="324"/>
      <c r="X16" s="88"/>
    </row>
    <row r="17" spans="1:24" ht="12.75" customHeight="1">
      <c r="A17" s="301"/>
      <c r="B17" s="301"/>
      <c r="C17" s="301"/>
      <c r="D17" s="301"/>
      <c r="E17" s="301"/>
      <c r="F17" s="301"/>
      <c r="G17" s="301"/>
      <c r="H17" s="301"/>
      <c r="I17" s="301"/>
      <c r="J17" s="301"/>
      <c r="K17" s="301"/>
      <c r="L17" s="338"/>
      <c r="N17" s="324"/>
      <c r="O17" s="324"/>
      <c r="P17" s="328"/>
      <c r="Q17" s="329"/>
      <c r="R17" s="329"/>
      <c r="S17" s="329"/>
      <c r="T17" s="329"/>
      <c r="U17" s="330"/>
      <c r="V17" s="324"/>
      <c r="X17" s="88"/>
    </row>
    <row r="18" spans="1:24" ht="3.75" customHeight="1">
      <c r="A18" s="301"/>
      <c r="B18" s="301"/>
      <c r="C18" s="301"/>
      <c r="D18" s="301"/>
      <c r="E18" s="301"/>
      <c r="F18" s="301"/>
      <c r="G18" s="301"/>
      <c r="H18" s="301"/>
      <c r="I18" s="301"/>
      <c r="J18" s="301"/>
      <c r="K18" s="301"/>
      <c r="L18" s="338"/>
      <c r="N18" s="324"/>
      <c r="O18" s="324"/>
      <c r="P18" s="331"/>
      <c r="Q18" s="332"/>
      <c r="R18" s="332"/>
      <c r="S18" s="332"/>
      <c r="T18" s="332"/>
      <c r="U18" s="333"/>
      <c r="V18" s="324"/>
      <c r="X18" s="88"/>
    </row>
    <row r="19" spans="1:24" ht="45.75" customHeight="1" thickBot="1">
      <c r="A19" s="301"/>
      <c r="B19" s="301"/>
      <c r="C19" s="301"/>
      <c r="D19" s="302"/>
      <c r="E19" s="302"/>
      <c r="F19" s="302"/>
      <c r="G19" s="302"/>
      <c r="H19" s="302"/>
      <c r="I19" s="302"/>
      <c r="J19" s="302"/>
      <c r="K19" s="302"/>
      <c r="L19" s="338"/>
      <c r="M19" s="98"/>
      <c r="N19" s="334" t="s">
        <v>17</v>
      </c>
      <c r="O19" s="334"/>
      <c r="P19" s="18">
        <f>SUM(S47:S58)</f>
        <v>136.00000000000009</v>
      </c>
      <c r="Q19" s="18">
        <f>SUM(S59:S69)</f>
        <v>75.000000000000057</v>
      </c>
      <c r="R19" s="18">
        <f>SUM(S70:S80)</f>
        <v>86.000000000000014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297.00000000000017</v>
      </c>
      <c r="X19" s="227"/>
    </row>
    <row r="20" spans="1:24" ht="14.45" customHeight="1" thickBot="1">
      <c r="A20" s="317"/>
      <c r="B20" s="317"/>
      <c r="C20" s="317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229" t="s">
        <v>18</v>
      </c>
      <c r="O20" s="229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227"/>
    </row>
    <row r="21" spans="1:24" ht="17.25" customHeight="1">
      <c r="A21" s="300" t="str">
        <f>A37</f>
        <v>Черная смородина</v>
      </c>
      <c r="B21" s="318">
        <v>0.33333333333333331</v>
      </c>
      <c r="C21" s="318">
        <v>0.48888888888888887</v>
      </c>
      <c r="D21" s="320">
        <f>(C21-B21+(C21&lt;B21))*24*60</f>
        <v>224</v>
      </c>
      <c r="E21" s="322">
        <v>2200</v>
      </c>
      <c r="F21" s="335">
        <f>IF(E21=0,0,(F37/J3*60))</f>
        <v>93.960000000000008</v>
      </c>
      <c r="G21" s="339">
        <f>IF($K21=0,0,(K21*100)/(D21*$J$3/60))</f>
        <v>41.946428571428569</v>
      </c>
      <c r="H21" s="335">
        <f>P19+P26</f>
        <v>136.00000000000009</v>
      </c>
      <c r="I21" s="339">
        <f>D21-F21-P27</f>
        <v>-15.960000000000065</v>
      </c>
      <c r="J21" s="320">
        <f>(D21-H21)/60*E21</f>
        <v>3226.6666666666633</v>
      </c>
      <c r="K21" s="341">
        <f>F37</f>
        <v>3132</v>
      </c>
      <c r="L21" s="100">
        <f>IF($K21=0,0,K21/J21)</f>
        <v>0.97066115702479439</v>
      </c>
      <c r="N21" s="229" t="s">
        <v>19</v>
      </c>
      <c r="O21" s="229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227"/>
      <c r="X21" s="227"/>
    </row>
    <row r="22" spans="1:24" ht="17.25" customHeight="1" thickBot="1">
      <c r="A22" s="317"/>
      <c r="B22" s="319"/>
      <c r="C22" s="319"/>
      <c r="D22" s="321"/>
      <c r="E22" s="323"/>
      <c r="F22" s="336"/>
      <c r="G22" s="340"/>
      <c r="H22" s="336"/>
      <c r="I22" s="340"/>
      <c r="J22" s="321"/>
      <c r="K22" s="342"/>
      <c r="L22" s="101">
        <f>K21-J21</f>
        <v>-94.666666666663332</v>
      </c>
      <c r="N22" s="229" t="s">
        <v>20</v>
      </c>
      <c r="O22" s="229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227"/>
      <c r="X22" s="227"/>
    </row>
    <row r="23" spans="1:24" ht="17.25" customHeight="1">
      <c r="A23" s="300" t="str">
        <f>A38</f>
        <v>Ваниль</v>
      </c>
      <c r="B23" s="318">
        <v>0.48888888888888887</v>
      </c>
      <c r="C23" s="318">
        <v>0.65</v>
      </c>
      <c r="D23" s="320">
        <f>(C23-B23+(C23&lt;B23))*24*60</f>
        <v>232.00000000000006</v>
      </c>
      <c r="E23" s="322">
        <v>2200</v>
      </c>
      <c r="F23" s="335">
        <f>IF(E23=0,0,(F38/J3*60))</f>
        <v>186.57000000000002</v>
      </c>
      <c r="G23" s="339">
        <f>IF($K23=0,0,(K23*100)/(D23*$J$3/60))</f>
        <v>80.418103448275843</v>
      </c>
      <c r="H23" s="335">
        <f>Q19+Q26</f>
        <v>75.000000000000057</v>
      </c>
      <c r="I23" s="339">
        <f>D23-F23-Q27</f>
        <v>-39.570000000000064</v>
      </c>
      <c r="J23" s="320">
        <f>(D23-H23)/60*E23</f>
        <v>5756.666666666667</v>
      </c>
      <c r="K23" s="341">
        <f>F38</f>
        <v>6219</v>
      </c>
      <c r="L23" s="102">
        <f>IF($K23=0,0,K23/J23)</f>
        <v>1.0803126809496235</v>
      </c>
      <c r="N23" s="229" t="s">
        <v>27</v>
      </c>
      <c r="O23" s="229"/>
      <c r="P23" s="18">
        <f>SUM(W46:W57)</f>
        <v>9.9999999999999645</v>
      </c>
      <c r="Q23" s="18">
        <f>SUM(W58:W68)</f>
        <v>10.000000000000044</v>
      </c>
      <c r="R23" s="18">
        <f>SUM(W69:W79)</f>
        <v>9.9999999999999645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29.999999999999972</v>
      </c>
      <c r="W23" s="227"/>
      <c r="X23" s="227"/>
    </row>
    <row r="24" spans="1:24" ht="16.899999999999999" customHeight="1" thickBot="1">
      <c r="A24" s="317"/>
      <c r="B24" s="319"/>
      <c r="C24" s="319"/>
      <c r="D24" s="321"/>
      <c r="E24" s="323"/>
      <c r="F24" s="336"/>
      <c r="G24" s="340"/>
      <c r="H24" s="336"/>
      <c r="I24" s="340"/>
      <c r="J24" s="321"/>
      <c r="K24" s="342"/>
      <c r="L24" s="101">
        <f>K23-J23</f>
        <v>462.33333333333303</v>
      </c>
      <c r="N24" s="230" t="s">
        <v>21</v>
      </c>
      <c r="O24" s="230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227"/>
      <c r="X24" s="227"/>
    </row>
    <row r="25" spans="1:24" ht="16.899999999999999" customHeight="1" collapsed="1">
      <c r="A25" s="300" t="str">
        <f>A39</f>
        <v>Вишня</v>
      </c>
      <c r="B25" s="318">
        <v>0.65</v>
      </c>
      <c r="C25" s="318">
        <v>0.83333333333333337</v>
      </c>
      <c r="D25" s="320">
        <f>(C25-B25+(C25&lt;B25))*24*60</f>
        <v>264</v>
      </c>
      <c r="E25" s="322">
        <v>2200</v>
      </c>
      <c r="F25" s="335">
        <f>IF(E25=0,0,(F39/J3*60))</f>
        <v>187.5</v>
      </c>
      <c r="G25" s="339">
        <f>IF($K25=0,0,(K25*100)/(D25*$J$3/60))</f>
        <v>71.022727272727266</v>
      </c>
      <c r="H25" s="335">
        <f>R19+R26</f>
        <v>86.000000000000014</v>
      </c>
      <c r="I25" s="339">
        <f>D25-F25-R27</f>
        <v>-19.499999999999972</v>
      </c>
      <c r="J25" s="320">
        <f>(D25-H25)/60*E25</f>
        <v>6526.666666666667</v>
      </c>
      <c r="K25" s="341">
        <f>F39</f>
        <v>6250</v>
      </c>
      <c r="L25" s="100">
        <f>IF($K25=0,0,K25/J25)</f>
        <v>0.95760980592441258</v>
      </c>
      <c r="N25" s="230" t="s">
        <v>39</v>
      </c>
      <c r="O25" s="230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227"/>
      <c r="X25" s="227"/>
    </row>
    <row r="26" spans="1:24" ht="16.899999999999999" customHeight="1" thickBot="1">
      <c r="A26" s="317"/>
      <c r="B26" s="319"/>
      <c r="C26" s="319"/>
      <c r="D26" s="321"/>
      <c r="E26" s="323"/>
      <c r="F26" s="336"/>
      <c r="G26" s="340"/>
      <c r="H26" s="336"/>
      <c r="I26" s="340"/>
      <c r="J26" s="321"/>
      <c r="K26" s="342"/>
      <c r="L26" s="101">
        <f>K25-J25</f>
        <v>-276.66666666666697</v>
      </c>
      <c r="N26" s="343" t="s">
        <v>22</v>
      </c>
      <c r="O26" s="343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227"/>
      <c r="X26" s="227"/>
    </row>
    <row r="27" spans="1:24" ht="16.899999999999999" customHeight="1" collapsed="1">
      <c r="A27" s="301">
        <f>A40</f>
        <v>0</v>
      </c>
      <c r="B27" s="348"/>
      <c r="C27" s="348"/>
      <c r="D27" s="346">
        <f>(C27-B27+(C27&lt;B27))*24*60</f>
        <v>0</v>
      </c>
      <c r="E27" s="349"/>
      <c r="F27" s="344">
        <f>IF(E27=0,0,(F40/J3*60))</f>
        <v>0</v>
      </c>
      <c r="G27" s="339">
        <f>IF($K27=0,0,(K27*100)/(D27*$J$3/60))</f>
        <v>0</v>
      </c>
      <c r="H27" s="344">
        <f>S19+S26</f>
        <v>0</v>
      </c>
      <c r="I27" s="345">
        <f>D27-F27-S27</f>
        <v>0</v>
      </c>
      <c r="J27" s="346">
        <f>(D27-H27)/60*E27</f>
        <v>0</v>
      </c>
      <c r="K27" s="341">
        <f>F40</f>
        <v>0</v>
      </c>
      <c r="L27" s="100">
        <f>IF($K27=0,0,K27/J27)</f>
        <v>0</v>
      </c>
      <c r="N27" s="347" t="s">
        <v>15</v>
      </c>
      <c r="O27" s="347"/>
      <c r="P27" s="19">
        <f t="shared" ref="P27:U27" si="1">SUM(P18:P26)</f>
        <v>146.00000000000006</v>
      </c>
      <c r="Q27" s="19">
        <f t="shared" si="1"/>
        <v>85.000000000000099</v>
      </c>
      <c r="R27" s="19">
        <f t="shared" si="1"/>
        <v>95.999999999999972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327.00000000000011</v>
      </c>
      <c r="W27" s="227"/>
      <c r="X27" s="227"/>
    </row>
    <row r="28" spans="1:24" ht="16.899999999999999" customHeight="1" thickBot="1">
      <c r="A28" s="317"/>
      <c r="B28" s="319"/>
      <c r="C28" s="319"/>
      <c r="D28" s="321"/>
      <c r="E28" s="323"/>
      <c r="F28" s="336"/>
      <c r="G28" s="340"/>
      <c r="H28" s="336"/>
      <c r="I28" s="340"/>
      <c r="J28" s="321"/>
      <c r="K28" s="342"/>
      <c r="L28" s="101">
        <f>K27-J27</f>
        <v>0</v>
      </c>
      <c r="N28" s="347"/>
      <c r="O28" s="347"/>
      <c r="P28" s="19"/>
      <c r="Q28" s="19"/>
      <c r="R28" s="19"/>
      <c r="S28" s="19"/>
      <c r="T28" s="19"/>
      <c r="U28" s="19"/>
      <c r="V28" s="19"/>
      <c r="W28" s="227"/>
      <c r="X28" s="227"/>
    </row>
    <row r="29" spans="1:24" ht="16.899999999999999" customHeight="1">
      <c r="A29" s="300">
        <f>A41</f>
        <v>0</v>
      </c>
      <c r="B29" s="318"/>
      <c r="C29" s="318"/>
      <c r="D29" s="320">
        <f>(C29-B29+(C29&lt;B29))*24*60</f>
        <v>0</v>
      </c>
      <c r="E29" s="322"/>
      <c r="F29" s="335">
        <f>IF(E29=0,0,(F41/J3*60))</f>
        <v>0</v>
      </c>
      <c r="G29" s="339">
        <f>IF($K29=0,0,(K29*100)/(D29*$J$3/60))</f>
        <v>0</v>
      </c>
      <c r="H29" s="335">
        <f>T19+T26</f>
        <v>0</v>
      </c>
      <c r="I29" s="339">
        <f>D29-F29-T27</f>
        <v>0</v>
      </c>
      <c r="J29" s="320">
        <f>(D29-H29)/60*E29</f>
        <v>0</v>
      </c>
      <c r="K29" s="341">
        <f>F41</f>
        <v>0</v>
      </c>
      <c r="L29" s="100">
        <f>IF($K29=0,0,K29/J29)</f>
        <v>0</v>
      </c>
      <c r="V29" s="227"/>
      <c r="W29" s="227"/>
      <c r="X29" s="227"/>
    </row>
    <row r="30" spans="1:24" ht="16.899999999999999" customHeight="1" thickBot="1">
      <c r="A30" s="317"/>
      <c r="B30" s="319"/>
      <c r="C30" s="319"/>
      <c r="D30" s="321"/>
      <c r="E30" s="323"/>
      <c r="F30" s="336"/>
      <c r="G30" s="340"/>
      <c r="H30" s="336"/>
      <c r="I30" s="340"/>
      <c r="J30" s="321"/>
      <c r="K30" s="342"/>
      <c r="L30" s="101">
        <f>K29-J29</f>
        <v>0</v>
      </c>
      <c r="V30" s="227"/>
      <c r="W30" s="227"/>
      <c r="X30" s="227"/>
    </row>
    <row r="31" spans="1:24" ht="16.899999999999999" customHeight="1">
      <c r="A31" s="300" t="str">
        <f>A42</f>
        <v>Малина</v>
      </c>
      <c r="B31" s="318"/>
      <c r="C31" s="318"/>
      <c r="D31" s="320">
        <f>(C31-B31+(C31&lt;B31))*24*60</f>
        <v>0</v>
      </c>
      <c r="E31" s="322"/>
      <c r="F31" s="335">
        <f>IF(E31=0,0,(F42/J3*60))</f>
        <v>0</v>
      </c>
      <c r="G31" s="339">
        <f>IF($K31=0,0,(K31*100)/(D31*$J$3/60))</f>
        <v>0</v>
      </c>
      <c r="H31" s="335">
        <f>U19+U26</f>
        <v>0</v>
      </c>
      <c r="I31" s="339">
        <f>D31-F31-U27</f>
        <v>0</v>
      </c>
      <c r="J31" s="320">
        <f>(D31-H31)/60*E31</f>
        <v>0</v>
      </c>
      <c r="K31" s="341">
        <f>F42</f>
        <v>0</v>
      </c>
      <c r="L31" s="100">
        <f>IF($K31=0,0,K31/J31)</f>
        <v>0</v>
      </c>
      <c r="V31" s="227"/>
      <c r="W31" s="227"/>
      <c r="X31" s="227"/>
    </row>
    <row r="32" spans="1:24" ht="16.899999999999999" customHeight="1" thickBot="1">
      <c r="A32" s="317"/>
      <c r="B32" s="319"/>
      <c r="C32" s="319"/>
      <c r="D32" s="321"/>
      <c r="E32" s="323"/>
      <c r="F32" s="336"/>
      <c r="G32" s="340"/>
      <c r="H32" s="336"/>
      <c r="I32" s="340"/>
      <c r="J32" s="321"/>
      <c r="K32" s="342"/>
      <c r="L32" s="103">
        <f>K31-J31</f>
        <v>0</v>
      </c>
      <c r="V32" s="227"/>
      <c r="W32" s="227"/>
      <c r="X32" s="227"/>
    </row>
    <row r="33" spans="1:28" s="104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228" t="s">
        <v>81</v>
      </c>
      <c r="K33" s="140" t="s">
        <v>82</v>
      </c>
      <c r="L33" s="354">
        <f>IF($K34=0,0,K34/J34)</f>
        <v>1.0058671824629273</v>
      </c>
      <c r="N33"/>
      <c r="O33"/>
      <c r="P33"/>
      <c r="Q33"/>
      <c r="R33"/>
      <c r="S33"/>
      <c r="T33"/>
      <c r="U33"/>
      <c r="V33" s="227"/>
      <c r="W33" s="105"/>
      <c r="X33" s="105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41">
        <f>J21+J23+J25+J27+J29+J31</f>
        <v>15509.999999999996</v>
      </c>
      <c r="K34" s="140">
        <f>K21+K23+K25+K27+K29+K31</f>
        <v>15601</v>
      </c>
      <c r="L34" s="355"/>
      <c r="M34" s="227"/>
      <c r="V34" s="227"/>
      <c r="W34" s="227"/>
      <c r="X34" s="227"/>
    </row>
    <row r="35" spans="1:28" ht="17.25" customHeight="1">
      <c r="A35" s="363" t="s">
        <v>11</v>
      </c>
      <c r="B35" s="364"/>
      <c r="C35" s="364"/>
      <c r="D35" s="364"/>
      <c r="E35" s="337"/>
      <c r="F35" s="300" t="s">
        <v>78</v>
      </c>
      <c r="G35" s="300" t="s">
        <v>80</v>
      </c>
      <c r="H35" s="367"/>
      <c r="I35" s="20"/>
      <c r="J35" s="21"/>
      <c r="K35" s="22"/>
      <c r="L35" s="367" t="s">
        <v>56</v>
      </c>
      <c r="M35" s="356"/>
      <c r="V35" s="227"/>
      <c r="W35" s="106"/>
      <c r="X35" s="106"/>
    </row>
    <row r="36" spans="1:28" ht="17.25" customHeight="1" thickBot="1">
      <c r="A36" s="365"/>
      <c r="B36" s="366"/>
      <c r="C36" s="366"/>
      <c r="D36" s="366"/>
      <c r="E36" s="338"/>
      <c r="F36" s="302"/>
      <c r="G36" s="301"/>
      <c r="H36" s="368"/>
      <c r="I36" s="117"/>
      <c r="J36" s="118"/>
      <c r="K36" s="115"/>
      <c r="L36" s="368"/>
      <c r="M36" s="356"/>
      <c r="V36" s="227"/>
      <c r="W36" s="106"/>
      <c r="X36" s="106"/>
    </row>
    <row r="37" spans="1:28" ht="15.75" thickBot="1">
      <c r="A37" s="357" t="s">
        <v>460</v>
      </c>
      <c r="B37" s="358"/>
      <c r="C37" s="358"/>
      <c r="D37" s="358"/>
      <c r="E37" s="359"/>
      <c r="F37" s="62">
        <v>3132</v>
      </c>
      <c r="G37" s="119">
        <v>3126</v>
      </c>
      <c r="H37" s="120"/>
      <c r="I37" s="121"/>
      <c r="J37" s="122"/>
      <c r="K37" s="123">
        <f>G37</f>
        <v>3126</v>
      </c>
      <c r="L37" s="107"/>
      <c r="M37" s="108"/>
      <c r="V37" s="227"/>
      <c r="W37" s="227"/>
      <c r="X37" s="227"/>
    </row>
    <row r="38" spans="1:28" ht="13.5" customHeight="1" thickBot="1">
      <c r="A38" s="360" t="s">
        <v>209</v>
      </c>
      <c r="B38" s="361"/>
      <c r="C38" s="361"/>
      <c r="D38" s="361"/>
      <c r="E38" s="362"/>
      <c r="F38" s="62">
        <v>6219</v>
      </c>
      <c r="G38" s="124">
        <v>6210</v>
      </c>
      <c r="H38" s="109"/>
      <c r="I38" s="110"/>
      <c r="J38" s="111"/>
      <c r="K38" s="17">
        <f t="shared" ref="K38:K42" si="2">G38</f>
        <v>6210</v>
      </c>
      <c r="L38" s="64"/>
      <c r="M38" s="108"/>
      <c r="V38" s="227"/>
      <c r="W38" s="227"/>
      <c r="X38" s="227"/>
    </row>
    <row r="39" spans="1:28" ht="13.5" customHeight="1" thickBot="1">
      <c r="A39" s="360" t="s">
        <v>461</v>
      </c>
      <c r="B39" s="361"/>
      <c r="C39" s="361"/>
      <c r="D39" s="361"/>
      <c r="E39" s="362"/>
      <c r="F39" s="62">
        <v>6250</v>
      </c>
      <c r="G39" s="124">
        <v>5376</v>
      </c>
      <c r="H39" s="109"/>
      <c r="I39" s="110"/>
      <c r="J39" s="111"/>
      <c r="K39" s="17">
        <f t="shared" si="2"/>
        <v>5376</v>
      </c>
      <c r="L39" s="64"/>
      <c r="M39" s="108"/>
      <c r="V39" s="227"/>
      <c r="W39" s="227"/>
      <c r="X39" s="227"/>
    </row>
    <row r="40" spans="1:28" ht="13.5" customHeight="1" thickBot="1">
      <c r="A40" s="360"/>
      <c r="B40" s="361"/>
      <c r="C40" s="361"/>
      <c r="D40" s="361"/>
      <c r="E40" s="362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227"/>
      <c r="W40" s="227"/>
      <c r="X40" s="227"/>
    </row>
    <row r="41" spans="1:28" ht="13.5" customHeight="1" thickBot="1">
      <c r="A41" s="360"/>
      <c r="B41" s="361"/>
      <c r="C41" s="361"/>
      <c r="D41" s="361"/>
      <c r="E41" s="362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227"/>
      <c r="W41" s="227"/>
      <c r="X41" s="227"/>
    </row>
    <row r="42" spans="1:28" ht="13.5" customHeight="1" thickBot="1">
      <c r="A42" s="369" t="s">
        <v>246</v>
      </c>
      <c r="B42" s="370"/>
      <c r="C42" s="370"/>
      <c r="D42" s="370"/>
      <c r="E42" s="371"/>
      <c r="F42" s="62"/>
      <c r="G42" s="125">
        <v>1890</v>
      </c>
      <c r="H42" s="126"/>
      <c r="I42" s="127"/>
      <c r="J42" s="128"/>
      <c r="K42" s="129">
        <f t="shared" si="2"/>
        <v>1890</v>
      </c>
      <c r="L42" s="130"/>
      <c r="M42" s="108"/>
      <c r="V42" s="227"/>
      <c r="W42" s="227"/>
      <c r="X42" s="227"/>
    </row>
    <row r="43" spans="1:28" ht="13.5" thickBot="1">
      <c r="A43" s="372" t="s">
        <v>79</v>
      </c>
      <c r="B43" s="373"/>
      <c r="C43" s="373"/>
      <c r="D43" s="373"/>
      <c r="E43" s="373"/>
      <c r="F43" s="374"/>
      <c r="G43" s="373"/>
      <c r="H43" s="373"/>
      <c r="I43" s="373"/>
      <c r="J43" s="375"/>
      <c r="K43" s="116">
        <f>SUM(K37:K42)</f>
        <v>16602</v>
      </c>
      <c r="L43" s="116">
        <f>SUM(L38+L38)</f>
        <v>0</v>
      </c>
      <c r="M43" s="112"/>
      <c r="V43" s="227"/>
    </row>
    <row r="44" spans="1:28" ht="12.75" customHeight="1" thickBot="1"/>
    <row r="45" spans="1:28" ht="12.75" customHeight="1" thickBot="1">
      <c r="A45" s="376" t="s">
        <v>11</v>
      </c>
      <c r="B45" s="376" t="s">
        <v>59</v>
      </c>
      <c r="C45" s="378"/>
      <c r="D45" s="380" t="s">
        <v>58</v>
      </c>
      <c r="E45" s="378" t="s">
        <v>1</v>
      </c>
      <c r="F45" s="383" t="s">
        <v>6</v>
      </c>
      <c r="G45" s="384"/>
      <c r="H45" s="380" t="s">
        <v>5</v>
      </c>
      <c r="I45" s="388" t="s">
        <v>12</v>
      </c>
      <c r="J45" s="389"/>
      <c r="K45" s="380" t="s">
        <v>38</v>
      </c>
      <c r="L45" s="376" t="s">
        <v>0</v>
      </c>
      <c r="M45" s="383"/>
      <c r="N45" s="384"/>
      <c r="O45" s="380" t="s">
        <v>4</v>
      </c>
      <c r="P45" s="380" t="s">
        <v>2</v>
      </c>
      <c r="Q45" s="380" t="s">
        <v>3</v>
      </c>
      <c r="S45" s="390" t="s">
        <v>26</v>
      </c>
      <c r="T45" s="391"/>
      <c r="U45" s="391"/>
      <c r="V45" s="391"/>
      <c r="W45" s="391"/>
      <c r="X45" s="391"/>
      <c r="Y45" s="391"/>
      <c r="Z45" s="392"/>
    </row>
    <row r="46" spans="1:28" s="85" customFormat="1" ht="25.5" customHeight="1" thickBot="1">
      <c r="A46" s="377"/>
      <c r="B46" s="377"/>
      <c r="C46" s="379"/>
      <c r="D46" s="381"/>
      <c r="E46" s="382"/>
      <c r="F46" s="385"/>
      <c r="G46" s="386"/>
      <c r="H46" s="387"/>
      <c r="I46" s="27" t="s">
        <v>13</v>
      </c>
      <c r="J46" s="28" t="s">
        <v>14</v>
      </c>
      <c r="K46" s="381"/>
      <c r="L46" s="377"/>
      <c r="M46" s="399"/>
      <c r="N46" s="400"/>
      <c r="O46" s="381"/>
      <c r="P46" s="381"/>
      <c r="Q46" s="381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405" t="str">
        <f>A37</f>
        <v>Черная смородина</v>
      </c>
      <c r="B47" s="23">
        <f>B21</f>
        <v>0.33333333333333331</v>
      </c>
      <c r="C47" s="23">
        <f>B47+1/24</f>
        <v>0.375</v>
      </c>
      <c r="D47" s="1"/>
      <c r="E47" s="233"/>
      <c r="F47" s="408" t="s">
        <v>104</v>
      </c>
      <c r="G47" s="409"/>
      <c r="H47" s="2" t="s">
        <v>99</v>
      </c>
      <c r="I47" s="3">
        <v>0.33333333333333331</v>
      </c>
      <c r="J47" s="3">
        <v>0.35972222222222222</v>
      </c>
      <c r="K47" s="29">
        <f>(J47-I47+(J47&lt;I47))*24*60</f>
        <v>38.000000000000028</v>
      </c>
      <c r="L47" s="410"/>
      <c r="M47" s="411"/>
      <c r="N47" s="412"/>
      <c r="O47" s="35" t="str">
        <f t="shared" ref="O47:O110" si="3">IF(H47=$V$5,$F$7,"")</f>
        <v/>
      </c>
      <c r="P47" s="233"/>
      <c r="Q47" s="4"/>
      <c r="R47"/>
      <c r="S47" s="33">
        <f>IF($H47="ПЛАНОВЫЕ",$K47,0)</f>
        <v>38.000000000000028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406"/>
      <c r="B48" s="24">
        <f>C47</f>
        <v>0.375</v>
      </c>
      <c r="C48" s="24">
        <f>B48+1/24</f>
        <v>0.41666666666666669</v>
      </c>
      <c r="D48" s="5"/>
      <c r="E48" s="231"/>
      <c r="F48" s="393" t="s">
        <v>108</v>
      </c>
      <c r="G48" s="394"/>
      <c r="H48" s="6" t="s">
        <v>99</v>
      </c>
      <c r="I48" s="7">
        <v>0.35972222222222222</v>
      </c>
      <c r="J48" s="7">
        <v>0.36527777777777781</v>
      </c>
      <c r="K48" s="30">
        <f t="shared" ref="K48:K111" si="4">(J48-I48+(J48&lt;I48))*24*60</f>
        <v>8.0000000000000515</v>
      </c>
      <c r="L48" s="395"/>
      <c r="M48" s="396"/>
      <c r="N48" s="397"/>
      <c r="O48" s="36" t="str">
        <f t="shared" si="3"/>
        <v/>
      </c>
      <c r="P48" s="231"/>
      <c r="Q48" s="8"/>
      <c r="R48"/>
      <c r="S48" s="33">
        <f t="shared" ref="S48:S111" si="5">IF($H48="ПЛАНОВЫЕ",$K48,0)</f>
        <v>8.0000000000000515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406"/>
      <c r="B49" s="24">
        <f t="shared" ref="B49:B58" si="13">C48</f>
        <v>0.41666666666666669</v>
      </c>
      <c r="C49" s="24">
        <f t="shared" ref="C49:C58" si="14">B49+1/24</f>
        <v>0.45833333333333337</v>
      </c>
      <c r="D49" s="5"/>
      <c r="E49" s="231"/>
      <c r="F49" s="398" t="s">
        <v>299</v>
      </c>
      <c r="G49" s="398"/>
      <c r="H49" s="6" t="s">
        <v>135</v>
      </c>
      <c r="I49" s="7">
        <v>0.36527777777777781</v>
      </c>
      <c r="J49" s="7">
        <v>0.37222222222222223</v>
      </c>
      <c r="K49" s="30">
        <f t="shared" si="4"/>
        <v>9.9999999999999645</v>
      </c>
      <c r="L49" s="395"/>
      <c r="M49" s="396"/>
      <c r="N49" s="397"/>
      <c r="O49" s="36" t="str">
        <f t="shared" si="3"/>
        <v/>
      </c>
      <c r="P49" s="231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9.9999999999999645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406"/>
      <c r="B50" s="24">
        <f t="shared" si="13"/>
        <v>0.45833333333333337</v>
      </c>
      <c r="C50" s="24">
        <f t="shared" si="14"/>
        <v>0.5</v>
      </c>
      <c r="D50" s="5"/>
      <c r="E50" s="231"/>
      <c r="F50" s="398" t="s">
        <v>132</v>
      </c>
      <c r="G50" s="398"/>
      <c r="H50" s="6" t="s">
        <v>99</v>
      </c>
      <c r="I50" s="7">
        <v>0.42638888888888887</v>
      </c>
      <c r="J50" s="7">
        <v>0.43055555555555558</v>
      </c>
      <c r="K50" s="30">
        <f t="shared" si="4"/>
        <v>6.0000000000000586</v>
      </c>
      <c r="L50" s="395"/>
      <c r="M50" s="396"/>
      <c r="N50" s="397"/>
      <c r="O50" s="36" t="str">
        <f t="shared" si="3"/>
        <v/>
      </c>
      <c r="P50" s="231"/>
      <c r="Q50" s="8"/>
      <c r="R50"/>
      <c r="S50" s="33">
        <f t="shared" si="5"/>
        <v>6.0000000000000586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406"/>
      <c r="B51" s="24">
        <f t="shared" si="13"/>
        <v>0.5</v>
      </c>
      <c r="C51" s="24">
        <f t="shared" si="14"/>
        <v>0.54166666666666663</v>
      </c>
      <c r="D51" s="5"/>
      <c r="E51" s="231"/>
      <c r="F51" s="398" t="s">
        <v>133</v>
      </c>
      <c r="G51" s="398"/>
      <c r="H51" s="6" t="s">
        <v>99</v>
      </c>
      <c r="I51" s="7">
        <v>0.43055555555555558</v>
      </c>
      <c r="J51" s="7">
        <v>0.48888888888888887</v>
      </c>
      <c r="K51" s="30">
        <f t="shared" si="4"/>
        <v>83.999999999999943</v>
      </c>
      <c r="L51" s="395"/>
      <c r="M51" s="396"/>
      <c r="N51" s="397"/>
      <c r="O51" s="36" t="str">
        <f t="shared" si="3"/>
        <v/>
      </c>
      <c r="P51" s="231"/>
      <c r="Q51" s="8"/>
      <c r="R51"/>
      <c r="S51" s="33">
        <f t="shared" si="5"/>
        <v>83.999999999999943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406"/>
      <c r="B52" s="24">
        <f t="shared" si="13"/>
        <v>0.54166666666666663</v>
      </c>
      <c r="C52" s="24">
        <f t="shared" si="14"/>
        <v>0.58333333333333326</v>
      </c>
      <c r="D52" s="5"/>
      <c r="E52" s="231"/>
      <c r="F52" s="398"/>
      <c r="G52" s="398"/>
      <c r="H52" s="6"/>
      <c r="I52" s="7"/>
      <c r="J52" s="7"/>
      <c r="K52" s="30">
        <f t="shared" si="4"/>
        <v>0</v>
      </c>
      <c r="L52" s="395"/>
      <c r="M52" s="396"/>
      <c r="N52" s="397"/>
      <c r="O52" s="36" t="str">
        <f t="shared" si="3"/>
        <v>Никишова</v>
      </c>
      <c r="P52" s="231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406"/>
      <c r="B53" s="24">
        <f t="shared" si="13"/>
        <v>0.58333333333333326</v>
      </c>
      <c r="C53" s="24">
        <f t="shared" si="14"/>
        <v>0.62499999999999989</v>
      </c>
      <c r="D53" s="5"/>
      <c r="E53" s="234"/>
      <c r="F53" s="398"/>
      <c r="G53" s="398"/>
      <c r="H53" s="6"/>
      <c r="I53" s="7"/>
      <c r="J53" s="7"/>
      <c r="K53" s="30">
        <f t="shared" si="4"/>
        <v>0</v>
      </c>
      <c r="L53" s="395"/>
      <c r="M53" s="396"/>
      <c r="N53" s="397"/>
      <c r="O53" s="36" t="str">
        <f t="shared" si="3"/>
        <v>Никишова</v>
      </c>
      <c r="P53" s="231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406"/>
      <c r="B54" s="24">
        <f t="shared" si="13"/>
        <v>0.62499999999999989</v>
      </c>
      <c r="C54" s="24">
        <f t="shared" si="14"/>
        <v>0.66666666666666652</v>
      </c>
      <c r="D54" s="5"/>
      <c r="E54" s="234"/>
      <c r="F54" s="393"/>
      <c r="G54" s="394"/>
      <c r="H54" s="6"/>
      <c r="I54" s="7"/>
      <c r="J54" s="7"/>
      <c r="K54" s="30">
        <f t="shared" si="4"/>
        <v>0</v>
      </c>
      <c r="L54" s="395"/>
      <c r="M54" s="396"/>
      <c r="N54" s="397"/>
      <c r="O54" s="36" t="str">
        <f t="shared" si="3"/>
        <v>Никишова</v>
      </c>
      <c r="P54" s="231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406"/>
      <c r="B55" s="24">
        <f t="shared" si="13"/>
        <v>0.66666666666666652</v>
      </c>
      <c r="C55" s="24">
        <f t="shared" si="14"/>
        <v>0.70833333333333315</v>
      </c>
      <c r="D55" s="5"/>
      <c r="E55" s="234"/>
      <c r="F55" s="393"/>
      <c r="G55" s="394"/>
      <c r="H55" s="6"/>
      <c r="I55" s="7"/>
      <c r="J55" s="7"/>
      <c r="K55" s="30">
        <f t="shared" si="4"/>
        <v>0</v>
      </c>
      <c r="L55" s="395"/>
      <c r="M55" s="396"/>
      <c r="N55" s="397"/>
      <c r="O55" s="36" t="str">
        <f t="shared" si="3"/>
        <v>Никишова</v>
      </c>
      <c r="P55" s="231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406"/>
      <c r="B56" s="24">
        <f t="shared" si="13"/>
        <v>0.70833333333333315</v>
      </c>
      <c r="C56" s="24">
        <f t="shared" si="14"/>
        <v>0.74999999999999978</v>
      </c>
      <c r="D56" s="5"/>
      <c r="E56" s="234"/>
      <c r="F56" s="398"/>
      <c r="G56" s="398"/>
      <c r="H56" s="6"/>
      <c r="I56" s="7"/>
      <c r="J56" s="7"/>
      <c r="K56" s="30">
        <f t="shared" si="4"/>
        <v>0</v>
      </c>
      <c r="L56" s="395"/>
      <c r="M56" s="396"/>
      <c r="N56" s="397"/>
      <c r="O56" s="36" t="str">
        <f t="shared" si="3"/>
        <v>Никишова</v>
      </c>
      <c r="P56" s="231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406"/>
      <c r="B57" s="24">
        <f t="shared" si="13"/>
        <v>0.74999999999999978</v>
      </c>
      <c r="C57" s="24">
        <f t="shared" si="14"/>
        <v>0.79166666666666641</v>
      </c>
      <c r="D57" s="10"/>
      <c r="E57" s="234"/>
      <c r="F57" s="398"/>
      <c r="G57" s="398"/>
      <c r="H57" s="6"/>
      <c r="I57" s="7"/>
      <c r="J57" s="7"/>
      <c r="K57" s="30">
        <f t="shared" si="4"/>
        <v>0</v>
      </c>
      <c r="L57" s="395"/>
      <c r="M57" s="396"/>
      <c r="N57" s="397"/>
      <c r="O57" s="36" t="str">
        <f t="shared" si="3"/>
        <v>Никишова</v>
      </c>
      <c r="P57" s="231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407"/>
      <c r="B58" s="25">
        <f t="shared" si="13"/>
        <v>0.79166666666666641</v>
      </c>
      <c r="C58" s="26">
        <f t="shared" si="14"/>
        <v>0.83333333333333304</v>
      </c>
      <c r="D58" s="235"/>
      <c r="E58" s="235"/>
      <c r="F58" s="401"/>
      <c r="G58" s="401"/>
      <c r="H58" s="6"/>
      <c r="I58" s="13"/>
      <c r="J58" s="13"/>
      <c r="K58" s="31">
        <f t="shared" si="4"/>
        <v>0</v>
      </c>
      <c r="L58" s="402"/>
      <c r="M58" s="403"/>
      <c r="N58" s="404"/>
      <c r="O58" s="231" t="str">
        <f t="shared" si="3"/>
        <v>Никишова</v>
      </c>
      <c r="P58" s="232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405" t="str">
        <f>A38</f>
        <v>Ваниль</v>
      </c>
      <c r="B59" s="23">
        <f>B23</f>
        <v>0.48888888888888887</v>
      </c>
      <c r="C59" s="23">
        <f>B59+1/24</f>
        <v>0.53055555555555556</v>
      </c>
      <c r="D59" s="1"/>
      <c r="E59" s="233"/>
      <c r="F59" s="393" t="s">
        <v>108</v>
      </c>
      <c r="G59" s="394"/>
      <c r="H59" s="6" t="s">
        <v>99</v>
      </c>
      <c r="I59" s="3">
        <v>0.48888888888888887</v>
      </c>
      <c r="J59" s="3">
        <v>0.49513888888888885</v>
      </c>
      <c r="K59" s="29">
        <f t="shared" si="4"/>
        <v>8.999999999999968</v>
      </c>
      <c r="L59" s="410"/>
      <c r="M59" s="411"/>
      <c r="N59" s="412"/>
      <c r="O59" s="35" t="str">
        <f t="shared" si="3"/>
        <v/>
      </c>
      <c r="P59" s="233"/>
      <c r="Q59" s="4"/>
      <c r="R59"/>
      <c r="S59" s="33">
        <f t="shared" si="5"/>
        <v>8.999999999999968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406"/>
      <c r="B60" s="24">
        <f>C59</f>
        <v>0.53055555555555556</v>
      </c>
      <c r="C60" s="24">
        <f>B60+1/24</f>
        <v>0.57222222222222219</v>
      </c>
      <c r="D60" s="5"/>
      <c r="E60" s="231"/>
      <c r="F60" s="398" t="s">
        <v>299</v>
      </c>
      <c r="G60" s="398"/>
      <c r="H60" s="6" t="s">
        <v>135</v>
      </c>
      <c r="I60" s="7">
        <v>0.49513888888888885</v>
      </c>
      <c r="J60" s="7">
        <v>0.50208333333333333</v>
      </c>
      <c r="K60" s="30">
        <f t="shared" si="4"/>
        <v>10.000000000000044</v>
      </c>
      <c r="L60" s="395"/>
      <c r="M60" s="396"/>
      <c r="N60" s="397"/>
      <c r="O60" s="36" t="str">
        <f t="shared" si="3"/>
        <v/>
      </c>
      <c r="P60" s="231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10.000000000000044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406"/>
      <c r="B61" s="24">
        <f t="shared" ref="B61:B69" si="15">C60</f>
        <v>0.57222222222222219</v>
      </c>
      <c r="C61" s="24">
        <f t="shared" ref="C61:C69" si="16">B61+1/24</f>
        <v>0.61388888888888882</v>
      </c>
      <c r="D61" s="5"/>
      <c r="E61" s="231"/>
      <c r="F61" s="398" t="s">
        <v>132</v>
      </c>
      <c r="G61" s="398"/>
      <c r="H61" s="6" t="s">
        <v>99</v>
      </c>
      <c r="I61" s="7">
        <v>0.60416666666666663</v>
      </c>
      <c r="J61" s="7">
        <v>0.61111111111111105</v>
      </c>
      <c r="K61" s="30">
        <f t="shared" si="4"/>
        <v>9.9999999999999645</v>
      </c>
      <c r="L61" s="395"/>
      <c r="M61" s="396"/>
      <c r="N61" s="397"/>
      <c r="O61" s="36" t="str">
        <f t="shared" si="3"/>
        <v/>
      </c>
      <c r="P61" s="231"/>
      <c r="Q61" s="8"/>
      <c r="R61"/>
      <c r="S61" s="33">
        <f t="shared" si="5"/>
        <v>9.9999999999999645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406"/>
      <c r="B62" s="24">
        <f t="shared" si="15"/>
        <v>0.61388888888888882</v>
      </c>
      <c r="C62" s="24">
        <f t="shared" si="16"/>
        <v>0.65555555555555545</v>
      </c>
      <c r="D62" s="5"/>
      <c r="E62" s="231"/>
      <c r="F62" s="398" t="s">
        <v>104</v>
      </c>
      <c r="G62" s="398"/>
      <c r="H62" s="6" t="s">
        <v>99</v>
      </c>
      <c r="I62" s="7">
        <v>0.61111111111111105</v>
      </c>
      <c r="J62" s="7">
        <v>0.65</v>
      </c>
      <c r="K62" s="30">
        <f t="shared" si="4"/>
        <v>56.000000000000121</v>
      </c>
      <c r="L62" s="395"/>
      <c r="M62" s="396"/>
      <c r="N62" s="397"/>
      <c r="O62" s="36" t="str">
        <f t="shared" si="3"/>
        <v/>
      </c>
      <c r="P62" s="231"/>
      <c r="Q62" s="8"/>
      <c r="R62"/>
      <c r="S62" s="33">
        <f t="shared" si="5"/>
        <v>56.000000000000121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406"/>
      <c r="B63" s="24">
        <f t="shared" si="15"/>
        <v>0.65555555555555545</v>
      </c>
      <c r="C63" s="24">
        <f t="shared" si="16"/>
        <v>0.69722222222222208</v>
      </c>
      <c r="D63" s="5"/>
      <c r="E63" s="231"/>
      <c r="F63" s="398"/>
      <c r="G63" s="398"/>
      <c r="H63" s="6"/>
      <c r="I63" s="7"/>
      <c r="J63" s="7"/>
      <c r="K63" s="30">
        <f t="shared" si="4"/>
        <v>0</v>
      </c>
      <c r="L63" s="395"/>
      <c r="M63" s="396"/>
      <c r="N63" s="397"/>
      <c r="O63" s="36" t="str">
        <f t="shared" si="3"/>
        <v>Никишова</v>
      </c>
      <c r="P63" s="231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406"/>
      <c r="B64" s="24">
        <f t="shared" si="15"/>
        <v>0.69722222222222208</v>
      </c>
      <c r="C64" s="24">
        <f t="shared" si="16"/>
        <v>0.73888888888888871</v>
      </c>
      <c r="D64" s="5"/>
      <c r="E64" s="231"/>
      <c r="F64" s="398"/>
      <c r="G64" s="398"/>
      <c r="H64" s="6"/>
      <c r="I64" s="7"/>
      <c r="J64" s="7"/>
      <c r="K64" s="30">
        <f t="shared" si="4"/>
        <v>0</v>
      </c>
      <c r="L64" s="395"/>
      <c r="M64" s="396"/>
      <c r="N64" s="397"/>
      <c r="O64" s="36" t="str">
        <f t="shared" si="3"/>
        <v>Никишова</v>
      </c>
      <c r="P64" s="231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406"/>
      <c r="B65" s="24">
        <f t="shared" si="15"/>
        <v>0.73888888888888871</v>
      </c>
      <c r="C65" s="24">
        <f t="shared" si="16"/>
        <v>0.78055555555555534</v>
      </c>
      <c r="D65" s="5"/>
      <c r="E65" s="234"/>
      <c r="F65" s="398"/>
      <c r="G65" s="398"/>
      <c r="H65" s="6"/>
      <c r="I65" s="7"/>
      <c r="J65" s="7"/>
      <c r="K65" s="30">
        <f t="shared" si="4"/>
        <v>0</v>
      </c>
      <c r="L65" s="395"/>
      <c r="M65" s="396"/>
      <c r="N65" s="397"/>
      <c r="O65" s="36" t="str">
        <f t="shared" si="3"/>
        <v>Никишова</v>
      </c>
      <c r="P65" s="231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406"/>
      <c r="B66" s="24">
        <f t="shared" si="15"/>
        <v>0.78055555555555534</v>
      </c>
      <c r="C66" s="24">
        <f t="shared" si="16"/>
        <v>0.82222222222222197</v>
      </c>
      <c r="D66" s="5"/>
      <c r="E66" s="234"/>
      <c r="F66" s="393"/>
      <c r="G66" s="394"/>
      <c r="H66" s="6"/>
      <c r="I66" s="7"/>
      <c r="J66" s="7"/>
      <c r="K66" s="30">
        <f t="shared" si="4"/>
        <v>0</v>
      </c>
      <c r="L66" s="395"/>
      <c r="M66" s="396"/>
      <c r="N66" s="397"/>
      <c r="O66" s="36" t="str">
        <f t="shared" si="3"/>
        <v>Никишова</v>
      </c>
      <c r="P66" s="231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406"/>
      <c r="B67" s="24">
        <f t="shared" si="15"/>
        <v>0.82222222222222197</v>
      </c>
      <c r="C67" s="24">
        <f t="shared" si="16"/>
        <v>0.8638888888888886</v>
      </c>
      <c r="D67" s="5"/>
      <c r="E67" s="234"/>
      <c r="F67" s="393"/>
      <c r="G67" s="394"/>
      <c r="H67" s="6"/>
      <c r="I67" s="7"/>
      <c r="J67" s="7"/>
      <c r="K67" s="30">
        <f t="shared" si="4"/>
        <v>0</v>
      </c>
      <c r="L67" s="395"/>
      <c r="M67" s="396"/>
      <c r="N67" s="397"/>
      <c r="O67" s="36" t="str">
        <f t="shared" si="3"/>
        <v>Никишова</v>
      </c>
      <c r="P67" s="231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406"/>
      <c r="B68" s="24">
        <f t="shared" si="15"/>
        <v>0.8638888888888886</v>
      </c>
      <c r="C68" s="24">
        <f t="shared" si="16"/>
        <v>0.90555555555555522</v>
      </c>
      <c r="D68" s="5"/>
      <c r="E68" s="234"/>
      <c r="F68" s="398"/>
      <c r="G68" s="398"/>
      <c r="H68" s="6"/>
      <c r="I68" s="7"/>
      <c r="J68" s="7"/>
      <c r="K68" s="30">
        <f t="shared" si="4"/>
        <v>0</v>
      </c>
      <c r="L68" s="395"/>
      <c r="M68" s="396"/>
      <c r="N68" s="397"/>
      <c r="O68" s="36" t="str">
        <f t="shared" si="3"/>
        <v>Никишова</v>
      </c>
      <c r="P68" s="231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407"/>
      <c r="B69" s="25">
        <f t="shared" si="15"/>
        <v>0.90555555555555522</v>
      </c>
      <c r="C69" s="25">
        <f t="shared" si="16"/>
        <v>0.94722222222222185</v>
      </c>
      <c r="D69" s="15"/>
      <c r="E69" s="235"/>
      <c r="F69" s="401"/>
      <c r="G69" s="401"/>
      <c r="H69" s="12"/>
      <c r="I69" s="13"/>
      <c r="J69" s="13"/>
      <c r="K69" s="31">
        <f t="shared" si="4"/>
        <v>0</v>
      </c>
      <c r="L69" s="402"/>
      <c r="M69" s="403"/>
      <c r="N69" s="404"/>
      <c r="O69" s="231" t="str">
        <f t="shared" si="3"/>
        <v>Никишова</v>
      </c>
      <c r="P69" s="232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405" t="str">
        <f>A39</f>
        <v>Вишня</v>
      </c>
      <c r="B70" s="23">
        <f>B25</f>
        <v>0.65</v>
      </c>
      <c r="C70" s="23">
        <f>B70+1/24</f>
        <v>0.69166666666666665</v>
      </c>
      <c r="D70" s="1"/>
      <c r="E70" s="233"/>
      <c r="F70" s="393" t="s">
        <v>108</v>
      </c>
      <c r="G70" s="394"/>
      <c r="H70" s="6" t="s">
        <v>99</v>
      </c>
      <c r="I70" s="3">
        <v>0.65</v>
      </c>
      <c r="J70" s="3">
        <v>0.65694444444444444</v>
      </c>
      <c r="K70" s="29">
        <f t="shared" si="4"/>
        <v>9.9999999999999645</v>
      </c>
      <c r="L70" s="410"/>
      <c r="M70" s="411"/>
      <c r="N70" s="412"/>
      <c r="O70" s="35" t="str">
        <f t="shared" si="3"/>
        <v/>
      </c>
      <c r="P70" s="233"/>
      <c r="Q70" s="4"/>
      <c r="R70"/>
      <c r="S70" s="33">
        <f t="shared" si="5"/>
        <v>9.9999999999999645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406"/>
      <c r="B71" s="24">
        <f>C70</f>
        <v>0.69166666666666665</v>
      </c>
      <c r="C71" s="24">
        <f>B71+1/24</f>
        <v>0.73333333333333328</v>
      </c>
      <c r="D71" s="5"/>
      <c r="E71" s="231"/>
      <c r="F71" s="398" t="s">
        <v>299</v>
      </c>
      <c r="G71" s="398"/>
      <c r="H71" s="6" t="s">
        <v>135</v>
      </c>
      <c r="I71" s="7">
        <v>0.65694444444444444</v>
      </c>
      <c r="J71" s="7">
        <v>0.66388888888888886</v>
      </c>
      <c r="K71" s="30">
        <f t="shared" si="4"/>
        <v>9.9999999999999645</v>
      </c>
      <c r="L71" s="395"/>
      <c r="M71" s="396"/>
      <c r="N71" s="397"/>
      <c r="O71" s="36" t="str">
        <f t="shared" si="3"/>
        <v/>
      </c>
      <c r="P71" s="231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9.9999999999999645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406"/>
      <c r="B72" s="24">
        <f t="shared" ref="B72:B80" si="17">C71</f>
        <v>0.73333333333333328</v>
      </c>
      <c r="C72" s="24">
        <f t="shared" ref="C72:C80" si="18">B72+1/24</f>
        <v>0.77499999999999991</v>
      </c>
      <c r="D72" s="5"/>
      <c r="E72" s="231"/>
      <c r="F72" s="398" t="s">
        <v>132</v>
      </c>
      <c r="G72" s="398"/>
      <c r="H72" s="6" t="s">
        <v>99</v>
      </c>
      <c r="I72" s="7">
        <v>0.78055555555555556</v>
      </c>
      <c r="J72" s="7">
        <v>0.7895833333333333</v>
      </c>
      <c r="K72" s="30">
        <f t="shared" si="4"/>
        <v>12.999999999999954</v>
      </c>
      <c r="L72" s="395"/>
      <c r="M72" s="396"/>
      <c r="N72" s="397"/>
      <c r="O72" s="36" t="str">
        <f t="shared" si="3"/>
        <v/>
      </c>
      <c r="P72" s="231"/>
      <c r="Q72" s="8"/>
      <c r="R72"/>
      <c r="S72" s="33">
        <f t="shared" si="5"/>
        <v>12.999999999999954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406"/>
      <c r="B73" s="24">
        <f t="shared" si="17"/>
        <v>0.77499999999999991</v>
      </c>
      <c r="C73" s="24">
        <f t="shared" si="18"/>
        <v>0.81666666666666654</v>
      </c>
      <c r="D73" s="5"/>
      <c r="E73" s="231"/>
      <c r="F73" s="398" t="s">
        <v>104</v>
      </c>
      <c r="G73" s="398"/>
      <c r="H73" s="6" t="s">
        <v>99</v>
      </c>
      <c r="I73" s="7">
        <v>0.7895833333333333</v>
      </c>
      <c r="J73" s="7">
        <v>0.83333333333333337</v>
      </c>
      <c r="K73" s="30">
        <f t="shared" si="4"/>
        <v>63.000000000000099</v>
      </c>
      <c r="L73" s="395"/>
      <c r="M73" s="396"/>
      <c r="N73" s="397"/>
      <c r="O73" s="36" t="str">
        <f t="shared" si="3"/>
        <v/>
      </c>
      <c r="P73" s="231"/>
      <c r="Q73" s="8"/>
      <c r="R73"/>
      <c r="S73" s="33">
        <f t="shared" si="5"/>
        <v>63.000000000000099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406"/>
      <c r="B74" s="24">
        <f t="shared" si="17"/>
        <v>0.81666666666666654</v>
      </c>
      <c r="C74" s="24">
        <f t="shared" si="18"/>
        <v>0.85833333333333317</v>
      </c>
      <c r="D74" s="5"/>
      <c r="E74" s="231"/>
      <c r="F74" s="398"/>
      <c r="G74" s="398"/>
      <c r="H74" s="6"/>
      <c r="I74" s="7"/>
      <c r="J74" s="7"/>
      <c r="K74" s="30">
        <f t="shared" si="4"/>
        <v>0</v>
      </c>
      <c r="L74" s="395"/>
      <c r="M74" s="396"/>
      <c r="N74" s="397"/>
      <c r="O74" s="36" t="str">
        <f t="shared" si="3"/>
        <v>Никишова</v>
      </c>
      <c r="P74" s="231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406"/>
      <c r="B75" s="24">
        <f t="shared" si="17"/>
        <v>0.85833333333333317</v>
      </c>
      <c r="C75" s="24">
        <f t="shared" si="18"/>
        <v>0.8999999999999998</v>
      </c>
      <c r="D75" s="5"/>
      <c r="E75" s="231"/>
      <c r="F75" s="398"/>
      <c r="G75" s="398"/>
      <c r="H75" s="6"/>
      <c r="I75" s="7"/>
      <c r="J75" s="7"/>
      <c r="K75" s="30">
        <f t="shared" si="4"/>
        <v>0</v>
      </c>
      <c r="L75" s="395"/>
      <c r="M75" s="396"/>
      <c r="N75" s="397"/>
      <c r="O75" s="36" t="str">
        <f t="shared" si="3"/>
        <v>Никишова</v>
      </c>
      <c r="P75" s="231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406"/>
      <c r="B76" s="24">
        <f t="shared" si="17"/>
        <v>0.8999999999999998</v>
      </c>
      <c r="C76" s="24">
        <f t="shared" si="18"/>
        <v>0.94166666666666643</v>
      </c>
      <c r="D76" s="5"/>
      <c r="E76" s="234"/>
      <c r="F76" s="398"/>
      <c r="G76" s="398"/>
      <c r="H76" s="6"/>
      <c r="I76" s="7"/>
      <c r="J76" s="7"/>
      <c r="K76" s="30">
        <f t="shared" si="4"/>
        <v>0</v>
      </c>
      <c r="L76" s="395"/>
      <c r="M76" s="396"/>
      <c r="N76" s="397"/>
      <c r="O76" s="36" t="str">
        <f t="shared" si="3"/>
        <v>Никишова</v>
      </c>
      <c r="P76" s="231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406"/>
      <c r="B77" s="24">
        <f t="shared" si="17"/>
        <v>0.94166666666666643</v>
      </c>
      <c r="C77" s="24">
        <f t="shared" si="18"/>
        <v>0.98333333333333306</v>
      </c>
      <c r="D77" s="5"/>
      <c r="E77" s="234"/>
      <c r="F77" s="393"/>
      <c r="G77" s="394"/>
      <c r="H77" s="6"/>
      <c r="I77" s="7"/>
      <c r="J77" s="7"/>
      <c r="K77" s="30">
        <f t="shared" si="4"/>
        <v>0</v>
      </c>
      <c r="L77" s="395"/>
      <c r="M77" s="396"/>
      <c r="N77" s="397"/>
      <c r="O77" s="36" t="str">
        <f t="shared" si="3"/>
        <v>Никишова</v>
      </c>
      <c r="P77" s="231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406"/>
      <c r="B78" s="24">
        <f t="shared" si="17"/>
        <v>0.98333333333333306</v>
      </c>
      <c r="C78" s="24">
        <f t="shared" si="18"/>
        <v>1.0249999999999997</v>
      </c>
      <c r="D78" s="5"/>
      <c r="E78" s="234"/>
      <c r="F78" s="393"/>
      <c r="G78" s="394"/>
      <c r="H78" s="6"/>
      <c r="I78" s="7"/>
      <c r="J78" s="7"/>
      <c r="K78" s="30">
        <f t="shared" si="4"/>
        <v>0</v>
      </c>
      <c r="L78" s="395"/>
      <c r="M78" s="396"/>
      <c r="N78" s="397"/>
      <c r="O78" s="36" t="str">
        <f t="shared" si="3"/>
        <v>Никишова</v>
      </c>
      <c r="P78" s="231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406"/>
      <c r="B79" s="24">
        <f t="shared" si="17"/>
        <v>1.0249999999999997</v>
      </c>
      <c r="C79" s="24">
        <f t="shared" si="18"/>
        <v>1.0666666666666664</v>
      </c>
      <c r="D79" s="5"/>
      <c r="E79" s="234"/>
      <c r="F79" s="398"/>
      <c r="G79" s="398"/>
      <c r="H79" s="6"/>
      <c r="I79" s="7"/>
      <c r="J79" s="7"/>
      <c r="K79" s="30">
        <f t="shared" si="4"/>
        <v>0</v>
      </c>
      <c r="L79" s="395"/>
      <c r="M79" s="396"/>
      <c r="N79" s="397"/>
      <c r="O79" s="36" t="str">
        <f t="shared" si="3"/>
        <v>Никишова</v>
      </c>
      <c r="P79" s="231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407"/>
      <c r="B80" s="25">
        <f t="shared" si="17"/>
        <v>1.0666666666666664</v>
      </c>
      <c r="C80" s="25">
        <f t="shared" si="18"/>
        <v>1.1083333333333332</v>
      </c>
      <c r="D80" s="15"/>
      <c r="E80" s="235"/>
      <c r="F80" s="401"/>
      <c r="G80" s="401"/>
      <c r="H80" s="12"/>
      <c r="I80" s="13"/>
      <c r="J80" s="13"/>
      <c r="K80" s="31">
        <f t="shared" si="4"/>
        <v>0</v>
      </c>
      <c r="L80" s="402"/>
      <c r="M80" s="403"/>
      <c r="N80" s="404"/>
      <c r="O80" s="231" t="str">
        <f t="shared" si="3"/>
        <v>Никишова</v>
      </c>
      <c r="P80" s="232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405">
        <f>A40</f>
        <v>0</v>
      </c>
      <c r="B81" s="23">
        <f>B27</f>
        <v>0</v>
      </c>
      <c r="C81" s="23">
        <f>B81+1/24</f>
        <v>4.1666666666666664E-2</v>
      </c>
      <c r="D81" s="1"/>
      <c r="E81" s="233"/>
      <c r="F81" s="408"/>
      <c r="G81" s="409"/>
      <c r="H81" s="2"/>
      <c r="I81" s="3"/>
      <c r="J81" s="3"/>
      <c r="K81" s="29">
        <f t="shared" si="4"/>
        <v>0</v>
      </c>
      <c r="L81" s="410"/>
      <c r="M81" s="411"/>
      <c r="N81" s="412"/>
      <c r="O81" s="35" t="str">
        <f t="shared" si="3"/>
        <v>Никишова</v>
      </c>
      <c r="P81" s="233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406"/>
      <c r="B82" s="24">
        <f>C81</f>
        <v>4.1666666666666664E-2</v>
      </c>
      <c r="C82" s="24">
        <f>B82+1/24</f>
        <v>8.3333333333333329E-2</v>
      </c>
      <c r="D82" s="5"/>
      <c r="E82" s="231"/>
      <c r="F82" s="393"/>
      <c r="G82" s="394"/>
      <c r="H82" s="6"/>
      <c r="I82" s="7"/>
      <c r="J82" s="7"/>
      <c r="K82" s="30">
        <f t="shared" si="4"/>
        <v>0</v>
      </c>
      <c r="L82" s="395"/>
      <c r="M82" s="396"/>
      <c r="N82" s="397"/>
      <c r="O82" s="36" t="str">
        <f t="shared" si="3"/>
        <v>Никишова</v>
      </c>
      <c r="P82" s="231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40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231"/>
      <c r="F83" s="398"/>
      <c r="G83" s="398"/>
      <c r="H83" s="6"/>
      <c r="I83" s="7"/>
      <c r="J83" s="7"/>
      <c r="K83" s="30">
        <f t="shared" si="4"/>
        <v>0</v>
      </c>
      <c r="L83" s="395"/>
      <c r="M83" s="396"/>
      <c r="N83" s="397"/>
      <c r="O83" s="36" t="str">
        <f t="shared" si="3"/>
        <v>Никишова</v>
      </c>
      <c r="P83" s="231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406"/>
      <c r="B84" s="24">
        <f t="shared" si="19"/>
        <v>0.125</v>
      </c>
      <c r="C84" s="24">
        <f t="shared" si="20"/>
        <v>0.16666666666666666</v>
      </c>
      <c r="D84" s="5"/>
      <c r="E84" s="231"/>
      <c r="F84" s="398"/>
      <c r="G84" s="398"/>
      <c r="H84" s="6"/>
      <c r="I84" s="7"/>
      <c r="J84" s="7"/>
      <c r="K84" s="30">
        <f t="shared" si="4"/>
        <v>0</v>
      </c>
      <c r="L84" s="395"/>
      <c r="M84" s="396"/>
      <c r="N84" s="397"/>
      <c r="O84" s="36" t="str">
        <f t="shared" si="3"/>
        <v>Никишова</v>
      </c>
      <c r="P84" s="231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406"/>
      <c r="B85" s="24">
        <f t="shared" si="19"/>
        <v>0.16666666666666666</v>
      </c>
      <c r="C85" s="24">
        <f t="shared" si="20"/>
        <v>0.20833333333333331</v>
      </c>
      <c r="D85" s="5"/>
      <c r="E85" s="231"/>
      <c r="F85" s="398"/>
      <c r="G85" s="398"/>
      <c r="H85" s="6"/>
      <c r="I85" s="7"/>
      <c r="J85" s="7"/>
      <c r="K85" s="30">
        <f t="shared" si="4"/>
        <v>0</v>
      </c>
      <c r="L85" s="395"/>
      <c r="M85" s="396"/>
      <c r="N85" s="397"/>
      <c r="O85" s="36" t="str">
        <f t="shared" si="3"/>
        <v>Никишова</v>
      </c>
      <c r="P85" s="231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406"/>
      <c r="B86" s="24">
        <f t="shared" si="19"/>
        <v>0.20833333333333331</v>
      </c>
      <c r="C86" s="24">
        <f t="shared" si="20"/>
        <v>0.24999999999999997</v>
      </c>
      <c r="D86" s="5"/>
      <c r="E86" s="231"/>
      <c r="F86" s="398"/>
      <c r="G86" s="398"/>
      <c r="H86" s="6"/>
      <c r="I86" s="7"/>
      <c r="J86" s="7"/>
      <c r="K86" s="30">
        <f t="shared" si="4"/>
        <v>0</v>
      </c>
      <c r="L86" s="395"/>
      <c r="M86" s="396"/>
      <c r="N86" s="397"/>
      <c r="O86" s="36" t="str">
        <f t="shared" si="3"/>
        <v>Никишова</v>
      </c>
      <c r="P86" s="231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406"/>
      <c r="B87" s="24">
        <f t="shared" si="19"/>
        <v>0.24999999999999997</v>
      </c>
      <c r="C87" s="24">
        <f t="shared" si="20"/>
        <v>0.29166666666666663</v>
      </c>
      <c r="D87" s="5"/>
      <c r="E87" s="234"/>
      <c r="F87" s="398"/>
      <c r="G87" s="398"/>
      <c r="H87" s="6"/>
      <c r="I87" s="7"/>
      <c r="J87" s="7"/>
      <c r="K87" s="30">
        <f t="shared" si="4"/>
        <v>0</v>
      </c>
      <c r="L87" s="395"/>
      <c r="M87" s="396"/>
      <c r="N87" s="397"/>
      <c r="O87" s="36" t="str">
        <f t="shared" si="3"/>
        <v>Никишова</v>
      </c>
      <c r="P87" s="231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406"/>
      <c r="B88" s="24">
        <f t="shared" si="19"/>
        <v>0.29166666666666663</v>
      </c>
      <c r="C88" s="24">
        <f t="shared" si="20"/>
        <v>0.33333333333333331</v>
      </c>
      <c r="D88" s="5"/>
      <c r="E88" s="234"/>
      <c r="F88" s="393"/>
      <c r="G88" s="394"/>
      <c r="H88" s="6"/>
      <c r="I88" s="7"/>
      <c r="J88" s="7"/>
      <c r="K88" s="30">
        <f t="shared" si="4"/>
        <v>0</v>
      </c>
      <c r="L88" s="395"/>
      <c r="M88" s="396"/>
      <c r="N88" s="397"/>
      <c r="O88" s="36" t="str">
        <f t="shared" si="3"/>
        <v>Никишова</v>
      </c>
      <c r="P88" s="231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406"/>
      <c r="B89" s="24">
        <f t="shared" si="19"/>
        <v>0.33333333333333331</v>
      </c>
      <c r="C89" s="24">
        <f t="shared" si="20"/>
        <v>0.375</v>
      </c>
      <c r="D89" s="5"/>
      <c r="E89" s="234"/>
      <c r="F89" s="393"/>
      <c r="G89" s="394"/>
      <c r="H89" s="6"/>
      <c r="I89" s="7"/>
      <c r="J89" s="7"/>
      <c r="K89" s="30">
        <f t="shared" si="4"/>
        <v>0</v>
      </c>
      <c r="L89" s="395"/>
      <c r="M89" s="396"/>
      <c r="N89" s="397"/>
      <c r="O89" s="36" t="str">
        <f t="shared" si="3"/>
        <v>Никишова</v>
      </c>
      <c r="P89" s="231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406"/>
      <c r="B90" s="24">
        <f t="shared" si="19"/>
        <v>0.375</v>
      </c>
      <c r="C90" s="24">
        <f t="shared" si="20"/>
        <v>0.41666666666666669</v>
      </c>
      <c r="D90" s="5"/>
      <c r="E90" s="234"/>
      <c r="F90" s="398"/>
      <c r="G90" s="398"/>
      <c r="H90" s="6"/>
      <c r="I90" s="7"/>
      <c r="J90" s="7"/>
      <c r="K90" s="30">
        <f t="shared" si="4"/>
        <v>0</v>
      </c>
      <c r="L90" s="395"/>
      <c r="M90" s="396"/>
      <c r="N90" s="397"/>
      <c r="O90" s="36" t="str">
        <f t="shared" si="3"/>
        <v>Никишова</v>
      </c>
      <c r="P90" s="231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407"/>
      <c r="B91" s="25">
        <f t="shared" si="19"/>
        <v>0.41666666666666669</v>
      </c>
      <c r="C91" s="25">
        <f t="shared" si="20"/>
        <v>0.45833333333333337</v>
      </c>
      <c r="D91" s="15"/>
      <c r="E91" s="235"/>
      <c r="F91" s="401"/>
      <c r="G91" s="401"/>
      <c r="H91" s="12"/>
      <c r="I91" s="13"/>
      <c r="J91" s="13"/>
      <c r="K91" s="31">
        <f t="shared" si="4"/>
        <v>0</v>
      </c>
      <c r="L91" s="402"/>
      <c r="M91" s="403"/>
      <c r="N91" s="404"/>
      <c r="O91" s="231" t="str">
        <f t="shared" si="3"/>
        <v>Никишова</v>
      </c>
      <c r="P91" s="232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406">
        <f>A41</f>
        <v>0</v>
      </c>
      <c r="B92" s="23">
        <f>B29</f>
        <v>0</v>
      </c>
      <c r="C92" s="23">
        <f>B92+1/24</f>
        <v>4.1666666666666664E-2</v>
      </c>
      <c r="D92" s="1"/>
      <c r="E92" s="233"/>
      <c r="F92" s="408"/>
      <c r="G92" s="409"/>
      <c r="H92" s="2"/>
      <c r="I92" s="3"/>
      <c r="J92" s="3"/>
      <c r="K92" s="29">
        <f t="shared" si="4"/>
        <v>0</v>
      </c>
      <c r="L92" s="410"/>
      <c r="M92" s="411"/>
      <c r="N92" s="412"/>
      <c r="O92" s="35" t="str">
        <f t="shared" si="3"/>
        <v>Никишова</v>
      </c>
      <c r="P92" s="233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406"/>
      <c r="B93" s="24">
        <f>C92</f>
        <v>4.1666666666666664E-2</v>
      </c>
      <c r="C93" s="24">
        <f>B93+1/24</f>
        <v>8.3333333333333329E-2</v>
      </c>
      <c r="D93" s="5"/>
      <c r="E93" s="231"/>
      <c r="F93" s="393"/>
      <c r="G93" s="394"/>
      <c r="H93" s="6"/>
      <c r="I93" s="7"/>
      <c r="J93" s="7"/>
      <c r="K93" s="30">
        <f t="shared" si="4"/>
        <v>0</v>
      </c>
      <c r="L93" s="395"/>
      <c r="M93" s="396"/>
      <c r="N93" s="397"/>
      <c r="O93" s="36" t="str">
        <f t="shared" si="3"/>
        <v>Никишова</v>
      </c>
      <c r="P93" s="231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40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231"/>
      <c r="F94" s="398"/>
      <c r="G94" s="398"/>
      <c r="H94" s="6"/>
      <c r="I94" s="7"/>
      <c r="J94" s="7"/>
      <c r="K94" s="30">
        <f t="shared" si="4"/>
        <v>0</v>
      </c>
      <c r="L94" s="395"/>
      <c r="M94" s="396"/>
      <c r="N94" s="397"/>
      <c r="O94" s="36" t="str">
        <f t="shared" si="3"/>
        <v>Никишова</v>
      </c>
      <c r="P94" s="231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406"/>
      <c r="B95" s="24">
        <f t="shared" si="21"/>
        <v>0.125</v>
      </c>
      <c r="C95" s="24">
        <f t="shared" si="22"/>
        <v>0.16666666666666666</v>
      </c>
      <c r="D95" s="5"/>
      <c r="E95" s="231"/>
      <c r="F95" s="398"/>
      <c r="G95" s="398"/>
      <c r="H95" s="6"/>
      <c r="I95" s="7"/>
      <c r="J95" s="7"/>
      <c r="K95" s="30">
        <f t="shared" si="4"/>
        <v>0</v>
      </c>
      <c r="L95" s="395"/>
      <c r="M95" s="396"/>
      <c r="N95" s="397"/>
      <c r="O95" s="36" t="str">
        <f t="shared" si="3"/>
        <v>Никишова</v>
      </c>
      <c r="P95" s="231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406"/>
      <c r="B96" s="24">
        <f t="shared" si="21"/>
        <v>0.16666666666666666</v>
      </c>
      <c r="C96" s="24">
        <f t="shared" si="22"/>
        <v>0.20833333333333331</v>
      </c>
      <c r="D96" s="5"/>
      <c r="E96" s="231"/>
      <c r="F96" s="398"/>
      <c r="G96" s="398"/>
      <c r="H96" s="6"/>
      <c r="I96" s="7"/>
      <c r="J96" s="7"/>
      <c r="K96" s="30">
        <f t="shared" si="4"/>
        <v>0</v>
      </c>
      <c r="L96" s="395"/>
      <c r="M96" s="396"/>
      <c r="N96" s="397"/>
      <c r="O96" s="36" t="str">
        <f t="shared" si="3"/>
        <v>Никишова</v>
      </c>
      <c r="P96" s="231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406"/>
      <c r="B97" s="24">
        <f t="shared" si="21"/>
        <v>0.20833333333333331</v>
      </c>
      <c r="C97" s="24">
        <f t="shared" si="22"/>
        <v>0.24999999999999997</v>
      </c>
      <c r="D97" s="5"/>
      <c r="E97" s="231"/>
      <c r="F97" s="398"/>
      <c r="G97" s="398"/>
      <c r="H97" s="6"/>
      <c r="I97" s="7"/>
      <c r="J97" s="7"/>
      <c r="K97" s="30">
        <f t="shared" si="4"/>
        <v>0</v>
      </c>
      <c r="L97" s="395"/>
      <c r="M97" s="396"/>
      <c r="N97" s="397"/>
      <c r="O97" s="36" t="str">
        <f t="shared" si="3"/>
        <v>Никишова</v>
      </c>
      <c r="P97" s="231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406"/>
      <c r="B98" s="24">
        <f t="shared" si="21"/>
        <v>0.24999999999999997</v>
      </c>
      <c r="C98" s="24">
        <f t="shared" si="22"/>
        <v>0.29166666666666663</v>
      </c>
      <c r="D98" s="5"/>
      <c r="E98" s="234"/>
      <c r="F98" s="398"/>
      <c r="G98" s="398"/>
      <c r="H98" s="6"/>
      <c r="I98" s="7"/>
      <c r="J98" s="7"/>
      <c r="K98" s="30">
        <f t="shared" si="4"/>
        <v>0</v>
      </c>
      <c r="L98" s="395"/>
      <c r="M98" s="396"/>
      <c r="N98" s="397"/>
      <c r="O98" s="36" t="str">
        <f t="shared" si="3"/>
        <v>Никишова</v>
      </c>
      <c r="P98" s="231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406"/>
      <c r="B99" s="24">
        <f t="shared" si="21"/>
        <v>0.29166666666666663</v>
      </c>
      <c r="C99" s="24">
        <f t="shared" si="22"/>
        <v>0.33333333333333331</v>
      </c>
      <c r="D99" s="5"/>
      <c r="E99" s="234"/>
      <c r="F99" s="393"/>
      <c r="G99" s="394"/>
      <c r="H99" s="6"/>
      <c r="I99" s="7"/>
      <c r="J99" s="7"/>
      <c r="K99" s="30">
        <f t="shared" si="4"/>
        <v>0</v>
      </c>
      <c r="L99" s="395"/>
      <c r="M99" s="396"/>
      <c r="N99" s="397"/>
      <c r="O99" s="36" t="str">
        <f t="shared" si="3"/>
        <v>Никишова</v>
      </c>
      <c r="P99" s="231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406"/>
      <c r="B100" s="24">
        <f t="shared" si="21"/>
        <v>0.33333333333333331</v>
      </c>
      <c r="C100" s="24">
        <f t="shared" si="22"/>
        <v>0.375</v>
      </c>
      <c r="D100" s="5"/>
      <c r="E100" s="234"/>
      <c r="F100" s="393"/>
      <c r="G100" s="394"/>
      <c r="H100" s="6"/>
      <c r="I100" s="7"/>
      <c r="J100" s="7"/>
      <c r="K100" s="30">
        <f t="shared" si="4"/>
        <v>0</v>
      </c>
      <c r="L100" s="395"/>
      <c r="M100" s="396"/>
      <c r="N100" s="397"/>
      <c r="O100" s="36" t="str">
        <f t="shared" si="3"/>
        <v>Никишова</v>
      </c>
      <c r="P100" s="231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406"/>
      <c r="B101" s="24">
        <f t="shared" si="21"/>
        <v>0.375</v>
      </c>
      <c r="C101" s="24">
        <f t="shared" si="22"/>
        <v>0.41666666666666669</v>
      </c>
      <c r="D101" s="5"/>
      <c r="E101" s="234"/>
      <c r="F101" s="398"/>
      <c r="G101" s="398"/>
      <c r="H101" s="6"/>
      <c r="I101" s="7"/>
      <c r="J101" s="7"/>
      <c r="K101" s="30">
        <f t="shared" si="4"/>
        <v>0</v>
      </c>
      <c r="L101" s="395"/>
      <c r="M101" s="396"/>
      <c r="N101" s="397"/>
      <c r="O101" s="36" t="str">
        <f t="shared" si="3"/>
        <v>Никишова</v>
      </c>
      <c r="P101" s="231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407"/>
      <c r="B102" s="25">
        <f t="shared" si="21"/>
        <v>0.41666666666666669</v>
      </c>
      <c r="C102" s="25">
        <f t="shared" si="22"/>
        <v>0.45833333333333337</v>
      </c>
      <c r="D102" s="15"/>
      <c r="E102" s="235"/>
      <c r="F102" s="401"/>
      <c r="G102" s="401"/>
      <c r="H102" s="12"/>
      <c r="I102" s="13"/>
      <c r="J102" s="13"/>
      <c r="K102" s="31">
        <f t="shared" si="4"/>
        <v>0</v>
      </c>
      <c r="L102" s="402"/>
      <c r="M102" s="403"/>
      <c r="N102" s="404"/>
      <c r="O102" s="231" t="str">
        <f t="shared" si="3"/>
        <v>Никишова</v>
      </c>
      <c r="P102" s="232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405" t="str">
        <f>A42</f>
        <v>Малина</v>
      </c>
      <c r="B103" s="23">
        <f>B31</f>
        <v>0</v>
      </c>
      <c r="C103" s="23">
        <f>B103+1/24</f>
        <v>4.1666666666666664E-2</v>
      </c>
      <c r="D103" s="1"/>
      <c r="E103" s="233"/>
      <c r="F103" s="408"/>
      <c r="G103" s="409"/>
      <c r="H103" s="2"/>
      <c r="I103" s="3"/>
      <c r="J103" s="3"/>
      <c r="K103" s="29">
        <f t="shared" si="4"/>
        <v>0</v>
      </c>
      <c r="L103" s="410"/>
      <c r="M103" s="411"/>
      <c r="N103" s="412"/>
      <c r="O103" s="35" t="str">
        <f t="shared" si="3"/>
        <v>Никишова</v>
      </c>
      <c r="P103" s="233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406"/>
      <c r="B104" s="24">
        <f>C103</f>
        <v>4.1666666666666664E-2</v>
      </c>
      <c r="C104" s="24">
        <f>B104+1/24</f>
        <v>8.3333333333333329E-2</v>
      </c>
      <c r="D104" s="5"/>
      <c r="E104" s="231"/>
      <c r="F104" s="393"/>
      <c r="G104" s="394"/>
      <c r="H104" s="6"/>
      <c r="I104" s="7"/>
      <c r="J104" s="7"/>
      <c r="K104" s="30">
        <f t="shared" si="4"/>
        <v>0</v>
      </c>
      <c r="L104" s="395"/>
      <c r="M104" s="396"/>
      <c r="N104" s="397"/>
      <c r="O104" s="36" t="str">
        <f t="shared" si="3"/>
        <v>Никишова</v>
      </c>
      <c r="P104" s="231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40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231"/>
      <c r="F105" s="398"/>
      <c r="G105" s="398"/>
      <c r="H105" s="6"/>
      <c r="I105" s="7"/>
      <c r="J105" s="7"/>
      <c r="K105" s="30">
        <f t="shared" si="4"/>
        <v>0</v>
      </c>
      <c r="L105" s="395"/>
      <c r="M105" s="396"/>
      <c r="N105" s="397"/>
      <c r="O105" s="36" t="str">
        <f t="shared" si="3"/>
        <v>Никишова</v>
      </c>
      <c r="P105" s="231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406"/>
      <c r="B106" s="24">
        <f t="shared" si="23"/>
        <v>0.125</v>
      </c>
      <c r="C106" s="24">
        <f t="shared" si="24"/>
        <v>0.16666666666666666</v>
      </c>
      <c r="D106" s="5"/>
      <c r="E106" s="231"/>
      <c r="F106" s="398"/>
      <c r="G106" s="398"/>
      <c r="H106" s="6"/>
      <c r="I106" s="7"/>
      <c r="J106" s="7"/>
      <c r="K106" s="30">
        <f t="shared" si="4"/>
        <v>0</v>
      </c>
      <c r="L106" s="395"/>
      <c r="M106" s="396"/>
      <c r="N106" s="397"/>
      <c r="O106" s="36" t="str">
        <f t="shared" si="3"/>
        <v>Никишова</v>
      </c>
      <c r="P106" s="231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406"/>
      <c r="B107" s="24">
        <f t="shared" si="23"/>
        <v>0.16666666666666666</v>
      </c>
      <c r="C107" s="24">
        <f t="shared" si="24"/>
        <v>0.20833333333333331</v>
      </c>
      <c r="D107" s="5"/>
      <c r="E107" s="231"/>
      <c r="F107" s="398"/>
      <c r="G107" s="398"/>
      <c r="H107" s="6"/>
      <c r="I107" s="7"/>
      <c r="J107" s="7"/>
      <c r="K107" s="30">
        <f t="shared" si="4"/>
        <v>0</v>
      </c>
      <c r="L107" s="395"/>
      <c r="M107" s="396"/>
      <c r="N107" s="397"/>
      <c r="O107" s="36" t="str">
        <f t="shared" si="3"/>
        <v>Никишова</v>
      </c>
      <c r="P107" s="231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406"/>
      <c r="B108" s="24">
        <f t="shared" si="23"/>
        <v>0.20833333333333331</v>
      </c>
      <c r="C108" s="24">
        <f t="shared" si="24"/>
        <v>0.24999999999999997</v>
      </c>
      <c r="D108" s="5"/>
      <c r="E108" s="231"/>
      <c r="F108" s="398"/>
      <c r="G108" s="398"/>
      <c r="H108" s="6"/>
      <c r="I108" s="7"/>
      <c r="J108" s="7"/>
      <c r="K108" s="30">
        <f t="shared" si="4"/>
        <v>0</v>
      </c>
      <c r="L108" s="395"/>
      <c r="M108" s="396"/>
      <c r="N108" s="397"/>
      <c r="O108" s="36" t="str">
        <f t="shared" si="3"/>
        <v>Никишова</v>
      </c>
      <c r="P108" s="231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406"/>
      <c r="B109" s="24">
        <f t="shared" si="23"/>
        <v>0.24999999999999997</v>
      </c>
      <c r="C109" s="24">
        <f t="shared" si="24"/>
        <v>0.29166666666666663</v>
      </c>
      <c r="D109" s="5"/>
      <c r="E109" s="234"/>
      <c r="F109" s="398"/>
      <c r="G109" s="398"/>
      <c r="H109" s="6"/>
      <c r="I109" s="7"/>
      <c r="J109" s="7"/>
      <c r="K109" s="30">
        <f t="shared" si="4"/>
        <v>0</v>
      </c>
      <c r="L109" s="395"/>
      <c r="M109" s="396"/>
      <c r="N109" s="397"/>
      <c r="O109" s="36" t="str">
        <f t="shared" si="3"/>
        <v>Никишова</v>
      </c>
      <c r="P109" s="231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406"/>
      <c r="B110" s="24">
        <f t="shared" si="23"/>
        <v>0.29166666666666663</v>
      </c>
      <c r="C110" s="24">
        <f t="shared" si="24"/>
        <v>0.33333333333333331</v>
      </c>
      <c r="D110" s="5"/>
      <c r="E110" s="234"/>
      <c r="F110" s="393"/>
      <c r="G110" s="394"/>
      <c r="H110" s="6"/>
      <c r="I110" s="7"/>
      <c r="J110" s="7"/>
      <c r="K110" s="30">
        <f t="shared" si="4"/>
        <v>0</v>
      </c>
      <c r="L110" s="395"/>
      <c r="M110" s="396"/>
      <c r="N110" s="397"/>
      <c r="O110" s="36" t="str">
        <f t="shared" si="3"/>
        <v>Никишова</v>
      </c>
      <c r="P110" s="231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406"/>
      <c r="B111" s="24">
        <f t="shared" si="23"/>
        <v>0.33333333333333331</v>
      </c>
      <c r="C111" s="24">
        <f t="shared" si="24"/>
        <v>0.375</v>
      </c>
      <c r="D111" s="5"/>
      <c r="E111" s="234"/>
      <c r="F111" s="393"/>
      <c r="G111" s="394"/>
      <c r="H111" s="6"/>
      <c r="I111" s="7"/>
      <c r="J111" s="7"/>
      <c r="K111" s="30">
        <f t="shared" si="4"/>
        <v>0</v>
      </c>
      <c r="L111" s="395"/>
      <c r="M111" s="396"/>
      <c r="N111" s="397"/>
      <c r="O111" s="36" t="str">
        <f t="shared" ref="O111:O113" si="25">IF(H111=$V$5,$F$7,"")</f>
        <v>Никишова</v>
      </c>
      <c r="P111" s="231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406"/>
      <c r="B112" s="24">
        <f t="shared" si="23"/>
        <v>0.375</v>
      </c>
      <c r="C112" s="24">
        <f t="shared" si="24"/>
        <v>0.41666666666666669</v>
      </c>
      <c r="D112" s="5"/>
      <c r="E112" s="234"/>
      <c r="F112" s="398"/>
      <c r="G112" s="398"/>
      <c r="H112" s="6"/>
      <c r="I112" s="7"/>
      <c r="J112" s="7"/>
      <c r="K112" s="30">
        <f t="shared" ref="K112:K113" si="26">(J112-I112+(J112&lt;I112))*24*60</f>
        <v>0</v>
      </c>
      <c r="L112" s="395"/>
      <c r="M112" s="396"/>
      <c r="N112" s="397"/>
      <c r="O112" s="36" t="str">
        <f t="shared" si="25"/>
        <v>Никишова</v>
      </c>
      <c r="P112" s="231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407"/>
      <c r="B113" s="25">
        <f t="shared" si="23"/>
        <v>0.41666666666666669</v>
      </c>
      <c r="C113" s="25">
        <f t="shared" si="24"/>
        <v>0.45833333333333337</v>
      </c>
      <c r="D113" s="15"/>
      <c r="E113" s="235"/>
      <c r="F113" s="401"/>
      <c r="G113" s="401"/>
      <c r="H113" s="12"/>
      <c r="I113" s="13"/>
      <c r="J113" s="13"/>
      <c r="K113" s="31">
        <f t="shared" si="26"/>
        <v>0</v>
      </c>
      <c r="L113" s="402"/>
      <c r="M113" s="403"/>
      <c r="N113" s="404"/>
      <c r="O113" s="232" t="str">
        <f t="shared" si="25"/>
        <v>Никишова</v>
      </c>
      <c r="P113" s="232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5" thickBot="1">
      <c r="S114" s="34">
        <f t="shared" ref="S114:Z114" si="27">SUM(S47:S113)</f>
        <v>297.00000000000017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29.999999999999972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220"/>
      <c r="S116" s="220"/>
      <c r="T116" s="220"/>
      <c r="U116" s="220"/>
    </row>
    <row r="117" spans="1:28" ht="15.75" thickBot="1">
      <c r="A117" s="258" t="s">
        <v>90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221"/>
      <c r="S117" s="221"/>
      <c r="T117" s="221"/>
      <c r="U117" s="221"/>
    </row>
    <row r="118" spans="1:28" ht="18.75" thickBot="1">
      <c r="A118" s="259" t="s">
        <v>62</v>
      </c>
      <c r="B118" s="260"/>
      <c r="C118" s="260"/>
      <c r="D118" s="260"/>
      <c r="E118" s="261"/>
      <c r="F118" s="413"/>
      <c r="G118" s="414"/>
      <c r="H118" s="415"/>
      <c r="I118" s="81" t="s">
        <v>47</v>
      </c>
      <c r="J118" s="82">
        <v>2000</v>
      </c>
      <c r="K118" s="83" t="s">
        <v>54</v>
      </c>
      <c r="L118" s="84">
        <v>720</v>
      </c>
    </row>
    <row r="119" spans="1:28" ht="20.25" customHeight="1">
      <c r="A119" s="468" t="s">
        <v>8</v>
      </c>
      <c r="B119" s="468"/>
      <c r="C119" s="468"/>
      <c r="D119" s="468"/>
      <c r="E119" s="468"/>
      <c r="F119" s="468" t="s">
        <v>34</v>
      </c>
      <c r="G119" s="468"/>
      <c r="H119" s="468"/>
      <c r="I119" s="468" t="s">
        <v>9</v>
      </c>
      <c r="J119" s="468"/>
      <c r="K119" s="468" t="s">
        <v>16</v>
      </c>
      <c r="L119" s="468"/>
      <c r="M119" s="85"/>
      <c r="N119" s="269" t="s">
        <v>28</v>
      </c>
      <c r="O119" s="270"/>
      <c r="P119" s="270"/>
      <c r="Q119" s="270"/>
      <c r="R119" s="270"/>
      <c r="S119" s="270"/>
      <c r="T119" s="270"/>
      <c r="U119" s="271"/>
      <c r="X119" s="86"/>
    </row>
    <row r="120" spans="1:28" ht="14.25">
      <c r="A120" s="466" t="s">
        <v>63</v>
      </c>
      <c r="B120" s="467"/>
      <c r="C120" s="467"/>
      <c r="D120" s="467"/>
      <c r="E120" s="467"/>
      <c r="F120" s="461" t="s">
        <v>168</v>
      </c>
      <c r="G120" s="461"/>
      <c r="H120" s="461"/>
      <c r="I120" s="460" t="s">
        <v>462</v>
      </c>
      <c r="J120" s="460" t="s">
        <v>430</v>
      </c>
      <c r="K120" s="461" t="s">
        <v>169</v>
      </c>
      <c r="L120" s="461"/>
      <c r="N120" s="296"/>
      <c r="O120" s="280" t="s">
        <v>29</v>
      </c>
      <c r="P120" s="281"/>
      <c r="Q120" s="281"/>
      <c r="R120" s="222"/>
      <c r="S120" s="222"/>
      <c r="T120" s="222"/>
      <c r="U120" s="87"/>
      <c r="X120" s="88"/>
    </row>
    <row r="121" spans="1:28" ht="14.25">
      <c r="A121" s="466" t="s">
        <v>7</v>
      </c>
      <c r="B121" s="467"/>
      <c r="C121" s="467"/>
      <c r="D121" s="467"/>
      <c r="E121" s="465"/>
      <c r="F121" s="461" t="s">
        <v>170</v>
      </c>
      <c r="G121" s="461"/>
      <c r="H121" s="461"/>
      <c r="I121" s="460" t="s">
        <v>431</v>
      </c>
      <c r="J121" s="460" t="s">
        <v>431</v>
      </c>
      <c r="K121" s="461" t="s">
        <v>171</v>
      </c>
      <c r="L121" s="461"/>
      <c r="N121" s="297"/>
      <c r="O121" s="298"/>
      <c r="P121" s="299"/>
      <c r="Q121" s="299"/>
      <c r="R121" s="225"/>
      <c r="S121" s="225"/>
      <c r="T121" s="225"/>
      <c r="U121" s="89"/>
      <c r="X121" s="88"/>
    </row>
    <row r="122" spans="1:28" ht="16.5" customHeight="1">
      <c r="A122" s="469" t="s">
        <v>46</v>
      </c>
      <c r="B122" s="460"/>
      <c r="C122" s="460"/>
      <c r="D122" s="460"/>
      <c r="E122" s="464"/>
      <c r="F122" s="461"/>
      <c r="G122" s="461"/>
      <c r="H122" s="461"/>
      <c r="I122" s="460" t="s">
        <v>432</v>
      </c>
      <c r="J122" s="460" t="s">
        <v>432</v>
      </c>
      <c r="K122" s="461" t="s">
        <v>258</v>
      </c>
      <c r="L122" s="461"/>
      <c r="N122" s="278"/>
      <c r="O122" s="280" t="s">
        <v>30</v>
      </c>
      <c r="P122" s="281"/>
      <c r="Q122" s="282"/>
      <c r="R122" s="223"/>
      <c r="S122" s="223"/>
      <c r="T122" s="223"/>
      <c r="U122" s="87"/>
      <c r="X122" s="88"/>
    </row>
    <row r="123" spans="1:28" ht="16.5" customHeight="1" thickBot="1">
      <c r="A123" s="460" t="s">
        <v>465</v>
      </c>
      <c r="B123" s="460"/>
      <c r="C123" s="460"/>
      <c r="D123" s="460"/>
      <c r="E123" s="460"/>
      <c r="F123" s="461" t="s">
        <v>173</v>
      </c>
      <c r="G123" s="461"/>
      <c r="H123" s="461"/>
      <c r="I123" s="460" t="s">
        <v>433</v>
      </c>
      <c r="J123" s="460" t="s">
        <v>433</v>
      </c>
      <c r="K123" s="461" t="s">
        <v>463</v>
      </c>
      <c r="L123" s="461"/>
      <c r="N123" s="279"/>
      <c r="O123" s="283"/>
      <c r="P123" s="284"/>
      <c r="Q123" s="285"/>
      <c r="R123" s="224"/>
      <c r="S123" s="224"/>
      <c r="T123" s="224"/>
      <c r="U123" s="91"/>
      <c r="X123" s="88"/>
    </row>
    <row r="124" spans="1:28" ht="14.25">
      <c r="A124" s="460" t="s">
        <v>465</v>
      </c>
      <c r="B124" s="460"/>
      <c r="C124" s="460"/>
      <c r="D124" s="460"/>
      <c r="E124" s="460"/>
      <c r="F124" s="461" t="s">
        <v>175</v>
      </c>
      <c r="G124" s="461"/>
      <c r="H124" s="461"/>
      <c r="I124" s="460" t="s">
        <v>433</v>
      </c>
      <c r="J124" s="460" t="s">
        <v>433</v>
      </c>
      <c r="K124" s="461" t="s">
        <v>464</v>
      </c>
      <c r="L124" s="461"/>
      <c r="N124" s="309"/>
      <c r="O124" s="309"/>
      <c r="P124" s="310"/>
      <c r="Q124" s="310"/>
      <c r="R124" s="227"/>
      <c r="S124" s="227"/>
      <c r="T124" s="227"/>
      <c r="U124" s="227"/>
      <c r="X124" s="88"/>
    </row>
    <row r="125" spans="1:28" ht="14.45" customHeight="1">
      <c r="A125" s="460"/>
      <c r="B125" s="460"/>
      <c r="C125" s="460"/>
      <c r="D125" s="460"/>
      <c r="E125" s="460"/>
      <c r="F125" s="461"/>
      <c r="G125" s="461"/>
      <c r="H125" s="461"/>
      <c r="I125" s="464" t="s">
        <v>434</v>
      </c>
      <c r="J125" s="465" t="s">
        <v>434</v>
      </c>
      <c r="K125" s="462" t="s">
        <v>121</v>
      </c>
      <c r="L125" s="463"/>
      <c r="N125" s="226"/>
      <c r="O125" s="226"/>
      <c r="P125" s="227"/>
      <c r="Q125" s="227"/>
      <c r="R125" s="227"/>
      <c r="S125" s="227"/>
      <c r="T125" s="227"/>
      <c r="U125" s="227"/>
      <c r="X125" s="88"/>
    </row>
    <row r="126" spans="1:28" ht="14.45" customHeight="1">
      <c r="A126" s="460"/>
      <c r="B126" s="460"/>
      <c r="C126" s="460"/>
      <c r="D126" s="460"/>
      <c r="E126" s="460"/>
      <c r="F126" s="461"/>
      <c r="G126" s="461"/>
      <c r="H126" s="461"/>
      <c r="I126" s="464" t="s">
        <v>435</v>
      </c>
      <c r="J126" s="465" t="s">
        <v>435</v>
      </c>
      <c r="K126" s="462" t="s">
        <v>174</v>
      </c>
      <c r="L126" s="463"/>
      <c r="N126" s="226"/>
      <c r="O126" s="226"/>
      <c r="P126" s="227"/>
      <c r="Q126" s="227"/>
      <c r="R126" s="227"/>
      <c r="S126" s="227"/>
      <c r="T126" s="227"/>
      <c r="U126" s="227"/>
      <c r="X126" s="88"/>
    </row>
    <row r="127" spans="1:28" ht="14.45" customHeight="1">
      <c r="A127" s="460"/>
      <c r="B127" s="460"/>
      <c r="C127" s="460"/>
      <c r="D127" s="460"/>
      <c r="E127" s="460"/>
      <c r="F127" s="461"/>
      <c r="G127" s="461"/>
      <c r="H127" s="461"/>
      <c r="I127" s="460"/>
      <c r="J127" s="460"/>
      <c r="K127" s="462"/>
      <c r="L127" s="463"/>
      <c r="N127" s="226"/>
      <c r="O127" s="226"/>
      <c r="P127" s="227"/>
      <c r="Q127" s="227"/>
      <c r="R127" s="227"/>
      <c r="S127" s="227"/>
      <c r="T127" s="227"/>
      <c r="U127" s="227"/>
      <c r="X127" s="88"/>
    </row>
    <row r="128" spans="1:28" ht="14.45" customHeight="1" thickBot="1">
      <c r="A128" s="460"/>
      <c r="B128" s="460"/>
      <c r="C128" s="460"/>
      <c r="D128" s="460"/>
      <c r="E128" s="460"/>
      <c r="F128" s="461"/>
      <c r="G128" s="461"/>
      <c r="H128" s="461"/>
      <c r="I128" s="460"/>
      <c r="J128" s="460"/>
      <c r="K128" s="462"/>
      <c r="L128" s="463"/>
      <c r="N128" s="226"/>
      <c r="O128" s="226"/>
      <c r="P128" s="227"/>
      <c r="Q128" s="227"/>
      <c r="R128" s="227"/>
      <c r="S128" s="227"/>
      <c r="T128" s="227"/>
      <c r="U128" s="227"/>
      <c r="X128" s="88"/>
    </row>
    <row r="129" spans="1:24" ht="18.75" customHeight="1" thickBot="1">
      <c r="A129" s="311" t="s">
        <v>33</v>
      </c>
      <c r="B129" s="312"/>
      <c r="C129" s="312"/>
      <c r="D129" s="312"/>
      <c r="E129" s="312"/>
      <c r="F129" s="312"/>
      <c r="G129" s="312"/>
      <c r="H129" s="312"/>
      <c r="I129" s="312"/>
      <c r="J129" s="312"/>
      <c r="K129" s="312"/>
      <c r="L129" s="313"/>
      <c r="N129" s="314" t="s">
        <v>37</v>
      </c>
      <c r="O129" s="315"/>
      <c r="P129" s="315"/>
      <c r="Q129" s="315"/>
      <c r="R129" s="315"/>
      <c r="S129" s="315"/>
      <c r="T129" s="315"/>
      <c r="U129" s="315"/>
      <c r="V129" s="316"/>
      <c r="X129" s="88"/>
    </row>
    <row r="130" spans="1:24" ht="8.25" customHeight="1">
      <c r="A130" s="300" t="s">
        <v>83</v>
      </c>
      <c r="B130" s="300" t="s">
        <v>51</v>
      </c>
      <c r="C130" s="300" t="s">
        <v>52</v>
      </c>
      <c r="D130" s="300" t="s">
        <v>24</v>
      </c>
      <c r="E130" s="300" t="s">
        <v>53</v>
      </c>
      <c r="F130" s="300" t="s">
        <v>55</v>
      </c>
      <c r="G130" s="300" t="s">
        <v>50</v>
      </c>
      <c r="H130" s="300" t="s">
        <v>64</v>
      </c>
      <c r="I130" s="300" t="s">
        <v>57</v>
      </c>
      <c r="J130" s="300" t="s">
        <v>49</v>
      </c>
      <c r="K130" s="300" t="s">
        <v>35</v>
      </c>
      <c r="L130" s="337" t="s">
        <v>48</v>
      </c>
      <c r="N130" s="324" t="s">
        <v>41</v>
      </c>
      <c r="O130" s="324"/>
      <c r="P130" s="325" t="s">
        <v>42</v>
      </c>
      <c r="Q130" s="326"/>
      <c r="R130" s="326"/>
      <c r="S130" s="326"/>
      <c r="T130" s="326"/>
      <c r="U130" s="327"/>
      <c r="V130" s="324" t="s">
        <v>43</v>
      </c>
      <c r="X130" s="88"/>
    </row>
    <row r="131" spans="1:24" ht="12.75" customHeight="1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38"/>
      <c r="N131" s="324"/>
      <c r="O131" s="324"/>
      <c r="P131" s="328"/>
      <c r="Q131" s="329"/>
      <c r="R131" s="329"/>
      <c r="S131" s="329"/>
      <c r="T131" s="329"/>
      <c r="U131" s="330"/>
      <c r="V131" s="324"/>
      <c r="X131" s="88"/>
    </row>
    <row r="132" spans="1:24" ht="12.75" customHeight="1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38"/>
      <c r="N132" s="324"/>
      <c r="O132" s="324"/>
      <c r="P132" s="328"/>
      <c r="Q132" s="329"/>
      <c r="R132" s="329"/>
      <c r="S132" s="329"/>
      <c r="T132" s="329"/>
      <c r="U132" s="330"/>
      <c r="V132" s="324"/>
      <c r="X132" s="88"/>
    </row>
    <row r="133" spans="1:24" ht="3.75" customHeight="1">
      <c r="A133" s="301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38"/>
      <c r="N133" s="324"/>
      <c r="O133" s="324"/>
      <c r="P133" s="331"/>
      <c r="Q133" s="332"/>
      <c r="R133" s="332"/>
      <c r="S133" s="332"/>
      <c r="T133" s="332"/>
      <c r="U133" s="333"/>
      <c r="V133" s="324"/>
      <c r="X133" s="88"/>
    </row>
    <row r="134" spans="1:24" ht="45.75" customHeight="1" thickBot="1">
      <c r="A134" s="301"/>
      <c r="B134" s="301"/>
      <c r="C134" s="301"/>
      <c r="D134" s="302"/>
      <c r="E134" s="302"/>
      <c r="F134" s="302"/>
      <c r="G134" s="302"/>
      <c r="H134" s="302"/>
      <c r="I134" s="302"/>
      <c r="J134" s="302"/>
      <c r="K134" s="302"/>
      <c r="L134" s="338"/>
      <c r="M134" s="98"/>
      <c r="N134" s="334" t="s">
        <v>17</v>
      </c>
      <c r="O134" s="334"/>
      <c r="P134" s="18">
        <f>SUM(S162:S173)</f>
        <v>0</v>
      </c>
      <c r="Q134" s="18">
        <f>SUM(S174:S184)</f>
        <v>143.9999999999998</v>
      </c>
      <c r="R134" s="18">
        <f>SUM(S185:S195)</f>
        <v>71.999999999999972</v>
      </c>
      <c r="S134" s="18">
        <f>SUM(S196:S206)</f>
        <v>71.999999999999986</v>
      </c>
      <c r="T134" s="18">
        <f>SUM(S207:S217)</f>
        <v>15.000000000000027</v>
      </c>
      <c r="U134" s="18">
        <f>SUM(S218:S228)</f>
        <v>0</v>
      </c>
      <c r="V134" s="19">
        <f t="shared" ref="V134:V141" si="28">P134+Q134+R134+S134+T134+U134</f>
        <v>302.99999999999977</v>
      </c>
      <c r="X134" s="88"/>
    </row>
    <row r="135" spans="1:24" ht="16.899999999999999" customHeight="1" thickBot="1">
      <c r="A135" s="317"/>
      <c r="B135" s="317"/>
      <c r="C135" s="317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229" t="s">
        <v>18</v>
      </c>
      <c r="O135" s="229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300" t="str">
        <f>A152</f>
        <v>Вишня Риоба</v>
      </c>
      <c r="B136" s="318"/>
      <c r="C136" s="318"/>
      <c r="D136" s="320">
        <f>(C136-B136+(C136&lt;B136))*24*60</f>
        <v>0</v>
      </c>
      <c r="E136" s="322"/>
      <c r="F136" s="335">
        <f>IF(E136=0,0,(F152/J118*60))</f>
        <v>0</v>
      </c>
      <c r="G136" s="339">
        <f>IF($K136=0,0,(K136*100)/(D136*$J$3/60))</f>
        <v>0</v>
      </c>
      <c r="H136" s="335">
        <f>P134+P141</f>
        <v>0</v>
      </c>
      <c r="I136" s="339">
        <f>D136-F136-P142</f>
        <v>0</v>
      </c>
      <c r="J136" s="320">
        <f>(D136-H136)/60*E136</f>
        <v>0</v>
      </c>
      <c r="K136" s="341">
        <f>F152</f>
        <v>0</v>
      </c>
      <c r="L136" s="100">
        <f>IF($K136=0,0,K136/J136)</f>
        <v>0</v>
      </c>
      <c r="N136" s="229" t="s">
        <v>19</v>
      </c>
      <c r="O136" s="229"/>
      <c r="P136" s="18">
        <f>SUM(U161:U172)</f>
        <v>0</v>
      </c>
      <c r="Q136" s="18">
        <f>SUM(U173:U183)</f>
        <v>6.9999999999999751</v>
      </c>
      <c r="R136" s="18">
        <f>SUM(U184:U194)</f>
        <v>21.000000000000004</v>
      </c>
      <c r="S136" s="18">
        <f>SUM(U195:U205)</f>
        <v>29.999999999999972</v>
      </c>
      <c r="T136" s="18">
        <f>SUM(U206:U216)</f>
        <v>0</v>
      </c>
      <c r="U136" s="18">
        <f>SUM(U217:U227)</f>
        <v>0</v>
      </c>
      <c r="V136" s="19">
        <f t="shared" si="28"/>
        <v>57.99999999999995</v>
      </c>
      <c r="W136" s="227"/>
    </row>
    <row r="137" spans="1:24" ht="17.25" customHeight="1" thickBot="1">
      <c r="A137" s="317"/>
      <c r="B137" s="319"/>
      <c r="C137" s="319"/>
      <c r="D137" s="321"/>
      <c r="E137" s="323"/>
      <c r="F137" s="336"/>
      <c r="G137" s="340"/>
      <c r="H137" s="336"/>
      <c r="I137" s="340"/>
      <c r="J137" s="321"/>
      <c r="K137" s="342"/>
      <c r="L137" s="101">
        <f>K136-J136</f>
        <v>0</v>
      </c>
      <c r="N137" s="229" t="s">
        <v>20</v>
      </c>
      <c r="O137" s="229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227"/>
    </row>
    <row r="138" spans="1:24" ht="17.25" customHeight="1">
      <c r="A138" s="300" t="str">
        <f>A153</f>
        <v xml:space="preserve">Голубой кюрасао Риоба </v>
      </c>
      <c r="B138" s="318">
        <v>0.83333333333333337</v>
      </c>
      <c r="C138" s="318">
        <v>2.2222222222222223E-2</v>
      </c>
      <c r="D138" s="320">
        <f>(C138-B138+(C138&lt;B138))*24*60</f>
        <v>272</v>
      </c>
      <c r="E138" s="322">
        <v>2200</v>
      </c>
      <c r="F138" s="335">
        <f>IF(E138=0,0,(F153/J118*60))</f>
        <v>186.6</v>
      </c>
      <c r="G138" s="339">
        <f>IF($K138=0,0,(K138*100)/(D138*$J$3/60))</f>
        <v>68.602941176470594</v>
      </c>
      <c r="H138" s="335">
        <f>Q134+Q141</f>
        <v>143.9999999999998</v>
      </c>
      <c r="I138" s="339">
        <f>D138-F138-Q142</f>
        <v>-65.599999999999767</v>
      </c>
      <c r="J138" s="320">
        <f>(D138-H138)/60*E138</f>
        <v>4693.3333333333412</v>
      </c>
      <c r="K138" s="341">
        <f>F153</f>
        <v>6220</v>
      </c>
      <c r="L138" s="102">
        <f>IF($K138=0,0,K138/J138)</f>
        <v>1.3252840909090886</v>
      </c>
      <c r="N138" s="229" t="s">
        <v>27</v>
      </c>
      <c r="O138" s="229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227"/>
    </row>
    <row r="139" spans="1:24" ht="16.899999999999999" customHeight="1" thickBot="1">
      <c r="A139" s="317"/>
      <c r="B139" s="319"/>
      <c r="C139" s="319"/>
      <c r="D139" s="321"/>
      <c r="E139" s="323"/>
      <c r="F139" s="336"/>
      <c r="G139" s="340"/>
      <c r="H139" s="336"/>
      <c r="I139" s="340"/>
      <c r="J139" s="321"/>
      <c r="K139" s="342"/>
      <c r="L139" s="101">
        <f>K138-J138</f>
        <v>1526.6666666666588</v>
      </c>
      <c r="N139" s="230" t="s">
        <v>21</v>
      </c>
      <c r="O139" s="230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227"/>
    </row>
    <row r="140" spans="1:24" ht="16.899999999999999" customHeight="1" collapsed="1">
      <c r="A140" s="300" t="str">
        <f>A154</f>
        <v>Карамель Риоба</v>
      </c>
      <c r="B140" s="318">
        <v>2.2222222222222223E-2</v>
      </c>
      <c r="C140" s="318">
        <v>0.16666666666666666</v>
      </c>
      <c r="D140" s="320">
        <f>(C140-B140+(C140&lt;B140))*24*60</f>
        <v>207.99999999999997</v>
      </c>
      <c r="E140" s="322">
        <v>2200</v>
      </c>
      <c r="F140" s="335">
        <f>IF(E140=0,0,(F154/J118*60))</f>
        <v>186.84</v>
      </c>
      <c r="G140" s="339">
        <f>IF($K140=0,0,(K140*100)/(D140*$J$3/60))</f>
        <v>89.826923076923094</v>
      </c>
      <c r="H140" s="335">
        <f>R134+R141</f>
        <v>71.999999999999972</v>
      </c>
      <c r="I140" s="339">
        <f>D140-F140-R142</f>
        <v>-71.84</v>
      </c>
      <c r="J140" s="320">
        <f>(D140-H140)/60*E140</f>
        <v>4986.666666666667</v>
      </c>
      <c r="K140" s="341">
        <f>F154</f>
        <v>6228</v>
      </c>
      <c r="L140" s="100">
        <f>IF($K140=0,0,K140/J140)</f>
        <v>1.2489304812834223</v>
      </c>
      <c r="N140" s="230" t="s">
        <v>39</v>
      </c>
      <c r="O140" s="230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227"/>
      <c r="X140" s="227"/>
    </row>
    <row r="141" spans="1:24" ht="16.899999999999999" customHeight="1" thickBot="1">
      <c r="A141" s="317"/>
      <c r="B141" s="319"/>
      <c r="C141" s="319"/>
      <c r="D141" s="321"/>
      <c r="E141" s="323"/>
      <c r="F141" s="336"/>
      <c r="G141" s="340"/>
      <c r="H141" s="336"/>
      <c r="I141" s="340"/>
      <c r="J141" s="321"/>
      <c r="K141" s="342"/>
      <c r="L141" s="101">
        <f>K140-J140</f>
        <v>1241.333333333333</v>
      </c>
      <c r="N141" s="343" t="s">
        <v>22</v>
      </c>
      <c r="O141" s="343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227"/>
      <c r="X141" s="227"/>
    </row>
    <row r="142" spans="1:24" ht="16.899999999999999" customHeight="1" collapsed="1">
      <c r="A142" s="301" t="str">
        <f>A155</f>
        <v>Кленовый Риоба</v>
      </c>
      <c r="B142" s="348">
        <v>0.16666666666666666</v>
      </c>
      <c r="C142" s="348">
        <v>0.30555555555555552</v>
      </c>
      <c r="D142" s="346">
        <f>(C142-B142+(C142&lt;B142))*24*60</f>
        <v>199.99999999999997</v>
      </c>
      <c r="E142" s="349">
        <v>2200</v>
      </c>
      <c r="F142" s="344">
        <f>IF(E142=0,0,(F155/J118*60))</f>
        <v>143.73000000000002</v>
      </c>
      <c r="G142" s="339">
        <f>IF($K142=0,0,(K142*100)/(D142*$J$3/60))</f>
        <v>71.865000000000009</v>
      </c>
      <c r="H142" s="344">
        <f>S134+S141</f>
        <v>71.999999999999986</v>
      </c>
      <c r="I142" s="345">
        <f>D142-F142-S142</f>
        <v>-45.730000000000004</v>
      </c>
      <c r="J142" s="346">
        <f>(D142-H142)/60*E142</f>
        <v>4693.333333333333</v>
      </c>
      <c r="K142" s="341">
        <f>F155</f>
        <v>4791</v>
      </c>
      <c r="L142" s="100">
        <f>IF($K142=0,0,K142/J142)</f>
        <v>1.0208096590909093</v>
      </c>
      <c r="N142" s="347" t="s">
        <v>15</v>
      </c>
      <c r="O142" s="347"/>
      <c r="P142" s="19">
        <f t="shared" ref="P142:U142" si="29">SUM(P133:P141)</f>
        <v>0</v>
      </c>
      <c r="Q142" s="19">
        <f t="shared" si="29"/>
        <v>150.99999999999977</v>
      </c>
      <c r="R142" s="19">
        <f t="shared" si="29"/>
        <v>92.999999999999972</v>
      </c>
      <c r="S142" s="19">
        <f t="shared" si="29"/>
        <v>101.99999999999996</v>
      </c>
      <c r="T142" s="19">
        <f t="shared" si="29"/>
        <v>15.000000000000027</v>
      </c>
      <c r="U142" s="19">
        <f t="shared" si="29"/>
        <v>0</v>
      </c>
      <c r="V142" s="19">
        <f>P142+Q142+R142+S142+T142+U142</f>
        <v>360.99999999999972</v>
      </c>
      <c r="W142" s="227"/>
      <c r="X142" s="227"/>
    </row>
    <row r="143" spans="1:24" ht="16.899999999999999" customHeight="1" thickBot="1">
      <c r="A143" s="317"/>
      <c r="B143" s="319"/>
      <c r="C143" s="319"/>
      <c r="D143" s="321"/>
      <c r="E143" s="323"/>
      <c r="F143" s="336"/>
      <c r="G143" s="340"/>
      <c r="H143" s="336"/>
      <c r="I143" s="340"/>
      <c r="J143" s="321"/>
      <c r="K143" s="342"/>
      <c r="L143" s="101">
        <f>K142-J142</f>
        <v>97.66666666666697</v>
      </c>
      <c r="N143" s="347"/>
      <c r="O143" s="347"/>
      <c r="P143" s="19"/>
      <c r="Q143" s="19"/>
      <c r="R143" s="19"/>
      <c r="S143" s="19"/>
      <c r="T143" s="19"/>
      <c r="U143" s="19"/>
      <c r="V143" s="19"/>
      <c r="W143" s="227"/>
      <c r="X143" s="227"/>
    </row>
    <row r="144" spans="1:24" ht="16.899999999999999" customHeight="1">
      <c r="A144" s="300" t="str">
        <f>A156</f>
        <v>Гренадин Риоба</v>
      </c>
      <c r="B144" s="318">
        <v>0.30555555555555552</v>
      </c>
      <c r="C144" s="318">
        <v>0.33333333333333331</v>
      </c>
      <c r="D144" s="320">
        <f>(C144-B144+(C144&lt;B144))*24*60</f>
        <v>40.000000000000014</v>
      </c>
      <c r="E144" s="322">
        <v>2200</v>
      </c>
      <c r="F144" s="335">
        <f>IF(E144=0,0,(F156/J118*60))</f>
        <v>33.03</v>
      </c>
      <c r="G144" s="339">
        <f>IF($K144=0,0,(K144*100)/(D144*$J$3/60))</f>
        <v>82.574999999999974</v>
      </c>
      <c r="H144" s="335">
        <f>T134+T141</f>
        <v>15.000000000000027</v>
      </c>
      <c r="I144" s="339">
        <f>D144-F144-T142</f>
        <v>-8.0300000000000136</v>
      </c>
      <c r="J144" s="320">
        <f>(D144-H144)/60*E144</f>
        <v>916.66666666666606</v>
      </c>
      <c r="K144" s="341">
        <f>F156</f>
        <v>1101</v>
      </c>
      <c r="L144" s="100">
        <f>IF($K144=0,0,K144/J144)</f>
        <v>1.2010909090909099</v>
      </c>
      <c r="V144" s="227"/>
      <c r="W144" s="227"/>
      <c r="X144" s="227"/>
    </row>
    <row r="145" spans="1:26" ht="16.899999999999999" customHeight="1" thickBot="1">
      <c r="A145" s="317"/>
      <c r="B145" s="319"/>
      <c r="C145" s="319"/>
      <c r="D145" s="321"/>
      <c r="E145" s="323"/>
      <c r="F145" s="336"/>
      <c r="G145" s="340"/>
      <c r="H145" s="336"/>
      <c r="I145" s="340"/>
      <c r="J145" s="321"/>
      <c r="K145" s="342"/>
      <c r="L145" s="101">
        <f>K144-J144</f>
        <v>184.33333333333394</v>
      </c>
      <c r="V145" s="227"/>
      <c r="W145" s="227"/>
      <c r="X145" s="227"/>
    </row>
    <row r="146" spans="1:26" ht="16.899999999999999" customHeight="1">
      <c r="A146" s="300">
        <f>A157</f>
        <v>0</v>
      </c>
      <c r="B146" s="318"/>
      <c r="C146" s="318"/>
      <c r="D146" s="320">
        <f>(C146-B146+(C146&lt;B146))*24*60</f>
        <v>0</v>
      </c>
      <c r="E146" s="322"/>
      <c r="F146" s="335">
        <f>IF(E146=0,0,(F157/J118*60))</f>
        <v>0</v>
      </c>
      <c r="G146" s="339">
        <f>IF($K146=0,0,(K146*100)/(D146*$J$3/60))</f>
        <v>0</v>
      </c>
      <c r="H146" s="335">
        <f>U134+U141</f>
        <v>0</v>
      </c>
      <c r="I146" s="339">
        <f>D146-F146-U142</f>
        <v>0</v>
      </c>
      <c r="J146" s="320">
        <f>(D146-H146)/60*E146</f>
        <v>0</v>
      </c>
      <c r="K146" s="341">
        <f>F157</f>
        <v>0</v>
      </c>
      <c r="L146" s="100">
        <f>IF($K146=0,0,K146/J146)</f>
        <v>0</v>
      </c>
      <c r="V146" s="227"/>
      <c r="W146" s="227"/>
      <c r="X146" s="227"/>
    </row>
    <row r="147" spans="1:26" ht="16.899999999999999" customHeight="1" thickBot="1">
      <c r="A147" s="317"/>
      <c r="B147" s="319"/>
      <c r="C147" s="319"/>
      <c r="D147" s="321"/>
      <c r="E147" s="323"/>
      <c r="F147" s="336"/>
      <c r="G147" s="340"/>
      <c r="H147" s="336"/>
      <c r="I147" s="340"/>
      <c r="J147" s="321"/>
      <c r="K147" s="342"/>
      <c r="L147" s="103">
        <f>K146-J146</f>
        <v>0</v>
      </c>
      <c r="V147" s="227"/>
      <c r="W147" s="227"/>
      <c r="X147" s="227"/>
    </row>
    <row r="148" spans="1:26" s="104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228" t="s">
        <v>81</v>
      </c>
      <c r="K148" s="140" t="s">
        <v>82</v>
      </c>
      <c r="L148" s="354">
        <f>IF($K149=0,0,K149/J149)</f>
        <v>1.1994767822105947</v>
      </c>
      <c r="N148"/>
      <c r="O148"/>
      <c r="P148"/>
      <c r="Q148"/>
      <c r="R148"/>
      <c r="S148"/>
      <c r="T148"/>
      <c r="U148"/>
      <c r="V148" s="227"/>
      <c r="W148" s="105"/>
      <c r="X148" s="105"/>
    </row>
    <row r="149" spans="1:26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41">
        <f>J136+J138+J140+J142+J144+J146</f>
        <v>15290.000000000005</v>
      </c>
      <c r="K149" s="140">
        <f>K136+K138+K140+K142+K144+K146</f>
        <v>18340</v>
      </c>
      <c r="L149" s="355"/>
      <c r="M149" s="227"/>
      <c r="V149" s="227"/>
      <c r="W149" s="227"/>
      <c r="X149" s="227"/>
    </row>
    <row r="150" spans="1:26" ht="17.25" customHeight="1">
      <c r="A150" s="363" t="s">
        <v>11</v>
      </c>
      <c r="B150" s="364"/>
      <c r="C150" s="364"/>
      <c r="D150" s="364"/>
      <c r="E150" s="337"/>
      <c r="F150" s="300" t="s">
        <v>78</v>
      </c>
      <c r="G150" s="300" t="s">
        <v>80</v>
      </c>
      <c r="H150" s="367"/>
      <c r="I150" s="20"/>
      <c r="J150" s="21"/>
      <c r="K150" s="22"/>
      <c r="L150" s="367" t="s">
        <v>56</v>
      </c>
      <c r="M150" s="356"/>
      <c r="V150" s="227"/>
      <c r="W150" s="106"/>
      <c r="X150" s="106"/>
    </row>
    <row r="151" spans="1:26" ht="17.25" customHeight="1" thickBot="1">
      <c r="A151" s="365"/>
      <c r="B151" s="366"/>
      <c r="C151" s="366"/>
      <c r="D151" s="366"/>
      <c r="E151" s="338"/>
      <c r="F151" s="302"/>
      <c r="G151" s="301"/>
      <c r="H151" s="416"/>
      <c r="I151" s="117"/>
      <c r="J151" s="118"/>
      <c r="K151" s="115"/>
      <c r="L151" s="368"/>
      <c r="M151" s="356"/>
      <c r="V151" s="227"/>
      <c r="W151" s="106"/>
      <c r="X151" s="106"/>
    </row>
    <row r="152" spans="1:26" ht="15.75" thickBot="1">
      <c r="A152" s="357" t="s">
        <v>466</v>
      </c>
      <c r="B152" s="358"/>
      <c r="C152" s="358"/>
      <c r="D152" s="358"/>
      <c r="E152" s="359"/>
      <c r="F152" s="62"/>
      <c r="G152" s="63">
        <v>876</v>
      </c>
      <c r="H152" s="131"/>
      <c r="I152" s="121"/>
      <c r="J152" s="135"/>
      <c r="K152" s="123">
        <f>G152</f>
        <v>876</v>
      </c>
      <c r="L152" s="136"/>
      <c r="M152" s="133"/>
      <c r="V152" s="227"/>
      <c r="W152" s="227"/>
      <c r="X152" s="227"/>
    </row>
    <row r="153" spans="1:26" ht="13.5" customHeight="1" thickBot="1">
      <c r="A153" s="360" t="s">
        <v>467</v>
      </c>
      <c r="B153" s="361"/>
      <c r="C153" s="361"/>
      <c r="D153" s="361"/>
      <c r="E153" s="362"/>
      <c r="F153" s="62">
        <v>6220</v>
      </c>
      <c r="G153" s="64">
        <v>6204</v>
      </c>
      <c r="H153" s="132"/>
      <c r="I153" s="110"/>
      <c r="J153" s="134"/>
      <c r="K153" s="17">
        <f t="shared" ref="K153:K157" si="30">G153</f>
        <v>6204</v>
      </c>
      <c r="L153" s="137"/>
      <c r="M153" s="133"/>
      <c r="V153" s="227"/>
      <c r="W153" s="227"/>
      <c r="X153" s="227"/>
    </row>
    <row r="154" spans="1:26" ht="13.5" customHeight="1" thickBot="1">
      <c r="A154" s="360" t="s">
        <v>468</v>
      </c>
      <c r="B154" s="361"/>
      <c r="C154" s="361"/>
      <c r="D154" s="361"/>
      <c r="E154" s="362"/>
      <c r="F154" s="62">
        <v>6228</v>
      </c>
      <c r="G154" s="64">
        <v>6210</v>
      </c>
      <c r="H154" s="132"/>
      <c r="I154" s="110"/>
      <c r="J154" s="134"/>
      <c r="K154" s="17">
        <f t="shared" si="30"/>
        <v>6210</v>
      </c>
      <c r="L154" s="137"/>
      <c r="M154" s="133"/>
      <c r="V154" s="227"/>
      <c r="W154" s="227"/>
      <c r="X154" s="227"/>
    </row>
    <row r="155" spans="1:26" ht="13.5" customHeight="1" thickBot="1">
      <c r="A155" s="360" t="s">
        <v>471</v>
      </c>
      <c r="B155" s="361"/>
      <c r="C155" s="361"/>
      <c r="D155" s="361"/>
      <c r="E155" s="362"/>
      <c r="F155" s="62">
        <v>4791</v>
      </c>
      <c r="G155" s="64">
        <v>4782</v>
      </c>
      <c r="H155" s="132"/>
      <c r="I155" s="110"/>
      <c r="J155" s="134"/>
      <c r="K155" s="17">
        <f t="shared" si="30"/>
        <v>4782</v>
      </c>
      <c r="L155" s="137"/>
      <c r="M155" s="133"/>
      <c r="V155" s="227"/>
      <c r="W155" s="227"/>
      <c r="X155" s="227"/>
    </row>
    <row r="156" spans="1:26" ht="13.5" customHeight="1" thickBot="1">
      <c r="A156" s="360" t="s">
        <v>472</v>
      </c>
      <c r="B156" s="361"/>
      <c r="C156" s="361"/>
      <c r="D156" s="361"/>
      <c r="E156" s="362"/>
      <c r="F156" s="62">
        <v>1101</v>
      </c>
      <c r="G156" s="64"/>
      <c r="H156" s="132"/>
      <c r="I156" s="110"/>
      <c r="J156" s="134"/>
      <c r="K156" s="17">
        <f t="shared" si="30"/>
        <v>0</v>
      </c>
      <c r="L156" s="137"/>
      <c r="M156" s="133"/>
      <c r="V156" s="227"/>
      <c r="W156" s="227"/>
      <c r="X156" s="227"/>
    </row>
    <row r="157" spans="1:26" ht="13.5" customHeight="1" thickBot="1">
      <c r="A157" s="369"/>
      <c r="B157" s="370"/>
      <c r="C157" s="370"/>
      <c r="D157" s="370"/>
      <c r="E157" s="371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227"/>
      <c r="W157" s="227"/>
      <c r="X157" s="227"/>
    </row>
    <row r="158" spans="1:26" ht="13.5" thickBot="1">
      <c r="A158" s="372" t="s">
        <v>79</v>
      </c>
      <c r="B158" s="373"/>
      <c r="C158" s="373"/>
      <c r="D158" s="373"/>
      <c r="E158" s="373"/>
      <c r="F158" s="374"/>
      <c r="G158" s="374"/>
      <c r="H158" s="374"/>
      <c r="I158" s="373"/>
      <c r="J158" s="375"/>
      <c r="K158" s="116">
        <f>SUM(K152:K157)</f>
        <v>18072</v>
      </c>
      <c r="L158" s="116">
        <f>SUM(L153+L153)</f>
        <v>0</v>
      </c>
      <c r="M158" s="112"/>
      <c r="V158" s="227"/>
    </row>
    <row r="159" spans="1:26" ht="12.75" customHeight="1" thickBot="1"/>
    <row r="160" spans="1:26" ht="12.75" customHeight="1" thickBot="1">
      <c r="A160" s="376" t="s">
        <v>11</v>
      </c>
      <c r="B160" s="376" t="s">
        <v>59</v>
      </c>
      <c r="C160" s="378"/>
      <c r="D160" s="380" t="s">
        <v>58</v>
      </c>
      <c r="E160" s="378" t="s">
        <v>1</v>
      </c>
      <c r="F160" s="383" t="s">
        <v>6</v>
      </c>
      <c r="G160" s="384"/>
      <c r="H160" s="380" t="s">
        <v>5</v>
      </c>
      <c r="I160" s="388" t="s">
        <v>12</v>
      </c>
      <c r="J160" s="389"/>
      <c r="K160" s="380" t="s">
        <v>38</v>
      </c>
      <c r="L160" s="376" t="s">
        <v>0</v>
      </c>
      <c r="M160" s="383"/>
      <c r="N160" s="384"/>
      <c r="O160" s="380" t="s">
        <v>4</v>
      </c>
      <c r="P160" s="380" t="s">
        <v>2</v>
      </c>
      <c r="Q160" s="380" t="s">
        <v>3</v>
      </c>
      <c r="S160" s="390" t="s">
        <v>26</v>
      </c>
      <c r="T160" s="391"/>
      <c r="U160" s="391"/>
      <c r="V160" s="391"/>
      <c r="W160" s="391"/>
      <c r="X160" s="391"/>
      <c r="Y160" s="391"/>
      <c r="Z160" s="392"/>
    </row>
    <row r="161" spans="1:28" s="85" customFormat="1" ht="25.5" customHeight="1" thickBot="1">
      <c r="A161" s="377"/>
      <c r="B161" s="377"/>
      <c r="C161" s="379"/>
      <c r="D161" s="381"/>
      <c r="E161" s="382"/>
      <c r="F161" s="385"/>
      <c r="G161" s="386"/>
      <c r="H161" s="387"/>
      <c r="I161" s="27" t="s">
        <v>13</v>
      </c>
      <c r="J161" s="28" t="s">
        <v>14</v>
      </c>
      <c r="K161" s="381"/>
      <c r="L161" s="377"/>
      <c r="M161" s="399"/>
      <c r="N161" s="400"/>
      <c r="O161" s="381"/>
      <c r="P161" s="381"/>
      <c r="Q161" s="381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405" t="str">
        <f>A152</f>
        <v>Вишня Риоба</v>
      </c>
      <c r="B162" s="23">
        <f>B136</f>
        <v>0</v>
      </c>
      <c r="C162" s="23">
        <f>B162+1/24</f>
        <v>4.1666666666666664E-2</v>
      </c>
      <c r="D162" s="1"/>
      <c r="E162" s="233"/>
      <c r="F162" s="408"/>
      <c r="G162" s="409"/>
      <c r="H162" s="2"/>
      <c r="I162" s="3"/>
      <c r="J162" s="3"/>
      <c r="K162" s="29">
        <f>(J162-I162+(J162&lt;I162))*24*60</f>
        <v>0</v>
      </c>
      <c r="L162" s="410"/>
      <c r="M162" s="411"/>
      <c r="N162" s="412"/>
      <c r="O162" s="35">
        <f t="shared" ref="O162:O225" si="31">IF(H162=$V$5,$F$122,"")</f>
        <v>0</v>
      </c>
      <c r="P162" s="233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406"/>
      <c r="B163" s="24">
        <f>C162</f>
        <v>4.1666666666666664E-2</v>
      </c>
      <c r="C163" s="24">
        <f>B163+1/24</f>
        <v>8.3333333333333329E-2</v>
      </c>
      <c r="D163" s="5"/>
      <c r="E163" s="231"/>
      <c r="F163" s="398"/>
      <c r="G163" s="398"/>
      <c r="H163" s="6"/>
      <c r="I163" s="7"/>
      <c r="J163" s="7"/>
      <c r="K163" s="30">
        <f t="shared" ref="K163:K226" si="32">(J163-I163+(J163&lt;I163))*24*60</f>
        <v>0</v>
      </c>
      <c r="L163" s="395"/>
      <c r="M163" s="396"/>
      <c r="N163" s="397"/>
      <c r="O163" s="36">
        <f t="shared" si="31"/>
        <v>0</v>
      </c>
      <c r="P163" s="231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406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231"/>
      <c r="F164" s="398"/>
      <c r="G164" s="398"/>
      <c r="H164" s="6"/>
      <c r="I164" s="7"/>
      <c r="J164" s="7"/>
      <c r="K164" s="30">
        <f t="shared" si="32"/>
        <v>0</v>
      </c>
      <c r="L164" s="395"/>
      <c r="M164" s="396"/>
      <c r="N164" s="397"/>
      <c r="O164" s="36">
        <f t="shared" si="31"/>
        <v>0</v>
      </c>
      <c r="P164" s="231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406"/>
      <c r="B165" s="24">
        <f t="shared" si="41"/>
        <v>0.125</v>
      </c>
      <c r="C165" s="24">
        <f t="shared" si="42"/>
        <v>0.16666666666666666</v>
      </c>
      <c r="D165" s="5"/>
      <c r="E165" s="231"/>
      <c r="F165" s="398"/>
      <c r="G165" s="398"/>
      <c r="H165" s="6"/>
      <c r="I165" s="7"/>
      <c r="J165" s="7"/>
      <c r="K165" s="30">
        <f t="shared" si="32"/>
        <v>0</v>
      </c>
      <c r="L165" s="395"/>
      <c r="M165" s="396"/>
      <c r="N165" s="397"/>
      <c r="O165" s="36">
        <f t="shared" si="31"/>
        <v>0</v>
      </c>
      <c r="P165" s="231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406"/>
      <c r="B166" s="24">
        <f t="shared" si="41"/>
        <v>0.16666666666666666</v>
      </c>
      <c r="C166" s="24">
        <f t="shared" si="42"/>
        <v>0.20833333333333331</v>
      </c>
      <c r="D166" s="5"/>
      <c r="E166" s="231"/>
      <c r="F166" s="398"/>
      <c r="G166" s="398"/>
      <c r="H166" s="6"/>
      <c r="I166" s="7"/>
      <c r="J166" s="7"/>
      <c r="K166" s="30">
        <f t="shared" si="32"/>
        <v>0</v>
      </c>
      <c r="L166" s="395"/>
      <c r="M166" s="396"/>
      <c r="N166" s="397"/>
      <c r="O166" s="36">
        <f t="shared" si="31"/>
        <v>0</v>
      </c>
      <c r="P166" s="231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406"/>
      <c r="B167" s="24">
        <f t="shared" si="41"/>
        <v>0.20833333333333331</v>
      </c>
      <c r="C167" s="24">
        <f t="shared" si="42"/>
        <v>0.24999999999999997</v>
      </c>
      <c r="D167" s="5"/>
      <c r="E167" s="231"/>
      <c r="F167" s="398"/>
      <c r="G167" s="398"/>
      <c r="H167" s="6"/>
      <c r="I167" s="7"/>
      <c r="J167" s="7"/>
      <c r="K167" s="30">
        <f t="shared" si="32"/>
        <v>0</v>
      </c>
      <c r="L167" s="395"/>
      <c r="M167" s="396"/>
      <c r="N167" s="397"/>
      <c r="O167" s="36">
        <f t="shared" si="31"/>
        <v>0</v>
      </c>
      <c r="P167" s="231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406"/>
      <c r="B168" s="24">
        <f t="shared" si="41"/>
        <v>0.24999999999999997</v>
      </c>
      <c r="C168" s="24">
        <f t="shared" si="42"/>
        <v>0.29166666666666663</v>
      </c>
      <c r="D168" s="5"/>
      <c r="E168" s="234"/>
      <c r="F168" s="398"/>
      <c r="G168" s="398"/>
      <c r="H168" s="6"/>
      <c r="I168" s="7"/>
      <c r="J168" s="7"/>
      <c r="K168" s="30">
        <f t="shared" si="32"/>
        <v>0</v>
      </c>
      <c r="L168" s="395"/>
      <c r="M168" s="396"/>
      <c r="N168" s="397"/>
      <c r="O168" s="36">
        <f t="shared" si="31"/>
        <v>0</v>
      </c>
      <c r="P168" s="231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406"/>
      <c r="B169" s="24">
        <f t="shared" si="41"/>
        <v>0.29166666666666663</v>
      </c>
      <c r="C169" s="24">
        <f t="shared" si="42"/>
        <v>0.33333333333333331</v>
      </c>
      <c r="D169" s="5"/>
      <c r="E169" s="234"/>
      <c r="F169" s="393"/>
      <c r="G169" s="394"/>
      <c r="H169" s="6"/>
      <c r="I169" s="7"/>
      <c r="J169" s="7"/>
      <c r="K169" s="30">
        <f t="shared" si="32"/>
        <v>0</v>
      </c>
      <c r="L169" s="395"/>
      <c r="M169" s="396"/>
      <c r="N169" s="397"/>
      <c r="O169" s="36">
        <f t="shared" si="31"/>
        <v>0</v>
      </c>
      <c r="P169" s="231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406"/>
      <c r="B170" s="24">
        <f t="shared" si="41"/>
        <v>0.33333333333333331</v>
      </c>
      <c r="C170" s="24">
        <f t="shared" si="42"/>
        <v>0.375</v>
      </c>
      <c r="D170" s="5"/>
      <c r="E170" s="234"/>
      <c r="F170" s="393"/>
      <c r="G170" s="394"/>
      <c r="H170" s="6"/>
      <c r="I170" s="7"/>
      <c r="J170" s="7"/>
      <c r="K170" s="30">
        <f t="shared" si="32"/>
        <v>0</v>
      </c>
      <c r="L170" s="395"/>
      <c r="M170" s="396"/>
      <c r="N170" s="397"/>
      <c r="O170" s="36">
        <f t="shared" si="31"/>
        <v>0</v>
      </c>
      <c r="P170" s="231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406"/>
      <c r="B171" s="24">
        <f t="shared" si="41"/>
        <v>0.375</v>
      </c>
      <c r="C171" s="24">
        <f t="shared" si="42"/>
        <v>0.41666666666666669</v>
      </c>
      <c r="D171" s="5"/>
      <c r="E171" s="234"/>
      <c r="F171" s="398"/>
      <c r="G171" s="398"/>
      <c r="H171" s="6"/>
      <c r="I171" s="7"/>
      <c r="J171" s="7"/>
      <c r="K171" s="30">
        <f t="shared" si="32"/>
        <v>0</v>
      </c>
      <c r="L171" s="395"/>
      <c r="M171" s="396"/>
      <c r="N171" s="397"/>
      <c r="O171" s="36">
        <f t="shared" si="31"/>
        <v>0</v>
      </c>
      <c r="P171" s="231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406"/>
      <c r="B172" s="24">
        <f t="shared" si="41"/>
        <v>0.41666666666666669</v>
      </c>
      <c r="C172" s="24">
        <f t="shared" si="42"/>
        <v>0.45833333333333337</v>
      </c>
      <c r="D172" s="10"/>
      <c r="E172" s="234"/>
      <c r="F172" s="398"/>
      <c r="G172" s="398"/>
      <c r="H172" s="6"/>
      <c r="I172" s="7"/>
      <c r="J172" s="7"/>
      <c r="K172" s="30">
        <f t="shared" si="32"/>
        <v>0</v>
      </c>
      <c r="L172" s="395"/>
      <c r="M172" s="396"/>
      <c r="N172" s="397"/>
      <c r="O172" s="36">
        <f t="shared" si="31"/>
        <v>0</v>
      </c>
      <c r="P172" s="231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407"/>
      <c r="B173" s="25">
        <f t="shared" si="41"/>
        <v>0.45833333333333337</v>
      </c>
      <c r="C173" s="26">
        <f t="shared" si="42"/>
        <v>0.5</v>
      </c>
      <c r="D173" s="235"/>
      <c r="E173" s="235"/>
      <c r="F173" s="401"/>
      <c r="G173" s="401"/>
      <c r="H173" s="6"/>
      <c r="I173" s="13"/>
      <c r="J173" s="13"/>
      <c r="K173" s="31">
        <f t="shared" si="32"/>
        <v>0</v>
      </c>
      <c r="L173" s="402"/>
      <c r="M173" s="403"/>
      <c r="N173" s="404"/>
      <c r="O173" s="39">
        <f t="shared" si="31"/>
        <v>0</v>
      </c>
      <c r="P173" s="232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405" t="str">
        <f>A153</f>
        <v xml:space="preserve">Голубой кюрасао Риоба </v>
      </c>
      <c r="B174" s="23">
        <f>B138</f>
        <v>0.83333333333333337</v>
      </c>
      <c r="C174" s="23">
        <f>B174+1/24</f>
        <v>0.875</v>
      </c>
      <c r="D174" s="1"/>
      <c r="E174" s="233"/>
      <c r="F174" s="408" t="s">
        <v>410</v>
      </c>
      <c r="G174" s="409"/>
      <c r="H174" s="2" t="s">
        <v>99</v>
      </c>
      <c r="I174" s="3">
        <v>0.83333333333333337</v>
      </c>
      <c r="J174" s="3">
        <v>0.84444444444444444</v>
      </c>
      <c r="K174" s="29">
        <f t="shared" si="32"/>
        <v>15.999999999999943</v>
      </c>
      <c r="L174" s="410"/>
      <c r="M174" s="411"/>
      <c r="N174" s="412"/>
      <c r="O174" s="35" t="str">
        <f t="shared" si="31"/>
        <v/>
      </c>
      <c r="P174" s="233"/>
      <c r="Q174" s="4"/>
      <c r="R174"/>
      <c r="S174" s="33">
        <f t="shared" si="33"/>
        <v>15.999999999999943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406"/>
      <c r="B175" s="24">
        <f>C174</f>
        <v>0.875</v>
      </c>
      <c r="C175" s="24">
        <f>B175+1/24</f>
        <v>0.91666666666666663</v>
      </c>
      <c r="D175" s="5"/>
      <c r="E175" s="231"/>
      <c r="F175" s="398" t="s">
        <v>183</v>
      </c>
      <c r="G175" s="398"/>
      <c r="H175" s="6" t="s">
        <v>99</v>
      </c>
      <c r="I175" s="7">
        <v>0.92708333333333337</v>
      </c>
      <c r="J175" s="7">
        <v>0.93055555555555547</v>
      </c>
      <c r="K175" s="30">
        <f t="shared" si="32"/>
        <v>4.9999999999998224</v>
      </c>
      <c r="L175" s="395"/>
      <c r="M175" s="396"/>
      <c r="N175" s="397"/>
      <c r="O175" s="36" t="str">
        <f t="shared" si="31"/>
        <v/>
      </c>
      <c r="P175" s="231"/>
      <c r="Q175" s="8"/>
      <c r="R175"/>
      <c r="S175" s="33">
        <f t="shared" si="33"/>
        <v>4.9999999999998224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406"/>
      <c r="B176" s="24">
        <f t="shared" ref="B176:B184" si="43">C175</f>
        <v>0.91666666666666663</v>
      </c>
      <c r="C176" s="24">
        <f t="shared" ref="C176:C184" si="44">B176+1/24</f>
        <v>0.95833333333333326</v>
      </c>
      <c r="D176" s="5"/>
      <c r="E176" s="231"/>
      <c r="F176" s="398" t="s">
        <v>407</v>
      </c>
      <c r="G176" s="398"/>
      <c r="H176" s="6" t="s">
        <v>102</v>
      </c>
      <c r="I176" s="7">
        <v>0.93194444444444446</v>
      </c>
      <c r="J176" s="7">
        <v>0.93680555555555556</v>
      </c>
      <c r="K176" s="30">
        <f t="shared" si="32"/>
        <v>6.9999999999999751</v>
      </c>
      <c r="L176" s="395"/>
      <c r="M176" s="396"/>
      <c r="N176" s="397"/>
      <c r="O176" s="36" t="str">
        <f t="shared" si="31"/>
        <v/>
      </c>
      <c r="P176" s="231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6.9999999999999751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406"/>
      <c r="B177" s="24">
        <f t="shared" si="43"/>
        <v>0.95833333333333326</v>
      </c>
      <c r="C177" s="24">
        <f t="shared" si="44"/>
        <v>0.99999999999999989</v>
      </c>
      <c r="D177" s="5"/>
      <c r="E177" s="231"/>
      <c r="F177" s="398" t="s">
        <v>180</v>
      </c>
      <c r="G177" s="398"/>
      <c r="H177" s="6" t="s">
        <v>99</v>
      </c>
      <c r="I177" s="7">
        <v>0.93680555555555556</v>
      </c>
      <c r="J177" s="7">
        <v>2.2222222222222223E-2</v>
      </c>
      <c r="K177" s="30">
        <f t="shared" si="32"/>
        <v>123.00000000000004</v>
      </c>
      <c r="L177" s="395"/>
      <c r="M177" s="396"/>
      <c r="N177" s="397"/>
      <c r="O177" s="36" t="str">
        <f t="shared" si="31"/>
        <v/>
      </c>
      <c r="P177" s="231"/>
      <c r="Q177" s="8"/>
      <c r="R177"/>
      <c r="S177" s="33">
        <f t="shared" si="33"/>
        <v>123.00000000000004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406"/>
      <c r="B178" s="24">
        <f t="shared" si="43"/>
        <v>0.99999999999999989</v>
      </c>
      <c r="C178" s="24">
        <f t="shared" si="44"/>
        <v>1.0416666666666665</v>
      </c>
      <c r="D178" s="5"/>
      <c r="E178" s="231"/>
      <c r="F178" s="398"/>
      <c r="G178" s="398"/>
      <c r="H178" s="6"/>
      <c r="I178" s="7"/>
      <c r="J178" s="7"/>
      <c r="K178" s="30">
        <f t="shared" si="32"/>
        <v>0</v>
      </c>
      <c r="L178" s="395"/>
      <c r="M178" s="396"/>
      <c r="N178" s="397"/>
      <c r="O178" s="36">
        <f t="shared" si="31"/>
        <v>0</v>
      </c>
      <c r="P178" s="231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406"/>
      <c r="B179" s="24">
        <f t="shared" si="43"/>
        <v>1.0416666666666665</v>
      </c>
      <c r="C179" s="24">
        <f t="shared" si="44"/>
        <v>1.0833333333333333</v>
      </c>
      <c r="D179" s="5"/>
      <c r="E179" s="231"/>
      <c r="F179" s="398"/>
      <c r="G179" s="398"/>
      <c r="H179" s="6"/>
      <c r="I179" s="7"/>
      <c r="J179" s="7"/>
      <c r="K179" s="30">
        <f t="shared" si="32"/>
        <v>0</v>
      </c>
      <c r="L179" s="395"/>
      <c r="M179" s="396"/>
      <c r="N179" s="397"/>
      <c r="O179" s="36">
        <f t="shared" si="31"/>
        <v>0</v>
      </c>
      <c r="P179" s="231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406"/>
      <c r="B180" s="24">
        <f t="shared" si="43"/>
        <v>1.0833333333333333</v>
      </c>
      <c r="C180" s="24">
        <f t="shared" si="44"/>
        <v>1.125</v>
      </c>
      <c r="D180" s="5"/>
      <c r="E180" s="234"/>
      <c r="F180" s="398"/>
      <c r="G180" s="398"/>
      <c r="H180" s="6"/>
      <c r="I180" s="7"/>
      <c r="J180" s="7"/>
      <c r="K180" s="30">
        <f t="shared" si="32"/>
        <v>0</v>
      </c>
      <c r="L180" s="395"/>
      <c r="M180" s="396"/>
      <c r="N180" s="397"/>
      <c r="O180" s="36">
        <f t="shared" si="31"/>
        <v>0</v>
      </c>
      <c r="P180" s="231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406"/>
      <c r="B181" s="24">
        <f t="shared" si="43"/>
        <v>1.125</v>
      </c>
      <c r="C181" s="24">
        <f t="shared" si="44"/>
        <v>1.1666666666666667</v>
      </c>
      <c r="D181" s="5"/>
      <c r="E181" s="234"/>
      <c r="F181" s="393"/>
      <c r="G181" s="394"/>
      <c r="H181" s="6"/>
      <c r="I181" s="7"/>
      <c r="J181" s="7"/>
      <c r="K181" s="30">
        <f t="shared" si="32"/>
        <v>0</v>
      </c>
      <c r="L181" s="395"/>
      <c r="M181" s="396"/>
      <c r="N181" s="397"/>
      <c r="O181" s="36">
        <f t="shared" si="31"/>
        <v>0</v>
      </c>
      <c r="P181" s="231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406"/>
      <c r="B182" s="24">
        <f t="shared" si="43"/>
        <v>1.1666666666666667</v>
      </c>
      <c r="C182" s="24">
        <f t="shared" si="44"/>
        <v>1.2083333333333335</v>
      </c>
      <c r="D182" s="5"/>
      <c r="E182" s="234"/>
      <c r="F182" s="393"/>
      <c r="G182" s="394"/>
      <c r="H182" s="6"/>
      <c r="I182" s="7"/>
      <c r="J182" s="7"/>
      <c r="K182" s="30">
        <f t="shared" si="32"/>
        <v>0</v>
      </c>
      <c r="L182" s="395"/>
      <c r="M182" s="396"/>
      <c r="N182" s="397"/>
      <c r="O182" s="36">
        <f t="shared" si="31"/>
        <v>0</v>
      </c>
      <c r="P182" s="231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406"/>
      <c r="B183" s="24">
        <f t="shared" si="43"/>
        <v>1.2083333333333335</v>
      </c>
      <c r="C183" s="24">
        <f t="shared" si="44"/>
        <v>1.2500000000000002</v>
      </c>
      <c r="D183" s="5"/>
      <c r="E183" s="234"/>
      <c r="F183" s="398"/>
      <c r="G183" s="398"/>
      <c r="H183" s="6"/>
      <c r="I183" s="7"/>
      <c r="J183" s="7"/>
      <c r="K183" s="30">
        <f t="shared" si="32"/>
        <v>0</v>
      </c>
      <c r="L183" s="395"/>
      <c r="M183" s="396"/>
      <c r="N183" s="397"/>
      <c r="O183" s="36">
        <f t="shared" si="31"/>
        <v>0</v>
      </c>
      <c r="P183" s="231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407"/>
      <c r="B184" s="25">
        <f t="shared" si="43"/>
        <v>1.2500000000000002</v>
      </c>
      <c r="C184" s="25">
        <f t="shared" si="44"/>
        <v>1.291666666666667</v>
      </c>
      <c r="D184" s="15"/>
      <c r="E184" s="235"/>
      <c r="F184" s="401"/>
      <c r="G184" s="401"/>
      <c r="H184" s="12"/>
      <c r="I184" s="13"/>
      <c r="J184" s="13"/>
      <c r="K184" s="31">
        <f t="shared" si="32"/>
        <v>0</v>
      </c>
      <c r="L184" s="402"/>
      <c r="M184" s="403"/>
      <c r="N184" s="404"/>
      <c r="O184" s="39">
        <f t="shared" si="31"/>
        <v>0</v>
      </c>
      <c r="P184" s="232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405" t="str">
        <f>A154</f>
        <v>Карамель Риоба</v>
      </c>
      <c r="B185" s="23">
        <f>B140</f>
        <v>2.2222222222222223E-2</v>
      </c>
      <c r="C185" s="23">
        <f>B185+1/24</f>
        <v>6.3888888888888884E-2</v>
      </c>
      <c r="D185" s="1"/>
      <c r="E185" s="233"/>
      <c r="F185" s="408" t="s">
        <v>410</v>
      </c>
      <c r="G185" s="409"/>
      <c r="H185" s="2" t="s">
        <v>99</v>
      </c>
      <c r="I185" s="3">
        <v>2.2222222222222223E-2</v>
      </c>
      <c r="J185" s="3">
        <v>2.9166666666666664E-2</v>
      </c>
      <c r="K185" s="29">
        <f t="shared" si="32"/>
        <v>9.9999999999999947</v>
      </c>
      <c r="L185" s="410"/>
      <c r="M185" s="411"/>
      <c r="N185" s="412"/>
      <c r="O185" s="35" t="str">
        <f t="shared" si="31"/>
        <v/>
      </c>
      <c r="P185" s="233"/>
      <c r="Q185" s="4"/>
      <c r="R185"/>
      <c r="S185" s="33">
        <f t="shared" si="33"/>
        <v>9.9999999999999947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406"/>
      <c r="B186" s="24">
        <f>C185</f>
        <v>6.3888888888888884E-2</v>
      </c>
      <c r="C186" s="24">
        <f>B186+1/24</f>
        <v>0.10555555555555554</v>
      </c>
      <c r="D186" s="5"/>
      <c r="E186" s="231"/>
      <c r="F186" s="398" t="s">
        <v>354</v>
      </c>
      <c r="G186" s="398"/>
      <c r="H186" s="6" t="s">
        <v>102</v>
      </c>
      <c r="I186" s="7">
        <v>5.1388888888888894E-2</v>
      </c>
      <c r="J186" s="7">
        <v>5.9722222222222225E-2</v>
      </c>
      <c r="K186" s="30">
        <f t="shared" si="32"/>
        <v>11.999999999999996</v>
      </c>
      <c r="L186" s="395" t="s">
        <v>469</v>
      </c>
      <c r="M186" s="396"/>
      <c r="N186" s="397"/>
      <c r="O186" s="36" t="str">
        <f t="shared" si="31"/>
        <v/>
      </c>
      <c r="P186" s="231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11.999999999999996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406"/>
      <c r="B187" s="24">
        <f t="shared" ref="B187:B195" si="45">C186</f>
        <v>0.10555555555555554</v>
      </c>
      <c r="C187" s="24">
        <f t="shared" ref="C187:C195" si="46">B187+1/24</f>
        <v>0.1472222222222222</v>
      </c>
      <c r="D187" s="5"/>
      <c r="E187" s="231"/>
      <c r="F187" s="398" t="s">
        <v>182</v>
      </c>
      <c r="G187" s="398"/>
      <c r="H187" s="6" t="s">
        <v>102</v>
      </c>
      <c r="I187" s="7">
        <v>0.1125</v>
      </c>
      <c r="J187" s="7">
        <v>0.11875000000000001</v>
      </c>
      <c r="K187" s="30">
        <f t="shared" si="32"/>
        <v>9.0000000000000071</v>
      </c>
      <c r="L187" s="395" t="s">
        <v>470</v>
      </c>
      <c r="M187" s="396"/>
      <c r="N187" s="397"/>
      <c r="O187" s="36" t="str">
        <f t="shared" si="31"/>
        <v/>
      </c>
      <c r="P187" s="231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9.0000000000000071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406"/>
      <c r="B188" s="24">
        <f t="shared" si="45"/>
        <v>0.1472222222222222</v>
      </c>
      <c r="C188" s="24">
        <f t="shared" si="46"/>
        <v>0.18888888888888886</v>
      </c>
      <c r="D188" s="5"/>
      <c r="E188" s="231"/>
      <c r="F188" s="398" t="s">
        <v>183</v>
      </c>
      <c r="G188" s="398"/>
      <c r="H188" s="6" t="s">
        <v>99</v>
      </c>
      <c r="I188" s="7">
        <v>0.12361111111111112</v>
      </c>
      <c r="J188" s="7">
        <v>0.13472222222222222</v>
      </c>
      <c r="K188" s="30">
        <f t="shared" si="32"/>
        <v>15.999999999999982</v>
      </c>
      <c r="L188" s="395"/>
      <c r="M188" s="396"/>
      <c r="N188" s="397"/>
      <c r="O188" s="36" t="str">
        <f t="shared" si="31"/>
        <v/>
      </c>
      <c r="P188" s="231"/>
      <c r="Q188" s="8"/>
      <c r="R188"/>
      <c r="S188" s="33">
        <f t="shared" si="33"/>
        <v>15.999999999999982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406"/>
      <c r="B189" s="24">
        <f t="shared" si="45"/>
        <v>0.18888888888888886</v>
      </c>
      <c r="C189" s="24">
        <f t="shared" si="46"/>
        <v>0.23055555555555551</v>
      </c>
      <c r="D189" s="5"/>
      <c r="E189" s="231"/>
      <c r="F189" s="398" t="s">
        <v>187</v>
      </c>
      <c r="G189" s="398"/>
      <c r="H189" s="6" t="s">
        <v>99</v>
      </c>
      <c r="I189" s="7">
        <v>0.13472222222222222</v>
      </c>
      <c r="J189" s="7">
        <v>0.16666666666666666</v>
      </c>
      <c r="K189" s="30">
        <f t="shared" si="32"/>
        <v>46</v>
      </c>
      <c r="L189" s="395"/>
      <c r="M189" s="396"/>
      <c r="N189" s="397"/>
      <c r="O189" s="36" t="str">
        <f t="shared" si="31"/>
        <v/>
      </c>
      <c r="P189" s="231"/>
      <c r="Q189" s="8"/>
      <c r="R189"/>
      <c r="S189" s="33">
        <f t="shared" si="33"/>
        <v>46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406"/>
      <c r="B190" s="24">
        <f t="shared" si="45"/>
        <v>0.23055555555555551</v>
      </c>
      <c r="C190" s="24">
        <f t="shared" si="46"/>
        <v>0.2722222222222222</v>
      </c>
      <c r="D190" s="5"/>
      <c r="E190" s="231"/>
      <c r="F190" s="398"/>
      <c r="G190" s="398"/>
      <c r="H190" s="6"/>
      <c r="I190" s="7"/>
      <c r="J190" s="7"/>
      <c r="K190" s="30">
        <f t="shared" si="32"/>
        <v>0</v>
      </c>
      <c r="L190" s="395"/>
      <c r="M190" s="396"/>
      <c r="N190" s="397"/>
      <c r="O190" s="36">
        <f t="shared" si="31"/>
        <v>0</v>
      </c>
      <c r="P190" s="231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406"/>
      <c r="B191" s="24">
        <f t="shared" si="45"/>
        <v>0.2722222222222222</v>
      </c>
      <c r="C191" s="24">
        <f t="shared" si="46"/>
        <v>0.31388888888888888</v>
      </c>
      <c r="D191" s="5"/>
      <c r="E191" s="234"/>
      <c r="F191" s="398"/>
      <c r="G191" s="398"/>
      <c r="H191" s="6"/>
      <c r="I191" s="7"/>
      <c r="J191" s="7"/>
      <c r="K191" s="30">
        <f t="shared" si="32"/>
        <v>0</v>
      </c>
      <c r="L191" s="395"/>
      <c r="M191" s="396"/>
      <c r="N191" s="397"/>
      <c r="O191" s="36">
        <f t="shared" si="31"/>
        <v>0</v>
      </c>
      <c r="P191" s="231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406"/>
      <c r="B192" s="24">
        <f t="shared" si="45"/>
        <v>0.31388888888888888</v>
      </c>
      <c r="C192" s="24">
        <f t="shared" si="46"/>
        <v>0.35555555555555557</v>
      </c>
      <c r="D192" s="5"/>
      <c r="E192" s="234"/>
      <c r="F192" s="393"/>
      <c r="G192" s="394"/>
      <c r="H192" s="6"/>
      <c r="I192" s="7"/>
      <c r="J192" s="7"/>
      <c r="K192" s="30">
        <f t="shared" si="32"/>
        <v>0</v>
      </c>
      <c r="L192" s="395"/>
      <c r="M192" s="396"/>
      <c r="N192" s="397"/>
      <c r="O192" s="36">
        <f t="shared" si="31"/>
        <v>0</v>
      </c>
      <c r="P192" s="231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406"/>
      <c r="B193" s="24">
        <f t="shared" si="45"/>
        <v>0.35555555555555557</v>
      </c>
      <c r="C193" s="24">
        <f t="shared" si="46"/>
        <v>0.39722222222222225</v>
      </c>
      <c r="D193" s="5"/>
      <c r="E193" s="234"/>
      <c r="F193" s="393"/>
      <c r="G193" s="394"/>
      <c r="H193" s="6"/>
      <c r="I193" s="7"/>
      <c r="J193" s="7"/>
      <c r="K193" s="30">
        <f t="shared" si="32"/>
        <v>0</v>
      </c>
      <c r="L193" s="395"/>
      <c r="M193" s="396"/>
      <c r="N193" s="397"/>
      <c r="O193" s="36">
        <f t="shared" si="31"/>
        <v>0</v>
      </c>
      <c r="P193" s="231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406"/>
      <c r="B194" s="24">
        <f t="shared" si="45"/>
        <v>0.39722222222222225</v>
      </c>
      <c r="C194" s="24">
        <f t="shared" si="46"/>
        <v>0.43888888888888894</v>
      </c>
      <c r="D194" s="5"/>
      <c r="E194" s="234"/>
      <c r="F194" s="398"/>
      <c r="G194" s="398"/>
      <c r="H194" s="6"/>
      <c r="I194" s="7"/>
      <c r="J194" s="7"/>
      <c r="K194" s="30">
        <f t="shared" si="32"/>
        <v>0</v>
      </c>
      <c r="L194" s="395"/>
      <c r="M194" s="396"/>
      <c r="N194" s="397"/>
      <c r="O194" s="36">
        <f t="shared" si="31"/>
        <v>0</v>
      </c>
      <c r="P194" s="231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407"/>
      <c r="B195" s="25">
        <f t="shared" si="45"/>
        <v>0.43888888888888894</v>
      </c>
      <c r="C195" s="25">
        <f t="shared" si="46"/>
        <v>0.48055555555555562</v>
      </c>
      <c r="D195" s="15"/>
      <c r="E195" s="235"/>
      <c r="F195" s="401"/>
      <c r="G195" s="401"/>
      <c r="H195" s="12"/>
      <c r="I195" s="13"/>
      <c r="J195" s="13"/>
      <c r="K195" s="31">
        <f t="shared" si="32"/>
        <v>0</v>
      </c>
      <c r="L195" s="402"/>
      <c r="M195" s="403"/>
      <c r="N195" s="404"/>
      <c r="O195" s="39">
        <f t="shared" si="31"/>
        <v>0</v>
      </c>
      <c r="P195" s="232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405" t="str">
        <f>A155</f>
        <v>Кленовый Риоба</v>
      </c>
      <c r="B196" s="23">
        <f>B142</f>
        <v>0.16666666666666666</v>
      </c>
      <c r="C196" s="23">
        <f>B196+1/24</f>
        <v>0.20833333333333331</v>
      </c>
      <c r="D196" s="1"/>
      <c r="E196" s="233"/>
      <c r="F196" s="408" t="s">
        <v>410</v>
      </c>
      <c r="G196" s="409"/>
      <c r="H196" s="2" t="s">
        <v>99</v>
      </c>
      <c r="I196" s="3">
        <v>0.16666666666666666</v>
      </c>
      <c r="J196" s="3">
        <v>0.17430555555555557</v>
      </c>
      <c r="K196" s="29">
        <f t="shared" si="32"/>
        <v>11.000000000000041</v>
      </c>
      <c r="L196" s="410"/>
      <c r="M196" s="411"/>
      <c r="N196" s="412"/>
      <c r="O196" s="35" t="str">
        <f t="shared" si="31"/>
        <v/>
      </c>
      <c r="P196" s="233"/>
      <c r="Q196" s="4"/>
      <c r="S196" s="33">
        <f t="shared" si="33"/>
        <v>11.000000000000041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406"/>
      <c r="B197" s="24">
        <f>C196</f>
        <v>0.20833333333333331</v>
      </c>
      <c r="C197" s="24">
        <f>B197+1/24</f>
        <v>0.24999999999999997</v>
      </c>
      <c r="D197" s="5"/>
      <c r="E197" s="231"/>
      <c r="F197" s="398" t="s">
        <v>473</v>
      </c>
      <c r="G197" s="398"/>
      <c r="H197" s="6" t="s">
        <v>102</v>
      </c>
      <c r="I197" s="7">
        <v>0.20833333333333334</v>
      </c>
      <c r="J197" s="7">
        <v>0.22916666666666666</v>
      </c>
      <c r="K197" s="30">
        <f t="shared" si="32"/>
        <v>29.999999999999972</v>
      </c>
      <c r="L197" s="395" t="s">
        <v>474</v>
      </c>
      <c r="M197" s="396"/>
      <c r="N197" s="397"/>
      <c r="O197" s="36" t="str">
        <f t="shared" si="31"/>
        <v/>
      </c>
      <c r="P197" s="231"/>
      <c r="Q197" s="8"/>
      <c r="S197" s="33">
        <f t="shared" si="33"/>
        <v>0</v>
      </c>
      <c r="T197" s="33">
        <f t="shared" si="34"/>
        <v>0</v>
      </c>
      <c r="U197" s="33">
        <f t="shared" si="35"/>
        <v>29.999999999999972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406"/>
      <c r="B198" s="24">
        <f t="shared" ref="B198:B206" si="47">C197</f>
        <v>0.24999999999999997</v>
      </c>
      <c r="C198" s="24">
        <f t="shared" ref="C198:C206" si="48">B198+1/24</f>
        <v>0.29166666666666663</v>
      </c>
      <c r="D198" s="5"/>
      <c r="E198" s="231"/>
      <c r="F198" s="398" t="s">
        <v>183</v>
      </c>
      <c r="G198" s="398"/>
      <c r="H198" s="6" t="s">
        <v>99</v>
      </c>
      <c r="I198" s="7">
        <v>0.26319444444444445</v>
      </c>
      <c r="J198" s="7">
        <v>0.27083333333333331</v>
      </c>
      <c r="K198" s="30">
        <f t="shared" si="32"/>
        <v>10.999999999999961</v>
      </c>
      <c r="L198" s="395"/>
      <c r="M198" s="396"/>
      <c r="N198" s="397"/>
      <c r="O198" s="36" t="str">
        <f t="shared" si="31"/>
        <v/>
      </c>
      <c r="P198" s="231"/>
      <c r="Q198" s="8"/>
      <c r="S198" s="33">
        <f t="shared" si="33"/>
        <v>10.999999999999961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406"/>
      <c r="B199" s="24">
        <f t="shared" si="47"/>
        <v>0.29166666666666663</v>
      </c>
      <c r="C199" s="24">
        <f t="shared" si="48"/>
        <v>0.33333333333333331</v>
      </c>
      <c r="D199" s="5"/>
      <c r="E199" s="231"/>
      <c r="F199" s="398" t="s">
        <v>187</v>
      </c>
      <c r="G199" s="398"/>
      <c r="H199" s="6" t="s">
        <v>99</v>
      </c>
      <c r="I199" s="7">
        <v>0.27083333333333331</v>
      </c>
      <c r="J199" s="7">
        <v>0.30555555555555552</v>
      </c>
      <c r="K199" s="30">
        <f t="shared" si="32"/>
        <v>49.999999999999986</v>
      </c>
      <c r="L199" s="395" t="s">
        <v>185</v>
      </c>
      <c r="M199" s="396"/>
      <c r="N199" s="397"/>
      <c r="O199" s="36" t="str">
        <f t="shared" si="31"/>
        <v/>
      </c>
      <c r="P199" s="231"/>
      <c r="Q199" s="8"/>
      <c r="S199" s="33">
        <f t="shared" si="33"/>
        <v>49.999999999999986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406"/>
      <c r="B200" s="24">
        <f t="shared" si="47"/>
        <v>0.33333333333333331</v>
      </c>
      <c r="C200" s="24">
        <f t="shared" si="48"/>
        <v>0.375</v>
      </c>
      <c r="D200" s="5"/>
      <c r="E200" s="231"/>
      <c r="F200" s="398"/>
      <c r="G200" s="398"/>
      <c r="H200" s="6"/>
      <c r="I200" s="7"/>
      <c r="J200" s="7"/>
      <c r="K200" s="30">
        <f t="shared" si="32"/>
        <v>0</v>
      </c>
      <c r="L200" s="395"/>
      <c r="M200" s="396"/>
      <c r="N200" s="397"/>
      <c r="O200" s="36">
        <f t="shared" si="31"/>
        <v>0</v>
      </c>
      <c r="P200" s="231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406"/>
      <c r="B201" s="24">
        <f t="shared" si="47"/>
        <v>0.375</v>
      </c>
      <c r="C201" s="24">
        <f t="shared" si="48"/>
        <v>0.41666666666666669</v>
      </c>
      <c r="D201" s="5"/>
      <c r="E201" s="231"/>
      <c r="F201" s="398"/>
      <c r="G201" s="398"/>
      <c r="H201" s="6"/>
      <c r="I201" s="7"/>
      <c r="J201" s="7"/>
      <c r="K201" s="30">
        <f t="shared" si="32"/>
        <v>0</v>
      </c>
      <c r="L201" s="395"/>
      <c r="M201" s="396"/>
      <c r="N201" s="397"/>
      <c r="O201" s="36">
        <f t="shared" si="31"/>
        <v>0</v>
      </c>
      <c r="P201" s="231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406"/>
      <c r="B202" s="24">
        <f t="shared" si="47"/>
        <v>0.41666666666666669</v>
      </c>
      <c r="C202" s="24">
        <f t="shared" si="48"/>
        <v>0.45833333333333337</v>
      </c>
      <c r="D202" s="5"/>
      <c r="E202" s="234"/>
      <c r="F202" s="398"/>
      <c r="G202" s="398"/>
      <c r="H202" s="6"/>
      <c r="I202" s="7"/>
      <c r="J202" s="7"/>
      <c r="K202" s="30">
        <f t="shared" si="32"/>
        <v>0</v>
      </c>
      <c r="L202" s="395"/>
      <c r="M202" s="396"/>
      <c r="N202" s="397"/>
      <c r="O202" s="36">
        <f t="shared" si="31"/>
        <v>0</v>
      </c>
      <c r="P202" s="231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406"/>
      <c r="B203" s="24">
        <f t="shared" si="47"/>
        <v>0.45833333333333337</v>
      </c>
      <c r="C203" s="24">
        <f t="shared" si="48"/>
        <v>0.5</v>
      </c>
      <c r="D203" s="5"/>
      <c r="E203" s="234"/>
      <c r="F203" s="393"/>
      <c r="G203" s="394"/>
      <c r="H203" s="6"/>
      <c r="I203" s="7"/>
      <c r="J203" s="7"/>
      <c r="K203" s="30">
        <f t="shared" si="32"/>
        <v>0</v>
      </c>
      <c r="L203" s="395"/>
      <c r="M203" s="396"/>
      <c r="N203" s="397"/>
      <c r="O203" s="36">
        <f t="shared" si="31"/>
        <v>0</v>
      </c>
      <c r="P203" s="231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406"/>
      <c r="B204" s="24">
        <f t="shared" si="47"/>
        <v>0.5</v>
      </c>
      <c r="C204" s="24">
        <f t="shared" si="48"/>
        <v>0.54166666666666663</v>
      </c>
      <c r="D204" s="5"/>
      <c r="E204" s="234"/>
      <c r="F204" s="393"/>
      <c r="G204" s="394"/>
      <c r="H204" s="6"/>
      <c r="I204" s="7"/>
      <c r="J204" s="7"/>
      <c r="K204" s="30">
        <f t="shared" si="32"/>
        <v>0</v>
      </c>
      <c r="L204" s="395"/>
      <c r="M204" s="396"/>
      <c r="N204" s="397"/>
      <c r="O204" s="36">
        <f t="shared" si="31"/>
        <v>0</v>
      </c>
      <c r="P204" s="231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406"/>
      <c r="B205" s="24">
        <f t="shared" si="47"/>
        <v>0.54166666666666663</v>
      </c>
      <c r="C205" s="24">
        <f t="shared" si="48"/>
        <v>0.58333333333333326</v>
      </c>
      <c r="D205" s="5"/>
      <c r="E205" s="234"/>
      <c r="F205" s="398"/>
      <c r="G205" s="398"/>
      <c r="H205" s="6"/>
      <c r="I205" s="7"/>
      <c r="J205" s="7"/>
      <c r="K205" s="30">
        <f t="shared" si="32"/>
        <v>0</v>
      </c>
      <c r="L205" s="395"/>
      <c r="M205" s="396"/>
      <c r="N205" s="397"/>
      <c r="O205" s="36">
        <f t="shared" si="31"/>
        <v>0</v>
      </c>
      <c r="P205" s="231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407"/>
      <c r="B206" s="25">
        <f t="shared" si="47"/>
        <v>0.58333333333333326</v>
      </c>
      <c r="C206" s="25">
        <f t="shared" si="48"/>
        <v>0.62499999999999989</v>
      </c>
      <c r="D206" s="15"/>
      <c r="E206" s="235"/>
      <c r="F206" s="401"/>
      <c r="G206" s="401"/>
      <c r="H206" s="12"/>
      <c r="I206" s="13"/>
      <c r="J206" s="13"/>
      <c r="K206" s="31">
        <f t="shared" si="32"/>
        <v>0</v>
      </c>
      <c r="L206" s="402"/>
      <c r="M206" s="403"/>
      <c r="N206" s="404"/>
      <c r="O206" s="232">
        <f t="shared" si="31"/>
        <v>0</v>
      </c>
      <c r="P206" s="232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406" t="str">
        <f>A156</f>
        <v>Гренадин Риоба</v>
      </c>
      <c r="B207" s="23">
        <f>B144</f>
        <v>0.30555555555555552</v>
      </c>
      <c r="C207" s="23">
        <f>B207+1/24</f>
        <v>0.34722222222222221</v>
      </c>
      <c r="D207" s="1"/>
      <c r="E207" s="233"/>
      <c r="F207" s="408" t="s">
        <v>181</v>
      </c>
      <c r="G207" s="409"/>
      <c r="H207" s="2" t="s">
        <v>99</v>
      </c>
      <c r="I207" s="3">
        <v>0.30555555555555552</v>
      </c>
      <c r="J207" s="3">
        <v>0.31597222222222221</v>
      </c>
      <c r="K207" s="29">
        <f t="shared" si="32"/>
        <v>15.000000000000027</v>
      </c>
      <c r="L207" s="410"/>
      <c r="M207" s="411"/>
      <c r="N207" s="412"/>
      <c r="O207" s="35" t="str">
        <f t="shared" si="31"/>
        <v/>
      </c>
      <c r="P207" s="233"/>
      <c r="Q207" s="4"/>
      <c r="S207" s="33">
        <f t="shared" si="33"/>
        <v>15.000000000000027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406"/>
      <c r="B208" s="24">
        <f>C207</f>
        <v>0.34722222222222221</v>
      </c>
      <c r="C208" s="24">
        <f>B208+1/24</f>
        <v>0.3888888888888889</v>
      </c>
      <c r="D208" s="5"/>
      <c r="E208" s="231"/>
      <c r="F208" s="393"/>
      <c r="G208" s="394"/>
      <c r="H208" s="6"/>
      <c r="I208" s="7"/>
      <c r="J208" s="7"/>
      <c r="K208" s="30">
        <f t="shared" si="32"/>
        <v>0</v>
      </c>
      <c r="L208" s="395"/>
      <c r="M208" s="396"/>
      <c r="N208" s="397"/>
      <c r="O208" s="36">
        <f t="shared" si="31"/>
        <v>0</v>
      </c>
      <c r="P208" s="231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406"/>
      <c r="B209" s="24">
        <f t="shared" ref="B209:B217" si="49">C208</f>
        <v>0.3888888888888889</v>
      </c>
      <c r="C209" s="24">
        <f t="shared" ref="C209:C217" si="50">B209+1/24</f>
        <v>0.43055555555555558</v>
      </c>
      <c r="D209" s="5"/>
      <c r="E209" s="231"/>
      <c r="F209" s="398"/>
      <c r="G209" s="398"/>
      <c r="H209" s="6"/>
      <c r="I209" s="7"/>
      <c r="J209" s="7"/>
      <c r="K209" s="30">
        <f t="shared" si="32"/>
        <v>0</v>
      </c>
      <c r="L209" s="395"/>
      <c r="M209" s="396"/>
      <c r="N209" s="397"/>
      <c r="O209" s="36">
        <f t="shared" si="31"/>
        <v>0</v>
      </c>
      <c r="P209" s="231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406"/>
      <c r="B210" s="24">
        <f t="shared" si="49"/>
        <v>0.43055555555555558</v>
      </c>
      <c r="C210" s="24">
        <f t="shared" si="50"/>
        <v>0.47222222222222227</v>
      </c>
      <c r="D210" s="5"/>
      <c r="E210" s="231"/>
      <c r="F210" s="398"/>
      <c r="G210" s="398"/>
      <c r="H210" s="6"/>
      <c r="I210" s="7"/>
      <c r="J210" s="7"/>
      <c r="K210" s="30">
        <f t="shared" si="32"/>
        <v>0</v>
      </c>
      <c r="L210" s="395"/>
      <c r="M210" s="396"/>
      <c r="N210" s="397"/>
      <c r="O210" s="36">
        <f t="shared" si="31"/>
        <v>0</v>
      </c>
      <c r="P210" s="231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406"/>
      <c r="B211" s="24">
        <f t="shared" si="49"/>
        <v>0.47222222222222227</v>
      </c>
      <c r="C211" s="24">
        <f t="shared" si="50"/>
        <v>0.51388888888888895</v>
      </c>
      <c r="D211" s="5"/>
      <c r="E211" s="231"/>
      <c r="F211" s="398"/>
      <c r="G211" s="398"/>
      <c r="H211" s="6"/>
      <c r="I211" s="7"/>
      <c r="J211" s="7"/>
      <c r="K211" s="30">
        <f t="shared" si="32"/>
        <v>0</v>
      </c>
      <c r="L211" s="395"/>
      <c r="M211" s="396"/>
      <c r="N211" s="397"/>
      <c r="O211" s="36">
        <f t="shared" si="31"/>
        <v>0</v>
      </c>
      <c r="P211" s="231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406"/>
      <c r="B212" s="24">
        <f t="shared" si="49"/>
        <v>0.51388888888888895</v>
      </c>
      <c r="C212" s="24">
        <f t="shared" si="50"/>
        <v>0.55555555555555558</v>
      </c>
      <c r="D212" s="5"/>
      <c r="E212" s="231"/>
      <c r="F212" s="398"/>
      <c r="G212" s="398"/>
      <c r="H212" s="6"/>
      <c r="I212" s="7"/>
      <c r="J212" s="7"/>
      <c r="K212" s="30">
        <f t="shared" si="32"/>
        <v>0</v>
      </c>
      <c r="L212" s="395"/>
      <c r="M212" s="396"/>
      <c r="N212" s="397"/>
      <c r="O212" s="36">
        <f t="shared" si="31"/>
        <v>0</v>
      </c>
      <c r="P212" s="231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406"/>
      <c r="B213" s="24">
        <f t="shared" si="49"/>
        <v>0.55555555555555558</v>
      </c>
      <c r="C213" s="24">
        <f t="shared" si="50"/>
        <v>0.59722222222222221</v>
      </c>
      <c r="D213" s="5"/>
      <c r="E213" s="234"/>
      <c r="F213" s="398"/>
      <c r="G213" s="398"/>
      <c r="H213" s="6"/>
      <c r="I213" s="7"/>
      <c r="J213" s="7"/>
      <c r="K213" s="30">
        <f t="shared" si="32"/>
        <v>0</v>
      </c>
      <c r="L213" s="395"/>
      <c r="M213" s="396"/>
      <c r="N213" s="397"/>
      <c r="O213" s="36">
        <f t="shared" si="31"/>
        <v>0</v>
      </c>
      <c r="P213" s="231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406"/>
      <c r="B214" s="24">
        <f t="shared" si="49"/>
        <v>0.59722222222222221</v>
      </c>
      <c r="C214" s="24">
        <f t="shared" si="50"/>
        <v>0.63888888888888884</v>
      </c>
      <c r="D214" s="5"/>
      <c r="E214" s="234"/>
      <c r="F214" s="393"/>
      <c r="G214" s="394"/>
      <c r="H214" s="6"/>
      <c r="I214" s="7"/>
      <c r="J214" s="7"/>
      <c r="K214" s="30">
        <f t="shared" si="32"/>
        <v>0</v>
      </c>
      <c r="L214" s="395"/>
      <c r="M214" s="396"/>
      <c r="N214" s="397"/>
      <c r="O214" s="36">
        <f t="shared" si="31"/>
        <v>0</v>
      </c>
      <c r="P214" s="231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406"/>
      <c r="B215" s="24">
        <f t="shared" si="49"/>
        <v>0.63888888888888884</v>
      </c>
      <c r="C215" s="24">
        <f t="shared" si="50"/>
        <v>0.68055555555555547</v>
      </c>
      <c r="D215" s="5"/>
      <c r="E215" s="234"/>
      <c r="F215" s="393"/>
      <c r="G215" s="394"/>
      <c r="H215" s="6"/>
      <c r="I215" s="7"/>
      <c r="J215" s="7"/>
      <c r="K215" s="30">
        <f t="shared" si="32"/>
        <v>0</v>
      </c>
      <c r="L215" s="395"/>
      <c r="M215" s="396"/>
      <c r="N215" s="397"/>
      <c r="O215" s="36">
        <f t="shared" si="31"/>
        <v>0</v>
      </c>
      <c r="P215" s="231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406"/>
      <c r="B216" s="24">
        <f t="shared" si="49"/>
        <v>0.68055555555555547</v>
      </c>
      <c r="C216" s="24">
        <f t="shared" si="50"/>
        <v>0.7222222222222221</v>
      </c>
      <c r="D216" s="5"/>
      <c r="E216" s="234"/>
      <c r="F216" s="398"/>
      <c r="G216" s="398"/>
      <c r="H216" s="6"/>
      <c r="I216" s="7"/>
      <c r="J216" s="7"/>
      <c r="K216" s="30">
        <f t="shared" si="32"/>
        <v>0</v>
      </c>
      <c r="L216" s="395"/>
      <c r="M216" s="396"/>
      <c r="N216" s="397"/>
      <c r="O216" s="36">
        <f t="shared" si="31"/>
        <v>0</v>
      </c>
      <c r="P216" s="231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407"/>
      <c r="B217" s="25">
        <f t="shared" si="49"/>
        <v>0.7222222222222221</v>
      </c>
      <c r="C217" s="25">
        <f t="shared" si="50"/>
        <v>0.76388888888888873</v>
      </c>
      <c r="D217" s="15"/>
      <c r="E217" s="235"/>
      <c r="F217" s="401"/>
      <c r="G217" s="401"/>
      <c r="H217" s="12"/>
      <c r="I217" s="13"/>
      <c r="J217" s="13"/>
      <c r="K217" s="31">
        <f t="shared" si="32"/>
        <v>0</v>
      </c>
      <c r="L217" s="402"/>
      <c r="M217" s="403"/>
      <c r="N217" s="404"/>
      <c r="O217" s="232">
        <f t="shared" si="31"/>
        <v>0</v>
      </c>
      <c r="P217" s="232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405">
        <f>A157</f>
        <v>0</v>
      </c>
      <c r="B218" s="23">
        <f>B146</f>
        <v>0</v>
      </c>
      <c r="C218" s="23">
        <f>B218+1/24</f>
        <v>4.1666666666666664E-2</v>
      </c>
      <c r="D218" s="1"/>
      <c r="E218" s="233"/>
      <c r="F218" s="408"/>
      <c r="G218" s="409"/>
      <c r="H218" s="2"/>
      <c r="I218" s="3"/>
      <c r="J218" s="3"/>
      <c r="K218" s="29">
        <f t="shared" si="32"/>
        <v>0</v>
      </c>
      <c r="L218" s="410"/>
      <c r="M218" s="411"/>
      <c r="N218" s="412"/>
      <c r="O218" s="35">
        <f t="shared" si="31"/>
        <v>0</v>
      </c>
      <c r="P218" s="233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406"/>
      <c r="B219" s="24">
        <f>C218</f>
        <v>4.1666666666666664E-2</v>
      </c>
      <c r="C219" s="24">
        <f>B219+1/24</f>
        <v>8.3333333333333329E-2</v>
      </c>
      <c r="D219" s="5"/>
      <c r="E219" s="231"/>
      <c r="F219" s="393"/>
      <c r="G219" s="394"/>
      <c r="H219" s="6"/>
      <c r="I219" s="7"/>
      <c r="J219" s="7"/>
      <c r="K219" s="30">
        <f t="shared" si="32"/>
        <v>0</v>
      </c>
      <c r="L219" s="395"/>
      <c r="M219" s="396"/>
      <c r="N219" s="397"/>
      <c r="O219" s="36">
        <f t="shared" si="31"/>
        <v>0</v>
      </c>
      <c r="P219" s="231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40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231"/>
      <c r="F220" s="398"/>
      <c r="G220" s="398"/>
      <c r="H220" s="6"/>
      <c r="I220" s="7"/>
      <c r="J220" s="7"/>
      <c r="K220" s="30">
        <f t="shared" si="32"/>
        <v>0</v>
      </c>
      <c r="L220" s="395"/>
      <c r="M220" s="396"/>
      <c r="N220" s="397"/>
      <c r="O220" s="36">
        <f t="shared" si="31"/>
        <v>0</v>
      </c>
      <c r="P220" s="231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406"/>
      <c r="B221" s="24">
        <f t="shared" si="51"/>
        <v>0.125</v>
      </c>
      <c r="C221" s="24">
        <f t="shared" si="52"/>
        <v>0.16666666666666666</v>
      </c>
      <c r="D221" s="5"/>
      <c r="E221" s="231"/>
      <c r="F221" s="398"/>
      <c r="G221" s="398"/>
      <c r="H221" s="6"/>
      <c r="I221" s="7"/>
      <c r="J221" s="7"/>
      <c r="K221" s="30">
        <f t="shared" si="32"/>
        <v>0</v>
      </c>
      <c r="L221" s="395"/>
      <c r="M221" s="396"/>
      <c r="N221" s="397"/>
      <c r="O221" s="36">
        <f t="shared" si="31"/>
        <v>0</v>
      </c>
      <c r="P221" s="231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406"/>
      <c r="B222" s="24">
        <f t="shared" si="51"/>
        <v>0.16666666666666666</v>
      </c>
      <c r="C222" s="24">
        <f t="shared" si="52"/>
        <v>0.20833333333333331</v>
      </c>
      <c r="D222" s="5"/>
      <c r="E222" s="231"/>
      <c r="F222" s="398"/>
      <c r="G222" s="398"/>
      <c r="H222" s="6"/>
      <c r="I222" s="7"/>
      <c r="J222" s="7"/>
      <c r="K222" s="30">
        <f t="shared" si="32"/>
        <v>0</v>
      </c>
      <c r="L222" s="395"/>
      <c r="M222" s="396"/>
      <c r="N222" s="397"/>
      <c r="O222" s="36">
        <f t="shared" si="31"/>
        <v>0</v>
      </c>
      <c r="P222" s="231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406"/>
      <c r="B223" s="24">
        <f t="shared" si="51"/>
        <v>0.20833333333333331</v>
      </c>
      <c r="C223" s="24">
        <f t="shared" si="52"/>
        <v>0.24999999999999997</v>
      </c>
      <c r="D223" s="5"/>
      <c r="E223" s="231"/>
      <c r="F223" s="398"/>
      <c r="G223" s="398"/>
      <c r="H223" s="6"/>
      <c r="I223" s="7"/>
      <c r="J223" s="7"/>
      <c r="K223" s="30">
        <f t="shared" si="32"/>
        <v>0</v>
      </c>
      <c r="L223" s="395"/>
      <c r="M223" s="396"/>
      <c r="N223" s="397"/>
      <c r="O223" s="36">
        <f t="shared" si="31"/>
        <v>0</v>
      </c>
      <c r="P223" s="231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406"/>
      <c r="B224" s="24">
        <f t="shared" si="51"/>
        <v>0.24999999999999997</v>
      </c>
      <c r="C224" s="24">
        <f t="shared" si="52"/>
        <v>0.29166666666666663</v>
      </c>
      <c r="D224" s="5"/>
      <c r="E224" s="234"/>
      <c r="F224" s="398"/>
      <c r="G224" s="398"/>
      <c r="H224" s="6"/>
      <c r="I224" s="7"/>
      <c r="J224" s="7"/>
      <c r="K224" s="30">
        <f t="shared" si="32"/>
        <v>0</v>
      </c>
      <c r="L224" s="395"/>
      <c r="M224" s="396"/>
      <c r="N224" s="397"/>
      <c r="O224" s="36">
        <f t="shared" si="31"/>
        <v>0</v>
      </c>
      <c r="P224" s="231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406"/>
      <c r="B225" s="24">
        <f t="shared" si="51"/>
        <v>0.29166666666666663</v>
      </c>
      <c r="C225" s="24">
        <f t="shared" si="52"/>
        <v>0.33333333333333331</v>
      </c>
      <c r="D225" s="5"/>
      <c r="E225" s="234"/>
      <c r="F225" s="393"/>
      <c r="G225" s="394"/>
      <c r="H225" s="6"/>
      <c r="I225" s="7"/>
      <c r="J225" s="7"/>
      <c r="K225" s="30">
        <f t="shared" si="32"/>
        <v>0</v>
      </c>
      <c r="L225" s="395"/>
      <c r="M225" s="396"/>
      <c r="N225" s="397"/>
      <c r="O225" s="36">
        <f t="shared" si="31"/>
        <v>0</v>
      </c>
      <c r="P225" s="231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406"/>
      <c r="B226" s="24">
        <f t="shared" si="51"/>
        <v>0.33333333333333331</v>
      </c>
      <c r="C226" s="24">
        <f t="shared" si="52"/>
        <v>0.375</v>
      </c>
      <c r="D226" s="5"/>
      <c r="E226" s="234"/>
      <c r="F226" s="393"/>
      <c r="G226" s="394"/>
      <c r="H226" s="6"/>
      <c r="I226" s="7"/>
      <c r="J226" s="7"/>
      <c r="K226" s="30">
        <f t="shared" si="32"/>
        <v>0</v>
      </c>
      <c r="L226" s="395"/>
      <c r="M226" s="396"/>
      <c r="N226" s="397"/>
      <c r="O226" s="36">
        <f t="shared" ref="O226:O228" si="53">IF(H226=$V$5,$F$122,"")</f>
        <v>0</v>
      </c>
      <c r="P226" s="231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406"/>
      <c r="B227" s="24">
        <f t="shared" si="51"/>
        <v>0.375</v>
      </c>
      <c r="C227" s="24">
        <f t="shared" si="52"/>
        <v>0.41666666666666669</v>
      </c>
      <c r="D227" s="5"/>
      <c r="E227" s="234"/>
      <c r="F227" s="398"/>
      <c r="G227" s="398"/>
      <c r="H227" s="6"/>
      <c r="I227" s="7"/>
      <c r="J227" s="7"/>
      <c r="K227" s="30">
        <f t="shared" ref="K227:K228" si="54">(J227-I227+(J227&lt;I227))*24*60</f>
        <v>0</v>
      </c>
      <c r="L227" s="395"/>
      <c r="M227" s="396"/>
      <c r="N227" s="397"/>
      <c r="O227" s="36">
        <f t="shared" si="53"/>
        <v>0</v>
      </c>
      <c r="P227" s="231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407"/>
      <c r="B228" s="25">
        <f t="shared" si="51"/>
        <v>0.41666666666666669</v>
      </c>
      <c r="C228" s="25">
        <f t="shared" si="52"/>
        <v>0.45833333333333337</v>
      </c>
      <c r="D228" s="15"/>
      <c r="E228" s="235"/>
      <c r="F228" s="401"/>
      <c r="G228" s="401"/>
      <c r="H228" s="12"/>
      <c r="I228" s="13"/>
      <c r="J228" s="13"/>
      <c r="K228" s="31">
        <f t="shared" si="54"/>
        <v>0</v>
      </c>
      <c r="L228" s="402"/>
      <c r="M228" s="403"/>
      <c r="N228" s="404"/>
      <c r="O228" s="232">
        <f t="shared" si="53"/>
        <v>0</v>
      </c>
      <c r="P228" s="232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5" thickBot="1">
      <c r="S229" s="34">
        <f t="shared" ref="S229:Z229" si="55">SUM(S162:S228)</f>
        <v>302.99999999999977</v>
      </c>
      <c r="T229" s="34">
        <f t="shared" si="55"/>
        <v>0</v>
      </c>
      <c r="U229" s="34">
        <f t="shared" si="55"/>
        <v>57.99999999999995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611"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D21:D22"/>
    <mergeCell ref="E21:E22"/>
    <mergeCell ref="F21:F22"/>
    <mergeCell ref="G21:G22"/>
    <mergeCell ref="H21:H22"/>
    <mergeCell ref="I15:I19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J15:J19"/>
    <mergeCell ref="K15:K19"/>
    <mergeCell ref="L15:L19"/>
    <mergeCell ref="N15:O18"/>
    <mergeCell ref="P15:U1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A21:A22"/>
    <mergeCell ref="B21:B22"/>
    <mergeCell ref="C21:C22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D136:D137"/>
    <mergeCell ref="E136:E137"/>
    <mergeCell ref="F136:F137"/>
    <mergeCell ref="G136:G137"/>
    <mergeCell ref="H136:H137"/>
    <mergeCell ref="I130:I134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J130:J134"/>
    <mergeCell ref="K130:K134"/>
    <mergeCell ref="L130:L134"/>
    <mergeCell ref="N130:O133"/>
    <mergeCell ref="P130:U13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A136:A137"/>
    <mergeCell ref="B136:B137"/>
    <mergeCell ref="C136:C137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331" priority="47" stopIfTrue="1">
      <formula>LEN(TRIM(A37))=0</formula>
    </cfRule>
  </conditionalFormatting>
  <conditionalFormatting sqref="A152:F157">
    <cfRule type="containsBlanks" dxfId="330" priority="40" stopIfTrue="1">
      <formula>LEN(TRIM(A152))=0</formula>
    </cfRule>
  </conditionalFormatting>
  <conditionalFormatting sqref="B21:C32">
    <cfRule type="containsBlanks" dxfId="329" priority="49" stopIfTrue="1">
      <formula>LEN(TRIM(B21))=0</formula>
    </cfRule>
  </conditionalFormatting>
  <conditionalFormatting sqref="B136:C147">
    <cfRule type="containsBlanks" dxfId="328" priority="42" stopIfTrue="1">
      <formula>LEN(TRIM(B136))=0</formula>
    </cfRule>
  </conditionalFormatting>
  <conditionalFormatting sqref="D162:D166 D167:G168 D169:F170">
    <cfRule type="containsBlanks" dxfId="327" priority="39" stopIfTrue="1">
      <formula>LEN(TRIM(D162))=0</formula>
    </cfRule>
  </conditionalFormatting>
  <conditionalFormatting sqref="D181:F182 D183:G184">
    <cfRule type="containsBlanks" dxfId="326" priority="38" stopIfTrue="1">
      <formula>LEN(TRIM(D181))=0</formula>
    </cfRule>
  </conditionalFormatting>
  <conditionalFormatting sqref="D63:G65 D66:F67">
    <cfRule type="containsBlanks" dxfId="325" priority="45" stopIfTrue="1">
      <formula>LEN(TRIM(D63))=0</formula>
    </cfRule>
  </conditionalFormatting>
  <conditionalFormatting sqref="D74:G76 D77:F78 D79:J80">
    <cfRule type="containsBlanks" dxfId="324" priority="44" stopIfTrue="1">
      <formula>LEN(TRIM(D74))=0</formula>
    </cfRule>
  </conditionalFormatting>
  <conditionalFormatting sqref="D81:G87 D88:F89 D90:J91">
    <cfRule type="containsBlanks" dxfId="323" priority="43" stopIfTrue="1">
      <formula>LEN(TRIM(D81))=0</formula>
    </cfRule>
  </conditionalFormatting>
  <conditionalFormatting sqref="D92:G98 D99:F100 D101:J102">
    <cfRule type="containsBlanks" dxfId="322" priority="30" stopIfTrue="1">
      <formula>LEN(TRIM(D92))=0</formula>
    </cfRule>
  </conditionalFormatting>
  <conditionalFormatting sqref="D103:G109 D110:F111 D112:J113">
    <cfRule type="containsBlanks" dxfId="321" priority="28" stopIfTrue="1">
      <formula>LEN(TRIM(D103))=0</formula>
    </cfRule>
  </conditionalFormatting>
  <conditionalFormatting sqref="D171:G180">
    <cfRule type="containsBlanks" dxfId="320" priority="16" stopIfTrue="1">
      <formula>LEN(TRIM(D171))=0</formula>
    </cfRule>
  </conditionalFormatting>
  <conditionalFormatting sqref="D188:G191 D192:F193 D194:G195">
    <cfRule type="containsBlanks" dxfId="319" priority="37" stopIfTrue="1">
      <formula>LEN(TRIM(D188))=0</formula>
    </cfRule>
  </conditionalFormatting>
  <conditionalFormatting sqref="D200:G202 D203:F204 D205:J206">
    <cfRule type="containsBlanks" dxfId="318" priority="36" stopIfTrue="1">
      <formula>LEN(TRIM(D200))=0</formula>
    </cfRule>
  </conditionalFormatting>
  <conditionalFormatting sqref="D207:G213 D214:F215 D216:J217">
    <cfRule type="containsBlanks" dxfId="317" priority="24" stopIfTrue="1">
      <formula>LEN(TRIM(D207))=0</formula>
    </cfRule>
  </conditionalFormatting>
  <conditionalFormatting sqref="D218:G224 D225:F226 D227:J228">
    <cfRule type="containsBlanks" dxfId="316" priority="22" stopIfTrue="1">
      <formula>LEN(TRIM(D218))=0</formula>
    </cfRule>
  </conditionalFormatting>
  <conditionalFormatting sqref="D47:J53 D54:F55 H54:J55">
    <cfRule type="containsBlanks" dxfId="315" priority="46" stopIfTrue="1">
      <formula>LEN(TRIM(D47))=0</formula>
    </cfRule>
  </conditionalFormatting>
  <conditionalFormatting sqref="D56:J62">
    <cfRule type="containsBlanks" dxfId="314" priority="7" stopIfTrue="1">
      <formula>LEN(TRIM(D56))=0</formula>
    </cfRule>
  </conditionalFormatting>
  <conditionalFormatting sqref="D68:J73">
    <cfRule type="containsBlanks" dxfId="313" priority="5" stopIfTrue="1">
      <formula>LEN(TRIM(D68))=0</formula>
    </cfRule>
  </conditionalFormatting>
  <conditionalFormatting sqref="D185:J187">
    <cfRule type="containsBlanks" dxfId="312" priority="3" stopIfTrue="1">
      <formula>LEN(TRIM(D185))=0</formula>
    </cfRule>
  </conditionalFormatting>
  <conditionalFormatting sqref="D196:J199">
    <cfRule type="containsBlanks" dxfId="311" priority="1" stopIfTrue="1">
      <formula>LEN(TRIM(D196))=0</formula>
    </cfRule>
  </conditionalFormatting>
  <conditionalFormatting sqref="E21:E32">
    <cfRule type="containsBlanks" dxfId="310" priority="48" stopIfTrue="1">
      <formula>LEN(TRIM(E21))=0</formula>
    </cfRule>
  </conditionalFormatting>
  <conditionalFormatting sqref="E136:E147">
    <cfRule type="containsBlanks" dxfId="309" priority="41" stopIfTrue="1">
      <formula>LEN(TRIM(E136))=0</formula>
    </cfRule>
  </conditionalFormatting>
  <conditionalFormatting sqref="E165:G166">
    <cfRule type="containsBlanks" dxfId="308" priority="18" stopIfTrue="1">
      <formula>LEN(TRIM(E165))=0</formula>
    </cfRule>
  </conditionalFormatting>
  <conditionalFormatting sqref="E162:J164">
    <cfRule type="containsBlanks" dxfId="307" priority="19" stopIfTrue="1">
      <formula>LEN(TRIM(E162))=0</formula>
    </cfRule>
  </conditionalFormatting>
  <conditionalFormatting sqref="F5:H13">
    <cfRule type="containsBlanks" dxfId="306" priority="12" stopIfTrue="1">
      <formula>LEN(TRIM(F5))=0</formula>
    </cfRule>
  </conditionalFormatting>
  <conditionalFormatting sqref="F120:H128">
    <cfRule type="containsBlanks" dxfId="305" priority="10" stopIfTrue="1">
      <formula>LEN(TRIM(F120))=0</formula>
    </cfRule>
  </conditionalFormatting>
  <conditionalFormatting sqref="H63:J67">
    <cfRule type="containsBlanks" dxfId="304" priority="35" stopIfTrue="1">
      <formula>LEN(TRIM(H63))=0</formula>
    </cfRule>
  </conditionalFormatting>
  <conditionalFormatting sqref="H74:J78">
    <cfRule type="containsBlanks" dxfId="303" priority="34" stopIfTrue="1">
      <formula>LEN(TRIM(H74))=0</formula>
    </cfRule>
  </conditionalFormatting>
  <conditionalFormatting sqref="H81:J89">
    <cfRule type="containsBlanks" dxfId="302" priority="33" stopIfTrue="1">
      <formula>LEN(TRIM(H81))=0</formula>
    </cfRule>
  </conditionalFormatting>
  <conditionalFormatting sqref="H92:J100">
    <cfRule type="containsBlanks" dxfId="301" priority="29" stopIfTrue="1">
      <formula>LEN(TRIM(H92))=0</formula>
    </cfRule>
  </conditionalFormatting>
  <conditionalFormatting sqref="H103:J111">
    <cfRule type="containsBlanks" dxfId="300" priority="25" stopIfTrue="1">
      <formula>LEN(TRIM(H103))=0</formula>
    </cfRule>
  </conditionalFormatting>
  <conditionalFormatting sqref="H165:J184">
    <cfRule type="containsBlanks" dxfId="299" priority="17" stopIfTrue="1">
      <formula>LEN(TRIM(H165))=0</formula>
    </cfRule>
  </conditionalFormatting>
  <conditionalFormatting sqref="H188:J195">
    <cfRule type="containsBlanks" dxfId="298" priority="32" stopIfTrue="1">
      <formula>LEN(TRIM(H188))=0</formula>
    </cfRule>
  </conditionalFormatting>
  <conditionalFormatting sqref="H200:J204">
    <cfRule type="containsBlanks" dxfId="297" priority="31" stopIfTrue="1">
      <formula>LEN(TRIM(H200))=0</formula>
    </cfRule>
  </conditionalFormatting>
  <conditionalFormatting sqref="H207:J215">
    <cfRule type="containsBlanks" dxfId="296" priority="23" stopIfTrue="1">
      <formula>LEN(TRIM(H207))=0</formula>
    </cfRule>
  </conditionalFormatting>
  <conditionalFormatting sqref="H218:J226">
    <cfRule type="containsBlanks" dxfId="295" priority="20" stopIfTrue="1">
      <formula>LEN(TRIM(H218))=0</formula>
    </cfRule>
  </conditionalFormatting>
  <conditionalFormatting sqref="K5:L9 K10:K13">
    <cfRule type="containsBlanks" dxfId="294" priority="11" stopIfTrue="1">
      <formula>LEN(TRIM(K5))=0</formula>
    </cfRule>
  </conditionalFormatting>
  <conditionalFormatting sqref="K120:L124 K125:K128">
    <cfRule type="containsBlanks" dxfId="293" priority="9" stopIfTrue="1">
      <formula>LEN(TRIM(K120))=0</formula>
    </cfRule>
  </conditionalFormatting>
  <conditionalFormatting sqref="L47:L113">
    <cfRule type="containsBlanks" dxfId="292" priority="26" stopIfTrue="1">
      <formula>LEN(TRIM(L47))=0</formula>
    </cfRule>
  </conditionalFormatting>
  <conditionalFormatting sqref="L162:L228">
    <cfRule type="containsBlanks" dxfId="291" priority="15" stopIfTrue="1">
      <formula>LEN(TRIM(L162))=0</formula>
    </cfRule>
  </conditionalFormatting>
  <conditionalFormatting sqref="O47:Q113">
    <cfRule type="containsBlanks" dxfId="290" priority="27" stopIfTrue="1">
      <formula>LEN(TRIM(O47))=0</formula>
    </cfRule>
  </conditionalFormatting>
  <conditionalFormatting sqref="O162:Q228">
    <cfRule type="containsBlanks" dxfId="289" priority="21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39F592DF-EE17-4CFC-A6B1-C6FB98741771}">
      <formula1>$V$3:$V$5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DAEE-3702-4478-AC9B-67E217B747CB}">
  <sheetPr codeName="Лист25"/>
  <dimension ref="A1:AB229"/>
  <sheetViews>
    <sheetView tabSelected="1" topLeftCell="A101" zoomScale="70" zoomScaleNormal="70" workbookViewId="0">
      <selection activeCell="A129" sqref="A129:L129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20"/>
      <c r="S1" s="220"/>
      <c r="T1" s="220"/>
      <c r="U1" s="220"/>
    </row>
    <row r="2" spans="1:24" ht="15.75" thickBot="1">
      <c r="A2" s="258" t="s">
        <v>90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21"/>
      <c r="S2" s="221"/>
      <c r="T2" s="221"/>
      <c r="U2" s="221"/>
    </row>
    <row r="3" spans="1:24" ht="18.75" thickBot="1">
      <c r="A3" s="259" t="s">
        <v>60</v>
      </c>
      <c r="B3" s="260"/>
      <c r="C3" s="260"/>
      <c r="D3" s="260"/>
      <c r="E3" s="261"/>
      <c r="F3" s="37" t="s">
        <v>61</v>
      </c>
      <c r="G3" s="38">
        <f>SUM(J21:J32)+SUM(J136:J147)</f>
        <v>19066.666666666661</v>
      </c>
      <c r="H3" s="38">
        <f>SUM(K21:K32)+SUM(K136:K147)</f>
        <v>11932</v>
      </c>
      <c r="I3" s="81" t="s">
        <v>47</v>
      </c>
      <c r="J3" s="82">
        <v>2200</v>
      </c>
      <c r="K3" s="83" t="s">
        <v>54</v>
      </c>
      <c r="L3" s="84">
        <v>720</v>
      </c>
    </row>
    <row r="4" spans="1:24" ht="20.25" customHeight="1">
      <c r="A4" s="468" t="s">
        <v>8</v>
      </c>
      <c r="B4" s="468"/>
      <c r="C4" s="468"/>
      <c r="D4" s="468"/>
      <c r="E4" s="468"/>
      <c r="F4" s="468" t="s">
        <v>34</v>
      </c>
      <c r="G4" s="468"/>
      <c r="H4" s="468"/>
      <c r="I4" s="468" t="s">
        <v>9</v>
      </c>
      <c r="J4" s="468"/>
      <c r="K4" s="468" t="s">
        <v>16</v>
      </c>
      <c r="L4" s="468"/>
      <c r="M4" s="85"/>
      <c r="N4" s="269" t="s">
        <v>28</v>
      </c>
      <c r="O4" s="270"/>
      <c r="P4" s="270"/>
      <c r="Q4" s="270"/>
      <c r="R4" s="270"/>
      <c r="S4" s="270"/>
      <c r="T4" s="270"/>
      <c r="U4" s="271"/>
      <c r="X4" s="86"/>
    </row>
    <row r="5" spans="1:24" ht="14.25">
      <c r="A5" s="466" t="s">
        <v>63</v>
      </c>
      <c r="B5" s="467"/>
      <c r="C5" s="467"/>
      <c r="D5" s="467"/>
      <c r="E5" s="467"/>
      <c r="F5" s="461" t="s">
        <v>249</v>
      </c>
      <c r="G5" s="461"/>
      <c r="H5" s="461"/>
      <c r="I5" s="460" t="s">
        <v>430</v>
      </c>
      <c r="J5" s="460" t="s">
        <v>430</v>
      </c>
      <c r="K5" s="461" t="s">
        <v>251</v>
      </c>
      <c r="L5" s="461"/>
      <c r="N5" s="296"/>
      <c r="O5" s="280" t="s">
        <v>29</v>
      </c>
      <c r="P5" s="281"/>
      <c r="Q5" s="281"/>
      <c r="R5" s="222"/>
      <c r="S5" s="222"/>
      <c r="T5" s="222"/>
      <c r="U5" s="87"/>
      <c r="X5" s="88"/>
    </row>
    <row r="6" spans="1:24" ht="14.25">
      <c r="A6" s="466" t="s">
        <v>7</v>
      </c>
      <c r="B6" s="467"/>
      <c r="C6" s="467"/>
      <c r="D6" s="467"/>
      <c r="E6" s="465"/>
      <c r="F6" s="461" t="s">
        <v>250</v>
      </c>
      <c r="G6" s="461"/>
      <c r="H6" s="461"/>
      <c r="I6" s="460" t="s">
        <v>431</v>
      </c>
      <c r="J6" s="460" t="s">
        <v>431</v>
      </c>
      <c r="K6" s="461" t="s">
        <v>190</v>
      </c>
      <c r="L6" s="461"/>
      <c r="N6" s="297"/>
      <c r="O6" s="298"/>
      <c r="P6" s="299"/>
      <c r="Q6" s="299"/>
      <c r="R6" s="225"/>
      <c r="S6" s="225"/>
      <c r="T6" s="225"/>
      <c r="U6" s="89"/>
      <c r="X6" s="88"/>
    </row>
    <row r="7" spans="1:24" ht="16.5" customHeight="1">
      <c r="A7" s="469" t="s">
        <v>46</v>
      </c>
      <c r="B7" s="460"/>
      <c r="C7" s="460"/>
      <c r="D7" s="460"/>
      <c r="E7" s="464"/>
      <c r="F7" s="461" t="s">
        <v>124</v>
      </c>
      <c r="G7" s="461"/>
      <c r="H7" s="461"/>
      <c r="I7" s="460" t="s">
        <v>432</v>
      </c>
      <c r="J7" s="460" t="s">
        <v>432</v>
      </c>
      <c r="K7" s="461" t="s">
        <v>264</v>
      </c>
      <c r="L7" s="461"/>
      <c r="N7" s="278"/>
      <c r="O7" s="280" t="s">
        <v>30</v>
      </c>
      <c r="P7" s="281"/>
      <c r="Q7" s="282"/>
      <c r="R7" s="223"/>
      <c r="S7" s="223"/>
      <c r="T7" s="223"/>
      <c r="U7" s="87"/>
      <c r="X7" s="88"/>
    </row>
    <row r="8" spans="1:24" ht="16.5" customHeight="1" thickBot="1">
      <c r="A8" s="460"/>
      <c r="B8" s="460"/>
      <c r="C8" s="460"/>
      <c r="D8" s="460"/>
      <c r="E8" s="460"/>
      <c r="F8" s="461"/>
      <c r="G8" s="461"/>
      <c r="H8" s="461"/>
      <c r="I8" s="460" t="s">
        <v>433</v>
      </c>
      <c r="J8" s="460" t="s">
        <v>433</v>
      </c>
      <c r="K8" s="461" t="s">
        <v>475</v>
      </c>
      <c r="L8" s="461"/>
      <c r="N8" s="279"/>
      <c r="O8" s="283"/>
      <c r="P8" s="284"/>
      <c r="Q8" s="285"/>
      <c r="R8" s="224"/>
      <c r="S8" s="224"/>
      <c r="T8" s="224"/>
      <c r="U8" s="91"/>
      <c r="X8" s="88"/>
    </row>
    <row r="9" spans="1:24" ht="14.25">
      <c r="A9" s="460"/>
      <c r="B9" s="460"/>
      <c r="C9" s="460"/>
      <c r="D9" s="460"/>
      <c r="E9" s="460"/>
      <c r="F9" s="461"/>
      <c r="G9" s="461"/>
      <c r="H9" s="461"/>
      <c r="I9" s="460" t="s">
        <v>433</v>
      </c>
      <c r="J9" s="460" t="s">
        <v>433</v>
      </c>
      <c r="K9" s="461"/>
      <c r="L9" s="461"/>
      <c r="N9" s="309"/>
      <c r="O9" s="309"/>
      <c r="P9" s="310"/>
      <c r="Q9" s="310"/>
      <c r="R9" s="227"/>
      <c r="S9" s="227"/>
      <c r="T9" s="227"/>
      <c r="U9" s="227"/>
      <c r="X9" s="88"/>
    </row>
    <row r="10" spans="1:24" ht="14.45" customHeight="1">
      <c r="A10" s="460"/>
      <c r="B10" s="460"/>
      <c r="C10" s="460"/>
      <c r="D10" s="460"/>
      <c r="E10" s="460"/>
      <c r="F10" s="461"/>
      <c r="G10" s="461"/>
      <c r="H10" s="461"/>
      <c r="I10" s="464" t="s">
        <v>434</v>
      </c>
      <c r="J10" s="465" t="s">
        <v>434</v>
      </c>
      <c r="K10" s="462" t="s">
        <v>456</v>
      </c>
      <c r="L10" s="463"/>
      <c r="N10" s="226"/>
      <c r="O10" s="226"/>
      <c r="P10" s="227"/>
      <c r="Q10" s="227"/>
      <c r="R10" s="227"/>
      <c r="S10" s="227"/>
      <c r="T10" s="227"/>
      <c r="U10" s="227"/>
      <c r="X10" s="88"/>
    </row>
    <row r="11" spans="1:24" ht="14.45" customHeight="1">
      <c r="A11" s="460"/>
      <c r="B11" s="460"/>
      <c r="C11" s="460"/>
      <c r="D11" s="460"/>
      <c r="E11" s="460"/>
      <c r="F11" s="461"/>
      <c r="G11" s="461"/>
      <c r="H11" s="461"/>
      <c r="I11" s="464" t="s">
        <v>435</v>
      </c>
      <c r="J11" s="465" t="s">
        <v>435</v>
      </c>
      <c r="K11" s="462" t="s">
        <v>265</v>
      </c>
      <c r="L11" s="463"/>
      <c r="N11" s="226"/>
      <c r="O11" s="226"/>
      <c r="P11" s="227"/>
      <c r="Q11" s="227"/>
      <c r="R11" s="227"/>
      <c r="S11" s="227"/>
      <c r="T11" s="227"/>
      <c r="U11" s="227"/>
      <c r="X11" s="88"/>
    </row>
    <row r="12" spans="1:24" ht="14.45" customHeight="1">
      <c r="A12" s="460"/>
      <c r="B12" s="460"/>
      <c r="C12" s="460"/>
      <c r="D12" s="460"/>
      <c r="E12" s="460"/>
      <c r="F12" s="461"/>
      <c r="G12" s="461"/>
      <c r="H12" s="461"/>
      <c r="I12" s="460" t="s">
        <v>459</v>
      </c>
      <c r="J12" s="460"/>
      <c r="K12" s="462" t="s">
        <v>347</v>
      </c>
      <c r="L12" s="463"/>
      <c r="N12" s="226"/>
      <c r="O12" s="226"/>
      <c r="P12" s="227"/>
      <c r="Q12" s="227"/>
      <c r="R12" s="227"/>
      <c r="S12" s="227"/>
      <c r="T12" s="227"/>
      <c r="U12" s="227"/>
      <c r="X12" s="88"/>
    </row>
    <row r="13" spans="1:24" ht="14.45" customHeight="1" thickBot="1">
      <c r="A13" s="460"/>
      <c r="B13" s="460"/>
      <c r="C13" s="460"/>
      <c r="D13" s="460"/>
      <c r="E13" s="460"/>
      <c r="F13" s="461"/>
      <c r="G13" s="461"/>
      <c r="H13" s="461"/>
      <c r="I13" s="460"/>
      <c r="J13" s="460"/>
      <c r="K13" s="462"/>
      <c r="L13" s="463"/>
      <c r="N13" s="226"/>
      <c r="O13" s="226"/>
      <c r="P13" s="227"/>
      <c r="Q13" s="227"/>
      <c r="R13" s="227"/>
      <c r="S13" s="227"/>
      <c r="T13" s="227"/>
      <c r="U13" s="227"/>
      <c r="X13" s="88"/>
    </row>
    <row r="14" spans="1:24" ht="18.75" customHeight="1" thickBot="1">
      <c r="A14" s="311" t="s">
        <v>33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3"/>
      <c r="N14" s="314" t="s">
        <v>37</v>
      </c>
      <c r="O14" s="315"/>
      <c r="P14" s="315"/>
      <c r="Q14" s="315"/>
      <c r="R14" s="315"/>
      <c r="S14" s="315"/>
      <c r="T14" s="315"/>
      <c r="U14" s="315"/>
      <c r="V14" s="316"/>
      <c r="X14" s="88"/>
    </row>
    <row r="15" spans="1:24" ht="8.25" customHeight="1">
      <c r="A15" s="300" t="s">
        <v>83</v>
      </c>
      <c r="B15" s="300" t="s">
        <v>51</v>
      </c>
      <c r="C15" s="300" t="s">
        <v>52</v>
      </c>
      <c r="D15" s="300" t="s">
        <v>24</v>
      </c>
      <c r="E15" s="300" t="s">
        <v>53</v>
      </c>
      <c r="F15" s="300" t="s">
        <v>55</v>
      </c>
      <c r="G15" s="300" t="s">
        <v>50</v>
      </c>
      <c r="H15" s="300" t="s">
        <v>64</v>
      </c>
      <c r="I15" s="300" t="s">
        <v>57</v>
      </c>
      <c r="J15" s="300" t="s">
        <v>49</v>
      </c>
      <c r="K15" s="300" t="s">
        <v>35</v>
      </c>
      <c r="L15" s="337" t="s">
        <v>48</v>
      </c>
      <c r="N15" s="324" t="s">
        <v>41</v>
      </c>
      <c r="O15" s="324"/>
      <c r="P15" s="325" t="s">
        <v>42</v>
      </c>
      <c r="Q15" s="326"/>
      <c r="R15" s="326"/>
      <c r="S15" s="326"/>
      <c r="T15" s="326"/>
      <c r="U15" s="327"/>
      <c r="V15" s="324" t="s">
        <v>43</v>
      </c>
      <c r="X15" s="88"/>
    </row>
    <row r="16" spans="1:24" ht="12.75" customHeight="1">
      <c r="A16" s="301"/>
      <c r="B16" s="301"/>
      <c r="C16" s="301"/>
      <c r="D16" s="301"/>
      <c r="E16" s="301"/>
      <c r="F16" s="301"/>
      <c r="G16" s="301"/>
      <c r="H16" s="301"/>
      <c r="I16" s="301"/>
      <c r="J16" s="301"/>
      <c r="K16" s="301"/>
      <c r="L16" s="338"/>
      <c r="N16" s="324"/>
      <c r="O16" s="324"/>
      <c r="P16" s="328"/>
      <c r="Q16" s="329"/>
      <c r="R16" s="329"/>
      <c r="S16" s="329"/>
      <c r="T16" s="329"/>
      <c r="U16" s="330"/>
      <c r="V16" s="324"/>
      <c r="X16" s="88"/>
    </row>
    <row r="17" spans="1:24" ht="12.75" customHeight="1">
      <c r="A17" s="301"/>
      <c r="B17" s="301"/>
      <c r="C17" s="301"/>
      <c r="D17" s="301"/>
      <c r="E17" s="301"/>
      <c r="F17" s="301"/>
      <c r="G17" s="301"/>
      <c r="H17" s="301"/>
      <c r="I17" s="301"/>
      <c r="J17" s="301"/>
      <c r="K17" s="301"/>
      <c r="L17" s="338"/>
      <c r="N17" s="324"/>
      <c r="O17" s="324"/>
      <c r="P17" s="328"/>
      <c r="Q17" s="329"/>
      <c r="R17" s="329"/>
      <c r="S17" s="329"/>
      <c r="T17" s="329"/>
      <c r="U17" s="330"/>
      <c r="V17" s="324"/>
      <c r="X17" s="88"/>
    </row>
    <row r="18" spans="1:24" ht="3.75" customHeight="1">
      <c r="A18" s="301"/>
      <c r="B18" s="301"/>
      <c r="C18" s="301"/>
      <c r="D18" s="301"/>
      <c r="E18" s="301"/>
      <c r="F18" s="301"/>
      <c r="G18" s="301"/>
      <c r="H18" s="301"/>
      <c r="I18" s="301"/>
      <c r="J18" s="301"/>
      <c r="K18" s="301"/>
      <c r="L18" s="338"/>
      <c r="N18" s="324"/>
      <c r="O18" s="324"/>
      <c r="P18" s="331"/>
      <c r="Q18" s="332"/>
      <c r="R18" s="332"/>
      <c r="S18" s="332"/>
      <c r="T18" s="332"/>
      <c r="U18" s="333"/>
      <c r="V18" s="324"/>
      <c r="X18" s="88"/>
    </row>
    <row r="19" spans="1:24" ht="45.75" customHeight="1" thickBot="1">
      <c r="A19" s="301"/>
      <c r="B19" s="301"/>
      <c r="C19" s="301"/>
      <c r="D19" s="302"/>
      <c r="E19" s="302"/>
      <c r="F19" s="302"/>
      <c r="G19" s="302"/>
      <c r="H19" s="302"/>
      <c r="I19" s="302"/>
      <c r="J19" s="302"/>
      <c r="K19" s="302"/>
      <c r="L19" s="338"/>
      <c r="M19" s="98"/>
      <c r="N19" s="334" t="s">
        <v>17</v>
      </c>
      <c r="O19" s="334"/>
      <c r="P19" s="18">
        <f>SUM(S47:S58)</f>
        <v>132.00000000000009</v>
      </c>
      <c r="Q19" s="18">
        <f>SUM(S59:S69)</f>
        <v>57.999999999999957</v>
      </c>
      <c r="R19" s="18">
        <f>SUM(S70:S80)</f>
        <v>10.000000000000124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200.00000000000017</v>
      </c>
      <c r="X19" s="227"/>
    </row>
    <row r="20" spans="1:24" ht="14.45" customHeight="1" thickBot="1">
      <c r="A20" s="317"/>
      <c r="B20" s="317"/>
      <c r="C20" s="317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229" t="s">
        <v>18</v>
      </c>
      <c r="O20" s="229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227"/>
    </row>
    <row r="21" spans="1:24" ht="17.25" customHeight="1">
      <c r="A21" s="300" t="str">
        <f>A37</f>
        <v xml:space="preserve">Гренадин </v>
      </c>
      <c r="B21" s="318">
        <v>0.33333333333333331</v>
      </c>
      <c r="C21" s="318">
        <v>0.58819444444444446</v>
      </c>
      <c r="D21" s="320">
        <f>(C21-B21+(C21&lt;B21))*24*60</f>
        <v>367</v>
      </c>
      <c r="E21" s="322">
        <v>2200</v>
      </c>
      <c r="F21" s="335">
        <f>IF(E21=0,0,(F37/J3*60))</f>
        <v>139.63636363636363</v>
      </c>
      <c r="G21" s="339">
        <f>IF($K21=0,0,(K21*100)/(D21*$J$3/60))</f>
        <v>38.048055486747586</v>
      </c>
      <c r="H21" s="335">
        <f>P19+P26</f>
        <v>132.00000000000009</v>
      </c>
      <c r="I21" s="339">
        <f>D21-F21-P27</f>
        <v>-1.6363636363637681</v>
      </c>
      <c r="J21" s="320">
        <f>(D21-H21)/60*E21</f>
        <v>8616.6666666666642</v>
      </c>
      <c r="K21" s="341">
        <f>F37</f>
        <v>5120</v>
      </c>
      <c r="L21" s="100">
        <f>IF($K21=0,0,K21/J21)</f>
        <v>0.59419729206963268</v>
      </c>
      <c r="N21" s="229" t="s">
        <v>19</v>
      </c>
      <c r="O21" s="229"/>
      <c r="P21" s="18">
        <f>SUM(U46:U57)</f>
        <v>97.000000000000057</v>
      </c>
      <c r="Q21" s="18">
        <f>SUM(U58:U68)</f>
        <v>42.000000000000014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139.00000000000006</v>
      </c>
      <c r="W21" s="227"/>
      <c r="X21" s="227"/>
    </row>
    <row r="22" spans="1:24" ht="17.25" customHeight="1" thickBot="1">
      <c r="A22" s="317"/>
      <c r="B22" s="319"/>
      <c r="C22" s="319"/>
      <c r="D22" s="321"/>
      <c r="E22" s="323"/>
      <c r="F22" s="336"/>
      <c r="G22" s="340"/>
      <c r="H22" s="336"/>
      <c r="I22" s="340"/>
      <c r="J22" s="321"/>
      <c r="K22" s="342"/>
      <c r="L22" s="101">
        <f>K21-J21</f>
        <v>-3496.6666666666642</v>
      </c>
      <c r="N22" s="229" t="s">
        <v>20</v>
      </c>
      <c r="O22" s="229"/>
      <c r="P22" s="18">
        <f>SUM(V46:V57)</f>
        <v>0</v>
      </c>
      <c r="Q22" s="18">
        <f>SUM(V58:V68)</f>
        <v>0</v>
      </c>
      <c r="R22" s="18">
        <f>SUM(V69:V79)</f>
        <v>34.999999999999872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34.999999999999872</v>
      </c>
      <c r="W22" s="227"/>
      <c r="X22" s="227"/>
    </row>
    <row r="23" spans="1:24" ht="17.25" customHeight="1">
      <c r="A23" s="300" t="str">
        <f>A38</f>
        <v>Кокос</v>
      </c>
      <c r="B23" s="318">
        <v>0.58819444444444446</v>
      </c>
      <c r="C23" s="318">
        <v>0.75694444444444453</v>
      </c>
      <c r="D23" s="320">
        <f>(C23-B23+(C23&lt;B23))*24*60</f>
        <v>243.00000000000009</v>
      </c>
      <c r="E23" s="322">
        <v>2200</v>
      </c>
      <c r="F23" s="335">
        <f>IF(E23=0,0,(F38/J3*60))</f>
        <v>131.23636363636365</v>
      </c>
      <c r="G23" s="339">
        <f>IF($K23=0,0,(K23*100)/(D23*$J$3/60))</f>
        <v>54.006734006733986</v>
      </c>
      <c r="H23" s="335">
        <f>Q19+Q26</f>
        <v>57.999999999999957</v>
      </c>
      <c r="I23" s="339">
        <f>D23-F23-Q27</f>
        <v>1.7636363636364933</v>
      </c>
      <c r="J23" s="320">
        <f>(D23-H23)/60*E23</f>
        <v>6783.3333333333376</v>
      </c>
      <c r="K23" s="341">
        <f>F38</f>
        <v>4812</v>
      </c>
      <c r="L23" s="102">
        <f>IF($K23=0,0,K23/J23)</f>
        <v>0.70938574938574894</v>
      </c>
      <c r="N23" s="229" t="s">
        <v>27</v>
      </c>
      <c r="O23" s="229"/>
      <c r="P23" s="18">
        <f>SUM(W46:W57)</f>
        <v>0</v>
      </c>
      <c r="Q23" s="18">
        <f>SUM(W58:W68)</f>
        <v>9.9999999999999645</v>
      </c>
      <c r="R23" s="18">
        <f>SUM(W69:W79)</f>
        <v>9.9999999999998046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19.999999999999769</v>
      </c>
      <c r="W23" s="227"/>
      <c r="X23" s="227"/>
    </row>
    <row r="24" spans="1:24" ht="16.899999999999999" customHeight="1" thickBot="1">
      <c r="A24" s="317"/>
      <c r="B24" s="319"/>
      <c r="C24" s="319"/>
      <c r="D24" s="321"/>
      <c r="E24" s="323"/>
      <c r="F24" s="336"/>
      <c r="G24" s="340"/>
      <c r="H24" s="336"/>
      <c r="I24" s="340"/>
      <c r="J24" s="321"/>
      <c r="K24" s="342"/>
      <c r="L24" s="101">
        <f>K23-J23</f>
        <v>-1971.3333333333376</v>
      </c>
      <c r="N24" s="230" t="s">
        <v>21</v>
      </c>
      <c r="O24" s="230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227"/>
      <c r="X24" s="227"/>
    </row>
    <row r="25" spans="1:24" ht="16.899999999999999" customHeight="1" collapsed="1">
      <c r="A25" s="300" t="str">
        <f>A39</f>
        <v>Мохито</v>
      </c>
      <c r="B25" s="318">
        <v>0.75694444444444453</v>
      </c>
      <c r="C25" s="318">
        <v>0.83333333333333337</v>
      </c>
      <c r="D25" s="320">
        <f>(C25-B25+(C25&lt;B25))*24*60</f>
        <v>109.99999999999993</v>
      </c>
      <c r="E25" s="322">
        <v>2200</v>
      </c>
      <c r="F25" s="335">
        <f>IF(E25=0,0,(F39/J3*60))</f>
        <v>54.545454545454547</v>
      </c>
      <c r="G25" s="339">
        <f>IF($K25=0,0,(K25*100)/(D25*$J$3/60))</f>
        <v>49.586776859504162</v>
      </c>
      <c r="H25" s="335">
        <f>R19+R26</f>
        <v>10.000000000000124</v>
      </c>
      <c r="I25" s="339">
        <f>D25-F25-R27</f>
        <v>0.45454545454558115</v>
      </c>
      <c r="J25" s="320">
        <f>(D25-H25)/60*E25</f>
        <v>3666.6666666666597</v>
      </c>
      <c r="K25" s="341">
        <f>F39</f>
        <v>2000</v>
      </c>
      <c r="L25" s="100">
        <f>IF($K25=0,0,K25/J25)</f>
        <v>0.54545454545454652</v>
      </c>
      <c r="N25" s="230" t="s">
        <v>39</v>
      </c>
      <c r="O25" s="230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227"/>
      <c r="X25" s="227"/>
    </row>
    <row r="26" spans="1:24" ht="16.899999999999999" customHeight="1" thickBot="1">
      <c r="A26" s="317"/>
      <c r="B26" s="319"/>
      <c r="C26" s="319"/>
      <c r="D26" s="321"/>
      <c r="E26" s="323"/>
      <c r="F26" s="336"/>
      <c r="G26" s="340"/>
      <c r="H26" s="336"/>
      <c r="I26" s="340"/>
      <c r="J26" s="321"/>
      <c r="K26" s="342"/>
      <c r="L26" s="101">
        <f>K25-J25</f>
        <v>-1666.6666666666597</v>
      </c>
      <c r="N26" s="343" t="s">
        <v>22</v>
      </c>
      <c r="O26" s="343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227"/>
      <c r="X26" s="227"/>
    </row>
    <row r="27" spans="1:24" ht="16.899999999999999" customHeight="1" collapsed="1">
      <c r="A27" s="301">
        <f>A40</f>
        <v>0</v>
      </c>
      <c r="B27" s="348"/>
      <c r="C27" s="348"/>
      <c r="D27" s="346">
        <f>(C27-B27+(C27&lt;B27))*24*60</f>
        <v>0</v>
      </c>
      <c r="E27" s="349"/>
      <c r="F27" s="344">
        <f>IF(E27=0,0,(F40/J3*60))</f>
        <v>0</v>
      </c>
      <c r="G27" s="339">
        <f>IF($K27=0,0,(K27*100)/(D27*$J$3/60))</f>
        <v>0</v>
      </c>
      <c r="H27" s="344">
        <f>S19+S26</f>
        <v>0</v>
      </c>
      <c r="I27" s="345">
        <f>D27-F27-S27</f>
        <v>0</v>
      </c>
      <c r="J27" s="346">
        <f>(D27-H27)/60*E27</f>
        <v>0</v>
      </c>
      <c r="K27" s="341">
        <f>F40</f>
        <v>0</v>
      </c>
      <c r="L27" s="100">
        <f>IF($K27=0,0,K27/J27)</f>
        <v>0</v>
      </c>
      <c r="N27" s="347" t="s">
        <v>15</v>
      </c>
      <c r="O27" s="347"/>
      <c r="P27" s="19">
        <f t="shared" ref="P27:U27" si="1">SUM(P18:P26)</f>
        <v>229.00000000000014</v>
      </c>
      <c r="Q27" s="19">
        <f t="shared" si="1"/>
        <v>109.99999999999994</v>
      </c>
      <c r="R27" s="19">
        <f t="shared" si="1"/>
        <v>54.999999999999801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393.99999999999989</v>
      </c>
      <c r="W27" s="227"/>
      <c r="X27" s="227"/>
    </row>
    <row r="28" spans="1:24" ht="16.899999999999999" customHeight="1" thickBot="1">
      <c r="A28" s="317"/>
      <c r="B28" s="319"/>
      <c r="C28" s="319"/>
      <c r="D28" s="321"/>
      <c r="E28" s="323"/>
      <c r="F28" s="336"/>
      <c r="G28" s="340"/>
      <c r="H28" s="336"/>
      <c r="I28" s="340"/>
      <c r="J28" s="321"/>
      <c r="K28" s="342"/>
      <c r="L28" s="101">
        <f>K27-J27</f>
        <v>0</v>
      </c>
      <c r="N28" s="347"/>
      <c r="O28" s="347"/>
      <c r="P28" s="19"/>
      <c r="Q28" s="19"/>
      <c r="R28" s="19"/>
      <c r="S28" s="19"/>
      <c r="T28" s="19"/>
      <c r="U28" s="19"/>
      <c r="V28" s="19"/>
      <c r="W28" s="227"/>
      <c r="X28" s="227"/>
    </row>
    <row r="29" spans="1:24" ht="16.899999999999999" customHeight="1">
      <c r="A29" s="300">
        <f>A41</f>
        <v>0</v>
      </c>
      <c r="B29" s="318"/>
      <c r="C29" s="318"/>
      <c r="D29" s="320">
        <f>(C29-B29+(C29&lt;B29))*24*60</f>
        <v>0</v>
      </c>
      <c r="E29" s="322"/>
      <c r="F29" s="335">
        <f>IF(E29=0,0,(F41/J3*60))</f>
        <v>0</v>
      </c>
      <c r="G29" s="339">
        <f>IF($K29=0,0,(K29*100)/(D29*$J$3/60))</f>
        <v>0</v>
      </c>
      <c r="H29" s="335">
        <f>T19+T26</f>
        <v>0</v>
      </c>
      <c r="I29" s="339">
        <f>D29-F29-T27</f>
        <v>0</v>
      </c>
      <c r="J29" s="320">
        <f>(D29-H29)/60*E29</f>
        <v>0</v>
      </c>
      <c r="K29" s="341">
        <f>F41</f>
        <v>0</v>
      </c>
      <c r="L29" s="100">
        <f>IF($K29=0,0,K29/J29)</f>
        <v>0</v>
      </c>
      <c r="V29" s="227"/>
      <c r="W29" s="227"/>
      <c r="X29" s="227"/>
    </row>
    <row r="30" spans="1:24" ht="16.899999999999999" customHeight="1" thickBot="1">
      <c r="A30" s="317"/>
      <c r="B30" s="319"/>
      <c r="C30" s="319"/>
      <c r="D30" s="321"/>
      <c r="E30" s="323"/>
      <c r="F30" s="336"/>
      <c r="G30" s="340"/>
      <c r="H30" s="336"/>
      <c r="I30" s="340"/>
      <c r="J30" s="321"/>
      <c r="K30" s="342"/>
      <c r="L30" s="101">
        <f>K29-J29</f>
        <v>0</v>
      </c>
      <c r="V30" s="227"/>
      <c r="W30" s="227"/>
      <c r="X30" s="227"/>
    </row>
    <row r="31" spans="1:24" ht="16.899999999999999" customHeight="1">
      <c r="A31" s="300">
        <f>A42</f>
        <v>0</v>
      </c>
      <c r="B31" s="318"/>
      <c r="C31" s="318"/>
      <c r="D31" s="320">
        <f>(C31-B31+(C31&lt;B31))*24*60</f>
        <v>0</v>
      </c>
      <c r="E31" s="322"/>
      <c r="F31" s="335">
        <f>IF(E31=0,0,(F42/J3*60))</f>
        <v>0</v>
      </c>
      <c r="G31" s="339">
        <f>IF($K31=0,0,(K31*100)/(D31*$J$3/60))</f>
        <v>0</v>
      </c>
      <c r="H31" s="335">
        <f>U19+U26</f>
        <v>0</v>
      </c>
      <c r="I31" s="339">
        <f>D31-F31-U27</f>
        <v>0</v>
      </c>
      <c r="J31" s="320">
        <f>(D31-H31)/60*E31</f>
        <v>0</v>
      </c>
      <c r="K31" s="341">
        <f>F42</f>
        <v>0</v>
      </c>
      <c r="L31" s="100">
        <f>IF($K31=0,0,K31/J31)</f>
        <v>0</v>
      </c>
      <c r="V31" s="227"/>
      <c r="W31" s="227"/>
      <c r="X31" s="227"/>
    </row>
    <row r="32" spans="1:24" ht="16.899999999999999" customHeight="1" thickBot="1">
      <c r="A32" s="317"/>
      <c r="B32" s="319"/>
      <c r="C32" s="319"/>
      <c r="D32" s="321"/>
      <c r="E32" s="323"/>
      <c r="F32" s="336"/>
      <c r="G32" s="340"/>
      <c r="H32" s="336"/>
      <c r="I32" s="340"/>
      <c r="J32" s="321"/>
      <c r="K32" s="342"/>
      <c r="L32" s="103">
        <f>K31-J31</f>
        <v>0</v>
      </c>
      <c r="V32" s="227"/>
      <c r="W32" s="227"/>
      <c r="X32" s="227"/>
    </row>
    <row r="33" spans="1:28" s="104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228" t="s">
        <v>81</v>
      </c>
      <c r="K33" s="140" t="s">
        <v>82</v>
      </c>
      <c r="L33" s="354">
        <f>IF($K34=0,0,K34/J34)</f>
        <v>0.625804195804196</v>
      </c>
      <c r="N33"/>
      <c r="O33"/>
      <c r="P33"/>
      <c r="Q33"/>
      <c r="R33"/>
      <c r="S33"/>
      <c r="T33"/>
      <c r="U33"/>
      <c r="V33" s="227"/>
      <c r="W33" s="105"/>
      <c r="X33" s="105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41">
        <f>J21+J23+J25+J27+J29+J31</f>
        <v>19066.666666666661</v>
      </c>
      <c r="K34" s="140">
        <f>K21+K23+K25+K27+K29+K31</f>
        <v>11932</v>
      </c>
      <c r="L34" s="355"/>
      <c r="M34" s="227"/>
      <c r="V34" s="227"/>
      <c r="W34" s="227"/>
      <c r="X34" s="227"/>
    </row>
    <row r="35" spans="1:28" ht="17.25" customHeight="1">
      <c r="A35" s="363" t="s">
        <v>11</v>
      </c>
      <c r="B35" s="364"/>
      <c r="C35" s="364"/>
      <c r="D35" s="364"/>
      <c r="E35" s="337"/>
      <c r="F35" s="300" t="s">
        <v>78</v>
      </c>
      <c r="G35" s="300" t="s">
        <v>80</v>
      </c>
      <c r="H35" s="367"/>
      <c r="I35" s="20"/>
      <c r="J35" s="21"/>
      <c r="K35" s="22"/>
      <c r="L35" s="367" t="s">
        <v>56</v>
      </c>
      <c r="M35" s="356"/>
      <c r="V35" s="227"/>
      <c r="W35" s="106"/>
      <c r="X35" s="106"/>
    </row>
    <row r="36" spans="1:28" ht="17.25" customHeight="1" thickBot="1">
      <c r="A36" s="365"/>
      <c r="B36" s="366"/>
      <c r="C36" s="366"/>
      <c r="D36" s="366"/>
      <c r="E36" s="338"/>
      <c r="F36" s="302"/>
      <c r="G36" s="301"/>
      <c r="H36" s="368"/>
      <c r="I36" s="117"/>
      <c r="J36" s="118"/>
      <c r="K36" s="115"/>
      <c r="L36" s="368"/>
      <c r="M36" s="356"/>
      <c r="V36" s="227"/>
      <c r="W36" s="106"/>
      <c r="X36" s="106"/>
    </row>
    <row r="37" spans="1:28" ht="15.75" thickBot="1">
      <c r="A37" s="357" t="s">
        <v>476</v>
      </c>
      <c r="B37" s="358"/>
      <c r="C37" s="358"/>
      <c r="D37" s="358"/>
      <c r="E37" s="359"/>
      <c r="F37" s="62">
        <v>5120</v>
      </c>
      <c r="G37" s="119">
        <v>6222</v>
      </c>
      <c r="H37" s="120"/>
      <c r="I37" s="121"/>
      <c r="J37" s="122"/>
      <c r="K37" s="123">
        <f>G37</f>
        <v>6222</v>
      </c>
      <c r="L37" s="107"/>
      <c r="M37" s="108"/>
      <c r="V37" s="227"/>
      <c r="W37" s="227"/>
      <c r="X37" s="227"/>
    </row>
    <row r="38" spans="1:28" ht="13.5" customHeight="1" thickBot="1">
      <c r="A38" s="360" t="s">
        <v>349</v>
      </c>
      <c r="B38" s="361"/>
      <c r="C38" s="361"/>
      <c r="D38" s="361"/>
      <c r="E38" s="362"/>
      <c r="F38" s="62">
        <v>4812</v>
      </c>
      <c r="G38" s="124">
        <v>4800</v>
      </c>
      <c r="H38" s="109"/>
      <c r="I38" s="110"/>
      <c r="J38" s="111"/>
      <c r="K38" s="17">
        <f t="shared" ref="K38:K42" si="2">G38</f>
        <v>4800</v>
      </c>
      <c r="L38" s="64"/>
      <c r="M38" s="108"/>
      <c r="V38" s="227"/>
      <c r="W38" s="227"/>
      <c r="X38" s="227"/>
    </row>
    <row r="39" spans="1:28" ht="13.5" customHeight="1" thickBot="1">
      <c r="A39" s="360" t="s">
        <v>346</v>
      </c>
      <c r="B39" s="361"/>
      <c r="C39" s="361"/>
      <c r="D39" s="361"/>
      <c r="E39" s="362"/>
      <c r="F39" s="62">
        <v>2000</v>
      </c>
      <c r="G39" s="124"/>
      <c r="H39" s="109"/>
      <c r="I39" s="110"/>
      <c r="J39" s="111"/>
      <c r="K39" s="17">
        <f t="shared" si="2"/>
        <v>0</v>
      </c>
      <c r="L39" s="64"/>
      <c r="M39" s="108"/>
      <c r="V39" s="227"/>
      <c r="W39" s="227"/>
      <c r="X39" s="227"/>
    </row>
    <row r="40" spans="1:28" ht="13.5" customHeight="1" thickBot="1">
      <c r="A40" s="360"/>
      <c r="B40" s="361"/>
      <c r="C40" s="361"/>
      <c r="D40" s="361"/>
      <c r="E40" s="362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227"/>
      <c r="W40" s="227"/>
      <c r="X40" s="227"/>
    </row>
    <row r="41" spans="1:28" ht="13.5" customHeight="1" thickBot="1">
      <c r="A41" s="360"/>
      <c r="B41" s="361"/>
      <c r="C41" s="361"/>
      <c r="D41" s="361"/>
      <c r="E41" s="362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227"/>
      <c r="W41" s="227"/>
      <c r="X41" s="227"/>
    </row>
    <row r="42" spans="1:28" ht="13.5" customHeight="1" thickBot="1">
      <c r="A42" s="369"/>
      <c r="B42" s="370"/>
      <c r="C42" s="370"/>
      <c r="D42" s="370"/>
      <c r="E42" s="371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227"/>
      <c r="W42" s="227"/>
      <c r="X42" s="227"/>
    </row>
    <row r="43" spans="1:28" ht="13.5" thickBot="1">
      <c r="A43" s="372" t="s">
        <v>79</v>
      </c>
      <c r="B43" s="373"/>
      <c r="C43" s="373"/>
      <c r="D43" s="373"/>
      <c r="E43" s="373"/>
      <c r="F43" s="374"/>
      <c r="G43" s="373"/>
      <c r="H43" s="373"/>
      <c r="I43" s="373"/>
      <c r="J43" s="375"/>
      <c r="K43" s="116">
        <f>SUM(K37:K42)</f>
        <v>11022</v>
      </c>
      <c r="L43" s="116">
        <f>SUM(L38+L38)</f>
        <v>0</v>
      </c>
      <c r="M43" s="112"/>
      <c r="V43" s="227"/>
    </row>
    <row r="44" spans="1:28" ht="12.75" customHeight="1" thickBot="1"/>
    <row r="45" spans="1:28" ht="12.75" customHeight="1" thickBot="1">
      <c r="A45" s="376" t="s">
        <v>11</v>
      </c>
      <c r="B45" s="376" t="s">
        <v>59</v>
      </c>
      <c r="C45" s="378"/>
      <c r="D45" s="380" t="s">
        <v>58</v>
      </c>
      <c r="E45" s="378" t="s">
        <v>1</v>
      </c>
      <c r="F45" s="383" t="s">
        <v>6</v>
      </c>
      <c r="G45" s="384"/>
      <c r="H45" s="380" t="s">
        <v>5</v>
      </c>
      <c r="I45" s="388" t="s">
        <v>12</v>
      </c>
      <c r="J45" s="389"/>
      <c r="K45" s="380" t="s">
        <v>38</v>
      </c>
      <c r="L45" s="376" t="s">
        <v>0</v>
      </c>
      <c r="M45" s="383"/>
      <c r="N45" s="384"/>
      <c r="O45" s="380" t="s">
        <v>4</v>
      </c>
      <c r="P45" s="380" t="s">
        <v>2</v>
      </c>
      <c r="Q45" s="380" t="s">
        <v>3</v>
      </c>
      <c r="S45" s="390" t="s">
        <v>26</v>
      </c>
      <c r="T45" s="391"/>
      <c r="U45" s="391"/>
      <c r="V45" s="391"/>
      <c r="W45" s="391"/>
      <c r="X45" s="391"/>
      <c r="Y45" s="391"/>
      <c r="Z45" s="392"/>
    </row>
    <row r="46" spans="1:28" s="85" customFormat="1" ht="25.5" customHeight="1" thickBot="1">
      <c r="A46" s="377"/>
      <c r="B46" s="377"/>
      <c r="C46" s="379"/>
      <c r="D46" s="381"/>
      <c r="E46" s="382"/>
      <c r="F46" s="385"/>
      <c r="G46" s="386"/>
      <c r="H46" s="387"/>
      <c r="I46" s="27" t="s">
        <v>13</v>
      </c>
      <c r="J46" s="28" t="s">
        <v>14</v>
      </c>
      <c r="K46" s="381"/>
      <c r="L46" s="377"/>
      <c r="M46" s="399"/>
      <c r="N46" s="400"/>
      <c r="O46" s="381"/>
      <c r="P46" s="381"/>
      <c r="Q46" s="381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405" t="str">
        <f>A37</f>
        <v xml:space="preserve">Гренадин </v>
      </c>
      <c r="B47" s="23">
        <f>B21</f>
        <v>0.33333333333333331</v>
      </c>
      <c r="C47" s="23">
        <f>B47+1/24</f>
        <v>0.375</v>
      </c>
      <c r="D47" s="1"/>
      <c r="E47" s="233"/>
      <c r="F47" s="408" t="s">
        <v>310</v>
      </c>
      <c r="G47" s="409"/>
      <c r="H47" s="2" t="s">
        <v>102</v>
      </c>
      <c r="I47" s="3">
        <v>0.40486111111111112</v>
      </c>
      <c r="J47" s="3">
        <v>0.47222222222222227</v>
      </c>
      <c r="K47" s="29">
        <f>(J47-I47+(J47&lt;I47))*24*60</f>
        <v>97.000000000000057</v>
      </c>
      <c r="L47" s="410" t="s">
        <v>477</v>
      </c>
      <c r="M47" s="411"/>
      <c r="N47" s="412"/>
      <c r="O47" s="35" t="str">
        <f t="shared" ref="O47:O110" si="3">IF(H47=$V$5,$F$7,"")</f>
        <v/>
      </c>
      <c r="P47" s="233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97.000000000000057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406"/>
      <c r="B48" s="24">
        <f>C47</f>
        <v>0.375</v>
      </c>
      <c r="C48" s="24">
        <f>B48+1/24</f>
        <v>0.41666666666666669</v>
      </c>
      <c r="D48" s="5"/>
      <c r="E48" s="231"/>
      <c r="F48" s="393" t="s">
        <v>132</v>
      </c>
      <c r="G48" s="394"/>
      <c r="H48" s="6" t="s">
        <v>99</v>
      </c>
      <c r="I48" s="7">
        <v>0.49652777777777773</v>
      </c>
      <c r="J48" s="7">
        <v>0.50347222222222221</v>
      </c>
      <c r="K48" s="30">
        <f t="shared" ref="K48:K111" si="4">(J48-I48+(J48&lt;I48))*24*60</f>
        <v>10.000000000000044</v>
      </c>
      <c r="L48" s="395"/>
      <c r="M48" s="396"/>
      <c r="N48" s="397"/>
      <c r="O48" s="36" t="str">
        <f t="shared" si="3"/>
        <v/>
      </c>
      <c r="P48" s="231"/>
      <c r="Q48" s="8"/>
      <c r="R48"/>
      <c r="S48" s="33">
        <f t="shared" ref="S48:S111" si="5">IF($H48="ПЛАНОВЫЕ",$K48,0)</f>
        <v>10.000000000000044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406"/>
      <c r="B49" s="24">
        <f t="shared" ref="B49:B58" si="13">C48</f>
        <v>0.41666666666666669</v>
      </c>
      <c r="C49" s="24">
        <f t="shared" ref="C49:C58" si="14">B49+1/24</f>
        <v>0.45833333333333337</v>
      </c>
      <c r="D49" s="5"/>
      <c r="E49" s="231"/>
      <c r="F49" s="398" t="s">
        <v>133</v>
      </c>
      <c r="G49" s="398"/>
      <c r="H49" s="6" t="s">
        <v>99</v>
      </c>
      <c r="I49" s="7">
        <v>0.50347222222222221</v>
      </c>
      <c r="J49" s="7">
        <v>0.58819444444444446</v>
      </c>
      <c r="K49" s="30">
        <f t="shared" si="4"/>
        <v>122.00000000000004</v>
      </c>
      <c r="L49" s="395"/>
      <c r="M49" s="396"/>
      <c r="N49" s="397"/>
      <c r="O49" s="36" t="str">
        <f t="shared" si="3"/>
        <v/>
      </c>
      <c r="P49" s="231"/>
      <c r="Q49" s="8"/>
      <c r="R49"/>
      <c r="S49" s="33">
        <f t="shared" si="5"/>
        <v>122.00000000000004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406"/>
      <c r="B50" s="24">
        <f t="shared" si="13"/>
        <v>0.45833333333333337</v>
      </c>
      <c r="C50" s="24">
        <f t="shared" si="14"/>
        <v>0.5</v>
      </c>
      <c r="D50" s="5"/>
      <c r="E50" s="231"/>
      <c r="F50" s="398"/>
      <c r="G50" s="398"/>
      <c r="H50" s="6"/>
      <c r="I50" s="7"/>
      <c r="J50" s="7"/>
      <c r="K50" s="30">
        <f t="shared" si="4"/>
        <v>0</v>
      </c>
      <c r="L50" s="395"/>
      <c r="M50" s="396"/>
      <c r="N50" s="397"/>
      <c r="O50" s="36" t="str">
        <f t="shared" si="3"/>
        <v>Никишова</v>
      </c>
      <c r="P50" s="231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406"/>
      <c r="B51" s="24">
        <f t="shared" si="13"/>
        <v>0.5</v>
      </c>
      <c r="C51" s="24">
        <f t="shared" si="14"/>
        <v>0.54166666666666663</v>
      </c>
      <c r="D51" s="5"/>
      <c r="E51" s="231"/>
      <c r="F51" s="398"/>
      <c r="G51" s="398"/>
      <c r="H51" s="6"/>
      <c r="I51" s="7"/>
      <c r="J51" s="7"/>
      <c r="K51" s="30">
        <f t="shared" si="4"/>
        <v>0</v>
      </c>
      <c r="L51" s="395"/>
      <c r="M51" s="396"/>
      <c r="N51" s="397"/>
      <c r="O51" s="36" t="str">
        <f t="shared" si="3"/>
        <v>Никишова</v>
      </c>
      <c r="P51" s="231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406"/>
      <c r="B52" s="24">
        <f t="shared" si="13"/>
        <v>0.54166666666666663</v>
      </c>
      <c r="C52" s="24">
        <f t="shared" si="14"/>
        <v>0.58333333333333326</v>
      </c>
      <c r="D52" s="5"/>
      <c r="E52" s="231"/>
      <c r="F52" s="398"/>
      <c r="G52" s="398"/>
      <c r="H52" s="6"/>
      <c r="I52" s="7"/>
      <c r="J52" s="7"/>
      <c r="K52" s="30">
        <f t="shared" si="4"/>
        <v>0</v>
      </c>
      <c r="L52" s="395"/>
      <c r="M52" s="396"/>
      <c r="N52" s="397"/>
      <c r="O52" s="36" t="str">
        <f t="shared" si="3"/>
        <v>Никишова</v>
      </c>
      <c r="P52" s="231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406"/>
      <c r="B53" s="24">
        <f t="shared" si="13"/>
        <v>0.58333333333333326</v>
      </c>
      <c r="C53" s="24">
        <f t="shared" si="14"/>
        <v>0.62499999999999989</v>
      </c>
      <c r="D53" s="5"/>
      <c r="E53" s="234"/>
      <c r="F53" s="398"/>
      <c r="G53" s="398"/>
      <c r="H53" s="6"/>
      <c r="I53" s="7"/>
      <c r="J53" s="7"/>
      <c r="K53" s="30">
        <f t="shared" si="4"/>
        <v>0</v>
      </c>
      <c r="L53" s="395"/>
      <c r="M53" s="396"/>
      <c r="N53" s="397"/>
      <c r="O53" s="36" t="str">
        <f t="shared" si="3"/>
        <v>Никишова</v>
      </c>
      <c r="P53" s="231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406"/>
      <c r="B54" s="24">
        <f t="shared" si="13"/>
        <v>0.62499999999999989</v>
      </c>
      <c r="C54" s="24">
        <f t="shared" si="14"/>
        <v>0.66666666666666652</v>
      </c>
      <c r="D54" s="5"/>
      <c r="E54" s="234"/>
      <c r="F54" s="393"/>
      <c r="G54" s="394"/>
      <c r="H54" s="6"/>
      <c r="I54" s="7"/>
      <c r="J54" s="7"/>
      <c r="K54" s="30">
        <f t="shared" si="4"/>
        <v>0</v>
      </c>
      <c r="L54" s="395"/>
      <c r="M54" s="396"/>
      <c r="N54" s="397"/>
      <c r="O54" s="36" t="str">
        <f t="shared" si="3"/>
        <v>Никишова</v>
      </c>
      <c r="P54" s="231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406"/>
      <c r="B55" s="24">
        <f t="shared" si="13"/>
        <v>0.66666666666666652</v>
      </c>
      <c r="C55" s="24">
        <f t="shared" si="14"/>
        <v>0.70833333333333315</v>
      </c>
      <c r="D55" s="5"/>
      <c r="E55" s="234"/>
      <c r="F55" s="393"/>
      <c r="G55" s="394"/>
      <c r="H55" s="6"/>
      <c r="I55" s="7"/>
      <c r="J55" s="7"/>
      <c r="K55" s="30">
        <f t="shared" si="4"/>
        <v>0</v>
      </c>
      <c r="L55" s="395"/>
      <c r="M55" s="396"/>
      <c r="N55" s="397"/>
      <c r="O55" s="36" t="str">
        <f t="shared" si="3"/>
        <v>Никишова</v>
      </c>
      <c r="P55" s="231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406"/>
      <c r="B56" s="24">
        <f t="shared" si="13"/>
        <v>0.70833333333333315</v>
      </c>
      <c r="C56" s="24">
        <f t="shared" si="14"/>
        <v>0.74999999999999978</v>
      </c>
      <c r="D56" s="5"/>
      <c r="E56" s="234"/>
      <c r="F56" s="398"/>
      <c r="G56" s="398"/>
      <c r="H56" s="6"/>
      <c r="I56" s="7"/>
      <c r="J56" s="7"/>
      <c r="K56" s="30">
        <f t="shared" si="4"/>
        <v>0</v>
      </c>
      <c r="L56" s="395"/>
      <c r="M56" s="396"/>
      <c r="N56" s="397"/>
      <c r="O56" s="36" t="str">
        <f t="shared" si="3"/>
        <v>Никишова</v>
      </c>
      <c r="P56" s="231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406"/>
      <c r="B57" s="24">
        <f t="shared" si="13"/>
        <v>0.74999999999999978</v>
      </c>
      <c r="C57" s="24">
        <f t="shared" si="14"/>
        <v>0.79166666666666641</v>
      </c>
      <c r="D57" s="10"/>
      <c r="E57" s="234"/>
      <c r="F57" s="398"/>
      <c r="G57" s="398"/>
      <c r="H57" s="6"/>
      <c r="I57" s="7"/>
      <c r="J57" s="7"/>
      <c r="K57" s="30">
        <f t="shared" si="4"/>
        <v>0</v>
      </c>
      <c r="L57" s="395"/>
      <c r="M57" s="396"/>
      <c r="N57" s="397"/>
      <c r="O57" s="36" t="str">
        <f t="shared" si="3"/>
        <v>Никишова</v>
      </c>
      <c r="P57" s="231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407"/>
      <c r="B58" s="25">
        <f t="shared" si="13"/>
        <v>0.79166666666666641</v>
      </c>
      <c r="C58" s="26">
        <f t="shared" si="14"/>
        <v>0.83333333333333304</v>
      </c>
      <c r="D58" s="235"/>
      <c r="E58" s="235"/>
      <c r="F58" s="401"/>
      <c r="G58" s="401"/>
      <c r="H58" s="6"/>
      <c r="I58" s="13"/>
      <c r="J58" s="13"/>
      <c r="K58" s="31">
        <f t="shared" si="4"/>
        <v>0</v>
      </c>
      <c r="L58" s="402"/>
      <c r="M58" s="403"/>
      <c r="N58" s="404"/>
      <c r="O58" s="231" t="str">
        <f t="shared" si="3"/>
        <v>Никишова</v>
      </c>
      <c r="P58" s="232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405" t="str">
        <f>A38</f>
        <v>Кокос</v>
      </c>
      <c r="B59" s="23">
        <f>B23</f>
        <v>0.58819444444444446</v>
      </c>
      <c r="C59" s="23">
        <f>B59+1/24</f>
        <v>0.62986111111111109</v>
      </c>
      <c r="D59" s="1"/>
      <c r="E59" s="233"/>
      <c r="F59" s="408" t="s">
        <v>108</v>
      </c>
      <c r="G59" s="409"/>
      <c r="H59" s="2" t="s">
        <v>99</v>
      </c>
      <c r="I59" s="3">
        <v>0.58819444444444446</v>
      </c>
      <c r="J59" s="3">
        <v>0.59722222222222221</v>
      </c>
      <c r="K59" s="29">
        <f t="shared" si="4"/>
        <v>12.999999999999954</v>
      </c>
      <c r="L59" s="410"/>
      <c r="M59" s="411"/>
      <c r="N59" s="412"/>
      <c r="O59" s="35" t="str">
        <f t="shared" si="3"/>
        <v/>
      </c>
      <c r="P59" s="233"/>
      <c r="Q59" s="4"/>
      <c r="R59"/>
      <c r="S59" s="33">
        <f t="shared" si="5"/>
        <v>12.999999999999954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406"/>
      <c r="B60" s="24">
        <f>C59</f>
        <v>0.62986111111111109</v>
      </c>
      <c r="C60" s="24">
        <f>B60+1/24</f>
        <v>0.67152777777777772</v>
      </c>
      <c r="D60" s="5"/>
      <c r="E60" s="231"/>
      <c r="F60" s="393" t="s">
        <v>299</v>
      </c>
      <c r="G60" s="394"/>
      <c r="H60" s="6" t="s">
        <v>135</v>
      </c>
      <c r="I60" s="7">
        <v>0.59722222222222221</v>
      </c>
      <c r="J60" s="7">
        <v>0.60416666666666663</v>
      </c>
      <c r="K60" s="30">
        <f t="shared" si="4"/>
        <v>9.9999999999999645</v>
      </c>
      <c r="L60" s="395"/>
      <c r="M60" s="396"/>
      <c r="N60" s="397"/>
      <c r="O60" s="36" t="str">
        <f t="shared" si="3"/>
        <v/>
      </c>
      <c r="P60" s="231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9.9999999999999645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406"/>
      <c r="B61" s="24">
        <f t="shared" ref="B61:B69" si="15">C60</f>
        <v>0.67152777777777772</v>
      </c>
      <c r="C61" s="24">
        <f t="shared" ref="C61:C69" si="16">B61+1/24</f>
        <v>0.71319444444444435</v>
      </c>
      <c r="D61" s="5"/>
      <c r="E61" s="231"/>
      <c r="F61" s="398" t="s">
        <v>294</v>
      </c>
      <c r="G61" s="398"/>
      <c r="H61" s="6" t="s">
        <v>102</v>
      </c>
      <c r="I61" s="7">
        <v>0.62986111111111109</v>
      </c>
      <c r="J61" s="7">
        <v>0.65902777777777777</v>
      </c>
      <c r="K61" s="30">
        <f t="shared" si="4"/>
        <v>42.000000000000014</v>
      </c>
      <c r="L61" s="395" t="s">
        <v>478</v>
      </c>
      <c r="M61" s="396"/>
      <c r="N61" s="397"/>
      <c r="O61" s="36" t="str">
        <f t="shared" si="3"/>
        <v/>
      </c>
      <c r="P61" s="231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42.000000000000014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406"/>
      <c r="B62" s="24">
        <f t="shared" si="15"/>
        <v>0.71319444444444435</v>
      </c>
      <c r="C62" s="24">
        <f t="shared" si="16"/>
        <v>0.75486111111111098</v>
      </c>
      <c r="D62" s="5"/>
      <c r="E62" s="231"/>
      <c r="F62" s="393" t="s">
        <v>132</v>
      </c>
      <c r="G62" s="394"/>
      <c r="H62" s="6" t="s">
        <v>99</v>
      </c>
      <c r="I62" s="7">
        <v>0.72569444444444453</v>
      </c>
      <c r="J62" s="7">
        <v>0.73125000000000007</v>
      </c>
      <c r="K62" s="30">
        <f t="shared" si="4"/>
        <v>7.9999999999999716</v>
      </c>
      <c r="L62" s="395"/>
      <c r="M62" s="396"/>
      <c r="N62" s="397"/>
      <c r="O62" s="36" t="str">
        <f t="shared" si="3"/>
        <v/>
      </c>
      <c r="P62" s="231"/>
      <c r="Q62" s="8"/>
      <c r="R62"/>
      <c r="S62" s="33">
        <f t="shared" si="5"/>
        <v>7.9999999999999716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406"/>
      <c r="B63" s="24">
        <f t="shared" si="15"/>
        <v>0.75486111111111098</v>
      </c>
      <c r="C63" s="24">
        <f t="shared" si="16"/>
        <v>0.79652777777777761</v>
      </c>
      <c r="D63" s="5"/>
      <c r="E63" s="231"/>
      <c r="F63" s="398" t="s">
        <v>104</v>
      </c>
      <c r="G63" s="398"/>
      <c r="H63" s="6" t="s">
        <v>99</v>
      </c>
      <c r="I63" s="7">
        <v>0.73125000000000007</v>
      </c>
      <c r="J63" s="7">
        <v>0.75694444444444453</v>
      </c>
      <c r="K63" s="30">
        <f t="shared" si="4"/>
        <v>37.000000000000028</v>
      </c>
      <c r="L63" s="395"/>
      <c r="M63" s="396"/>
      <c r="N63" s="397"/>
      <c r="O63" s="36" t="str">
        <f t="shared" si="3"/>
        <v/>
      </c>
      <c r="P63" s="231"/>
      <c r="Q63" s="8"/>
      <c r="R63"/>
      <c r="S63" s="33">
        <f t="shared" si="5"/>
        <v>37.000000000000028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406"/>
      <c r="B64" s="24">
        <f t="shared" si="15"/>
        <v>0.79652777777777761</v>
      </c>
      <c r="C64" s="24">
        <f t="shared" si="16"/>
        <v>0.83819444444444424</v>
      </c>
      <c r="D64" s="5"/>
      <c r="E64" s="231"/>
      <c r="F64" s="398"/>
      <c r="G64" s="398"/>
      <c r="H64" s="6"/>
      <c r="I64" s="7"/>
      <c r="J64" s="7"/>
      <c r="K64" s="30">
        <f t="shared" si="4"/>
        <v>0</v>
      </c>
      <c r="L64" s="395"/>
      <c r="M64" s="396"/>
      <c r="N64" s="397"/>
      <c r="O64" s="36" t="str">
        <f t="shared" si="3"/>
        <v>Никишова</v>
      </c>
      <c r="P64" s="231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406"/>
      <c r="B65" s="24">
        <f t="shared" si="15"/>
        <v>0.83819444444444424</v>
      </c>
      <c r="C65" s="24">
        <f t="shared" si="16"/>
        <v>0.87986111111111087</v>
      </c>
      <c r="D65" s="5"/>
      <c r="E65" s="234"/>
      <c r="F65" s="398"/>
      <c r="G65" s="398"/>
      <c r="H65" s="6"/>
      <c r="I65" s="7"/>
      <c r="J65" s="7"/>
      <c r="K65" s="30">
        <f t="shared" si="4"/>
        <v>0</v>
      </c>
      <c r="L65" s="395"/>
      <c r="M65" s="396"/>
      <c r="N65" s="397"/>
      <c r="O65" s="36" t="str">
        <f t="shared" si="3"/>
        <v>Никишова</v>
      </c>
      <c r="P65" s="231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406"/>
      <c r="B66" s="24">
        <f t="shared" si="15"/>
        <v>0.87986111111111087</v>
      </c>
      <c r="C66" s="24">
        <f t="shared" si="16"/>
        <v>0.9215277777777775</v>
      </c>
      <c r="D66" s="5"/>
      <c r="E66" s="234"/>
      <c r="F66" s="393"/>
      <c r="G66" s="394"/>
      <c r="H66" s="6"/>
      <c r="I66" s="7"/>
      <c r="J66" s="7"/>
      <c r="K66" s="30">
        <f t="shared" si="4"/>
        <v>0</v>
      </c>
      <c r="L66" s="395"/>
      <c r="M66" s="396"/>
      <c r="N66" s="397"/>
      <c r="O66" s="36" t="str">
        <f t="shared" si="3"/>
        <v>Никишова</v>
      </c>
      <c r="P66" s="231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406"/>
      <c r="B67" s="24">
        <f t="shared" si="15"/>
        <v>0.9215277777777775</v>
      </c>
      <c r="C67" s="24">
        <f t="shared" si="16"/>
        <v>0.96319444444444413</v>
      </c>
      <c r="D67" s="5"/>
      <c r="E67" s="234"/>
      <c r="F67" s="393"/>
      <c r="G67" s="394"/>
      <c r="H67" s="6"/>
      <c r="I67" s="7"/>
      <c r="J67" s="7"/>
      <c r="K67" s="30">
        <f t="shared" si="4"/>
        <v>0</v>
      </c>
      <c r="L67" s="395"/>
      <c r="M67" s="396"/>
      <c r="N67" s="397"/>
      <c r="O67" s="36" t="str">
        <f t="shared" si="3"/>
        <v>Никишова</v>
      </c>
      <c r="P67" s="231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406"/>
      <c r="B68" s="24">
        <f t="shared" si="15"/>
        <v>0.96319444444444413</v>
      </c>
      <c r="C68" s="24">
        <f t="shared" si="16"/>
        <v>1.0048611111111108</v>
      </c>
      <c r="D68" s="5"/>
      <c r="E68" s="234"/>
      <c r="F68" s="398"/>
      <c r="G68" s="398"/>
      <c r="H68" s="6"/>
      <c r="I68" s="7"/>
      <c r="J68" s="7"/>
      <c r="K68" s="30">
        <f t="shared" si="4"/>
        <v>0</v>
      </c>
      <c r="L68" s="395"/>
      <c r="M68" s="396"/>
      <c r="N68" s="397"/>
      <c r="O68" s="36" t="str">
        <f t="shared" si="3"/>
        <v>Никишова</v>
      </c>
      <c r="P68" s="231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407"/>
      <c r="B69" s="25">
        <f t="shared" si="15"/>
        <v>1.0048611111111108</v>
      </c>
      <c r="C69" s="25">
        <f t="shared" si="16"/>
        <v>1.0465277777777775</v>
      </c>
      <c r="D69" s="15"/>
      <c r="E69" s="235"/>
      <c r="F69" s="401"/>
      <c r="G69" s="401"/>
      <c r="H69" s="12"/>
      <c r="I69" s="13"/>
      <c r="J69" s="13"/>
      <c r="K69" s="31">
        <f t="shared" si="4"/>
        <v>0</v>
      </c>
      <c r="L69" s="402"/>
      <c r="M69" s="403"/>
      <c r="N69" s="404"/>
      <c r="O69" s="231" t="str">
        <f t="shared" si="3"/>
        <v>Никишова</v>
      </c>
      <c r="P69" s="232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 thickBot="1">
      <c r="A70" s="405" t="str">
        <f>A39</f>
        <v>Мохито</v>
      </c>
      <c r="B70" s="23">
        <f>B25</f>
        <v>0.75694444444444453</v>
      </c>
      <c r="C70" s="23">
        <f>B70+1/24</f>
        <v>0.79861111111111116</v>
      </c>
      <c r="D70" s="1"/>
      <c r="E70" s="233"/>
      <c r="F70" s="408" t="s">
        <v>345</v>
      </c>
      <c r="G70" s="409"/>
      <c r="H70" s="2" t="s">
        <v>117</v>
      </c>
      <c r="I70" s="3">
        <v>0.75694444444444453</v>
      </c>
      <c r="J70" s="3">
        <v>0.78125</v>
      </c>
      <c r="K70" s="29">
        <f t="shared" si="4"/>
        <v>34.999999999999872</v>
      </c>
      <c r="L70" s="410" t="s">
        <v>479</v>
      </c>
      <c r="M70" s="411"/>
      <c r="N70" s="412"/>
      <c r="O70" s="35" t="str">
        <f t="shared" si="3"/>
        <v/>
      </c>
      <c r="P70" s="233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34.999999999999872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406"/>
      <c r="B71" s="24">
        <f>C70</f>
        <v>0.79861111111111116</v>
      </c>
      <c r="C71" s="24">
        <f>B71+1/24</f>
        <v>0.84027777777777779</v>
      </c>
      <c r="D71" s="5"/>
      <c r="E71" s="231"/>
      <c r="F71" s="408" t="s">
        <v>108</v>
      </c>
      <c r="G71" s="409"/>
      <c r="H71" s="2" t="s">
        <v>99</v>
      </c>
      <c r="I71" s="7">
        <v>0.78125</v>
      </c>
      <c r="J71" s="7">
        <v>0.78819444444444453</v>
      </c>
      <c r="K71" s="30">
        <f t="shared" si="4"/>
        <v>10.000000000000124</v>
      </c>
      <c r="L71" s="395"/>
      <c r="M71" s="396"/>
      <c r="N71" s="397"/>
      <c r="O71" s="36" t="str">
        <f t="shared" si="3"/>
        <v/>
      </c>
      <c r="P71" s="231"/>
      <c r="Q71" s="8"/>
      <c r="R71"/>
      <c r="S71" s="33">
        <f t="shared" si="5"/>
        <v>10.000000000000124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406"/>
      <c r="B72" s="24">
        <f t="shared" ref="B72:B80" si="17">C71</f>
        <v>0.84027777777777779</v>
      </c>
      <c r="C72" s="24">
        <f t="shared" ref="C72:C80" si="18">B72+1/24</f>
        <v>0.88194444444444442</v>
      </c>
      <c r="D72" s="5"/>
      <c r="E72" s="231"/>
      <c r="F72" s="393" t="s">
        <v>299</v>
      </c>
      <c r="G72" s="394"/>
      <c r="H72" s="6" t="s">
        <v>135</v>
      </c>
      <c r="I72" s="7">
        <v>0.78819444444444453</v>
      </c>
      <c r="J72" s="7">
        <v>0.79513888888888884</v>
      </c>
      <c r="K72" s="30">
        <f t="shared" si="4"/>
        <v>9.9999999999998046</v>
      </c>
      <c r="L72" s="395"/>
      <c r="M72" s="396"/>
      <c r="N72" s="397"/>
      <c r="O72" s="36" t="str">
        <f t="shared" si="3"/>
        <v/>
      </c>
      <c r="P72" s="231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9.9999999999998046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406"/>
      <c r="B73" s="24">
        <f t="shared" si="17"/>
        <v>0.88194444444444442</v>
      </c>
      <c r="C73" s="24">
        <f t="shared" si="18"/>
        <v>0.92361111111111105</v>
      </c>
      <c r="D73" s="5"/>
      <c r="E73" s="231"/>
      <c r="F73" s="398"/>
      <c r="G73" s="398"/>
      <c r="H73" s="6"/>
      <c r="I73" s="7"/>
      <c r="J73" s="7"/>
      <c r="K73" s="30">
        <f t="shared" si="4"/>
        <v>0</v>
      </c>
      <c r="L73" s="395"/>
      <c r="M73" s="396"/>
      <c r="N73" s="397"/>
      <c r="O73" s="36" t="str">
        <f t="shared" si="3"/>
        <v>Никишова</v>
      </c>
      <c r="P73" s="231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406"/>
      <c r="B74" s="24">
        <f t="shared" si="17"/>
        <v>0.92361111111111105</v>
      </c>
      <c r="C74" s="24">
        <f t="shared" si="18"/>
        <v>0.96527777777777768</v>
      </c>
      <c r="D74" s="5"/>
      <c r="E74" s="231"/>
      <c r="F74" s="398"/>
      <c r="G74" s="398"/>
      <c r="H74" s="6"/>
      <c r="I74" s="7"/>
      <c r="J74" s="7"/>
      <c r="K74" s="30">
        <f t="shared" si="4"/>
        <v>0</v>
      </c>
      <c r="L74" s="395"/>
      <c r="M74" s="396"/>
      <c r="N74" s="397"/>
      <c r="O74" s="36" t="str">
        <f t="shared" si="3"/>
        <v>Никишова</v>
      </c>
      <c r="P74" s="231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406"/>
      <c r="B75" s="24">
        <f t="shared" si="17"/>
        <v>0.96527777777777768</v>
      </c>
      <c r="C75" s="24">
        <f t="shared" si="18"/>
        <v>1.0069444444444444</v>
      </c>
      <c r="D75" s="5"/>
      <c r="E75" s="231"/>
      <c r="F75" s="398"/>
      <c r="G75" s="398"/>
      <c r="H75" s="6"/>
      <c r="I75" s="7"/>
      <c r="J75" s="7"/>
      <c r="K75" s="30">
        <f t="shared" si="4"/>
        <v>0</v>
      </c>
      <c r="L75" s="395"/>
      <c r="M75" s="396"/>
      <c r="N75" s="397"/>
      <c r="O75" s="36" t="str">
        <f t="shared" si="3"/>
        <v>Никишова</v>
      </c>
      <c r="P75" s="231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406"/>
      <c r="B76" s="24">
        <f t="shared" si="17"/>
        <v>1.0069444444444444</v>
      </c>
      <c r="C76" s="24">
        <f t="shared" si="18"/>
        <v>1.0486111111111112</v>
      </c>
      <c r="D76" s="5"/>
      <c r="E76" s="234"/>
      <c r="F76" s="398"/>
      <c r="G76" s="398"/>
      <c r="H76" s="6"/>
      <c r="I76" s="7"/>
      <c r="J76" s="7"/>
      <c r="K76" s="30">
        <f t="shared" si="4"/>
        <v>0</v>
      </c>
      <c r="L76" s="395"/>
      <c r="M76" s="396"/>
      <c r="N76" s="397"/>
      <c r="O76" s="36" t="str">
        <f t="shared" si="3"/>
        <v>Никишова</v>
      </c>
      <c r="P76" s="231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406"/>
      <c r="B77" s="24">
        <f t="shared" si="17"/>
        <v>1.0486111111111112</v>
      </c>
      <c r="C77" s="24">
        <f t="shared" si="18"/>
        <v>1.0902777777777779</v>
      </c>
      <c r="D77" s="5"/>
      <c r="E77" s="234"/>
      <c r="F77" s="393"/>
      <c r="G77" s="394"/>
      <c r="H77" s="6"/>
      <c r="I77" s="7"/>
      <c r="J77" s="7"/>
      <c r="K77" s="30">
        <f t="shared" si="4"/>
        <v>0</v>
      </c>
      <c r="L77" s="395"/>
      <c r="M77" s="396"/>
      <c r="N77" s="397"/>
      <c r="O77" s="36" t="str">
        <f t="shared" si="3"/>
        <v>Никишова</v>
      </c>
      <c r="P77" s="231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406"/>
      <c r="B78" s="24">
        <f t="shared" si="17"/>
        <v>1.0902777777777779</v>
      </c>
      <c r="C78" s="24">
        <f t="shared" si="18"/>
        <v>1.1319444444444446</v>
      </c>
      <c r="D78" s="5"/>
      <c r="E78" s="234"/>
      <c r="F78" s="393"/>
      <c r="G78" s="394"/>
      <c r="H78" s="6"/>
      <c r="I78" s="7"/>
      <c r="J78" s="7"/>
      <c r="K78" s="30">
        <f t="shared" si="4"/>
        <v>0</v>
      </c>
      <c r="L78" s="395"/>
      <c r="M78" s="396"/>
      <c r="N78" s="397"/>
      <c r="O78" s="36" t="str">
        <f t="shared" si="3"/>
        <v>Никишова</v>
      </c>
      <c r="P78" s="231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406"/>
      <c r="B79" s="24">
        <f t="shared" si="17"/>
        <v>1.1319444444444446</v>
      </c>
      <c r="C79" s="24">
        <f t="shared" si="18"/>
        <v>1.1736111111111114</v>
      </c>
      <c r="D79" s="5"/>
      <c r="E79" s="234"/>
      <c r="F79" s="398"/>
      <c r="G79" s="398"/>
      <c r="H79" s="6"/>
      <c r="I79" s="7"/>
      <c r="J79" s="7"/>
      <c r="K79" s="30">
        <f t="shared" si="4"/>
        <v>0</v>
      </c>
      <c r="L79" s="395"/>
      <c r="M79" s="396"/>
      <c r="N79" s="397"/>
      <c r="O79" s="36" t="str">
        <f t="shared" si="3"/>
        <v>Никишова</v>
      </c>
      <c r="P79" s="231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407"/>
      <c r="B80" s="25">
        <f t="shared" si="17"/>
        <v>1.1736111111111114</v>
      </c>
      <c r="C80" s="25">
        <f t="shared" si="18"/>
        <v>1.2152777777777781</v>
      </c>
      <c r="D80" s="15"/>
      <c r="E80" s="235"/>
      <c r="F80" s="401"/>
      <c r="G80" s="401"/>
      <c r="H80" s="12"/>
      <c r="I80" s="13"/>
      <c r="J80" s="13"/>
      <c r="K80" s="31">
        <f t="shared" si="4"/>
        <v>0</v>
      </c>
      <c r="L80" s="402"/>
      <c r="M80" s="403"/>
      <c r="N80" s="404"/>
      <c r="O80" s="231" t="str">
        <f t="shared" si="3"/>
        <v>Никишова</v>
      </c>
      <c r="P80" s="232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405">
        <f>A40</f>
        <v>0</v>
      </c>
      <c r="B81" s="23">
        <f>B27</f>
        <v>0</v>
      </c>
      <c r="C81" s="23">
        <f>B81+1/24</f>
        <v>4.1666666666666664E-2</v>
      </c>
      <c r="D81" s="1"/>
      <c r="E81" s="233"/>
      <c r="F81" s="408"/>
      <c r="G81" s="409"/>
      <c r="H81" s="2"/>
      <c r="I81" s="3"/>
      <c r="J81" s="3"/>
      <c r="K81" s="29">
        <f t="shared" si="4"/>
        <v>0</v>
      </c>
      <c r="L81" s="410"/>
      <c r="M81" s="411"/>
      <c r="N81" s="412"/>
      <c r="O81" s="35" t="str">
        <f t="shared" si="3"/>
        <v>Никишова</v>
      </c>
      <c r="P81" s="233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406"/>
      <c r="B82" s="24">
        <f>C81</f>
        <v>4.1666666666666664E-2</v>
      </c>
      <c r="C82" s="24">
        <f>B82+1/24</f>
        <v>8.3333333333333329E-2</v>
      </c>
      <c r="D82" s="5"/>
      <c r="E82" s="231"/>
      <c r="F82" s="393"/>
      <c r="G82" s="394"/>
      <c r="H82" s="6"/>
      <c r="I82" s="7"/>
      <c r="J82" s="7"/>
      <c r="K82" s="30">
        <f t="shared" si="4"/>
        <v>0</v>
      </c>
      <c r="L82" s="395"/>
      <c r="M82" s="396"/>
      <c r="N82" s="397"/>
      <c r="O82" s="36" t="str">
        <f t="shared" si="3"/>
        <v>Никишова</v>
      </c>
      <c r="P82" s="231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40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231"/>
      <c r="F83" s="398"/>
      <c r="G83" s="398"/>
      <c r="H83" s="6"/>
      <c r="I83" s="7"/>
      <c r="J83" s="7"/>
      <c r="K83" s="30">
        <f t="shared" si="4"/>
        <v>0</v>
      </c>
      <c r="L83" s="395"/>
      <c r="M83" s="396"/>
      <c r="N83" s="397"/>
      <c r="O83" s="36" t="str">
        <f t="shared" si="3"/>
        <v>Никишова</v>
      </c>
      <c r="P83" s="231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406"/>
      <c r="B84" s="24">
        <f t="shared" si="19"/>
        <v>0.125</v>
      </c>
      <c r="C84" s="24">
        <f t="shared" si="20"/>
        <v>0.16666666666666666</v>
      </c>
      <c r="D84" s="5"/>
      <c r="E84" s="231"/>
      <c r="F84" s="398"/>
      <c r="G84" s="398"/>
      <c r="H84" s="6"/>
      <c r="I84" s="7"/>
      <c r="J84" s="7"/>
      <c r="K84" s="30">
        <f t="shared" si="4"/>
        <v>0</v>
      </c>
      <c r="L84" s="395"/>
      <c r="M84" s="396"/>
      <c r="N84" s="397"/>
      <c r="O84" s="36" t="str">
        <f t="shared" si="3"/>
        <v>Никишова</v>
      </c>
      <c r="P84" s="231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406"/>
      <c r="B85" s="24">
        <f t="shared" si="19"/>
        <v>0.16666666666666666</v>
      </c>
      <c r="C85" s="24">
        <f t="shared" si="20"/>
        <v>0.20833333333333331</v>
      </c>
      <c r="D85" s="5"/>
      <c r="E85" s="231"/>
      <c r="F85" s="398"/>
      <c r="G85" s="398"/>
      <c r="H85" s="6"/>
      <c r="I85" s="7"/>
      <c r="J85" s="7"/>
      <c r="K85" s="30">
        <f t="shared" si="4"/>
        <v>0</v>
      </c>
      <c r="L85" s="395"/>
      <c r="M85" s="396"/>
      <c r="N85" s="397"/>
      <c r="O85" s="36" t="str">
        <f t="shared" si="3"/>
        <v>Никишова</v>
      </c>
      <c r="P85" s="231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406"/>
      <c r="B86" s="24">
        <f t="shared" si="19"/>
        <v>0.20833333333333331</v>
      </c>
      <c r="C86" s="24">
        <f t="shared" si="20"/>
        <v>0.24999999999999997</v>
      </c>
      <c r="D86" s="5"/>
      <c r="E86" s="231"/>
      <c r="F86" s="398"/>
      <c r="G86" s="398"/>
      <c r="H86" s="6"/>
      <c r="I86" s="7"/>
      <c r="J86" s="7"/>
      <c r="K86" s="30">
        <f t="shared" si="4"/>
        <v>0</v>
      </c>
      <c r="L86" s="395"/>
      <c r="M86" s="396"/>
      <c r="N86" s="397"/>
      <c r="O86" s="36" t="str">
        <f t="shared" si="3"/>
        <v>Никишова</v>
      </c>
      <c r="P86" s="231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406"/>
      <c r="B87" s="24">
        <f t="shared" si="19"/>
        <v>0.24999999999999997</v>
      </c>
      <c r="C87" s="24">
        <f t="shared" si="20"/>
        <v>0.29166666666666663</v>
      </c>
      <c r="D87" s="5"/>
      <c r="E87" s="234"/>
      <c r="F87" s="398"/>
      <c r="G87" s="398"/>
      <c r="H87" s="6"/>
      <c r="I87" s="7"/>
      <c r="J87" s="7"/>
      <c r="K87" s="30">
        <f t="shared" si="4"/>
        <v>0</v>
      </c>
      <c r="L87" s="395"/>
      <c r="M87" s="396"/>
      <c r="N87" s="397"/>
      <c r="O87" s="36" t="str">
        <f t="shared" si="3"/>
        <v>Никишова</v>
      </c>
      <c r="P87" s="231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406"/>
      <c r="B88" s="24">
        <f t="shared" si="19"/>
        <v>0.29166666666666663</v>
      </c>
      <c r="C88" s="24">
        <f t="shared" si="20"/>
        <v>0.33333333333333331</v>
      </c>
      <c r="D88" s="5"/>
      <c r="E88" s="234"/>
      <c r="F88" s="393"/>
      <c r="G88" s="394"/>
      <c r="H88" s="6"/>
      <c r="I88" s="7"/>
      <c r="J88" s="7"/>
      <c r="K88" s="30">
        <f t="shared" si="4"/>
        <v>0</v>
      </c>
      <c r="L88" s="395"/>
      <c r="M88" s="396"/>
      <c r="N88" s="397"/>
      <c r="O88" s="36" t="str">
        <f t="shared" si="3"/>
        <v>Никишова</v>
      </c>
      <c r="P88" s="231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406"/>
      <c r="B89" s="24">
        <f t="shared" si="19"/>
        <v>0.33333333333333331</v>
      </c>
      <c r="C89" s="24">
        <f t="shared" si="20"/>
        <v>0.375</v>
      </c>
      <c r="D89" s="5"/>
      <c r="E89" s="234"/>
      <c r="F89" s="393"/>
      <c r="G89" s="394"/>
      <c r="H89" s="6"/>
      <c r="I89" s="7"/>
      <c r="J89" s="7"/>
      <c r="K89" s="30">
        <f t="shared" si="4"/>
        <v>0</v>
      </c>
      <c r="L89" s="395"/>
      <c r="M89" s="396"/>
      <c r="N89" s="397"/>
      <c r="O89" s="36" t="str">
        <f t="shared" si="3"/>
        <v>Никишова</v>
      </c>
      <c r="P89" s="231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406"/>
      <c r="B90" s="24">
        <f t="shared" si="19"/>
        <v>0.375</v>
      </c>
      <c r="C90" s="24">
        <f t="shared" si="20"/>
        <v>0.41666666666666669</v>
      </c>
      <c r="D90" s="5"/>
      <c r="E90" s="234"/>
      <c r="F90" s="398"/>
      <c r="G90" s="398"/>
      <c r="H90" s="6"/>
      <c r="I90" s="7"/>
      <c r="J90" s="7"/>
      <c r="K90" s="30">
        <f t="shared" si="4"/>
        <v>0</v>
      </c>
      <c r="L90" s="395"/>
      <c r="M90" s="396"/>
      <c r="N90" s="397"/>
      <c r="O90" s="36" t="str">
        <f t="shared" si="3"/>
        <v>Никишова</v>
      </c>
      <c r="P90" s="231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407"/>
      <c r="B91" s="25">
        <f t="shared" si="19"/>
        <v>0.41666666666666669</v>
      </c>
      <c r="C91" s="25">
        <f t="shared" si="20"/>
        <v>0.45833333333333337</v>
      </c>
      <c r="D91" s="15"/>
      <c r="E91" s="235"/>
      <c r="F91" s="401"/>
      <c r="G91" s="401"/>
      <c r="H91" s="12"/>
      <c r="I91" s="13"/>
      <c r="J91" s="13"/>
      <c r="K91" s="31">
        <f t="shared" si="4"/>
        <v>0</v>
      </c>
      <c r="L91" s="402"/>
      <c r="M91" s="403"/>
      <c r="N91" s="404"/>
      <c r="O91" s="231" t="str">
        <f t="shared" si="3"/>
        <v>Никишова</v>
      </c>
      <c r="P91" s="232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406">
        <f>A41</f>
        <v>0</v>
      </c>
      <c r="B92" s="23">
        <f>B29</f>
        <v>0</v>
      </c>
      <c r="C92" s="23">
        <f>B92+1/24</f>
        <v>4.1666666666666664E-2</v>
      </c>
      <c r="D92" s="1"/>
      <c r="E92" s="233"/>
      <c r="F92" s="408"/>
      <c r="G92" s="409"/>
      <c r="H92" s="2"/>
      <c r="I92" s="3"/>
      <c r="J92" s="3"/>
      <c r="K92" s="29">
        <f t="shared" si="4"/>
        <v>0</v>
      </c>
      <c r="L92" s="410"/>
      <c r="M92" s="411"/>
      <c r="N92" s="412"/>
      <c r="O92" s="35" t="str">
        <f t="shared" si="3"/>
        <v>Никишова</v>
      </c>
      <c r="P92" s="233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406"/>
      <c r="B93" s="24">
        <f>C92</f>
        <v>4.1666666666666664E-2</v>
      </c>
      <c r="C93" s="24">
        <f>B93+1/24</f>
        <v>8.3333333333333329E-2</v>
      </c>
      <c r="D93" s="5"/>
      <c r="E93" s="231"/>
      <c r="F93" s="393"/>
      <c r="G93" s="394"/>
      <c r="H93" s="6"/>
      <c r="I93" s="7"/>
      <c r="J93" s="7"/>
      <c r="K93" s="30">
        <f t="shared" si="4"/>
        <v>0</v>
      </c>
      <c r="L93" s="395"/>
      <c r="M93" s="396"/>
      <c r="N93" s="397"/>
      <c r="O93" s="36" t="str">
        <f t="shared" si="3"/>
        <v>Никишова</v>
      </c>
      <c r="P93" s="231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40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231"/>
      <c r="F94" s="398"/>
      <c r="G94" s="398"/>
      <c r="H94" s="6"/>
      <c r="I94" s="7"/>
      <c r="J94" s="7"/>
      <c r="K94" s="30">
        <f t="shared" si="4"/>
        <v>0</v>
      </c>
      <c r="L94" s="395"/>
      <c r="M94" s="396"/>
      <c r="N94" s="397"/>
      <c r="O94" s="36" t="str">
        <f t="shared" si="3"/>
        <v>Никишова</v>
      </c>
      <c r="P94" s="231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406"/>
      <c r="B95" s="24">
        <f t="shared" si="21"/>
        <v>0.125</v>
      </c>
      <c r="C95" s="24">
        <f t="shared" si="22"/>
        <v>0.16666666666666666</v>
      </c>
      <c r="D95" s="5"/>
      <c r="E95" s="231"/>
      <c r="F95" s="398"/>
      <c r="G95" s="398"/>
      <c r="H95" s="6"/>
      <c r="I95" s="7"/>
      <c r="J95" s="7"/>
      <c r="K95" s="30">
        <f t="shared" si="4"/>
        <v>0</v>
      </c>
      <c r="L95" s="395"/>
      <c r="M95" s="396"/>
      <c r="N95" s="397"/>
      <c r="O95" s="36" t="str">
        <f t="shared" si="3"/>
        <v>Никишова</v>
      </c>
      <c r="P95" s="231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406"/>
      <c r="B96" s="24">
        <f t="shared" si="21"/>
        <v>0.16666666666666666</v>
      </c>
      <c r="C96" s="24">
        <f t="shared" si="22"/>
        <v>0.20833333333333331</v>
      </c>
      <c r="D96" s="5"/>
      <c r="E96" s="231"/>
      <c r="F96" s="398"/>
      <c r="G96" s="398"/>
      <c r="H96" s="6"/>
      <c r="I96" s="7"/>
      <c r="J96" s="7"/>
      <c r="K96" s="30">
        <f t="shared" si="4"/>
        <v>0</v>
      </c>
      <c r="L96" s="395"/>
      <c r="M96" s="396"/>
      <c r="N96" s="397"/>
      <c r="O96" s="36" t="str">
        <f t="shared" si="3"/>
        <v>Никишова</v>
      </c>
      <c r="P96" s="231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406"/>
      <c r="B97" s="24">
        <f t="shared" si="21"/>
        <v>0.20833333333333331</v>
      </c>
      <c r="C97" s="24">
        <f t="shared" si="22"/>
        <v>0.24999999999999997</v>
      </c>
      <c r="D97" s="5"/>
      <c r="E97" s="231"/>
      <c r="F97" s="398"/>
      <c r="G97" s="398"/>
      <c r="H97" s="6"/>
      <c r="I97" s="7"/>
      <c r="J97" s="7"/>
      <c r="K97" s="30">
        <f t="shared" si="4"/>
        <v>0</v>
      </c>
      <c r="L97" s="395"/>
      <c r="M97" s="396"/>
      <c r="N97" s="397"/>
      <c r="O97" s="36" t="str">
        <f t="shared" si="3"/>
        <v>Никишова</v>
      </c>
      <c r="P97" s="231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406"/>
      <c r="B98" s="24">
        <f t="shared" si="21"/>
        <v>0.24999999999999997</v>
      </c>
      <c r="C98" s="24">
        <f t="shared" si="22"/>
        <v>0.29166666666666663</v>
      </c>
      <c r="D98" s="5"/>
      <c r="E98" s="234"/>
      <c r="F98" s="398"/>
      <c r="G98" s="398"/>
      <c r="H98" s="6"/>
      <c r="I98" s="7"/>
      <c r="J98" s="7"/>
      <c r="K98" s="30">
        <f t="shared" si="4"/>
        <v>0</v>
      </c>
      <c r="L98" s="395"/>
      <c r="M98" s="396"/>
      <c r="N98" s="397"/>
      <c r="O98" s="36" t="str">
        <f t="shared" si="3"/>
        <v>Никишова</v>
      </c>
      <c r="P98" s="231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406"/>
      <c r="B99" s="24">
        <f t="shared" si="21"/>
        <v>0.29166666666666663</v>
      </c>
      <c r="C99" s="24">
        <f t="shared" si="22"/>
        <v>0.33333333333333331</v>
      </c>
      <c r="D99" s="5"/>
      <c r="E99" s="234"/>
      <c r="F99" s="393"/>
      <c r="G99" s="394"/>
      <c r="H99" s="6"/>
      <c r="I99" s="7"/>
      <c r="J99" s="7"/>
      <c r="K99" s="30">
        <f t="shared" si="4"/>
        <v>0</v>
      </c>
      <c r="L99" s="395"/>
      <c r="M99" s="396"/>
      <c r="N99" s="397"/>
      <c r="O99" s="36" t="str">
        <f t="shared" si="3"/>
        <v>Никишова</v>
      </c>
      <c r="P99" s="231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406"/>
      <c r="B100" s="24">
        <f t="shared" si="21"/>
        <v>0.33333333333333331</v>
      </c>
      <c r="C100" s="24">
        <f t="shared" si="22"/>
        <v>0.375</v>
      </c>
      <c r="D100" s="5"/>
      <c r="E100" s="234"/>
      <c r="F100" s="393"/>
      <c r="G100" s="394"/>
      <c r="H100" s="6"/>
      <c r="I100" s="7"/>
      <c r="J100" s="7"/>
      <c r="K100" s="30">
        <f t="shared" si="4"/>
        <v>0</v>
      </c>
      <c r="L100" s="395"/>
      <c r="M100" s="396"/>
      <c r="N100" s="397"/>
      <c r="O100" s="36" t="str">
        <f t="shared" si="3"/>
        <v>Никишова</v>
      </c>
      <c r="P100" s="231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406"/>
      <c r="B101" s="24">
        <f t="shared" si="21"/>
        <v>0.375</v>
      </c>
      <c r="C101" s="24">
        <f t="shared" si="22"/>
        <v>0.41666666666666669</v>
      </c>
      <c r="D101" s="5"/>
      <c r="E101" s="234"/>
      <c r="F101" s="398"/>
      <c r="G101" s="398"/>
      <c r="H101" s="6"/>
      <c r="I101" s="7"/>
      <c r="J101" s="7"/>
      <c r="K101" s="30">
        <f t="shared" si="4"/>
        <v>0</v>
      </c>
      <c r="L101" s="395"/>
      <c r="M101" s="396"/>
      <c r="N101" s="397"/>
      <c r="O101" s="36" t="str">
        <f t="shared" si="3"/>
        <v>Никишова</v>
      </c>
      <c r="P101" s="231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407"/>
      <c r="B102" s="25">
        <f t="shared" si="21"/>
        <v>0.41666666666666669</v>
      </c>
      <c r="C102" s="25">
        <f t="shared" si="22"/>
        <v>0.45833333333333337</v>
      </c>
      <c r="D102" s="15"/>
      <c r="E102" s="235"/>
      <c r="F102" s="401"/>
      <c r="G102" s="401"/>
      <c r="H102" s="12"/>
      <c r="I102" s="13"/>
      <c r="J102" s="13"/>
      <c r="K102" s="31">
        <f t="shared" si="4"/>
        <v>0</v>
      </c>
      <c r="L102" s="402"/>
      <c r="M102" s="403"/>
      <c r="N102" s="404"/>
      <c r="O102" s="231" t="str">
        <f t="shared" si="3"/>
        <v>Никишова</v>
      </c>
      <c r="P102" s="232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405">
        <f>A42</f>
        <v>0</v>
      </c>
      <c r="B103" s="23">
        <f>B31</f>
        <v>0</v>
      </c>
      <c r="C103" s="23">
        <f>B103+1/24</f>
        <v>4.1666666666666664E-2</v>
      </c>
      <c r="D103" s="1"/>
      <c r="E103" s="233"/>
      <c r="F103" s="408"/>
      <c r="G103" s="409"/>
      <c r="H103" s="2"/>
      <c r="I103" s="3"/>
      <c r="J103" s="3"/>
      <c r="K103" s="29">
        <f t="shared" si="4"/>
        <v>0</v>
      </c>
      <c r="L103" s="410"/>
      <c r="M103" s="411"/>
      <c r="N103" s="412"/>
      <c r="O103" s="35" t="str">
        <f t="shared" si="3"/>
        <v>Никишова</v>
      </c>
      <c r="P103" s="233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406"/>
      <c r="B104" s="24">
        <f>C103</f>
        <v>4.1666666666666664E-2</v>
      </c>
      <c r="C104" s="24">
        <f>B104+1/24</f>
        <v>8.3333333333333329E-2</v>
      </c>
      <c r="D104" s="5"/>
      <c r="E104" s="231"/>
      <c r="F104" s="393"/>
      <c r="G104" s="394"/>
      <c r="H104" s="6"/>
      <c r="I104" s="7"/>
      <c r="J104" s="7"/>
      <c r="K104" s="30">
        <f t="shared" si="4"/>
        <v>0</v>
      </c>
      <c r="L104" s="395"/>
      <c r="M104" s="396"/>
      <c r="N104" s="397"/>
      <c r="O104" s="36" t="str">
        <f t="shared" si="3"/>
        <v>Никишова</v>
      </c>
      <c r="P104" s="231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40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231"/>
      <c r="F105" s="398"/>
      <c r="G105" s="398"/>
      <c r="H105" s="6"/>
      <c r="I105" s="7"/>
      <c r="J105" s="7"/>
      <c r="K105" s="30">
        <f t="shared" si="4"/>
        <v>0</v>
      </c>
      <c r="L105" s="395"/>
      <c r="M105" s="396"/>
      <c r="N105" s="397"/>
      <c r="O105" s="36" t="str">
        <f t="shared" si="3"/>
        <v>Никишова</v>
      </c>
      <c r="P105" s="231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406"/>
      <c r="B106" s="24">
        <f t="shared" si="23"/>
        <v>0.125</v>
      </c>
      <c r="C106" s="24">
        <f t="shared" si="24"/>
        <v>0.16666666666666666</v>
      </c>
      <c r="D106" s="5"/>
      <c r="E106" s="231"/>
      <c r="F106" s="398"/>
      <c r="G106" s="398"/>
      <c r="H106" s="6"/>
      <c r="I106" s="7"/>
      <c r="J106" s="7"/>
      <c r="K106" s="30">
        <f t="shared" si="4"/>
        <v>0</v>
      </c>
      <c r="L106" s="395"/>
      <c r="M106" s="396"/>
      <c r="N106" s="397"/>
      <c r="O106" s="36" t="str">
        <f t="shared" si="3"/>
        <v>Никишова</v>
      </c>
      <c r="P106" s="231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406"/>
      <c r="B107" s="24">
        <f t="shared" si="23"/>
        <v>0.16666666666666666</v>
      </c>
      <c r="C107" s="24">
        <f t="shared" si="24"/>
        <v>0.20833333333333331</v>
      </c>
      <c r="D107" s="5"/>
      <c r="E107" s="231"/>
      <c r="F107" s="398"/>
      <c r="G107" s="398"/>
      <c r="H107" s="6"/>
      <c r="I107" s="7"/>
      <c r="J107" s="7"/>
      <c r="K107" s="30">
        <f t="shared" si="4"/>
        <v>0</v>
      </c>
      <c r="L107" s="395"/>
      <c r="M107" s="396"/>
      <c r="N107" s="397"/>
      <c r="O107" s="36" t="str">
        <f t="shared" si="3"/>
        <v>Никишова</v>
      </c>
      <c r="P107" s="231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406"/>
      <c r="B108" s="24">
        <f t="shared" si="23"/>
        <v>0.20833333333333331</v>
      </c>
      <c r="C108" s="24">
        <f t="shared" si="24"/>
        <v>0.24999999999999997</v>
      </c>
      <c r="D108" s="5"/>
      <c r="E108" s="231"/>
      <c r="F108" s="398"/>
      <c r="G108" s="398"/>
      <c r="H108" s="6"/>
      <c r="I108" s="7"/>
      <c r="J108" s="7"/>
      <c r="K108" s="30">
        <f t="shared" si="4"/>
        <v>0</v>
      </c>
      <c r="L108" s="395"/>
      <c r="M108" s="396"/>
      <c r="N108" s="397"/>
      <c r="O108" s="36" t="str">
        <f t="shared" si="3"/>
        <v>Никишова</v>
      </c>
      <c r="P108" s="231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406"/>
      <c r="B109" s="24">
        <f t="shared" si="23"/>
        <v>0.24999999999999997</v>
      </c>
      <c r="C109" s="24">
        <f t="shared" si="24"/>
        <v>0.29166666666666663</v>
      </c>
      <c r="D109" s="5"/>
      <c r="E109" s="234"/>
      <c r="F109" s="398"/>
      <c r="G109" s="398"/>
      <c r="H109" s="6"/>
      <c r="I109" s="7"/>
      <c r="J109" s="7"/>
      <c r="K109" s="30">
        <f t="shared" si="4"/>
        <v>0</v>
      </c>
      <c r="L109" s="395"/>
      <c r="M109" s="396"/>
      <c r="N109" s="397"/>
      <c r="O109" s="36" t="str">
        <f t="shared" si="3"/>
        <v>Никишова</v>
      </c>
      <c r="P109" s="231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406"/>
      <c r="B110" s="24">
        <f t="shared" si="23"/>
        <v>0.29166666666666663</v>
      </c>
      <c r="C110" s="24">
        <f t="shared" si="24"/>
        <v>0.33333333333333331</v>
      </c>
      <c r="D110" s="5"/>
      <c r="E110" s="234"/>
      <c r="F110" s="393"/>
      <c r="G110" s="394"/>
      <c r="H110" s="6"/>
      <c r="I110" s="7"/>
      <c r="J110" s="7"/>
      <c r="K110" s="30">
        <f t="shared" si="4"/>
        <v>0</v>
      </c>
      <c r="L110" s="395"/>
      <c r="M110" s="396"/>
      <c r="N110" s="397"/>
      <c r="O110" s="36" t="str">
        <f t="shared" si="3"/>
        <v>Никишова</v>
      </c>
      <c r="P110" s="231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406"/>
      <c r="B111" s="24">
        <f t="shared" si="23"/>
        <v>0.33333333333333331</v>
      </c>
      <c r="C111" s="24">
        <f t="shared" si="24"/>
        <v>0.375</v>
      </c>
      <c r="D111" s="5"/>
      <c r="E111" s="234"/>
      <c r="F111" s="393"/>
      <c r="G111" s="394"/>
      <c r="H111" s="6"/>
      <c r="I111" s="7"/>
      <c r="J111" s="7"/>
      <c r="K111" s="30">
        <f t="shared" si="4"/>
        <v>0</v>
      </c>
      <c r="L111" s="395"/>
      <c r="M111" s="396"/>
      <c r="N111" s="397"/>
      <c r="O111" s="36" t="str">
        <f t="shared" ref="O111:O113" si="25">IF(H111=$V$5,$F$7,"")</f>
        <v>Никишова</v>
      </c>
      <c r="P111" s="231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406"/>
      <c r="B112" s="24">
        <f t="shared" si="23"/>
        <v>0.375</v>
      </c>
      <c r="C112" s="24">
        <f t="shared" si="24"/>
        <v>0.41666666666666669</v>
      </c>
      <c r="D112" s="5"/>
      <c r="E112" s="234"/>
      <c r="F112" s="398"/>
      <c r="G112" s="398"/>
      <c r="H112" s="6"/>
      <c r="I112" s="7"/>
      <c r="J112" s="7"/>
      <c r="K112" s="30">
        <f t="shared" ref="K112:K113" si="26">(J112-I112+(J112&lt;I112))*24*60</f>
        <v>0</v>
      </c>
      <c r="L112" s="395"/>
      <c r="M112" s="396"/>
      <c r="N112" s="397"/>
      <c r="O112" s="36" t="str">
        <f t="shared" si="25"/>
        <v>Никишова</v>
      </c>
      <c r="P112" s="231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407"/>
      <c r="B113" s="25">
        <f t="shared" si="23"/>
        <v>0.41666666666666669</v>
      </c>
      <c r="C113" s="25">
        <f t="shared" si="24"/>
        <v>0.45833333333333337</v>
      </c>
      <c r="D113" s="15"/>
      <c r="E113" s="235"/>
      <c r="F113" s="401"/>
      <c r="G113" s="401"/>
      <c r="H113" s="12"/>
      <c r="I113" s="13"/>
      <c r="J113" s="13"/>
      <c r="K113" s="31">
        <f t="shared" si="26"/>
        <v>0</v>
      </c>
      <c r="L113" s="402"/>
      <c r="M113" s="403"/>
      <c r="N113" s="404"/>
      <c r="O113" s="232" t="str">
        <f t="shared" si="25"/>
        <v>Никишова</v>
      </c>
      <c r="P113" s="232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5" thickBot="1">
      <c r="S114" s="34">
        <f t="shared" ref="S114:Z114" si="27">SUM(S47:S113)</f>
        <v>200.00000000000014</v>
      </c>
      <c r="T114" s="34">
        <f t="shared" si="27"/>
        <v>0</v>
      </c>
      <c r="U114" s="34">
        <f t="shared" si="27"/>
        <v>139.00000000000006</v>
      </c>
      <c r="V114" s="34">
        <f t="shared" si="27"/>
        <v>34.999999999999872</v>
      </c>
      <c r="W114" s="34">
        <f t="shared" si="27"/>
        <v>19.999999999999769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220"/>
      <c r="S116" s="220"/>
      <c r="T116" s="220"/>
      <c r="U116" s="220"/>
    </row>
    <row r="117" spans="1:28" ht="15.75" thickBot="1">
      <c r="A117" s="258" t="s">
        <v>90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221"/>
      <c r="S117" s="221"/>
      <c r="T117" s="221"/>
      <c r="U117" s="221"/>
    </row>
    <row r="118" spans="1:28" ht="18.75" thickBot="1">
      <c r="A118" s="259" t="s">
        <v>62</v>
      </c>
      <c r="B118" s="260"/>
      <c r="C118" s="260"/>
      <c r="D118" s="260"/>
      <c r="E118" s="261"/>
      <c r="F118" s="413"/>
      <c r="G118" s="414"/>
      <c r="H118" s="415"/>
      <c r="I118" s="81" t="s">
        <v>47</v>
      </c>
      <c r="J118" s="82">
        <v>2000</v>
      </c>
      <c r="K118" s="83" t="s">
        <v>54</v>
      </c>
      <c r="L118" s="84">
        <v>720</v>
      </c>
    </row>
    <row r="119" spans="1:28" ht="20.25" customHeight="1">
      <c r="A119" s="468" t="s">
        <v>8</v>
      </c>
      <c r="B119" s="468"/>
      <c r="C119" s="468"/>
      <c r="D119" s="468"/>
      <c r="E119" s="468"/>
      <c r="F119" s="468" t="s">
        <v>34</v>
      </c>
      <c r="G119" s="468"/>
      <c r="H119" s="468"/>
      <c r="I119" s="468" t="s">
        <v>9</v>
      </c>
      <c r="J119" s="468"/>
      <c r="K119" s="468" t="s">
        <v>16</v>
      </c>
      <c r="L119" s="468"/>
      <c r="M119" s="85"/>
      <c r="N119" s="269" t="s">
        <v>28</v>
      </c>
      <c r="O119" s="270"/>
      <c r="P119" s="270"/>
      <c r="Q119" s="270"/>
      <c r="R119" s="270"/>
      <c r="S119" s="270"/>
      <c r="T119" s="270"/>
      <c r="U119" s="271"/>
      <c r="X119" s="86"/>
    </row>
    <row r="120" spans="1:28" ht="14.25">
      <c r="A120" s="466" t="s">
        <v>63</v>
      </c>
      <c r="B120" s="467"/>
      <c r="C120" s="467"/>
      <c r="D120" s="467"/>
      <c r="E120" s="467"/>
      <c r="F120" s="461" t="s">
        <v>168</v>
      </c>
      <c r="G120" s="461"/>
      <c r="H120" s="461"/>
      <c r="I120" s="460" t="s">
        <v>430</v>
      </c>
      <c r="J120" s="460" t="s">
        <v>430</v>
      </c>
      <c r="K120" s="461" t="s">
        <v>169</v>
      </c>
      <c r="L120" s="461"/>
      <c r="N120" s="296"/>
      <c r="O120" s="280" t="s">
        <v>29</v>
      </c>
      <c r="P120" s="281"/>
      <c r="Q120" s="281"/>
      <c r="R120" s="222"/>
      <c r="S120" s="222"/>
      <c r="T120" s="222"/>
      <c r="U120" s="87"/>
      <c r="X120" s="88"/>
    </row>
    <row r="121" spans="1:28" ht="14.25">
      <c r="A121" s="466" t="s">
        <v>7</v>
      </c>
      <c r="B121" s="467"/>
      <c r="C121" s="467"/>
      <c r="D121" s="467"/>
      <c r="E121" s="465"/>
      <c r="F121" s="461" t="s">
        <v>170</v>
      </c>
      <c r="G121" s="461"/>
      <c r="H121" s="461"/>
      <c r="I121" s="460" t="s">
        <v>431</v>
      </c>
      <c r="J121" s="460" t="s">
        <v>431</v>
      </c>
      <c r="K121" s="461" t="s">
        <v>171</v>
      </c>
      <c r="L121" s="461"/>
      <c r="N121" s="297"/>
      <c r="O121" s="298"/>
      <c r="P121" s="299"/>
      <c r="Q121" s="299"/>
      <c r="R121" s="225"/>
      <c r="S121" s="225"/>
      <c r="T121" s="225"/>
      <c r="U121" s="89"/>
      <c r="X121" s="88"/>
    </row>
    <row r="122" spans="1:28" ht="16.5" customHeight="1">
      <c r="A122" s="469" t="s">
        <v>46</v>
      </c>
      <c r="B122" s="460"/>
      <c r="C122" s="460"/>
      <c r="D122" s="460"/>
      <c r="E122" s="464"/>
      <c r="F122" s="461"/>
      <c r="G122" s="461"/>
      <c r="H122" s="461"/>
      <c r="I122" s="460" t="s">
        <v>432</v>
      </c>
      <c r="J122" s="460" t="s">
        <v>432</v>
      </c>
      <c r="K122" s="461" t="s">
        <v>258</v>
      </c>
      <c r="L122" s="461"/>
      <c r="N122" s="278"/>
      <c r="O122" s="280" t="s">
        <v>30</v>
      </c>
      <c r="P122" s="281"/>
      <c r="Q122" s="282"/>
      <c r="R122" s="223"/>
      <c r="S122" s="223"/>
      <c r="T122" s="223"/>
      <c r="U122" s="87"/>
      <c r="X122" s="88"/>
    </row>
    <row r="123" spans="1:28" ht="16.5" customHeight="1" thickBot="1">
      <c r="A123" s="460"/>
      <c r="B123" s="460"/>
      <c r="C123" s="460"/>
      <c r="D123" s="460"/>
      <c r="E123" s="460"/>
      <c r="F123" s="461"/>
      <c r="G123" s="461"/>
      <c r="H123" s="461"/>
      <c r="I123" s="460" t="s">
        <v>433</v>
      </c>
      <c r="J123" s="460" t="s">
        <v>433</v>
      </c>
      <c r="K123" s="461" t="s">
        <v>480</v>
      </c>
      <c r="L123" s="461"/>
      <c r="N123" s="279"/>
      <c r="O123" s="283"/>
      <c r="P123" s="284"/>
      <c r="Q123" s="285"/>
      <c r="R123" s="224"/>
      <c r="S123" s="224"/>
      <c r="T123" s="224"/>
      <c r="U123" s="91"/>
      <c r="X123" s="88"/>
    </row>
    <row r="124" spans="1:28" ht="14.25">
      <c r="A124" s="460"/>
      <c r="B124" s="460"/>
      <c r="C124" s="460"/>
      <c r="D124" s="460"/>
      <c r="E124" s="460"/>
      <c r="F124" s="461"/>
      <c r="G124" s="461"/>
      <c r="H124" s="461"/>
      <c r="I124" s="460" t="s">
        <v>433</v>
      </c>
      <c r="J124" s="460" t="s">
        <v>433</v>
      </c>
      <c r="K124" s="461" t="s">
        <v>482</v>
      </c>
      <c r="L124" s="461"/>
      <c r="N124" s="309"/>
      <c r="O124" s="309"/>
      <c r="P124" s="310"/>
      <c r="Q124" s="310"/>
      <c r="R124" s="227"/>
      <c r="S124" s="227"/>
      <c r="T124" s="227"/>
      <c r="U124" s="227"/>
      <c r="X124" s="88"/>
    </row>
    <row r="125" spans="1:28" ht="14.45" customHeight="1">
      <c r="A125" s="460" t="s">
        <v>484</v>
      </c>
      <c r="B125" s="460"/>
      <c r="C125" s="460"/>
      <c r="D125" s="460"/>
      <c r="E125" s="460"/>
      <c r="F125" s="461" t="s">
        <v>481</v>
      </c>
      <c r="G125" s="461"/>
      <c r="H125" s="461"/>
      <c r="I125" s="464" t="s">
        <v>434</v>
      </c>
      <c r="J125" s="465" t="s">
        <v>434</v>
      </c>
      <c r="K125" s="462" t="s">
        <v>483</v>
      </c>
      <c r="L125" s="463"/>
      <c r="N125" s="226"/>
      <c r="O125" s="226"/>
      <c r="P125" s="227"/>
      <c r="Q125" s="227"/>
      <c r="R125" s="227"/>
      <c r="S125" s="227"/>
      <c r="T125" s="227"/>
      <c r="U125" s="227"/>
      <c r="X125" s="88"/>
    </row>
    <row r="126" spans="1:28" ht="14.45" customHeight="1">
      <c r="A126" s="460"/>
      <c r="B126" s="460"/>
      <c r="C126" s="460"/>
      <c r="D126" s="460"/>
      <c r="E126" s="460"/>
      <c r="F126" s="461"/>
      <c r="G126" s="461"/>
      <c r="H126" s="461"/>
      <c r="I126" s="464" t="s">
        <v>435</v>
      </c>
      <c r="J126" s="465" t="s">
        <v>435</v>
      </c>
      <c r="K126" s="462" t="s">
        <v>174</v>
      </c>
      <c r="L126" s="463"/>
      <c r="N126" s="226"/>
      <c r="O126" s="226"/>
      <c r="P126" s="227"/>
      <c r="Q126" s="227"/>
      <c r="R126" s="227"/>
      <c r="S126" s="227"/>
      <c r="T126" s="227"/>
      <c r="U126" s="227"/>
      <c r="X126" s="88"/>
    </row>
    <row r="127" spans="1:28" ht="14.45" customHeight="1">
      <c r="A127" s="460"/>
      <c r="B127" s="460"/>
      <c r="C127" s="460"/>
      <c r="D127" s="460"/>
      <c r="E127" s="460"/>
      <c r="F127" s="461"/>
      <c r="G127" s="461"/>
      <c r="H127" s="461"/>
      <c r="I127" s="460" t="s">
        <v>485</v>
      </c>
      <c r="J127" s="460"/>
      <c r="K127" s="462" t="s">
        <v>486</v>
      </c>
      <c r="L127" s="463"/>
      <c r="N127" s="226"/>
      <c r="O127" s="226"/>
      <c r="P127" s="227"/>
      <c r="Q127" s="227"/>
      <c r="R127" s="227"/>
      <c r="S127" s="227"/>
      <c r="T127" s="227"/>
      <c r="U127" s="227"/>
      <c r="X127" s="88"/>
    </row>
    <row r="128" spans="1:28" ht="14.45" customHeight="1" thickBot="1">
      <c r="A128" s="460"/>
      <c r="B128" s="460"/>
      <c r="C128" s="460"/>
      <c r="D128" s="460"/>
      <c r="E128" s="460"/>
      <c r="F128" s="461"/>
      <c r="G128" s="461"/>
      <c r="H128" s="461"/>
      <c r="I128" s="460" t="s">
        <v>485</v>
      </c>
      <c r="J128" s="460"/>
      <c r="K128" s="462" t="s">
        <v>487</v>
      </c>
      <c r="L128" s="463"/>
      <c r="N128" s="226"/>
      <c r="O128" s="226"/>
      <c r="P128" s="227"/>
      <c r="Q128" s="227"/>
      <c r="R128" s="227"/>
      <c r="S128" s="227"/>
      <c r="T128" s="227"/>
      <c r="U128" s="227"/>
      <c r="X128" s="88"/>
    </row>
    <row r="129" spans="1:24" ht="18.75" customHeight="1" thickBot="1">
      <c r="A129" s="311" t="s">
        <v>33</v>
      </c>
      <c r="B129" s="312"/>
      <c r="C129" s="312"/>
      <c r="D129" s="312"/>
      <c r="E129" s="312"/>
      <c r="F129" s="312"/>
      <c r="G129" s="312"/>
      <c r="H129" s="312"/>
      <c r="I129" s="312"/>
      <c r="J129" s="312"/>
      <c r="K129" s="312"/>
      <c r="L129" s="313"/>
      <c r="N129" s="314" t="s">
        <v>37</v>
      </c>
      <c r="O129" s="315"/>
      <c r="P129" s="315"/>
      <c r="Q129" s="315"/>
      <c r="R129" s="315"/>
      <c r="S129" s="315"/>
      <c r="T129" s="315"/>
      <c r="U129" s="315"/>
      <c r="V129" s="316"/>
      <c r="X129" s="88"/>
    </row>
    <row r="130" spans="1:24" ht="8.25" customHeight="1">
      <c r="A130" s="300" t="s">
        <v>83</v>
      </c>
      <c r="B130" s="300" t="s">
        <v>51</v>
      </c>
      <c r="C130" s="300" t="s">
        <v>52</v>
      </c>
      <c r="D130" s="300" t="s">
        <v>24</v>
      </c>
      <c r="E130" s="300" t="s">
        <v>53</v>
      </c>
      <c r="F130" s="300" t="s">
        <v>55</v>
      </c>
      <c r="G130" s="300" t="s">
        <v>50</v>
      </c>
      <c r="H130" s="300" t="s">
        <v>64</v>
      </c>
      <c r="I130" s="300" t="s">
        <v>57</v>
      </c>
      <c r="J130" s="300" t="s">
        <v>49</v>
      </c>
      <c r="K130" s="300" t="s">
        <v>35</v>
      </c>
      <c r="L130" s="337" t="s">
        <v>48</v>
      </c>
      <c r="N130" s="324" t="s">
        <v>41</v>
      </c>
      <c r="O130" s="324"/>
      <c r="P130" s="325" t="s">
        <v>42</v>
      </c>
      <c r="Q130" s="326"/>
      <c r="R130" s="326"/>
      <c r="S130" s="326"/>
      <c r="T130" s="326"/>
      <c r="U130" s="327"/>
      <c r="V130" s="324" t="s">
        <v>43</v>
      </c>
      <c r="X130" s="88"/>
    </row>
    <row r="131" spans="1:24" ht="12.75" customHeight="1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38"/>
      <c r="N131" s="324"/>
      <c r="O131" s="324"/>
      <c r="P131" s="328"/>
      <c r="Q131" s="329"/>
      <c r="R131" s="329"/>
      <c r="S131" s="329"/>
      <c r="T131" s="329"/>
      <c r="U131" s="330"/>
      <c r="V131" s="324"/>
      <c r="X131" s="88"/>
    </row>
    <row r="132" spans="1:24" ht="12.75" customHeight="1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38"/>
      <c r="N132" s="324"/>
      <c r="O132" s="324"/>
      <c r="P132" s="328"/>
      <c r="Q132" s="329"/>
      <c r="R132" s="329"/>
      <c r="S132" s="329"/>
      <c r="T132" s="329"/>
      <c r="U132" s="330"/>
      <c r="V132" s="324"/>
      <c r="X132" s="88"/>
    </row>
    <row r="133" spans="1:24" ht="3.75" customHeight="1">
      <c r="A133" s="301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38"/>
      <c r="N133" s="324"/>
      <c r="O133" s="324"/>
      <c r="P133" s="331"/>
      <c r="Q133" s="332"/>
      <c r="R133" s="332"/>
      <c r="S133" s="332"/>
      <c r="T133" s="332"/>
      <c r="U133" s="333"/>
      <c r="V133" s="324"/>
      <c r="X133" s="88"/>
    </row>
    <row r="134" spans="1:24" ht="45.75" customHeight="1" thickBot="1">
      <c r="A134" s="301"/>
      <c r="B134" s="301"/>
      <c r="C134" s="301"/>
      <c r="D134" s="302"/>
      <c r="E134" s="302"/>
      <c r="F134" s="302"/>
      <c r="G134" s="302"/>
      <c r="H134" s="302"/>
      <c r="I134" s="302"/>
      <c r="J134" s="302"/>
      <c r="K134" s="302"/>
      <c r="L134" s="338"/>
      <c r="M134" s="98"/>
      <c r="N134" s="334" t="s">
        <v>17</v>
      </c>
      <c r="O134" s="334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88"/>
    </row>
    <row r="135" spans="1:24" ht="16.899999999999999" customHeight="1" thickBot="1">
      <c r="A135" s="317"/>
      <c r="B135" s="317"/>
      <c r="C135" s="317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229" t="s">
        <v>18</v>
      </c>
      <c r="O135" s="229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300">
        <f>A152</f>
        <v>0</v>
      </c>
      <c r="B136" s="318"/>
      <c r="C136" s="318"/>
      <c r="D136" s="320">
        <f>(C136-B136+(C136&lt;B136))*24*60</f>
        <v>0</v>
      </c>
      <c r="E136" s="322"/>
      <c r="F136" s="335">
        <f>IF(E136=0,0,(F152/J118*60))</f>
        <v>0</v>
      </c>
      <c r="G136" s="339">
        <f>IF($K136=0,0,(K136*100)/(D136*$J$3/60))</f>
        <v>0</v>
      </c>
      <c r="H136" s="335">
        <f>P134+P141</f>
        <v>0</v>
      </c>
      <c r="I136" s="339">
        <f>D136-F136-P142</f>
        <v>0</v>
      </c>
      <c r="J136" s="320">
        <f>(D136-H136)/60*E136</f>
        <v>0</v>
      </c>
      <c r="K136" s="341">
        <f>F152</f>
        <v>0</v>
      </c>
      <c r="L136" s="100">
        <f>IF($K136=0,0,K136/J136)</f>
        <v>0</v>
      </c>
      <c r="N136" s="229" t="s">
        <v>19</v>
      </c>
      <c r="O136" s="229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227"/>
    </row>
    <row r="137" spans="1:24" ht="17.25" customHeight="1" thickBot="1">
      <c r="A137" s="317"/>
      <c r="B137" s="319"/>
      <c r="C137" s="319"/>
      <c r="D137" s="321"/>
      <c r="E137" s="323"/>
      <c r="F137" s="336"/>
      <c r="G137" s="340"/>
      <c r="H137" s="336"/>
      <c r="I137" s="340"/>
      <c r="J137" s="321"/>
      <c r="K137" s="342"/>
      <c r="L137" s="101">
        <f>K136-J136</f>
        <v>0</v>
      </c>
      <c r="N137" s="229" t="s">
        <v>20</v>
      </c>
      <c r="O137" s="229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227"/>
    </row>
    <row r="138" spans="1:24" ht="17.25" customHeight="1">
      <c r="A138" s="300">
        <f>A153</f>
        <v>0</v>
      </c>
      <c r="B138" s="318"/>
      <c r="C138" s="318"/>
      <c r="D138" s="320">
        <f>(C138-B138+(C138&lt;B138))*24*60</f>
        <v>0</v>
      </c>
      <c r="E138" s="322"/>
      <c r="F138" s="335">
        <f>IF(E138=0,0,(F153/J118*60))</f>
        <v>0</v>
      </c>
      <c r="G138" s="339">
        <f>IF($K138=0,0,(K138*100)/(D138*$J$3/60))</f>
        <v>0</v>
      </c>
      <c r="H138" s="335">
        <f>Q134+Q141</f>
        <v>0</v>
      </c>
      <c r="I138" s="339">
        <f>D138-F138-Q142</f>
        <v>0</v>
      </c>
      <c r="J138" s="320">
        <f>(D138-H138)/60*E138</f>
        <v>0</v>
      </c>
      <c r="K138" s="341">
        <f>F153</f>
        <v>0</v>
      </c>
      <c r="L138" s="102">
        <f>IF($K138=0,0,K138/J138)</f>
        <v>0</v>
      </c>
      <c r="N138" s="229" t="s">
        <v>27</v>
      </c>
      <c r="O138" s="229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227"/>
    </row>
    <row r="139" spans="1:24" ht="16.899999999999999" customHeight="1" thickBot="1">
      <c r="A139" s="317"/>
      <c r="B139" s="319"/>
      <c r="C139" s="319"/>
      <c r="D139" s="321"/>
      <c r="E139" s="323"/>
      <c r="F139" s="336"/>
      <c r="G139" s="340"/>
      <c r="H139" s="336"/>
      <c r="I139" s="340"/>
      <c r="J139" s="321"/>
      <c r="K139" s="342"/>
      <c r="L139" s="101">
        <f>K138-J138</f>
        <v>0</v>
      </c>
      <c r="N139" s="230" t="s">
        <v>21</v>
      </c>
      <c r="O139" s="230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227"/>
    </row>
    <row r="140" spans="1:24" ht="16.899999999999999" customHeight="1" collapsed="1">
      <c r="A140" s="300">
        <f>A154</f>
        <v>0</v>
      </c>
      <c r="B140" s="318"/>
      <c r="C140" s="318"/>
      <c r="D140" s="320">
        <f>(C140-B140+(C140&lt;B140))*24*60</f>
        <v>0</v>
      </c>
      <c r="E140" s="322"/>
      <c r="F140" s="335">
        <f>IF(E140=0,0,(F154/J118*60))</f>
        <v>0</v>
      </c>
      <c r="G140" s="339">
        <f>IF($K140=0,0,(K140*100)/(D140*$J$3/60))</f>
        <v>0</v>
      </c>
      <c r="H140" s="335">
        <f>R134+R141</f>
        <v>0</v>
      </c>
      <c r="I140" s="339">
        <f>D140-F140-R142</f>
        <v>0</v>
      </c>
      <c r="J140" s="320">
        <f>(D140-H140)/60*E140</f>
        <v>0</v>
      </c>
      <c r="K140" s="341">
        <f>F154</f>
        <v>0</v>
      </c>
      <c r="L140" s="100">
        <f>IF($K140=0,0,K140/J140)</f>
        <v>0</v>
      </c>
      <c r="N140" s="230" t="s">
        <v>39</v>
      </c>
      <c r="O140" s="230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227"/>
      <c r="X140" s="227"/>
    </row>
    <row r="141" spans="1:24" ht="16.899999999999999" customHeight="1" thickBot="1">
      <c r="A141" s="317"/>
      <c r="B141" s="319"/>
      <c r="C141" s="319"/>
      <c r="D141" s="321"/>
      <c r="E141" s="323"/>
      <c r="F141" s="336"/>
      <c r="G141" s="340"/>
      <c r="H141" s="336"/>
      <c r="I141" s="340"/>
      <c r="J141" s="321"/>
      <c r="K141" s="342"/>
      <c r="L141" s="101">
        <f>K140-J140</f>
        <v>0</v>
      </c>
      <c r="N141" s="343" t="s">
        <v>22</v>
      </c>
      <c r="O141" s="343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227"/>
      <c r="X141" s="227"/>
    </row>
    <row r="142" spans="1:24" ht="16.899999999999999" customHeight="1" collapsed="1">
      <c r="A142" s="301">
        <f>A155</f>
        <v>0</v>
      </c>
      <c r="B142" s="348"/>
      <c r="C142" s="348"/>
      <c r="D142" s="346">
        <f>(C142-B142+(C142&lt;B142))*24*60</f>
        <v>0</v>
      </c>
      <c r="E142" s="349"/>
      <c r="F142" s="344">
        <f>IF(E142=0,0,(F155/J118*60))</f>
        <v>0</v>
      </c>
      <c r="G142" s="339">
        <f>IF($K142=0,0,(K142*100)/(D142*$J$3/60))</f>
        <v>0</v>
      </c>
      <c r="H142" s="344">
        <f>S134+S141</f>
        <v>0</v>
      </c>
      <c r="I142" s="345">
        <f>D142-F142-S142</f>
        <v>0</v>
      </c>
      <c r="J142" s="346">
        <f>(D142-H142)/60*E142</f>
        <v>0</v>
      </c>
      <c r="K142" s="341">
        <f>F155</f>
        <v>0</v>
      </c>
      <c r="L142" s="100">
        <f>IF($K142=0,0,K142/J142)</f>
        <v>0</v>
      </c>
      <c r="N142" s="347" t="s">
        <v>15</v>
      </c>
      <c r="O142" s="347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227"/>
      <c r="X142" s="227"/>
    </row>
    <row r="143" spans="1:24" ht="16.899999999999999" customHeight="1" thickBot="1">
      <c r="A143" s="317"/>
      <c r="B143" s="319"/>
      <c r="C143" s="319"/>
      <c r="D143" s="321"/>
      <c r="E143" s="323"/>
      <c r="F143" s="336"/>
      <c r="G143" s="340"/>
      <c r="H143" s="336"/>
      <c r="I143" s="340"/>
      <c r="J143" s="321"/>
      <c r="K143" s="342"/>
      <c r="L143" s="101">
        <f>K142-J142</f>
        <v>0</v>
      </c>
      <c r="N143" s="347"/>
      <c r="O143" s="347"/>
      <c r="P143" s="19"/>
      <c r="Q143" s="19"/>
      <c r="R143" s="19"/>
      <c r="S143" s="19"/>
      <c r="T143" s="19"/>
      <c r="U143" s="19"/>
      <c r="V143" s="19"/>
      <c r="W143" s="227"/>
      <c r="X143" s="227"/>
    </row>
    <row r="144" spans="1:24" ht="16.899999999999999" customHeight="1">
      <c r="A144" s="300">
        <f>A156</f>
        <v>0</v>
      </c>
      <c r="B144" s="318"/>
      <c r="C144" s="318"/>
      <c r="D144" s="320">
        <f>(C144-B144+(C144&lt;B144))*24*60</f>
        <v>0</v>
      </c>
      <c r="E144" s="322"/>
      <c r="F144" s="335">
        <f>IF(E144=0,0,(F156/J118*60))</f>
        <v>0</v>
      </c>
      <c r="G144" s="339">
        <f>IF($K144=0,0,(K144*100)/(D144*$J$3/60))</f>
        <v>0</v>
      </c>
      <c r="H144" s="335">
        <f>T134+T141</f>
        <v>0</v>
      </c>
      <c r="I144" s="339">
        <f>D144-F144-T142</f>
        <v>0</v>
      </c>
      <c r="J144" s="320">
        <f>(D144-H144)/60*E144</f>
        <v>0</v>
      </c>
      <c r="K144" s="341">
        <f>F156</f>
        <v>0</v>
      </c>
      <c r="L144" s="100">
        <f>IF($K144=0,0,K144/J144)</f>
        <v>0</v>
      </c>
      <c r="V144" s="227"/>
      <c r="W144" s="227"/>
      <c r="X144" s="227"/>
    </row>
    <row r="145" spans="1:26" ht="16.899999999999999" customHeight="1" thickBot="1">
      <c r="A145" s="317"/>
      <c r="B145" s="319"/>
      <c r="C145" s="319"/>
      <c r="D145" s="321"/>
      <c r="E145" s="323"/>
      <c r="F145" s="336"/>
      <c r="G145" s="340"/>
      <c r="H145" s="336"/>
      <c r="I145" s="340"/>
      <c r="J145" s="321"/>
      <c r="K145" s="342"/>
      <c r="L145" s="101">
        <f>K144-J144</f>
        <v>0</v>
      </c>
      <c r="V145" s="227"/>
      <c r="W145" s="227"/>
      <c r="X145" s="227"/>
    </row>
    <row r="146" spans="1:26" ht="16.899999999999999" customHeight="1">
      <c r="A146" s="300">
        <f>A157</f>
        <v>0</v>
      </c>
      <c r="B146" s="318"/>
      <c r="C146" s="318"/>
      <c r="D146" s="320">
        <f>(C146-B146+(C146&lt;B146))*24*60</f>
        <v>0</v>
      </c>
      <c r="E146" s="322"/>
      <c r="F146" s="335">
        <f>IF(E146=0,0,(F157/J118*60))</f>
        <v>0</v>
      </c>
      <c r="G146" s="339">
        <f>IF($K146=0,0,(K146*100)/(D146*$J$3/60))</f>
        <v>0</v>
      </c>
      <c r="H146" s="335">
        <f>U134+U141</f>
        <v>0</v>
      </c>
      <c r="I146" s="339">
        <f>D146-F146-U142</f>
        <v>0</v>
      </c>
      <c r="J146" s="320">
        <f>(D146-H146)/60*E146</f>
        <v>0</v>
      </c>
      <c r="K146" s="341">
        <f>F157</f>
        <v>0</v>
      </c>
      <c r="L146" s="100">
        <f>IF($K146=0,0,K146/J146)</f>
        <v>0</v>
      </c>
      <c r="V146" s="227"/>
      <c r="W146" s="227"/>
      <c r="X146" s="227"/>
    </row>
    <row r="147" spans="1:26" ht="16.899999999999999" customHeight="1" thickBot="1">
      <c r="A147" s="317"/>
      <c r="B147" s="319"/>
      <c r="C147" s="319"/>
      <c r="D147" s="321"/>
      <c r="E147" s="323"/>
      <c r="F147" s="336"/>
      <c r="G147" s="340"/>
      <c r="H147" s="336"/>
      <c r="I147" s="340"/>
      <c r="J147" s="321"/>
      <c r="K147" s="342"/>
      <c r="L147" s="103">
        <f>K146-J146</f>
        <v>0</v>
      </c>
      <c r="V147" s="227"/>
      <c r="W147" s="227"/>
      <c r="X147" s="227"/>
    </row>
    <row r="148" spans="1:26" s="104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228" t="s">
        <v>81</v>
      </c>
      <c r="K148" s="140" t="s">
        <v>82</v>
      </c>
      <c r="L148" s="354">
        <f>IF($K149=0,0,K149/J149)</f>
        <v>0</v>
      </c>
      <c r="N148"/>
      <c r="O148"/>
      <c r="P148"/>
      <c r="Q148"/>
      <c r="R148"/>
      <c r="S148"/>
      <c r="T148"/>
      <c r="U148"/>
      <c r="V148" s="227"/>
      <c r="W148" s="105"/>
      <c r="X148" s="105"/>
    </row>
    <row r="149" spans="1:26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41">
        <f>J136+J138+J140+J142+J144+J146</f>
        <v>0</v>
      </c>
      <c r="K149" s="140">
        <f>K136+K138+K140+K142+K144+K146</f>
        <v>0</v>
      </c>
      <c r="L149" s="355"/>
      <c r="M149" s="227"/>
      <c r="V149" s="227"/>
      <c r="W149" s="227"/>
      <c r="X149" s="227"/>
    </row>
    <row r="150" spans="1:26" ht="17.25" customHeight="1">
      <c r="A150" s="363" t="s">
        <v>11</v>
      </c>
      <c r="B150" s="364"/>
      <c r="C150" s="364"/>
      <c r="D150" s="364"/>
      <c r="E150" s="337"/>
      <c r="F150" s="300" t="s">
        <v>78</v>
      </c>
      <c r="G150" s="300" t="s">
        <v>80</v>
      </c>
      <c r="H150" s="367"/>
      <c r="I150" s="20"/>
      <c r="J150" s="21"/>
      <c r="K150" s="22"/>
      <c r="L150" s="367" t="s">
        <v>56</v>
      </c>
      <c r="M150" s="356"/>
      <c r="V150" s="227"/>
      <c r="W150" s="106"/>
      <c r="X150" s="106"/>
    </row>
    <row r="151" spans="1:26" ht="17.25" customHeight="1" thickBot="1">
      <c r="A151" s="365"/>
      <c r="B151" s="366"/>
      <c r="C151" s="366"/>
      <c r="D151" s="366"/>
      <c r="E151" s="338"/>
      <c r="F151" s="302"/>
      <c r="G151" s="301"/>
      <c r="H151" s="416"/>
      <c r="I151" s="117"/>
      <c r="J151" s="118"/>
      <c r="K151" s="115"/>
      <c r="L151" s="368"/>
      <c r="M151" s="356"/>
      <c r="V151" s="227"/>
      <c r="W151" s="106"/>
      <c r="X151" s="106"/>
    </row>
    <row r="152" spans="1:26" ht="15.75" thickBot="1">
      <c r="A152" s="357"/>
      <c r="B152" s="358"/>
      <c r="C152" s="358"/>
      <c r="D152" s="358"/>
      <c r="E152" s="359"/>
      <c r="F152" s="62"/>
      <c r="G152" s="63"/>
      <c r="H152" s="131"/>
      <c r="I152" s="121"/>
      <c r="J152" s="135"/>
      <c r="K152" s="123">
        <f>G152</f>
        <v>0</v>
      </c>
      <c r="L152" s="136"/>
      <c r="M152" s="133"/>
      <c r="V152" s="227"/>
      <c r="W152" s="227"/>
      <c r="X152" s="227"/>
    </row>
    <row r="153" spans="1:26" ht="13.5" customHeight="1" thickBot="1">
      <c r="A153" s="360"/>
      <c r="B153" s="361"/>
      <c r="C153" s="361"/>
      <c r="D153" s="361"/>
      <c r="E153" s="362"/>
      <c r="F153" s="62"/>
      <c r="G153" s="64"/>
      <c r="H153" s="132"/>
      <c r="I153" s="110"/>
      <c r="J153" s="134"/>
      <c r="K153" s="17">
        <f t="shared" ref="K153:K157" si="30">G153</f>
        <v>0</v>
      </c>
      <c r="L153" s="137"/>
      <c r="M153" s="133"/>
      <c r="V153" s="227"/>
      <c r="W153" s="227"/>
      <c r="X153" s="227"/>
    </row>
    <row r="154" spans="1:26" ht="13.5" customHeight="1" thickBot="1">
      <c r="A154" s="360"/>
      <c r="B154" s="361"/>
      <c r="C154" s="361"/>
      <c r="D154" s="361"/>
      <c r="E154" s="362"/>
      <c r="F154" s="62"/>
      <c r="G154" s="64"/>
      <c r="H154" s="132"/>
      <c r="I154" s="110"/>
      <c r="J154" s="134"/>
      <c r="K154" s="17">
        <f t="shared" si="30"/>
        <v>0</v>
      </c>
      <c r="L154" s="137"/>
      <c r="M154" s="133"/>
      <c r="V154" s="227"/>
      <c r="W154" s="227"/>
      <c r="X154" s="227"/>
    </row>
    <row r="155" spans="1:26" ht="13.5" customHeight="1" thickBot="1">
      <c r="A155" s="360"/>
      <c r="B155" s="361"/>
      <c r="C155" s="361"/>
      <c r="D155" s="361"/>
      <c r="E155" s="362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227"/>
      <c r="W155" s="227"/>
      <c r="X155" s="227"/>
    </row>
    <row r="156" spans="1:26" ht="13.5" customHeight="1" thickBot="1">
      <c r="A156" s="360"/>
      <c r="B156" s="361"/>
      <c r="C156" s="361"/>
      <c r="D156" s="361"/>
      <c r="E156" s="362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227"/>
      <c r="W156" s="227"/>
      <c r="X156" s="227"/>
    </row>
    <row r="157" spans="1:26" ht="13.5" customHeight="1" thickBot="1">
      <c r="A157" s="369"/>
      <c r="B157" s="370"/>
      <c r="C157" s="370"/>
      <c r="D157" s="370"/>
      <c r="E157" s="371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227"/>
      <c r="W157" s="227"/>
      <c r="X157" s="227"/>
    </row>
    <row r="158" spans="1:26" ht="13.5" thickBot="1">
      <c r="A158" s="372" t="s">
        <v>79</v>
      </c>
      <c r="B158" s="373"/>
      <c r="C158" s="373"/>
      <c r="D158" s="373"/>
      <c r="E158" s="373"/>
      <c r="F158" s="374"/>
      <c r="G158" s="374"/>
      <c r="H158" s="374"/>
      <c r="I158" s="373"/>
      <c r="J158" s="375"/>
      <c r="K158" s="116">
        <f>SUM(K152:K157)</f>
        <v>0</v>
      </c>
      <c r="L158" s="116">
        <f>SUM(L153+L153)</f>
        <v>0</v>
      </c>
      <c r="M158" s="112"/>
      <c r="V158" s="227"/>
    </row>
    <row r="159" spans="1:26" ht="12.75" customHeight="1" thickBot="1"/>
    <row r="160" spans="1:26" ht="12.75" customHeight="1" thickBot="1">
      <c r="A160" s="376" t="s">
        <v>11</v>
      </c>
      <c r="B160" s="376" t="s">
        <v>59</v>
      </c>
      <c r="C160" s="378"/>
      <c r="D160" s="380" t="s">
        <v>58</v>
      </c>
      <c r="E160" s="378" t="s">
        <v>1</v>
      </c>
      <c r="F160" s="383" t="s">
        <v>6</v>
      </c>
      <c r="G160" s="384"/>
      <c r="H160" s="380" t="s">
        <v>5</v>
      </c>
      <c r="I160" s="388" t="s">
        <v>12</v>
      </c>
      <c r="J160" s="389"/>
      <c r="K160" s="380" t="s">
        <v>38</v>
      </c>
      <c r="L160" s="376" t="s">
        <v>0</v>
      </c>
      <c r="M160" s="383"/>
      <c r="N160" s="384"/>
      <c r="O160" s="380" t="s">
        <v>4</v>
      </c>
      <c r="P160" s="380" t="s">
        <v>2</v>
      </c>
      <c r="Q160" s="380" t="s">
        <v>3</v>
      </c>
      <c r="S160" s="390" t="s">
        <v>26</v>
      </c>
      <c r="T160" s="391"/>
      <c r="U160" s="391"/>
      <c r="V160" s="391"/>
      <c r="W160" s="391"/>
      <c r="X160" s="391"/>
      <c r="Y160" s="391"/>
      <c r="Z160" s="392"/>
    </row>
    <row r="161" spans="1:28" s="85" customFormat="1" ht="25.5" customHeight="1" thickBot="1">
      <c r="A161" s="377"/>
      <c r="B161" s="377"/>
      <c r="C161" s="379"/>
      <c r="D161" s="381"/>
      <c r="E161" s="382"/>
      <c r="F161" s="385"/>
      <c r="G161" s="386"/>
      <c r="H161" s="387"/>
      <c r="I161" s="27" t="s">
        <v>13</v>
      </c>
      <c r="J161" s="28" t="s">
        <v>14</v>
      </c>
      <c r="K161" s="381"/>
      <c r="L161" s="377"/>
      <c r="M161" s="399"/>
      <c r="N161" s="400"/>
      <c r="O161" s="381"/>
      <c r="P161" s="381"/>
      <c r="Q161" s="381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405">
        <f>A152</f>
        <v>0</v>
      </c>
      <c r="B162" s="23">
        <f>B136</f>
        <v>0</v>
      </c>
      <c r="C162" s="23">
        <f>B162+1/24</f>
        <v>4.1666666666666664E-2</v>
      </c>
      <c r="D162" s="1"/>
      <c r="E162" s="233"/>
      <c r="F162" s="408"/>
      <c r="G162" s="409"/>
      <c r="H162" s="2"/>
      <c r="I162" s="3"/>
      <c r="J162" s="3"/>
      <c r="K162" s="29">
        <f>(J162-I162+(J162&lt;I162))*24*60</f>
        <v>0</v>
      </c>
      <c r="L162" s="410"/>
      <c r="M162" s="411"/>
      <c r="N162" s="412"/>
      <c r="O162" s="35">
        <f t="shared" ref="O162:O225" si="31">IF(H162=$V$5,$F$122,"")</f>
        <v>0</v>
      </c>
      <c r="P162" s="233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406"/>
      <c r="B163" s="24">
        <f>C162</f>
        <v>4.1666666666666664E-2</v>
      </c>
      <c r="C163" s="24">
        <f>B163+1/24</f>
        <v>8.3333333333333329E-2</v>
      </c>
      <c r="D163" s="5"/>
      <c r="E163" s="231"/>
      <c r="F163" s="398"/>
      <c r="G163" s="398"/>
      <c r="H163" s="6"/>
      <c r="I163" s="7"/>
      <c r="J163" s="7"/>
      <c r="K163" s="30">
        <f t="shared" ref="K163:K226" si="32">(J163-I163+(J163&lt;I163))*24*60</f>
        <v>0</v>
      </c>
      <c r="L163" s="395"/>
      <c r="M163" s="396"/>
      <c r="N163" s="397"/>
      <c r="O163" s="36">
        <f t="shared" si="31"/>
        <v>0</v>
      </c>
      <c r="P163" s="231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406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231"/>
      <c r="F164" s="398"/>
      <c r="G164" s="398"/>
      <c r="H164" s="6"/>
      <c r="I164" s="7"/>
      <c r="J164" s="7"/>
      <c r="K164" s="30">
        <f t="shared" si="32"/>
        <v>0</v>
      </c>
      <c r="L164" s="395"/>
      <c r="M164" s="396"/>
      <c r="N164" s="397"/>
      <c r="O164" s="36">
        <f t="shared" si="31"/>
        <v>0</v>
      </c>
      <c r="P164" s="231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406"/>
      <c r="B165" s="24">
        <f t="shared" si="41"/>
        <v>0.125</v>
      </c>
      <c r="C165" s="24">
        <f t="shared" si="42"/>
        <v>0.16666666666666666</v>
      </c>
      <c r="D165" s="5"/>
      <c r="E165" s="231"/>
      <c r="F165" s="398"/>
      <c r="G165" s="398"/>
      <c r="H165" s="6"/>
      <c r="I165" s="7"/>
      <c r="J165" s="7"/>
      <c r="K165" s="30">
        <f t="shared" si="32"/>
        <v>0</v>
      </c>
      <c r="L165" s="395"/>
      <c r="M165" s="396"/>
      <c r="N165" s="397"/>
      <c r="O165" s="36">
        <f t="shared" si="31"/>
        <v>0</v>
      </c>
      <c r="P165" s="231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406"/>
      <c r="B166" s="24">
        <f t="shared" si="41"/>
        <v>0.16666666666666666</v>
      </c>
      <c r="C166" s="24">
        <f t="shared" si="42"/>
        <v>0.20833333333333331</v>
      </c>
      <c r="D166" s="5"/>
      <c r="E166" s="231"/>
      <c r="F166" s="398"/>
      <c r="G166" s="398"/>
      <c r="H166" s="6"/>
      <c r="I166" s="7"/>
      <c r="J166" s="7"/>
      <c r="K166" s="30">
        <f t="shared" si="32"/>
        <v>0</v>
      </c>
      <c r="L166" s="395"/>
      <c r="M166" s="396"/>
      <c r="N166" s="397"/>
      <c r="O166" s="36">
        <f t="shared" si="31"/>
        <v>0</v>
      </c>
      <c r="P166" s="231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406"/>
      <c r="B167" s="24">
        <f t="shared" si="41"/>
        <v>0.20833333333333331</v>
      </c>
      <c r="C167" s="24">
        <f t="shared" si="42"/>
        <v>0.24999999999999997</v>
      </c>
      <c r="D167" s="5"/>
      <c r="E167" s="231"/>
      <c r="F167" s="398"/>
      <c r="G167" s="398"/>
      <c r="H167" s="6"/>
      <c r="I167" s="7"/>
      <c r="J167" s="7"/>
      <c r="K167" s="30">
        <f t="shared" si="32"/>
        <v>0</v>
      </c>
      <c r="L167" s="395"/>
      <c r="M167" s="396"/>
      <c r="N167" s="397"/>
      <c r="O167" s="36">
        <f t="shared" si="31"/>
        <v>0</v>
      </c>
      <c r="P167" s="231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406"/>
      <c r="B168" s="24">
        <f t="shared" si="41"/>
        <v>0.24999999999999997</v>
      </c>
      <c r="C168" s="24">
        <f t="shared" si="42"/>
        <v>0.29166666666666663</v>
      </c>
      <c r="D168" s="5"/>
      <c r="E168" s="234"/>
      <c r="F168" s="398"/>
      <c r="G168" s="398"/>
      <c r="H168" s="6"/>
      <c r="I168" s="7"/>
      <c r="J168" s="7"/>
      <c r="K168" s="30">
        <f t="shared" si="32"/>
        <v>0</v>
      </c>
      <c r="L168" s="395"/>
      <c r="M168" s="396"/>
      <c r="N168" s="397"/>
      <c r="O168" s="36">
        <f t="shared" si="31"/>
        <v>0</v>
      </c>
      <c r="P168" s="231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406"/>
      <c r="B169" s="24">
        <f t="shared" si="41"/>
        <v>0.29166666666666663</v>
      </c>
      <c r="C169" s="24">
        <f t="shared" si="42"/>
        <v>0.33333333333333331</v>
      </c>
      <c r="D169" s="5"/>
      <c r="E169" s="234"/>
      <c r="F169" s="393"/>
      <c r="G169" s="394"/>
      <c r="H169" s="6"/>
      <c r="I169" s="7"/>
      <c r="J169" s="7"/>
      <c r="K169" s="30">
        <f t="shared" si="32"/>
        <v>0</v>
      </c>
      <c r="L169" s="395"/>
      <c r="M169" s="396"/>
      <c r="N169" s="397"/>
      <c r="O169" s="36">
        <f t="shared" si="31"/>
        <v>0</v>
      </c>
      <c r="P169" s="231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406"/>
      <c r="B170" s="24">
        <f t="shared" si="41"/>
        <v>0.33333333333333331</v>
      </c>
      <c r="C170" s="24">
        <f t="shared" si="42"/>
        <v>0.375</v>
      </c>
      <c r="D170" s="5"/>
      <c r="E170" s="234"/>
      <c r="F170" s="393"/>
      <c r="G170" s="394"/>
      <c r="H170" s="6"/>
      <c r="I170" s="7"/>
      <c r="J170" s="7"/>
      <c r="K170" s="30">
        <f t="shared" si="32"/>
        <v>0</v>
      </c>
      <c r="L170" s="395"/>
      <c r="M170" s="396"/>
      <c r="N170" s="397"/>
      <c r="O170" s="36">
        <f t="shared" si="31"/>
        <v>0</v>
      </c>
      <c r="P170" s="231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406"/>
      <c r="B171" s="24">
        <f t="shared" si="41"/>
        <v>0.375</v>
      </c>
      <c r="C171" s="24">
        <f t="shared" si="42"/>
        <v>0.41666666666666669</v>
      </c>
      <c r="D171" s="5"/>
      <c r="E171" s="234"/>
      <c r="F171" s="398"/>
      <c r="G171" s="398"/>
      <c r="H171" s="6"/>
      <c r="I171" s="7"/>
      <c r="J171" s="7"/>
      <c r="K171" s="30">
        <f t="shared" si="32"/>
        <v>0</v>
      </c>
      <c r="L171" s="395"/>
      <c r="M171" s="396"/>
      <c r="N171" s="397"/>
      <c r="O171" s="36">
        <f t="shared" si="31"/>
        <v>0</v>
      </c>
      <c r="P171" s="231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406"/>
      <c r="B172" s="24">
        <f t="shared" si="41"/>
        <v>0.41666666666666669</v>
      </c>
      <c r="C172" s="24">
        <f t="shared" si="42"/>
        <v>0.45833333333333337</v>
      </c>
      <c r="D172" s="10"/>
      <c r="E172" s="234"/>
      <c r="F172" s="398"/>
      <c r="G172" s="398"/>
      <c r="H172" s="6"/>
      <c r="I172" s="7"/>
      <c r="J172" s="7"/>
      <c r="K172" s="30">
        <f t="shared" si="32"/>
        <v>0</v>
      </c>
      <c r="L172" s="395"/>
      <c r="M172" s="396"/>
      <c r="N172" s="397"/>
      <c r="O172" s="36">
        <f t="shared" si="31"/>
        <v>0</v>
      </c>
      <c r="P172" s="231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407"/>
      <c r="B173" s="25">
        <f t="shared" si="41"/>
        <v>0.45833333333333337</v>
      </c>
      <c r="C173" s="26">
        <f t="shared" si="42"/>
        <v>0.5</v>
      </c>
      <c r="D173" s="235"/>
      <c r="E173" s="235"/>
      <c r="F173" s="401"/>
      <c r="G173" s="401"/>
      <c r="H173" s="6"/>
      <c r="I173" s="13"/>
      <c r="J173" s="13"/>
      <c r="K173" s="31">
        <f t="shared" si="32"/>
        <v>0</v>
      </c>
      <c r="L173" s="402"/>
      <c r="M173" s="403"/>
      <c r="N173" s="404"/>
      <c r="O173" s="39">
        <f t="shared" si="31"/>
        <v>0</v>
      </c>
      <c r="P173" s="232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405">
        <f>A153</f>
        <v>0</v>
      </c>
      <c r="B174" s="23">
        <f>B138</f>
        <v>0</v>
      </c>
      <c r="C174" s="23">
        <f>B174+1/24</f>
        <v>4.1666666666666664E-2</v>
      </c>
      <c r="D174" s="1"/>
      <c r="E174" s="233"/>
      <c r="F174" s="408"/>
      <c r="G174" s="409"/>
      <c r="H174" s="2"/>
      <c r="I174" s="3"/>
      <c r="J174" s="3"/>
      <c r="K174" s="29">
        <f t="shared" si="32"/>
        <v>0</v>
      </c>
      <c r="L174" s="410"/>
      <c r="M174" s="411"/>
      <c r="N174" s="412"/>
      <c r="O174" s="35">
        <f t="shared" si="31"/>
        <v>0</v>
      </c>
      <c r="P174" s="233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406"/>
      <c r="B175" s="24">
        <f>C174</f>
        <v>4.1666666666666664E-2</v>
      </c>
      <c r="C175" s="24">
        <f>B175+1/24</f>
        <v>8.3333333333333329E-2</v>
      </c>
      <c r="D175" s="5"/>
      <c r="E175" s="231"/>
      <c r="F175" s="398"/>
      <c r="G175" s="398"/>
      <c r="H175" s="6"/>
      <c r="I175" s="7"/>
      <c r="J175" s="7"/>
      <c r="K175" s="30">
        <f t="shared" si="32"/>
        <v>0</v>
      </c>
      <c r="L175" s="395"/>
      <c r="M175" s="396"/>
      <c r="N175" s="397"/>
      <c r="O175" s="36">
        <f t="shared" si="31"/>
        <v>0</v>
      </c>
      <c r="P175" s="231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406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231"/>
      <c r="F176" s="398"/>
      <c r="G176" s="398"/>
      <c r="H176" s="6"/>
      <c r="I176" s="7"/>
      <c r="J176" s="7"/>
      <c r="K176" s="30">
        <f t="shared" si="32"/>
        <v>0</v>
      </c>
      <c r="L176" s="395"/>
      <c r="M176" s="396"/>
      <c r="N176" s="397"/>
      <c r="O176" s="36">
        <f t="shared" si="31"/>
        <v>0</v>
      </c>
      <c r="P176" s="231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406"/>
      <c r="B177" s="24">
        <f t="shared" si="43"/>
        <v>0.125</v>
      </c>
      <c r="C177" s="24">
        <f t="shared" si="44"/>
        <v>0.16666666666666666</v>
      </c>
      <c r="D177" s="5"/>
      <c r="E177" s="231"/>
      <c r="F177" s="398"/>
      <c r="G177" s="398"/>
      <c r="H177" s="6"/>
      <c r="I177" s="7"/>
      <c r="J177" s="7"/>
      <c r="K177" s="30">
        <f t="shared" si="32"/>
        <v>0</v>
      </c>
      <c r="L177" s="395"/>
      <c r="M177" s="396"/>
      <c r="N177" s="397"/>
      <c r="O177" s="36">
        <f t="shared" si="31"/>
        <v>0</v>
      </c>
      <c r="P177" s="231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406"/>
      <c r="B178" s="24">
        <f t="shared" si="43"/>
        <v>0.16666666666666666</v>
      </c>
      <c r="C178" s="24">
        <f t="shared" si="44"/>
        <v>0.20833333333333331</v>
      </c>
      <c r="D178" s="5"/>
      <c r="E178" s="231"/>
      <c r="F178" s="398"/>
      <c r="G178" s="398"/>
      <c r="H178" s="6"/>
      <c r="I178" s="7"/>
      <c r="J178" s="7"/>
      <c r="K178" s="30">
        <f t="shared" si="32"/>
        <v>0</v>
      </c>
      <c r="L178" s="395"/>
      <c r="M178" s="396"/>
      <c r="N178" s="397"/>
      <c r="O178" s="36">
        <f t="shared" si="31"/>
        <v>0</v>
      </c>
      <c r="P178" s="231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406"/>
      <c r="B179" s="24">
        <f t="shared" si="43"/>
        <v>0.20833333333333331</v>
      </c>
      <c r="C179" s="24">
        <f t="shared" si="44"/>
        <v>0.24999999999999997</v>
      </c>
      <c r="D179" s="5"/>
      <c r="E179" s="231"/>
      <c r="F179" s="398"/>
      <c r="G179" s="398"/>
      <c r="H179" s="6"/>
      <c r="I179" s="7"/>
      <c r="J179" s="7"/>
      <c r="K179" s="30">
        <f t="shared" si="32"/>
        <v>0</v>
      </c>
      <c r="L179" s="395"/>
      <c r="M179" s="396"/>
      <c r="N179" s="397"/>
      <c r="O179" s="36">
        <f t="shared" si="31"/>
        <v>0</v>
      </c>
      <c r="P179" s="231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406"/>
      <c r="B180" s="24">
        <f t="shared" si="43"/>
        <v>0.24999999999999997</v>
      </c>
      <c r="C180" s="24">
        <f t="shared" si="44"/>
        <v>0.29166666666666663</v>
      </c>
      <c r="D180" s="5"/>
      <c r="E180" s="234"/>
      <c r="F180" s="398"/>
      <c r="G180" s="398"/>
      <c r="H180" s="6"/>
      <c r="I180" s="7"/>
      <c r="J180" s="7"/>
      <c r="K180" s="30">
        <f t="shared" si="32"/>
        <v>0</v>
      </c>
      <c r="L180" s="395"/>
      <c r="M180" s="396"/>
      <c r="N180" s="397"/>
      <c r="O180" s="36">
        <f t="shared" si="31"/>
        <v>0</v>
      </c>
      <c r="P180" s="231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406"/>
      <c r="B181" s="24">
        <f t="shared" si="43"/>
        <v>0.29166666666666663</v>
      </c>
      <c r="C181" s="24">
        <f t="shared" si="44"/>
        <v>0.33333333333333331</v>
      </c>
      <c r="D181" s="5"/>
      <c r="E181" s="234"/>
      <c r="F181" s="393"/>
      <c r="G181" s="394"/>
      <c r="H181" s="6"/>
      <c r="I181" s="7"/>
      <c r="J181" s="7"/>
      <c r="K181" s="30">
        <f t="shared" si="32"/>
        <v>0</v>
      </c>
      <c r="L181" s="395"/>
      <c r="M181" s="396"/>
      <c r="N181" s="397"/>
      <c r="O181" s="36">
        <f t="shared" si="31"/>
        <v>0</v>
      </c>
      <c r="P181" s="231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406"/>
      <c r="B182" s="24">
        <f t="shared" si="43"/>
        <v>0.33333333333333331</v>
      </c>
      <c r="C182" s="24">
        <f t="shared" si="44"/>
        <v>0.375</v>
      </c>
      <c r="D182" s="5"/>
      <c r="E182" s="234"/>
      <c r="F182" s="393"/>
      <c r="G182" s="394"/>
      <c r="H182" s="6"/>
      <c r="I182" s="7"/>
      <c r="J182" s="7"/>
      <c r="K182" s="30">
        <f t="shared" si="32"/>
        <v>0</v>
      </c>
      <c r="L182" s="395"/>
      <c r="M182" s="396"/>
      <c r="N182" s="397"/>
      <c r="O182" s="36">
        <f t="shared" si="31"/>
        <v>0</v>
      </c>
      <c r="P182" s="231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406"/>
      <c r="B183" s="24">
        <f t="shared" si="43"/>
        <v>0.375</v>
      </c>
      <c r="C183" s="24">
        <f t="shared" si="44"/>
        <v>0.41666666666666669</v>
      </c>
      <c r="D183" s="5"/>
      <c r="E183" s="234"/>
      <c r="F183" s="398"/>
      <c r="G183" s="398"/>
      <c r="H183" s="6"/>
      <c r="I183" s="7"/>
      <c r="J183" s="7"/>
      <c r="K183" s="30">
        <f t="shared" si="32"/>
        <v>0</v>
      </c>
      <c r="L183" s="395"/>
      <c r="M183" s="396"/>
      <c r="N183" s="397"/>
      <c r="O183" s="36">
        <f t="shared" si="31"/>
        <v>0</v>
      </c>
      <c r="P183" s="231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407"/>
      <c r="B184" s="25">
        <f t="shared" si="43"/>
        <v>0.41666666666666669</v>
      </c>
      <c r="C184" s="25">
        <f t="shared" si="44"/>
        <v>0.45833333333333337</v>
      </c>
      <c r="D184" s="15"/>
      <c r="E184" s="235"/>
      <c r="F184" s="401"/>
      <c r="G184" s="401"/>
      <c r="H184" s="12"/>
      <c r="I184" s="13"/>
      <c r="J184" s="13"/>
      <c r="K184" s="31">
        <f t="shared" si="32"/>
        <v>0</v>
      </c>
      <c r="L184" s="402"/>
      <c r="M184" s="403"/>
      <c r="N184" s="404"/>
      <c r="O184" s="39">
        <f t="shared" si="31"/>
        <v>0</v>
      </c>
      <c r="P184" s="232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405">
        <f>A154</f>
        <v>0</v>
      </c>
      <c r="B185" s="23">
        <f>B140</f>
        <v>0</v>
      </c>
      <c r="C185" s="23">
        <f>B185+1/24</f>
        <v>4.1666666666666664E-2</v>
      </c>
      <c r="D185" s="1"/>
      <c r="E185" s="233"/>
      <c r="F185" s="408"/>
      <c r="G185" s="409"/>
      <c r="H185" s="2"/>
      <c r="I185" s="3"/>
      <c r="J185" s="3"/>
      <c r="K185" s="29">
        <f t="shared" si="32"/>
        <v>0</v>
      </c>
      <c r="L185" s="410"/>
      <c r="M185" s="411"/>
      <c r="N185" s="412"/>
      <c r="O185" s="35">
        <f t="shared" si="31"/>
        <v>0</v>
      </c>
      <c r="P185" s="233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406"/>
      <c r="B186" s="24">
        <f>C185</f>
        <v>4.1666666666666664E-2</v>
      </c>
      <c r="C186" s="24">
        <f>B186+1/24</f>
        <v>8.3333333333333329E-2</v>
      </c>
      <c r="D186" s="5"/>
      <c r="E186" s="231"/>
      <c r="F186" s="398"/>
      <c r="G186" s="398"/>
      <c r="H186" s="6"/>
      <c r="I186" s="7"/>
      <c r="J186" s="7"/>
      <c r="K186" s="30">
        <f t="shared" si="32"/>
        <v>0</v>
      </c>
      <c r="L186" s="395"/>
      <c r="M186" s="396"/>
      <c r="N186" s="397"/>
      <c r="O186" s="36">
        <f t="shared" si="31"/>
        <v>0</v>
      </c>
      <c r="P186" s="231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40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231"/>
      <c r="F187" s="398"/>
      <c r="G187" s="398"/>
      <c r="H187" s="6"/>
      <c r="I187" s="7"/>
      <c r="J187" s="7"/>
      <c r="K187" s="30">
        <f t="shared" si="32"/>
        <v>0</v>
      </c>
      <c r="L187" s="395"/>
      <c r="M187" s="396"/>
      <c r="N187" s="397"/>
      <c r="O187" s="36">
        <f t="shared" si="31"/>
        <v>0</v>
      </c>
      <c r="P187" s="231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406"/>
      <c r="B188" s="24">
        <f t="shared" si="45"/>
        <v>0.125</v>
      </c>
      <c r="C188" s="24">
        <f t="shared" si="46"/>
        <v>0.16666666666666666</v>
      </c>
      <c r="D188" s="5"/>
      <c r="E188" s="231"/>
      <c r="F188" s="398"/>
      <c r="G188" s="398"/>
      <c r="H188" s="6"/>
      <c r="I188" s="7"/>
      <c r="J188" s="7"/>
      <c r="K188" s="30">
        <f t="shared" si="32"/>
        <v>0</v>
      </c>
      <c r="L188" s="395"/>
      <c r="M188" s="396"/>
      <c r="N188" s="397"/>
      <c r="O188" s="36">
        <f t="shared" si="31"/>
        <v>0</v>
      </c>
      <c r="P188" s="231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406"/>
      <c r="B189" s="24">
        <f t="shared" si="45"/>
        <v>0.16666666666666666</v>
      </c>
      <c r="C189" s="24">
        <f t="shared" si="46"/>
        <v>0.20833333333333331</v>
      </c>
      <c r="D189" s="5"/>
      <c r="E189" s="231"/>
      <c r="F189" s="398"/>
      <c r="G189" s="398"/>
      <c r="H189" s="6"/>
      <c r="I189" s="7"/>
      <c r="J189" s="7"/>
      <c r="K189" s="30">
        <f t="shared" si="32"/>
        <v>0</v>
      </c>
      <c r="L189" s="395"/>
      <c r="M189" s="396"/>
      <c r="N189" s="397"/>
      <c r="O189" s="36">
        <f t="shared" si="31"/>
        <v>0</v>
      </c>
      <c r="P189" s="231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406"/>
      <c r="B190" s="24">
        <f t="shared" si="45"/>
        <v>0.20833333333333331</v>
      </c>
      <c r="C190" s="24">
        <f t="shared" si="46"/>
        <v>0.24999999999999997</v>
      </c>
      <c r="D190" s="5"/>
      <c r="E190" s="231"/>
      <c r="F190" s="398"/>
      <c r="G190" s="398"/>
      <c r="H190" s="6"/>
      <c r="I190" s="7"/>
      <c r="J190" s="7"/>
      <c r="K190" s="30">
        <f t="shared" si="32"/>
        <v>0</v>
      </c>
      <c r="L190" s="395"/>
      <c r="M190" s="396"/>
      <c r="N190" s="397"/>
      <c r="O190" s="36">
        <f t="shared" si="31"/>
        <v>0</v>
      </c>
      <c r="P190" s="231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406"/>
      <c r="B191" s="24">
        <f t="shared" si="45"/>
        <v>0.24999999999999997</v>
      </c>
      <c r="C191" s="24">
        <f t="shared" si="46"/>
        <v>0.29166666666666663</v>
      </c>
      <c r="D191" s="5"/>
      <c r="E191" s="234"/>
      <c r="F191" s="398"/>
      <c r="G191" s="398"/>
      <c r="H191" s="6"/>
      <c r="I191" s="7"/>
      <c r="J191" s="7"/>
      <c r="K191" s="30">
        <f t="shared" si="32"/>
        <v>0</v>
      </c>
      <c r="L191" s="395"/>
      <c r="M191" s="396"/>
      <c r="N191" s="397"/>
      <c r="O191" s="36">
        <f t="shared" si="31"/>
        <v>0</v>
      </c>
      <c r="P191" s="231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406"/>
      <c r="B192" s="24">
        <f t="shared" si="45"/>
        <v>0.29166666666666663</v>
      </c>
      <c r="C192" s="24">
        <f t="shared" si="46"/>
        <v>0.33333333333333331</v>
      </c>
      <c r="D192" s="5"/>
      <c r="E192" s="234"/>
      <c r="F192" s="393"/>
      <c r="G192" s="394"/>
      <c r="H192" s="6"/>
      <c r="I192" s="7"/>
      <c r="J192" s="7"/>
      <c r="K192" s="30">
        <f t="shared" si="32"/>
        <v>0</v>
      </c>
      <c r="L192" s="395"/>
      <c r="M192" s="396"/>
      <c r="N192" s="397"/>
      <c r="O192" s="36">
        <f t="shared" si="31"/>
        <v>0</v>
      </c>
      <c r="P192" s="231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406"/>
      <c r="B193" s="24">
        <f t="shared" si="45"/>
        <v>0.33333333333333331</v>
      </c>
      <c r="C193" s="24">
        <f t="shared" si="46"/>
        <v>0.375</v>
      </c>
      <c r="D193" s="5"/>
      <c r="E193" s="234"/>
      <c r="F193" s="393"/>
      <c r="G193" s="394"/>
      <c r="H193" s="6"/>
      <c r="I193" s="7"/>
      <c r="J193" s="7"/>
      <c r="K193" s="30">
        <f t="shared" si="32"/>
        <v>0</v>
      </c>
      <c r="L193" s="395"/>
      <c r="M193" s="396"/>
      <c r="N193" s="397"/>
      <c r="O193" s="36">
        <f t="shared" si="31"/>
        <v>0</v>
      </c>
      <c r="P193" s="231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406"/>
      <c r="B194" s="24">
        <f t="shared" si="45"/>
        <v>0.375</v>
      </c>
      <c r="C194" s="24">
        <f t="shared" si="46"/>
        <v>0.41666666666666669</v>
      </c>
      <c r="D194" s="5"/>
      <c r="E194" s="234"/>
      <c r="F194" s="398"/>
      <c r="G194" s="398"/>
      <c r="H194" s="6"/>
      <c r="I194" s="7"/>
      <c r="J194" s="7"/>
      <c r="K194" s="30">
        <f t="shared" si="32"/>
        <v>0</v>
      </c>
      <c r="L194" s="395"/>
      <c r="M194" s="396"/>
      <c r="N194" s="397"/>
      <c r="O194" s="36">
        <f t="shared" si="31"/>
        <v>0</v>
      </c>
      <c r="P194" s="231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407"/>
      <c r="B195" s="25">
        <f t="shared" si="45"/>
        <v>0.41666666666666669</v>
      </c>
      <c r="C195" s="25">
        <f t="shared" si="46"/>
        <v>0.45833333333333337</v>
      </c>
      <c r="D195" s="15"/>
      <c r="E195" s="235"/>
      <c r="F195" s="401"/>
      <c r="G195" s="401"/>
      <c r="H195" s="12"/>
      <c r="I195" s="13"/>
      <c r="J195" s="13"/>
      <c r="K195" s="31">
        <f t="shared" si="32"/>
        <v>0</v>
      </c>
      <c r="L195" s="402"/>
      <c r="M195" s="403"/>
      <c r="N195" s="404"/>
      <c r="O195" s="39">
        <f t="shared" si="31"/>
        <v>0</v>
      </c>
      <c r="P195" s="232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405">
        <f>A155</f>
        <v>0</v>
      </c>
      <c r="B196" s="23">
        <f>B142</f>
        <v>0</v>
      </c>
      <c r="C196" s="23">
        <f>B196+1/24</f>
        <v>4.1666666666666664E-2</v>
      </c>
      <c r="D196" s="1"/>
      <c r="E196" s="233"/>
      <c r="F196" s="408"/>
      <c r="G196" s="409"/>
      <c r="H196" s="2"/>
      <c r="I196" s="3"/>
      <c r="J196" s="3"/>
      <c r="K196" s="29">
        <f t="shared" si="32"/>
        <v>0</v>
      </c>
      <c r="L196" s="410"/>
      <c r="M196" s="411"/>
      <c r="N196" s="412"/>
      <c r="O196" s="35">
        <f t="shared" si="31"/>
        <v>0</v>
      </c>
      <c r="P196" s="233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406"/>
      <c r="B197" s="24">
        <f>C196</f>
        <v>4.1666666666666664E-2</v>
      </c>
      <c r="C197" s="24">
        <f>B197+1/24</f>
        <v>8.3333333333333329E-2</v>
      </c>
      <c r="D197" s="5"/>
      <c r="E197" s="231"/>
      <c r="F197" s="398"/>
      <c r="G197" s="398"/>
      <c r="H197" s="6"/>
      <c r="I197" s="7"/>
      <c r="J197" s="7"/>
      <c r="K197" s="30">
        <f t="shared" si="32"/>
        <v>0</v>
      </c>
      <c r="L197" s="395"/>
      <c r="M197" s="396"/>
      <c r="N197" s="397"/>
      <c r="O197" s="36">
        <f t="shared" si="31"/>
        <v>0</v>
      </c>
      <c r="P197" s="231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40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231"/>
      <c r="F198" s="398"/>
      <c r="G198" s="398"/>
      <c r="H198" s="6"/>
      <c r="I198" s="7"/>
      <c r="J198" s="7"/>
      <c r="K198" s="30">
        <f t="shared" si="32"/>
        <v>0</v>
      </c>
      <c r="L198" s="395"/>
      <c r="M198" s="396"/>
      <c r="N198" s="397"/>
      <c r="O198" s="36">
        <f t="shared" si="31"/>
        <v>0</v>
      </c>
      <c r="P198" s="231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406"/>
      <c r="B199" s="24">
        <f t="shared" si="47"/>
        <v>0.125</v>
      </c>
      <c r="C199" s="24">
        <f t="shared" si="48"/>
        <v>0.16666666666666666</v>
      </c>
      <c r="D199" s="5"/>
      <c r="E199" s="231"/>
      <c r="F199" s="398"/>
      <c r="G199" s="398"/>
      <c r="H199" s="6"/>
      <c r="I199" s="7"/>
      <c r="J199" s="7"/>
      <c r="K199" s="30">
        <f t="shared" si="32"/>
        <v>0</v>
      </c>
      <c r="L199" s="395"/>
      <c r="M199" s="396"/>
      <c r="N199" s="397"/>
      <c r="O199" s="36">
        <f t="shared" si="31"/>
        <v>0</v>
      </c>
      <c r="P199" s="231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406"/>
      <c r="B200" s="24">
        <f t="shared" si="47"/>
        <v>0.16666666666666666</v>
      </c>
      <c r="C200" s="24">
        <f t="shared" si="48"/>
        <v>0.20833333333333331</v>
      </c>
      <c r="D200" s="5"/>
      <c r="E200" s="231"/>
      <c r="F200" s="398"/>
      <c r="G200" s="398"/>
      <c r="H200" s="6"/>
      <c r="I200" s="7"/>
      <c r="J200" s="7"/>
      <c r="K200" s="30">
        <f t="shared" si="32"/>
        <v>0</v>
      </c>
      <c r="L200" s="395"/>
      <c r="M200" s="396"/>
      <c r="N200" s="397"/>
      <c r="O200" s="36">
        <f t="shared" si="31"/>
        <v>0</v>
      </c>
      <c r="P200" s="231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406"/>
      <c r="B201" s="24">
        <f t="shared" si="47"/>
        <v>0.20833333333333331</v>
      </c>
      <c r="C201" s="24">
        <f t="shared" si="48"/>
        <v>0.24999999999999997</v>
      </c>
      <c r="D201" s="5"/>
      <c r="E201" s="231"/>
      <c r="F201" s="398"/>
      <c r="G201" s="398"/>
      <c r="H201" s="6"/>
      <c r="I201" s="7"/>
      <c r="J201" s="7"/>
      <c r="K201" s="30">
        <f t="shared" si="32"/>
        <v>0</v>
      </c>
      <c r="L201" s="395"/>
      <c r="M201" s="396"/>
      <c r="N201" s="397"/>
      <c r="O201" s="36">
        <f t="shared" si="31"/>
        <v>0</v>
      </c>
      <c r="P201" s="231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406"/>
      <c r="B202" s="24">
        <f t="shared" si="47"/>
        <v>0.24999999999999997</v>
      </c>
      <c r="C202" s="24">
        <f t="shared" si="48"/>
        <v>0.29166666666666663</v>
      </c>
      <c r="D202" s="5"/>
      <c r="E202" s="234"/>
      <c r="F202" s="398"/>
      <c r="G202" s="398"/>
      <c r="H202" s="6"/>
      <c r="I202" s="7"/>
      <c r="J202" s="7"/>
      <c r="K202" s="30">
        <f t="shared" si="32"/>
        <v>0</v>
      </c>
      <c r="L202" s="395"/>
      <c r="M202" s="396"/>
      <c r="N202" s="397"/>
      <c r="O202" s="36">
        <f t="shared" si="31"/>
        <v>0</v>
      </c>
      <c r="P202" s="231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406"/>
      <c r="B203" s="24">
        <f t="shared" si="47"/>
        <v>0.29166666666666663</v>
      </c>
      <c r="C203" s="24">
        <f t="shared" si="48"/>
        <v>0.33333333333333331</v>
      </c>
      <c r="D203" s="5"/>
      <c r="E203" s="234"/>
      <c r="F203" s="393"/>
      <c r="G203" s="394"/>
      <c r="H203" s="6"/>
      <c r="I203" s="7"/>
      <c r="J203" s="7"/>
      <c r="K203" s="30">
        <f t="shared" si="32"/>
        <v>0</v>
      </c>
      <c r="L203" s="395"/>
      <c r="M203" s="396"/>
      <c r="N203" s="397"/>
      <c r="O203" s="36">
        <f t="shared" si="31"/>
        <v>0</v>
      </c>
      <c r="P203" s="231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406"/>
      <c r="B204" s="24">
        <f t="shared" si="47"/>
        <v>0.33333333333333331</v>
      </c>
      <c r="C204" s="24">
        <f t="shared" si="48"/>
        <v>0.375</v>
      </c>
      <c r="D204" s="5"/>
      <c r="E204" s="234"/>
      <c r="F204" s="393"/>
      <c r="G204" s="394"/>
      <c r="H204" s="6"/>
      <c r="I204" s="7"/>
      <c r="J204" s="7"/>
      <c r="K204" s="30">
        <f t="shared" si="32"/>
        <v>0</v>
      </c>
      <c r="L204" s="395"/>
      <c r="M204" s="396"/>
      <c r="N204" s="397"/>
      <c r="O204" s="36">
        <f t="shared" si="31"/>
        <v>0</v>
      </c>
      <c r="P204" s="231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406"/>
      <c r="B205" s="24">
        <f t="shared" si="47"/>
        <v>0.375</v>
      </c>
      <c r="C205" s="24">
        <f t="shared" si="48"/>
        <v>0.41666666666666669</v>
      </c>
      <c r="D205" s="5"/>
      <c r="E205" s="234"/>
      <c r="F205" s="398"/>
      <c r="G205" s="398"/>
      <c r="H205" s="6"/>
      <c r="I205" s="7"/>
      <c r="J205" s="7"/>
      <c r="K205" s="30">
        <f t="shared" si="32"/>
        <v>0</v>
      </c>
      <c r="L205" s="395"/>
      <c r="M205" s="396"/>
      <c r="N205" s="397"/>
      <c r="O205" s="36">
        <f t="shared" si="31"/>
        <v>0</v>
      </c>
      <c r="P205" s="231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407"/>
      <c r="B206" s="25">
        <f t="shared" si="47"/>
        <v>0.41666666666666669</v>
      </c>
      <c r="C206" s="25">
        <f t="shared" si="48"/>
        <v>0.45833333333333337</v>
      </c>
      <c r="D206" s="15"/>
      <c r="E206" s="235"/>
      <c r="F206" s="401"/>
      <c r="G206" s="401"/>
      <c r="H206" s="12"/>
      <c r="I206" s="13"/>
      <c r="J206" s="13"/>
      <c r="K206" s="31">
        <f t="shared" si="32"/>
        <v>0</v>
      </c>
      <c r="L206" s="402"/>
      <c r="M206" s="403"/>
      <c r="N206" s="404"/>
      <c r="O206" s="232">
        <f t="shared" si="31"/>
        <v>0</v>
      </c>
      <c r="P206" s="232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406">
        <f>A156</f>
        <v>0</v>
      </c>
      <c r="B207" s="23">
        <f>B144</f>
        <v>0</v>
      </c>
      <c r="C207" s="23">
        <f>B207+1/24</f>
        <v>4.1666666666666664E-2</v>
      </c>
      <c r="D207" s="1"/>
      <c r="E207" s="233"/>
      <c r="F207" s="408"/>
      <c r="G207" s="409"/>
      <c r="H207" s="2"/>
      <c r="I207" s="3"/>
      <c r="J207" s="3"/>
      <c r="K207" s="29">
        <f t="shared" si="32"/>
        <v>0</v>
      </c>
      <c r="L207" s="410"/>
      <c r="M207" s="411"/>
      <c r="N207" s="412"/>
      <c r="O207" s="35">
        <f t="shared" si="31"/>
        <v>0</v>
      </c>
      <c r="P207" s="233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406"/>
      <c r="B208" s="24">
        <f>C207</f>
        <v>4.1666666666666664E-2</v>
      </c>
      <c r="C208" s="24">
        <f>B208+1/24</f>
        <v>8.3333333333333329E-2</v>
      </c>
      <c r="D208" s="5"/>
      <c r="E208" s="231"/>
      <c r="F208" s="393"/>
      <c r="G208" s="394"/>
      <c r="H208" s="6"/>
      <c r="I208" s="7"/>
      <c r="J208" s="7"/>
      <c r="K208" s="30">
        <f t="shared" si="32"/>
        <v>0</v>
      </c>
      <c r="L208" s="395"/>
      <c r="M208" s="396"/>
      <c r="N208" s="397"/>
      <c r="O208" s="36">
        <f t="shared" si="31"/>
        <v>0</v>
      </c>
      <c r="P208" s="231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40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231"/>
      <c r="F209" s="398"/>
      <c r="G209" s="398"/>
      <c r="H209" s="6"/>
      <c r="I209" s="7"/>
      <c r="J209" s="7"/>
      <c r="K209" s="30">
        <f t="shared" si="32"/>
        <v>0</v>
      </c>
      <c r="L209" s="395"/>
      <c r="M209" s="396"/>
      <c r="N209" s="397"/>
      <c r="O209" s="36">
        <f t="shared" si="31"/>
        <v>0</v>
      </c>
      <c r="P209" s="231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406"/>
      <c r="B210" s="24">
        <f t="shared" si="49"/>
        <v>0.125</v>
      </c>
      <c r="C210" s="24">
        <f t="shared" si="50"/>
        <v>0.16666666666666666</v>
      </c>
      <c r="D210" s="5"/>
      <c r="E210" s="231"/>
      <c r="F210" s="398"/>
      <c r="G210" s="398"/>
      <c r="H210" s="6"/>
      <c r="I210" s="7"/>
      <c r="J210" s="7"/>
      <c r="K210" s="30">
        <f t="shared" si="32"/>
        <v>0</v>
      </c>
      <c r="L210" s="395"/>
      <c r="M210" s="396"/>
      <c r="N210" s="397"/>
      <c r="O210" s="36">
        <f t="shared" si="31"/>
        <v>0</v>
      </c>
      <c r="P210" s="231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406"/>
      <c r="B211" s="24">
        <f t="shared" si="49"/>
        <v>0.16666666666666666</v>
      </c>
      <c r="C211" s="24">
        <f t="shared" si="50"/>
        <v>0.20833333333333331</v>
      </c>
      <c r="D211" s="5"/>
      <c r="E211" s="231"/>
      <c r="F211" s="398"/>
      <c r="G211" s="398"/>
      <c r="H211" s="6"/>
      <c r="I211" s="7"/>
      <c r="J211" s="7"/>
      <c r="K211" s="30">
        <f t="shared" si="32"/>
        <v>0</v>
      </c>
      <c r="L211" s="395"/>
      <c r="M211" s="396"/>
      <c r="N211" s="397"/>
      <c r="O211" s="36">
        <f t="shared" si="31"/>
        <v>0</v>
      </c>
      <c r="P211" s="231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406"/>
      <c r="B212" s="24">
        <f t="shared" si="49"/>
        <v>0.20833333333333331</v>
      </c>
      <c r="C212" s="24">
        <f t="shared" si="50"/>
        <v>0.24999999999999997</v>
      </c>
      <c r="D212" s="5"/>
      <c r="E212" s="231"/>
      <c r="F212" s="398"/>
      <c r="G212" s="398"/>
      <c r="H212" s="6"/>
      <c r="I212" s="7"/>
      <c r="J212" s="7"/>
      <c r="K212" s="30">
        <f t="shared" si="32"/>
        <v>0</v>
      </c>
      <c r="L212" s="395"/>
      <c r="M212" s="396"/>
      <c r="N212" s="397"/>
      <c r="O212" s="36">
        <f t="shared" si="31"/>
        <v>0</v>
      </c>
      <c r="P212" s="231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406"/>
      <c r="B213" s="24">
        <f t="shared" si="49"/>
        <v>0.24999999999999997</v>
      </c>
      <c r="C213" s="24">
        <f t="shared" si="50"/>
        <v>0.29166666666666663</v>
      </c>
      <c r="D213" s="5"/>
      <c r="E213" s="234"/>
      <c r="F213" s="398"/>
      <c r="G213" s="398"/>
      <c r="H213" s="6"/>
      <c r="I213" s="7"/>
      <c r="J213" s="7"/>
      <c r="K213" s="30">
        <f t="shared" si="32"/>
        <v>0</v>
      </c>
      <c r="L213" s="395"/>
      <c r="M213" s="396"/>
      <c r="N213" s="397"/>
      <c r="O213" s="36">
        <f t="shared" si="31"/>
        <v>0</v>
      </c>
      <c r="P213" s="231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406"/>
      <c r="B214" s="24">
        <f t="shared" si="49"/>
        <v>0.29166666666666663</v>
      </c>
      <c r="C214" s="24">
        <f t="shared" si="50"/>
        <v>0.33333333333333331</v>
      </c>
      <c r="D214" s="5"/>
      <c r="E214" s="234"/>
      <c r="F214" s="393"/>
      <c r="G214" s="394"/>
      <c r="H214" s="6"/>
      <c r="I214" s="7"/>
      <c r="J214" s="7"/>
      <c r="K214" s="30">
        <f t="shared" si="32"/>
        <v>0</v>
      </c>
      <c r="L214" s="395"/>
      <c r="M214" s="396"/>
      <c r="N214" s="397"/>
      <c r="O214" s="36">
        <f t="shared" si="31"/>
        <v>0</v>
      </c>
      <c r="P214" s="231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406"/>
      <c r="B215" s="24">
        <f t="shared" si="49"/>
        <v>0.33333333333333331</v>
      </c>
      <c r="C215" s="24">
        <f t="shared" si="50"/>
        <v>0.375</v>
      </c>
      <c r="D215" s="5"/>
      <c r="E215" s="234"/>
      <c r="F215" s="393"/>
      <c r="G215" s="394"/>
      <c r="H215" s="6"/>
      <c r="I215" s="7"/>
      <c r="J215" s="7"/>
      <c r="K215" s="30">
        <f t="shared" si="32"/>
        <v>0</v>
      </c>
      <c r="L215" s="395"/>
      <c r="M215" s="396"/>
      <c r="N215" s="397"/>
      <c r="O215" s="36">
        <f t="shared" si="31"/>
        <v>0</v>
      </c>
      <c r="P215" s="231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406"/>
      <c r="B216" s="24">
        <f t="shared" si="49"/>
        <v>0.375</v>
      </c>
      <c r="C216" s="24">
        <f t="shared" si="50"/>
        <v>0.41666666666666669</v>
      </c>
      <c r="D216" s="5"/>
      <c r="E216" s="234"/>
      <c r="F216" s="398"/>
      <c r="G216" s="398"/>
      <c r="H216" s="6"/>
      <c r="I216" s="7"/>
      <c r="J216" s="7"/>
      <c r="K216" s="30">
        <f t="shared" si="32"/>
        <v>0</v>
      </c>
      <c r="L216" s="395"/>
      <c r="M216" s="396"/>
      <c r="N216" s="397"/>
      <c r="O216" s="36">
        <f t="shared" si="31"/>
        <v>0</v>
      </c>
      <c r="P216" s="231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407"/>
      <c r="B217" s="25">
        <f t="shared" si="49"/>
        <v>0.41666666666666669</v>
      </c>
      <c r="C217" s="25">
        <f t="shared" si="50"/>
        <v>0.45833333333333337</v>
      </c>
      <c r="D217" s="15"/>
      <c r="E217" s="235"/>
      <c r="F217" s="401"/>
      <c r="G217" s="401"/>
      <c r="H217" s="12"/>
      <c r="I217" s="13"/>
      <c r="J217" s="13"/>
      <c r="K217" s="31">
        <f t="shared" si="32"/>
        <v>0</v>
      </c>
      <c r="L217" s="402"/>
      <c r="M217" s="403"/>
      <c r="N217" s="404"/>
      <c r="O217" s="232">
        <f t="shared" si="31"/>
        <v>0</v>
      </c>
      <c r="P217" s="232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405">
        <f>A157</f>
        <v>0</v>
      </c>
      <c r="B218" s="23">
        <f>B146</f>
        <v>0</v>
      </c>
      <c r="C218" s="23">
        <f>B218+1/24</f>
        <v>4.1666666666666664E-2</v>
      </c>
      <c r="D218" s="1"/>
      <c r="E218" s="233"/>
      <c r="F218" s="408"/>
      <c r="G218" s="409"/>
      <c r="H218" s="2"/>
      <c r="I218" s="3"/>
      <c r="J218" s="3"/>
      <c r="K218" s="29">
        <f t="shared" si="32"/>
        <v>0</v>
      </c>
      <c r="L218" s="410"/>
      <c r="M218" s="411"/>
      <c r="N218" s="412"/>
      <c r="O218" s="35">
        <f t="shared" si="31"/>
        <v>0</v>
      </c>
      <c r="P218" s="233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406"/>
      <c r="B219" s="24">
        <f>C218</f>
        <v>4.1666666666666664E-2</v>
      </c>
      <c r="C219" s="24">
        <f>B219+1/24</f>
        <v>8.3333333333333329E-2</v>
      </c>
      <c r="D219" s="5"/>
      <c r="E219" s="231"/>
      <c r="F219" s="393"/>
      <c r="G219" s="394"/>
      <c r="H219" s="6"/>
      <c r="I219" s="7"/>
      <c r="J219" s="7"/>
      <c r="K219" s="30">
        <f t="shared" si="32"/>
        <v>0</v>
      </c>
      <c r="L219" s="395"/>
      <c r="M219" s="396"/>
      <c r="N219" s="397"/>
      <c r="O219" s="36">
        <f t="shared" si="31"/>
        <v>0</v>
      </c>
      <c r="P219" s="231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40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231"/>
      <c r="F220" s="398"/>
      <c r="G220" s="398"/>
      <c r="H220" s="6"/>
      <c r="I220" s="7"/>
      <c r="J220" s="7"/>
      <c r="K220" s="30">
        <f t="shared" si="32"/>
        <v>0</v>
      </c>
      <c r="L220" s="395"/>
      <c r="M220" s="396"/>
      <c r="N220" s="397"/>
      <c r="O220" s="36">
        <f t="shared" si="31"/>
        <v>0</v>
      </c>
      <c r="P220" s="231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406"/>
      <c r="B221" s="24">
        <f t="shared" si="51"/>
        <v>0.125</v>
      </c>
      <c r="C221" s="24">
        <f t="shared" si="52"/>
        <v>0.16666666666666666</v>
      </c>
      <c r="D221" s="5"/>
      <c r="E221" s="231"/>
      <c r="F221" s="398"/>
      <c r="G221" s="398"/>
      <c r="H221" s="6"/>
      <c r="I221" s="7"/>
      <c r="J221" s="7"/>
      <c r="K221" s="30">
        <f t="shared" si="32"/>
        <v>0</v>
      </c>
      <c r="L221" s="395"/>
      <c r="M221" s="396"/>
      <c r="N221" s="397"/>
      <c r="O221" s="36">
        <f t="shared" si="31"/>
        <v>0</v>
      </c>
      <c r="P221" s="231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406"/>
      <c r="B222" s="24">
        <f t="shared" si="51"/>
        <v>0.16666666666666666</v>
      </c>
      <c r="C222" s="24">
        <f t="shared" si="52"/>
        <v>0.20833333333333331</v>
      </c>
      <c r="D222" s="5"/>
      <c r="E222" s="231"/>
      <c r="F222" s="398"/>
      <c r="G222" s="398"/>
      <c r="H222" s="6"/>
      <c r="I222" s="7"/>
      <c r="J222" s="7"/>
      <c r="K222" s="30">
        <f t="shared" si="32"/>
        <v>0</v>
      </c>
      <c r="L222" s="395"/>
      <c r="M222" s="396"/>
      <c r="N222" s="397"/>
      <c r="O222" s="36">
        <f t="shared" si="31"/>
        <v>0</v>
      </c>
      <c r="P222" s="231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406"/>
      <c r="B223" s="24">
        <f t="shared" si="51"/>
        <v>0.20833333333333331</v>
      </c>
      <c r="C223" s="24">
        <f t="shared" si="52"/>
        <v>0.24999999999999997</v>
      </c>
      <c r="D223" s="5"/>
      <c r="E223" s="231"/>
      <c r="F223" s="398"/>
      <c r="G223" s="398"/>
      <c r="H223" s="6"/>
      <c r="I223" s="7"/>
      <c r="J223" s="7"/>
      <c r="K223" s="30">
        <f t="shared" si="32"/>
        <v>0</v>
      </c>
      <c r="L223" s="395"/>
      <c r="M223" s="396"/>
      <c r="N223" s="397"/>
      <c r="O223" s="36">
        <f t="shared" si="31"/>
        <v>0</v>
      </c>
      <c r="P223" s="231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406"/>
      <c r="B224" s="24">
        <f t="shared" si="51"/>
        <v>0.24999999999999997</v>
      </c>
      <c r="C224" s="24">
        <f t="shared" si="52"/>
        <v>0.29166666666666663</v>
      </c>
      <c r="D224" s="5"/>
      <c r="E224" s="234"/>
      <c r="F224" s="398"/>
      <c r="G224" s="398"/>
      <c r="H224" s="6"/>
      <c r="I224" s="7"/>
      <c r="J224" s="7"/>
      <c r="K224" s="30">
        <f t="shared" si="32"/>
        <v>0</v>
      </c>
      <c r="L224" s="395"/>
      <c r="M224" s="396"/>
      <c r="N224" s="397"/>
      <c r="O224" s="36">
        <f t="shared" si="31"/>
        <v>0</v>
      </c>
      <c r="P224" s="231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406"/>
      <c r="B225" s="24">
        <f t="shared" si="51"/>
        <v>0.29166666666666663</v>
      </c>
      <c r="C225" s="24">
        <f t="shared" si="52"/>
        <v>0.33333333333333331</v>
      </c>
      <c r="D225" s="5"/>
      <c r="E225" s="234"/>
      <c r="F225" s="393"/>
      <c r="G225" s="394"/>
      <c r="H225" s="6"/>
      <c r="I225" s="7"/>
      <c r="J225" s="7"/>
      <c r="K225" s="30">
        <f t="shared" si="32"/>
        <v>0</v>
      </c>
      <c r="L225" s="395"/>
      <c r="M225" s="396"/>
      <c r="N225" s="397"/>
      <c r="O225" s="36">
        <f t="shared" si="31"/>
        <v>0</v>
      </c>
      <c r="P225" s="231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406"/>
      <c r="B226" s="24">
        <f t="shared" si="51"/>
        <v>0.33333333333333331</v>
      </c>
      <c r="C226" s="24">
        <f t="shared" si="52"/>
        <v>0.375</v>
      </c>
      <c r="D226" s="5"/>
      <c r="E226" s="234"/>
      <c r="F226" s="393"/>
      <c r="G226" s="394"/>
      <c r="H226" s="6"/>
      <c r="I226" s="7"/>
      <c r="J226" s="7"/>
      <c r="K226" s="30">
        <f t="shared" si="32"/>
        <v>0</v>
      </c>
      <c r="L226" s="395"/>
      <c r="M226" s="396"/>
      <c r="N226" s="397"/>
      <c r="O226" s="36">
        <f t="shared" ref="O226:O228" si="53">IF(H226=$V$5,$F$122,"")</f>
        <v>0</v>
      </c>
      <c r="P226" s="231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406"/>
      <c r="B227" s="24">
        <f t="shared" si="51"/>
        <v>0.375</v>
      </c>
      <c r="C227" s="24">
        <f t="shared" si="52"/>
        <v>0.41666666666666669</v>
      </c>
      <c r="D227" s="5"/>
      <c r="E227" s="234"/>
      <c r="F227" s="398"/>
      <c r="G227" s="398"/>
      <c r="H227" s="6"/>
      <c r="I227" s="7"/>
      <c r="J227" s="7"/>
      <c r="K227" s="30">
        <f t="shared" ref="K227:K228" si="54">(J227-I227+(J227&lt;I227))*24*60</f>
        <v>0</v>
      </c>
      <c r="L227" s="395"/>
      <c r="M227" s="396"/>
      <c r="N227" s="397"/>
      <c r="O227" s="36">
        <f t="shared" si="53"/>
        <v>0</v>
      </c>
      <c r="P227" s="231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407"/>
      <c r="B228" s="25">
        <f t="shared" si="51"/>
        <v>0.41666666666666669</v>
      </c>
      <c r="C228" s="25">
        <f t="shared" si="52"/>
        <v>0.45833333333333337</v>
      </c>
      <c r="D228" s="15"/>
      <c r="E228" s="235"/>
      <c r="F228" s="401"/>
      <c r="G228" s="401"/>
      <c r="H228" s="12"/>
      <c r="I228" s="13"/>
      <c r="J228" s="13"/>
      <c r="K228" s="31">
        <f t="shared" si="54"/>
        <v>0</v>
      </c>
      <c r="L228" s="402"/>
      <c r="M228" s="403"/>
      <c r="N228" s="404"/>
      <c r="O228" s="232">
        <f t="shared" si="53"/>
        <v>0</v>
      </c>
      <c r="P228" s="232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5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611"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D21:D22"/>
    <mergeCell ref="E21:E22"/>
    <mergeCell ref="F21:F22"/>
    <mergeCell ref="G21:G22"/>
    <mergeCell ref="H21:H22"/>
    <mergeCell ref="I15:I19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J15:J19"/>
    <mergeCell ref="K15:K19"/>
    <mergeCell ref="L15:L19"/>
    <mergeCell ref="N15:O18"/>
    <mergeCell ref="P15:U1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A21:A22"/>
    <mergeCell ref="B21:B22"/>
    <mergeCell ref="C21:C22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D136:D137"/>
    <mergeCell ref="E136:E137"/>
    <mergeCell ref="F136:F137"/>
    <mergeCell ref="G136:G137"/>
    <mergeCell ref="H136:H137"/>
    <mergeCell ref="I130:I134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J130:J134"/>
    <mergeCell ref="K130:K134"/>
    <mergeCell ref="L130:L134"/>
    <mergeCell ref="N130:O133"/>
    <mergeCell ref="P130:U13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A136:A137"/>
    <mergeCell ref="B136:B137"/>
    <mergeCell ref="C136:C137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288" priority="44" stopIfTrue="1">
      <formula>LEN(TRIM(A37))=0</formula>
    </cfRule>
  </conditionalFormatting>
  <conditionalFormatting sqref="A152:F157">
    <cfRule type="containsBlanks" dxfId="287" priority="37" stopIfTrue="1">
      <formula>LEN(TRIM(A152))=0</formula>
    </cfRule>
  </conditionalFormatting>
  <conditionalFormatting sqref="B21:C32">
    <cfRule type="containsBlanks" dxfId="286" priority="46" stopIfTrue="1">
      <formula>LEN(TRIM(B21))=0</formula>
    </cfRule>
  </conditionalFormatting>
  <conditionalFormatting sqref="B136:C147">
    <cfRule type="containsBlanks" dxfId="285" priority="39" stopIfTrue="1">
      <formula>LEN(TRIM(B136))=0</formula>
    </cfRule>
  </conditionalFormatting>
  <conditionalFormatting sqref="D162:D166 D167:G168 D169:F170">
    <cfRule type="containsBlanks" dxfId="284" priority="36" stopIfTrue="1">
      <formula>LEN(TRIM(D162))=0</formula>
    </cfRule>
  </conditionalFormatting>
  <conditionalFormatting sqref="D181:F182 D183:G184">
    <cfRule type="containsBlanks" dxfId="283" priority="35" stopIfTrue="1">
      <formula>LEN(TRIM(D181))=0</formula>
    </cfRule>
  </conditionalFormatting>
  <conditionalFormatting sqref="D64:G65 D66:F67">
    <cfRule type="containsBlanks" dxfId="282" priority="42" stopIfTrue="1">
      <formula>LEN(TRIM(D64))=0</formula>
    </cfRule>
  </conditionalFormatting>
  <conditionalFormatting sqref="D73:G76 D77:F78 D79:J80">
    <cfRule type="containsBlanks" dxfId="281" priority="41" stopIfTrue="1">
      <formula>LEN(TRIM(D73))=0</formula>
    </cfRule>
  </conditionalFormatting>
  <conditionalFormatting sqref="D81:G87 D88:F89 D90:J91">
    <cfRule type="containsBlanks" dxfId="280" priority="40" stopIfTrue="1">
      <formula>LEN(TRIM(D81))=0</formula>
    </cfRule>
  </conditionalFormatting>
  <conditionalFormatting sqref="D92:G98 D99:F100 D101:J102">
    <cfRule type="containsBlanks" dxfId="279" priority="27" stopIfTrue="1">
      <formula>LEN(TRIM(D92))=0</formula>
    </cfRule>
  </conditionalFormatting>
  <conditionalFormatting sqref="D103:G109 D110:F111 D112:J113">
    <cfRule type="containsBlanks" dxfId="278" priority="25" stopIfTrue="1">
      <formula>LEN(TRIM(D103))=0</formula>
    </cfRule>
  </conditionalFormatting>
  <conditionalFormatting sqref="D171:G180">
    <cfRule type="containsBlanks" dxfId="277" priority="13" stopIfTrue="1">
      <formula>LEN(TRIM(D171))=0</formula>
    </cfRule>
  </conditionalFormatting>
  <conditionalFormatting sqref="D188:G191 D192:F193 D194:G195">
    <cfRule type="containsBlanks" dxfId="276" priority="34" stopIfTrue="1">
      <formula>LEN(TRIM(D188))=0</formula>
    </cfRule>
  </conditionalFormatting>
  <conditionalFormatting sqref="D200:G202 D203:F204 D205:J206">
    <cfRule type="containsBlanks" dxfId="275" priority="33" stopIfTrue="1">
      <formula>LEN(TRIM(D200))=0</formula>
    </cfRule>
  </conditionalFormatting>
  <conditionalFormatting sqref="D207:G213 D214:F215 D216:J217">
    <cfRule type="containsBlanks" dxfId="274" priority="21" stopIfTrue="1">
      <formula>LEN(TRIM(D207))=0</formula>
    </cfRule>
  </conditionalFormatting>
  <conditionalFormatting sqref="D218:G224 D225:F226 D227:J228">
    <cfRule type="containsBlanks" dxfId="273" priority="19" stopIfTrue="1">
      <formula>LEN(TRIM(D218))=0</formula>
    </cfRule>
  </conditionalFormatting>
  <conditionalFormatting sqref="D47:J53 D54:F55 H54:J55">
    <cfRule type="containsBlanks" dxfId="272" priority="43" stopIfTrue="1">
      <formula>LEN(TRIM(D47))=0</formula>
    </cfRule>
  </conditionalFormatting>
  <conditionalFormatting sqref="D56:J63">
    <cfRule type="containsBlanks" dxfId="271" priority="3" stopIfTrue="1">
      <formula>LEN(TRIM(D56))=0</formula>
    </cfRule>
  </conditionalFormatting>
  <conditionalFormatting sqref="D68:J72">
    <cfRule type="containsBlanks" dxfId="270" priority="1" stopIfTrue="1">
      <formula>LEN(TRIM(D68))=0</formula>
    </cfRule>
  </conditionalFormatting>
  <conditionalFormatting sqref="D185:J187">
    <cfRule type="containsBlanks" dxfId="269" priority="11" stopIfTrue="1">
      <formula>LEN(TRIM(D185))=0</formula>
    </cfRule>
  </conditionalFormatting>
  <conditionalFormatting sqref="D196:J199">
    <cfRule type="containsBlanks" dxfId="268" priority="10" stopIfTrue="1">
      <formula>LEN(TRIM(D196))=0</formula>
    </cfRule>
  </conditionalFormatting>
  <conditionalFormatting sqref="E21:E32">
    <cfRule type="containsBlanks" dxfId="267" priority="45" stopIfTrue="1">
      <formula>LEN(TRIM(E21))=0</formula>
    </cfRule>
  </conditionalFormatting>
  <conditionalFormatting sqref="E136:E147">
    <cfRule type="containsBlanks" dxfId="266" priority="38" stopIfTrue="1">
      <formula>LEN(TRIM(E136))=0</formula>
    </cfRule>
  </conditionalFormatting>
  <conditionalFormatting sqref="E165:G166">
    <cfRule type="containsBlanks" dxfId="265" priority="15" stopIfTrue="1">
      <formula>LEN(TRIM(E165))=0</formula>
    </cfRule>
  </conditionalFormatting>
  <conditionalFormatting sqref="E162:J164">
    <cfRule type="containsBlanks" dxfId="264" priority="16" stopIfTrue="1">
      <formula>LEN(TRIM(E162))=0</formula>
    </cfRule>
  </conditionalFormatting>
  <conditionalFormatting sqref="F5:H13">
    <cfRule type="containsBlanks" dxfId="263" priority="5" stopIfTrue="1">
      <formula>LEN(TRIM(F5))=0</formula>
    </cfRule>
  </conditionalFormatting>
  <conditionalFormatting sqref="F120:H128">
    <cfRule type="containsBlanks" dxfId="262" priority="7" stopIfTrue="1">
      <formula>LEN(TRIM(F120))=0</formula>
    </cfRule>
  </conditionalFormatting>
  <conditionalFormatting sqref="H64:J67">
    <cfRule type="containsBlanks" dxfId="261" priority="32" stopIfTrue="1">
      <formula>LEN(TRIM(H64))=0</formula>
    </cfRule>
  </conditionalFormatting>
  <conditionalFormatting sqref="H73:J78">
    <cfRule type="containsBlanks" dxfId="260" priority="31" stopIfTrue="1">
      <formula>LEN(TRIM(H73))=0</formula>
    </cfRule>
  </conditionalFormatting>
  <conditionalFormatting sqref="H81:J89">
    <cfRule type="containsBlanks" dxfId="259" priority="30" stopIfTrue="1">
      <formula>LEN(TRIM(H81))=0</formula>
    </cfRule>
  </conditionalFormatting>
  <conditionalFormatting sqref="H92:J100">
    <cfRule type="containsBlanks" dxfId="258" priority="26" stopIfTrue="1">
      <formula>LEN(TRIM(H92))=0</formula>
    </cfRule>
  </conditionalFormatting>
  <conditionalFormatting sqref="H103:J111">
    <cfRule type="containsBlanks" dxfId="257" priority="22" stopIfTrue="1">
      <formula>LEN(TRIM(H103))=0</formula>
    </cfRule>
  </conditionalFormatting>
  <conditionalFormatting sqref="H165:J184">
    <cfRule type="containsBlanks" dxfId="256" priority="14" stopIfTrue="1">
      <formula>LEN(TRIM(H165))=0</formula>
    </cfRule>
  </conditionalFormatting>
  <conditionalFormatting sqref="H188:J195">
    <cfRule type="containsBlanks" dxfId="255" priority="29" stopIfTrue="1">
      <formula>LEN(TRIM(H188))=0</formula>
    </cfRule>
  </conditionalFormatting>
  <conditionalFormatting sqref="H200:J204">
    <cfRule type="containsBlanks" dxfId="254" priority="28" stopIfTrue="1">
      <formula>LEN(TRIM(H200))=0</formula>
    </cfRule>
  </conditionalFormatting>
  <conditionalFormatting sqref="H207:J215">
    <cfRule type="containsBlanks" dxfId="253" priority="20" stopIfTrue="1">
      <formula>LEN(TRIM(H207))=0</formula>
    </cfRule>
  </conditionalFormatting>
  <conditionalFormatting sqref="H218:J226">
    <cfRule type="containsBlanks" dxfId="252" priority="17" stopIfTrue="1">
      <formula>LEN(TRIM(H218))=0</formula>
    </cfRule>
  </conditionalFormatting>
  <conditionalFormatting sqref="K5:L9 K10:K13">
    <cfRule type="containsBlanks" dxfId="251" priority="4" stopIfTrue="1">
      <formula>LEN(TRIM(K5))=0</formula>
    </cfRule>
  </conditionalFormatting>
  <conditionalFormatting sqref="K120:L124 K125:K128">
    <cfRule type="containsBlanks" dxfId="250" priority="6" stopIfTrue="1">
      <formula>LEN(TRIM(K120))=0</formula>
    </cfRule>
  </conditionalFormatting>
  <conditionalFormatting sqref="L47:L113">
    <cfRule type="containsBlanks" dxfId="249" priority="23" stopIfTrue="1">
      <formula>LEN(TRIM(L47))=0</formula>
    </cfRule>
  </conditionalFormatting>
  <conditionalFormatting sqref="L162:L228">
    <cfRule type="containsBlanks" dxfId="248" priority="12" stopIfTrue="1">
      <formula>LEN(TRIM(L162))=0</formula>
    </cfRule>
  </conditionalFormatting>
  <conditionalFormatting sqref="O47:Q113">
    <cfRule type="containsBlanks" dxfId="247" priority="24" stopIfTrue="1">
      <formula>LEN(TRIM(O47))=0</formula>
    </cfRule>
  </conditionalFormatting>
  <conditionalFormatting sqref="O162:Q228">
    <cfRule type="containsBlanks" dxfId="246" priority="18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AE255930-6063-45F3-A424-9A837F122A62}">
      <formula1>$V$3:$V$5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720B4-D0DF-4379-AD20-9EE0D0DB6990}">
  <sheetPr codeName="Лист26"/>
  <dimension ref="A1:AB229"/>
  <sheetViews>
    <sheetView topLeftCell="A114" zoomScale="70" zoomScaleNormal="70" workbookViewId="0">
      <selection activeCell="F126" sqref="F126:H126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20"/>
      <c r="S1" s="220"/>
      <c r="T1" s="220"/>
      <c r="U1" s="220"/>
    </row>
    <row r="2" spans="1:24" ht="15.75" thickBot="1">
      <c r="A2" s="258" t="s">
        <v>90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21"/>
      <c r="S2" s="221"/>
      <c r="T2" s="221"/>
      <c r="U2" s="221"/>
    </row>
    <row r="3" spans="1:24" ht="18.75" thickBot="1">
      <c r="A3" s="259" t="s">
        <v>60</v>
      </c>
      <c r="B3" s="260"/>
      <c r="C3" s="260"/>
      <c r="D3" s="260"/>
      <c r="E3" s="261"/>
      <c r="F3" s="37" t="s">
        <v>61</v>
      </c>
      <c r="G3" s="38">
        <f>SUM(J21:J32)+SUM(J136:J147)</f>
        <v>0</v>
      </c>
      <c r="H3" s="38">
        <f>SUM(K21:K32)+SUM(K136:K147)</f>
        <v>0</v>
      </c>
      <c r="I3" s="81" t="s">
        <v>47</v>
      </c>
      <c r="J3" s="82">
        <v>2000</v>
      </c>
      <c r="K3" s="83" t="s">
        <v>54</v>
      </c>
      <c r="L3" s="84">
        <v>720</v>
      </c>
    </row>
    <row r="4" spans="1:24" ht="20.25" customHeight="1">
      <c r="A4" s="468" t="s">
        <v>8</v>
      </c>
      <c r="B4" s="468"/>
      <c r="C4" s="468"/>
      <c r="D4" s="468"/>
      <c r="E4" s="468"/>
      <c r="F4" s="468" t="s">
        <v>34</v>
      </c>
      <c r="G4" s="468"/>
      <c r="H4" s="468"/>
      <c r="I4" s="468" t="s">
        <v>9</v>
      </c>
      <c r="J4" s="468"/>
      <c r="K4" s="468" t="s">
        <v>16</v>
      </c>
      <c r="L4" s="468"/>
      <c r="M4" s="85"/>
      <c r="N4" s="269" t="s">
        <v>28</v>
      </c>
      <c r="O4" s="270"/>
      <c r="P4" s="270"/>
      <c r="Q4" s="270"/>
      <c r="R4" s="270"/>
      <c r="S4" s="270"/>
      <c r="T4" s="270"/>
      <c r="U4" s="271"/>
      <c r="X4" s="86"/>
    </row>
    <row r="5" spans="1:24" ht="14.25">
      <c r="A5" s="466" t="s">
        <v>63</v>
      </c>
      <c r="B5" s="467"/>
      <c r="C5" s="467"/>
      <c r="D5" s="467"/>
      <c r="E5" s="467"/>
      <c r="F5" s="461"/>
      <c r="G5" s="461"/>
      <c r="H5" s="461"/>
      <c r="I5" s="460" t="s">
        <v>430</v>
      </c>
      <c r="J5" s="460" t="s">
        <v>430</v>
      </c>
      <c r="K5" s="461"/>
      <c r="L5" s="461"/>
      <c r="N5" s="296"/>
      <c r="O5" s="280" t="s">
        <v>29</v>
      </c>
      <c r="P5" s="281"/>
      <c r="Q5" s="281"/>
      <c r="R5" s="222"/>
      <c r="S5" s="222"/>
      <c r="T5" s="222"/>
      <c r="U5" s="87"/>
      <c r="X5" s="88"/>
    </row>
    <row r="6" spans="1:24" ht="14.25">
      <c r="A6" s="466" t="s">
        <v>7</v>
      </c>
      <c r="B6" s="467"/>
      <c r="C6" s="467"/>
      <c r="D6" s="467"/>
      <c r="E6" s="465"/>
      <c r="F6" s="461"/>
      <c r="G6" s="461"/>
      <c r="H6" s="461"/>
      <c r="I6" s="460" t="s">
        <v>431</v>
      </c>
      <c r="J6" s="460" t="s">
        <v>431</v>
      </c>
      <c r="K6" s="461"/>
      <c r="L6" s="461"/>
      <c r="N6" s="297"/>
      <c r="O6" s="298"/>
      <c r="P6" s="299"/>
      <c r="Q6" s="299"/>
      <c r="R6" s="225"/>
      <c r="S6" s="225"/>
      <c r="T6" s="225"/>
      <c r="U6" s="89"/>
      <c r="X6" s="88"/>
    </row>
    <row r="7" spans="1:24" ht="16.5" customHeight="1">
      <c r="A7" s="469" t="s">
        <v>46</v>
      </c>
      <c r="B7" s="460"/>
      <c r="C7" s="460"/>
      <c r="D7" s="460"/>
      <c r="E7" s="464"/>
      <c r="F7" s="461"/>
      <c r="G7" s="461"/>
      <c r="H7" s="461"/>
      <c r="I7" s="460" t="s">
        <v>432</v>
      </c>
      <c r="J7" s="460" t="s">
        <v>432</v>
      </c>
      <c r="K7" s="461"/>
      <c r="L7" s="461"/>
      <c r="N7" s="278"/>
      <c r="O7" s="280" t="s">
        <v>30</v>
      </c>
      <c r="P7" s="281"/>
      <c r="Q7" s="282"/>
      <c r="R7" s="223"/>
      <c r="S7" s="223"/>
      <c r="T7" s="223"/>
      <c r="U7" s="87"/>
      <c r="X7" s="88"/>
    </row>
    <row r="8" spans="1:24" ht="16.5" customHeight="1" thickBot="1">
      <c r="A8" s="460"/>
      <c r="B8" s="460"/>
      <c r="C8" s="460"/>
      <c r="D8" s="460"/>
      <c r="E8" s="460"/>
      <c r="F8" s="461"/>
      <c r="G8" s="461"/>
      <c r="H8" s="461"/>
      <c r="I8" s="460" t="s">
        <v>433</v>
      </c>
      <c r="J8" s="460" t="s">
        <v>433</v>
      </c>
      <c r="K8" s="461"/>
      <c r="L8" s="461"/>
      <c r="N8" s="279"/>
      <c r="O8" s="283"/>
      <c r="P8" s="284"/>
      <c r="Q8" s="285"/>
      <c r="R8" s="224"/>
      <c r="S8" s="224"/>
      <c r="T8" s="224"/>
      <c r="U8" s="91"/>
      <c r="X8" s="88"/>
    </row>
    <row r="9" spans="1:24" ht="14.25">
      <c r="A9" s="460"/>
      <c r="B9" s="460"/>
      <c r="C9" s="460"/>
      <c r="D9" s="460"/>
      <c r="E9" s="460"/>
      <c r="F9" s="461"/>
      <c r="G9" s="461"/>
      <c r="H9" s="461"/>
      <c r="I9" s="460" t="s">
        <v>433</v>
      </c>
      <c r="J9" s="460" t="s">
        <v>433</v>
      </c>
      <c r="K9" s="461"/>
      <c r="L9" s="461"/>
      <c r="N9" s="309"/>
      <c r="O9" s="309"/>
      <c r="P9" s="310"/>
      <c r="Q9" s="310"/>
      <c r="R9" s="227"/>
      <c r="S9" s="227"/>
      <c r="T9" s="227"/>
      <c r="U9" s="227"/>
      <c r="X9" s="88"/>
    </row>
    <row r="10" spans="1:24" ht="14.45" customHeight="1">
      <c r="A10" s="460"/>
      <c r="B10" s="460"/>
      <c r="C10" s="460"/>
      <c r="D10" s="460"/>
      <c r="E10" s="460"/>
      <c r="F10" s="461"/>
      <c r="G10" s="461"/>
      <c r="H10" s="461"/>
      <c r="I10" s="464" t="s">
        <v>434</v>
      </c>
      <c r="J10" s="465" t="s">
        <v>434</v>
      </c>
      <c r="K10" s="462"/>
      <c r="L10" s="463"/>
      <c r="N10" s="226"/>
      <c r="O10" s="226"/>
      <c r="P10" s="227"/>
      <c r="Q10" s="227"/>
      <c r="R10" s="227"/>
      <c r="S10" s="227"/>
      <c r="T10" s="227"/>
      <c r="U10" s="227"/>
      <c r="X10" s="88"/>
    </row>
    <row r="11" spans="1:24" ht="14.45" customHeight="1">
      <c r="A11" s="460"/>
      <c r="B11" s="460"/>
      <c r="C11" s="460"/>
      <c r="D11" s="460"/>
      <c r="E11" s="460"/>
      <c r="F11" s="461"/>
      <c r="G11" s="461"/>
      <c r="H11" s="461"/>
      <c r="I11" s="464" t="s">
        <v>435</v>
      </c>
      <c r="J11" s="465" t="s">
        <v>435</v>
      </c>
      <c r="K11" s="462"/>
      <c r="L11" s="463"/>
      <c r="N11" s="226"/>
      <c r="O11" s="226"/>
      <c r="P11" s="227"/>
      <c r="Q11" s="227"/>
      <c r="R11" s="227"/>
      <c r="S11" s="227"/>
      <c r="T11" s="227"/>
      <c r="U11" s="227"/>
      <c r="X11" s="88"/>
    </row>
    <row r="12" spans="1:24" ht="14.45" customHeight="1">
      <c r="A12" s="460"/>
      <c r="B12" s="460"/>
      <c r="C12" s="460"/>
      <c r="D12" s="460"/>
      <c r="E12" s="460"/>
      <c r="F12" s="461"/>
      <c r="G12" s="461"/>
      <c r="H12" s="461"/>
      <c r="I12" s="460"/>
      <c r="J12" s="460"/>
      <c r="K12" s="462"/>
      <c r="L12" s="463"/>
      <c r="N12" s="226"/>
      <c r="O12" s="226"/>
      <c r="P12" s="227"/>
      <c r="Q12" s="227"/>
      <c r="R12" s="227"/>
      <c r="S12" s="227"/>
      <c r="T12" s="227"/>
      <c r="U12" s="227"/>
      <c r="X12" s="88"/>
    </row>
    <row r="13" spans="1:24" ht="14.45" customHeight="1" thickBot="1">
      <c r="A13" s="460"/>
      <c r="B13" s="460"/>
      <c r="C13" s="460"/>
      <c r="D13" s="460"/>
      <c r="E13" s="460"/>
      <c r="F13" s="461"/>
      <c r="G13" s="461"/>
      <c r="H13" s="461"/>
      <c r="I13" s="460"/>
      <c r="J13" s="460"/>
      <c r="K13" s="462"/>
      <c r="L13" s="463"/>
      <c r="N13" s="226"/>
      <c r="O13" s="226"/>
      <c r="P13" s="227"/>
      <c r="Q13" s="227"/>
      <c r="R13" s="227"/>
      <c r="S13" s="227"/>
      <c r="T13" s="227"/>
      <c r="U13" s="227"/>
      <c r="X13" s="88"/>
    </row>
    <row r="14" spans="1:24" ht="18.75" customHeight="1" thickBot="1">
      <c r="A14" s="311" t="s">
        <v>33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3"/>
      <c r="N14" s="314" t="s">
        <v>37</v>
      </c>
      <c r="O14" s="315"/>
      <c r="P14" s="315"/>
      <c r="Q14" s="315"/>
      <c r="R14" s="315"/>
      <c r="S14" s="315"/>
      <c r="T14" s="315"/>
      <c r="U14" s="315"/>
      <c r="V14" s="316"/>
      <c r="X14" s="88"/>
    </row>
    <row r="15" spans="1:24" ht="8.25" customHeight="1">
      <c r="A15" s="300" t="s">
        <v>83</v>
      </c>
      <c r="B15" s="300" t="s">
        <v>51</v>
      </c>
      <c r="C15" s="300" t="s">
        <v>52</v>
      </c>
      <c r="D15" s="300" t="s">
        <v>24</v>
      </c>
      <c r="E15" s="300" t="s">
        <v>53</v>
      </c>
      <c r="F15" s="300" t="s">
        <v>55</v>
      </c>
      <c r="G15" s="300" t="s">
        <v>50</v>
      </c>
      <c r="H15" s="300" t="s">
        <v>64</v>
      </c>
      <c r="I15" s="300" t="s">
        <v>57</v>
      </c>
      <c r="J15" s="300" t="s">
        <v>49</v>
      </c>
      <c r="K15" s="300" t="s">
        <v>35</v>
      </c>
      <c r="L15" s="337" t="s">
        <v>48</v>
      </c>
      <c r="N15" s="324" t="s">
        <v>41</v>
      </c>
      <c r="O15" s="324"/>
      <c r="P15" s="325" t="s">
        <v>42</v>
      </c>
      <c r="Q15" s="326"/>
      <c r="R15" s="326"/>
      <c r="S15" s="326"/>
      <c r="T15" s="326"/>
      <c r="U15" s="327"/>
      <c r="V15" s="324" t="s">
        <v>43</v>
      </c>
      <c r="X15" s="88"/>
    </row>
    <row r="16" spans="1:24" ht="12.75" customHeight="1">
      <c r="A16" s="301"/>
      <c r="B16" s="301"/>
      <c r="C16" s="301"/>
      <c r="D16" s="301"/>
      <c r="E16" s="301"/>
      <c r="F16" s="301"/>
      <c r="G16" s="301"/>
      <c r="H16" s="301"/>
      <c r="I16" s="301"/>
      <c r="J16" s="301"/>
      <c r="K16" s="301"/>
      <c r="L16" s="338"/>
      <c r="N16" s="324"/>
      <c r="O16" s="324"/>
      <c r="P16" s="328"/>
      <c r="Q16" s="329"/>
      <c r="R16" s="329"/>
      <c r="S16" s="329"/>
      <c r="T16" s="329"/>
      <c r="U16" s="330"/>
      <c r="V16" s="324"/>
      <c r="X16" s="88"/>
    </row>
    <row r="17" spans="1:24" ht="12.75" customHeight="1">
      <c r="A17" s="301"/>
      <c r="B17" s="301"/>
      <c r="C17" s="301"/>
      <c r="D17" s="301"/>
      <c r="E17" s="301"/>
      <c r="F17" s="301"/>
      <c r="G17" s="301"/>
      <c r="H17" s="301"/>
      <c r="I17" s="301"/>
      <c r="J17" s="301"/>
      <c r="K17" s="301"/>
      <c r="L17" s="338"/>
      <c r="N17" s="324"/>
      <c r="O17" s="324"/>
      <c r="P17" s="328"/>
      <c r="Q17" s="329"/>
      <c r="R17" s="329"/>
      <c r="S17" s="329"/>
      <c r="T17" s="329"/>
      <c r="U17" s="330"/>
      <c r="V17" s="324"/>
      <c r="X17" s="88"/>
    </row>
    <row r="18" spans="1:24" ht="3.75" customHeight="1">
      <c r="A18" s="301"/>
      <c r="B18" s="301"/>
      <c r="C18" s="301"/>
      <c r="D18" s="301"/>
      <c r="E18" s="301"/>
      <c r="F18" s="301"/>
      <c r="G18" s="301"/>
      <c r="H18" s="301"/>
      <c r="I18" s="301"/>
      <c r="J18" s="301"/>
      <c r="K18" s="301"/>
      <c r="L18" s="338"/>
      <c r="N18" s="324"/>
      <c r="O18" s="324"/>
      <c r="P18" s="331"/>
      <c r="Q18" s="332"/>
      <c r="R18" s="332"/>
      <c r="S18" s="332"/>
      <c r="T18" s="332"/>
      <c r="U18" s="333"/>
      <c r="V18" s="324"/>
      <c r="X18" s="88"/>
    </row>
    <row r="19" spans="1:24" ht="45.75" customHeight="1" thickBot="1">
      <c r="A19" s="301"/>
      <c r="B19" s="301"/>
      <c r="C19" s="301"/>
      <c r="D19" s="302"/>
      <c r="E19" s="302"/>
      <c r="F19" s="302"/>
      <c r="G19" s="302"/>
      <c r="H19" s="302"/>
      <c r="I19" s="302"/>
      <c r="J19" s="302"/>
      <c r="K19" s="302"/>
      <c r="L19" s="338"/>
      <c r="M19" s="98"/>
      <c r="N19" s="334" t="s">
        <v>17</v>
      </c>
      <c r="O19" s="334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227"/>
    </row>
    <row r="20" spans="1:24" ht="14.45" customHeight="1" thickBot="1">
      <c r="A20" s="317"/>
      <c r="B20" s="317"/>
      <c r="C20" s="317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229" t="s">
        <v>18</v>
      </c>
      <c r="O20" s="229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227"/>
    </row>
    <row r="21" spans="1:24" ht="17.25" customHeight="1">
      <c r="A21" s="300">
        <f>A37</f>
        <v>0</v>
      </c>
      <c r="B21" s="318"/>
      <c r="C21" s="318"/>
      <c r="D21" s="320">
        <f>(C21-B21+(C21&lt;B21))*24*60</f>
        <v>0</v>
      </c>
      <c r="E21" s="322"/>
      <c r="F21" s="335">
        <f>IF(E21=0,0,(F37/J3*60))</f>
        <v>0</v>
      </c>
      <c r="G21" s="339">
        <f>IF($K21=0,0,(K21*100)/(D21*$J$3/60))</f>
        <v>0</v>
      </c>
      <c r="H21" s="335">
        <f>P19+P26</f>
        <v>0</v>
      </c>
      <c r="I21" s="339">
        <f>D21-F21-P27</f>
        <v>0</v>
      </c>
      <c r="J21" s="320">
        <f>(D21-H21)/60*E21</f>
        <v>0</v>
      </c>
      <c r="K21" s="341">
        <f>F37</f>
        <v>0</v>
      </c>
      <c r="L21" s="100">
        <f>IF($K21=0,0,K21/J21)</f>
        <v>0</v>
      </c>
      <c r="N21" s="229" t="s">
        <v>19</v>
      </c>
      <c r="O21" s="229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227"/>
      <c r="X21" s="227"/>
    </row>
    <row r="22" spans="1:24" ht="17.25" customHeight="1" thickBot="1">
      <c r="A22" s="317"/>
      <c r="B22" s="319"/>
      <c r="C22" s="319"/>
      <c r="D22" s="321"/>
      <c r="E22" s="323"/>
      <c r="F22" s="336"/>
      <c r="G22" s="340"/>
      <c r="H22" s="336"/>
      <c r="I22" s="340"/>
      <c r="J22" s="321"/>
      <c r="K22" s="342"/>
      <c r="L22" s="101">
        <f>K21-J21</f>
        <v>0</v>
      </c>
      <c r="N22" s="229" t="s">
        <v>20</v>
      </c>
      <c r="O22" s="229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227"/>
      <c r="X22" s="227"/>
    </row>
    <row r="23" spans="1:24" ht="17.25" customHeight="1">
      <c r="A23" s="300">
        <f>A38</f>
        <v>0</v>
      </c>
      <c r="B23" s="318"/>
      <c r="C23" s="318"/>
      <c r="D23" s="320">
        <f>(C23-B23+(C23&lt;B23))*24*60</f>
        <v>0</v>
      </c>
      <c r="E23" s="322"/>
      <c r="F23" s="335">
        <f>IF(E23=0,0,(F38/J3*60))</f>
        <v>0</v>
      </c>
      <c r="G23" s="339">
        <f>IF($K23=0,0,(K23*100)/(D23*$J$3/60))</f>
        <v>0</v>
      </c>
      <c r="H23" s="335">
        <f>Q19+Q26</f>
        <v>0</v>
      </c>
      <c r="I23" s="339">
        <f>D23-F23-Q27</f>
        <v>0</v>
      </c>
      <c r="J23" s="320">
        <f>(D23-H23)/60*E23</f>
        <v>0</v>
      </c>
      <c r="K23" s="341">
        <f>F38</f>
        <v>0</v>
      </c>
      <c r="L23" s="102">
        <f>IF($K23=0,0,K23/J23)</f>
        <v>0</v>
      </c>
      <c r="N23" s="229" t="s">
        <v>27</v>
      </c>
      <c r="O23" s="229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227"/>
      <c r="X23" s="227"/>
    </row>
    <row r="24" spans="1:24" ht="16.899999999999999" customHeight="1" thickBot="1">
      <c r="A24" s="317"/>
      <c r="B24" s="319"/>
      <c r="C24" s="319"/>
      <c r="D24" s="321"/>
      <c r="E24" s="323"/>
      <c r="F24" s="336"/>
      <c r="G24" s="340"/>
      <c r="H24" s="336"/>
      <c r="I24" s="340"/>
      <c r="J24" s="321"/>
      <c r="K24" s="342"/>
      <c r="L24" s="101">
        <f>K23-J23</f>
        <v>0</v>
      </c>
      <c r="N24" s="230" t="s">
        <v>21</v>
      </c>
      <c r="O24" s="230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227"/>
      <c r="X24" s="227"/>
    </row>
    <row r="25" spans="1:24" ht="16.899999999999999" customHeight="1" collapsed="1">
      <c r="A25" s="300">
        <f>A39</f>
        <v>0</v>
      </c>
      <c r="B25" s="318"/>
      <c r="C25" s="318"/>
      <c r="D25" s="320">
        <f>(C25-B25+(C25&lt;B25))*24*60</f>
        <v>0</v>
      </c>
      <c r="E25" s="322"/>
      <c r="F25" s="335">
        <f>IF(E25=0,0,(F39/J3*60))</f>
        <v>0</v>
      </c>
      <c r="G25" s="339">
        <f>IF($K25=0,0,(K25*100)/(D25*$J$3/60))</f>
        <v>0</v>
      </c>
      <c r="H25" s="335">
        <f>R19+R26</f>
        <v>0</v>
      </c>
      <c r="I25" s="339">
        <f>D25-F25-R27</f>
        <v>0</v>
      </c>
      <c r="J25" s="320">
        <f>(D25-H25)/60*E25</f>
        <v>0</v>
      </c>
      <c r="K25" s="341">
        <f>F39</f>
        <v>0</v>
      </c>
      <c r="L25" s="100">
        <f>IF($K25=0,0,K25/J25)</f>
        <v>0</v>
      </c>
      <c r="N25" s="230" t="s">
        <v>39</v>
      </c>
      <c r="O25" s="230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227"/>
      <c r="X25" s="227"/>
    </row>
    <row r="26" spans="1:24" ht="16.899999999999999" customHeight="1" thickBot="1">
      <c r="A26" s="317"/>
      <c r="B26" s="319"/>
      <c r="C26" s="319"/>
      <c r="D26" s="321"/>
      <c r="E26" s="323"/>
      <c r="F26" s="336"/>
      <c r="G26" s="340"/>
      <c r="H26" s="336"/>
      <c r="I26" s="340"/>
      <c r="J26" s="321"/>
      <c r="K26" s="342"/>
      <c r="L26" s="101">
        <f>K25-J25</f>
        <v>0</v>
      </c>
      <c r="N26" s="343" t="s">
        <v>22</v>
      </c>
      <c r="O26" s="343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227"/>
      <c r="X26" s="227"/>
    </row>
    <row r="27" spans="1:24" ht="16.899999999999999" customHeight="1" collapsed="1">
      <c r="A27" s="301">
        <f>A40</f>
        <v>0</v>
      </c>
      <c r="B27" s="348"/>
      <c r="C27" s="348"/>
      <c r="D27" s="346">
        <f>(C27-B27+(C27&lt;B27))*24*60</f>
        <v>0</v>
      </c>
      <c r="E27" s="349"/>
      <c r="F27" s="344">
        <f>IF(E27=0,0,(F40/J3*60))</f>
        <v>0</v>
      </c>
      <c r="G27" s="339">
        <f>IF($K27=0,0,(K27*100)/(D27*$J$3/60))</f>
        <v>0</v>
      </c>
      <c r="H27" s="344">
        <f>S19+S26</f>
        <v>0</v>
      </c>
      <c r="I27" s="345">
        <f>D27-F27-S27</f>
        <v>0</v>
      </c>
      <c r="J27" s="346">
        <f>(D27-H27)/60*E27</f>
        <v>0</v>
      </c>
      <c r="K27" s="341">
        <f>F40</f>
        <v>0</v>
      </c>
      <c r="L27" s="100">
        <f>IF($K27=0,0,K27/J27)</f>
        <v>0</v>
      </c>
      <c r="N27" s="347" t="s">
        <v>15</v>
      </c>
      <c r="O27" s="347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227"/>
      <c r="X27" s="227"/>
    </row>
    <row r="28" spans="1:24" ht="16.899999999999999" customHeight="1" thickBot="1">
      <c r="A28" s="317"/>
      <c r="B28" s="319"/>
      <c r="C28" s="319"/>
      <c r="D28" s="321"/>
      <c r="E28" s="323"/>
      <c r="F28" s="336"/>
      <c r="G28" s="340"/>
      <c r="H28" s="336"/>
      <c r="I28" s="340"/>
      <c r="J28" s="321"/>
      <c r="K28" s="342"/>
      <c r="L28" s="101">
        <f>K27-J27</f>
        <v>0</v>
      </c>
      <c r="N28" s="347"/>
      <c r="O28" s="347"/>
      <c r="P28" s="19"/>
      <c r="Q28" s="19"/>
      <c r="R28" s="19"/>
      <c r="S28" s="19"/>
      <c r="T28" s="19"/>
      <c r="U28" s="19"/>
      <c r="V28" s="19"/>
      <c r="W28" s="227"/>
      <c r="X28" s="227"/>
    </row>
    <row r="29" spans="1:24" ht="16.899999999999999" customHeight="1">
      <c r="A29" s="300">
        <f>A41</f>
        <v>0</v>
      </c>
      <c r="B29" s="318"/>
      <c r="C29" s="318"/>
      <c r="D29" s="320">
        <f>(C29-B29+(C29&lt;B29))*24*60</f>
        <v>0</v>
      </c>
      <c r="E29" s="322"/>
      <c r="F29" s="335">
        <f>IF(E29=0,0,(F41/J3*60))</f>
        <v>0</v>
      </c>
      <c r="G29" s="339">
        <f>IF($K29=0,0,(K29*100)/(D29*$J$3/60))</f>
        <v>0</v>
      </c>
      <c r="H29" s="335">
        <f>T19+T26</f>
        <v>0</v>
      </c>
      <c r="I29" s="339">
        <f>D29-F29-T27</f>
        <v>0</v>
      </c>
      <c r="J29" s="320">
        <f>(D29-H29)/60*E29</f>
        <v>0</v>
      </c>
      <c r="K29" s="341">
        <f>F41</f>
        <v>0</v>
      </c>
      <c r="L29" s="100">
        <f>IF($K29=0,0,K29/J29)</f>
        <v>0</v>
      </c>
      <c r="V29" s="227"/>
      <c r="W29" s="227"/>
      <c r="X29" s="227"/>
    </row>
    <row r="30" spans="1:24" ht="16.899999999999999" customHeight="1" thickBot="1">
      <c r="A30" s="317"/>
      <c r="B30" s="319"/>
      <c r="C30" s="319"/>
      <c r="D30" s="321"/>
      <c r="E30" s="323"/>
      <c r="F30" s="336"/>
      <c r="G30" s="340"/>
      <c r="H30" s="336"/>
      <c r="I30" s="340"/>
      <c r="J30" s="321"/>
      <c r="K30" s="342"/>
      <c r="L30" s="101">
        <f>K29-J29</f>
        <v>0</v>
      </c>
      <c r="V30" s="227"/>
      <c r="W30" s="227"/>
      <c r="X30" s="227"/>
    </row>
    <row r="31" spans="1:24" ht="16.899999999999999" customHeight="1">
      <c r="A31" s="300">
        <f>A42</f>
        <v>0</v>
      </c>
      <c r="B31" s="318"/>
      <c r="C31" s="318"/>
      <c r="D31" s="320">
        <f>(C31-B31+(C31&lt;B31))*24*60</f>
        <v>0</v>
      </c>
      <c r="E31" s="322"/>
      <c r="F31" s="335">
        <f>IF(E31=0,0,(F42/J3*60))</f>
        <v>0</v>
      </c>
      <c r="G31" s="339">
        <f>IF($K31=0,0,(K31*100)/(D31*$J$3/60))</f>
        <v>0</v>
      </c>
      <c r="H31" s="335">
        <f>U19+U26</f>
        <v>0</v>
      </c>
      <c r="I31" s="339">
        <f>D31-F31-U27</f>
        <v>0</v>
      </c>
      <c r="J31" s="320">
        <f>(D31-H31)/60*E31</f>
        <v>0</v>
      </c>
      <c r="K31" s="341">
        <f>F42</f>
        <v>0</v>
      </c>
      <c r="L31" s="100">
        <f>IF($K31=0,0,K31/J31)</f>
        <v>0</v>
      </c>
      <c r="V31" s="227"/>
      <c r="W31" s="227"/>
      <c r="X31" s="227"/>
    </row>
    <row r="32" spans="1:24" ht="16.899999999999999" customHeight="1" thickBot="1">
      <c r="A32" s="317"/>
      <c r="B32" s="319"/>
      <c r="C32" s="319"/>
      <c r="D32" s="321"/>
      <c r="E32" s="323"/>
      <c r="F32" s="336"/>
      <c r="G32" s="340"/>
      <c r="H32" s="336"/>
      <c r="I32" s="340"/>
      <c r="J32" s="321"/>
      <c r="K32" s="342"/>
      <c r="L32" s="103">
        <f>K31-J31</f>
        <v>0</v>
      </c>
      <c r="V32" s="227"/>
      <c r="W32" s="227"/>
      <c r="X32" s="227"/>
    </row>
    <row r="33" spans="1:28" s="104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228" t="s">
        <v>81</v>
      </c>
      <c r="K33" s="140" t="s">
        <v>82</v>
      </c>
      <c r="L33" s="354">
        <f>IF($K34=0,0,K34/J34)</f>
        <v>0</v>
      </c>
      <c r="N33"/>
      <c r="O33"/>
      <c r="P33"/>
      <c r="Q33"/>
      <c r="R33"/>
      <c r="S33"/>
      <c r="T33"/>
      <c r="U33"/>
      <c r="V33" s="227"/>
      <c r="W33" s="105"/>
      <c r="X33" s="105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41">
        <f>J21+J23+J25+J27+J29+J31</f>
        <v>0</v>
      </c>
      <c r="K34" s="140">
        <f>K21+K23+K25+K27+K29+K31</f>
        <v>0</v>
      </c>
      <c r="L34" s="355"/>
      <c r="M34" s="227"/>
      <c r="V34" s="227"/>
      <c r="W34" s="227"/>
      <c r="X34" s="227"/>
    </row>
    <row r="35" spans="1:28" ht="17.25" customHeight="1">
      <c r="A35" s="363" t="s">
        <v>11</v>
      </c>
      <c r="B35" s="364"/>
      <c r="C35" s="364"/>
      <c r="D35" s="364"/>
      <c r="E35" s="337"/>
      <c r="F35" s="300" t="s">
        <v>78</v>
      </c>
      <c r="G35" s="300" t="s">
        <v>80</v>
      </c>
      <c r="H35" s="367"/>
      <c r="I35" s="20"/>
      <c r="J35" s="21"/>
      <c r="K35" s="22"/>
      <c r="L35" s="367" t="s">
        <v>56</v>
      </c>
      <c r="M35" s="356"/>
      <c r="V35" s="227"/>
      <c r="W35" s="106"/>
      <c r="X35" s="106"/>
    </row>
    <row r="36" spans="1:28" ht="17.25" customHeight="1" thickBot="1">
      <c r="A36" s="365"/>
      <c r="B36" s="366"/>
      <c r="C36" s="366"/>
      <c r="D36" s="366"/>
      <c r="E36" s="338"/>
      <c r="F36" s="302"/>
      <c r="G36" s="301"/>
      <c r="H36" s="368"/>
      <c r="I36" s="117"/>
      <c r="J36" s="118"/>
      <c r="K36" s="115"/>
      <c r="L36" s="368"/>
      <c r="M36" s="356"/>
      <c r="V36" s="227"/>
      <c r="W36" s="106"/>
      <c r="X36" s="106"/>
    </row>
    <row r="37" spans="1:28" ht="15.75" thickBot="1">
      <c r="A37" s="357"/>
      <c r="B37" s="358"/>
      <c r="C37" s="358"/>
      <c r="D37" s="358"/>
      <c r="E37" s="359"/>
      <c r="F37" s="62"/>
      <c r="G37" s="119"/>
      <c r="H37" s="120"/>
      <c r="I37" s="121"/>
      <c r="J37" s="122"/>
      <c r="K37" s="123">
        <f>G37</f>
        <v>0</v>
      </c>
      <c r="L37" s="107"/>
      <c r="M37" s="108"/>
      <c r="V37" s="227"/>
      <c r="W37" s="227"/>
      <c r="X37" s="227"/>
    </row>
    <row r="38" spans="1:28" ht="13.5" customHeight="1" thickBot="1">
      <c r="A38" s="360"/>
      <c r="B38" s="361"/>
      <c r="C38" s="361"/>
      <c r="D38" s="361"/>
      <c r="E38" s="362"/>
      <c r="F38" s="62"/>
      <c r="G38" s="124"/>
      <c r="H38" s="109"/>
      <c r="I38" s="110"/>
      <c r="J38" s="111"/>
      <c r="K38" s="17">
        <f t="shared" ref="K38:K42" si="2">G38</f>
        <v>0</v>
      </c>
      <c r="L38" s="64"/>
      <c r="M38" s="108"/>
      <c r="V38" s="227"/>
      <c r="W38" s="227"/>
      <c r="X38" s="227"/>
    </row>
    <row r="39" spans="1:28" ht="13.5" customHeight="1" thickBot="1">
      <c r="A39" s="360"/>
      <c r="B39" s="361"/>
      <c r="C39" s="361"/>
      <c r="D39" s="361"/>
      <c r="E39" s="362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227"/>
      <c r="W39" s="227"/>
      <c r="X39" s="227"/>
    </row>
    <row r="40" spans="1:28" ht="13.5" customHeight="1" thickBot="1">
      <c r="A40" s="360"/>
      <c r="B40" s="361"/>
      <c r="C40" s="361"/>
      <c r="D40" s="361"/>
      <c r="E40" s="362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227"/>
      <c r="W40" s="227"/>
      <c r="X40" s="227"/>
    </row>
    <row r="41" spans="1:28" ht="13.5" customHeight="1" thickBot="1">
      <c r="A41" s="360"/>
      <c r="B41" s="361"/>
      <c r="C41" s="361"/>
      <c r="D41" s="361"/>
      <c r="E41" s="362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227"/>
      <c r="W41" s="227"/>
      <c r="X41" s="227"/>
    </row>
    <row r="42" spans="1:28" ht="13.5" customHeight="1" thickBot="1">
      <c r="A42" s="369"/>
      <c r="B42" s="370"/>
      <c r="C42" s="370"/>
      <c r="D42" s="370"/>
      <c r="E42" s="371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227"/>
      <c r="W42" s="227"/>
      <c r="X42" s="227"/>
    </row>
    <row r="43" spans="1:28" ht="13.5" thickBot="1">
      <c r="A43" s="372" t="s">
        <v>79</v>
      </c>
      <c r="B43" s="373"/>
      <c r="C43" s="373"/>
      <c r="D43" s="373"/>
      <c r="E43" s="373"/>
      <c r="F43" s="374"/>
      <c r="G43" s="373"/>
      <c r="H43" s="373"/>
      <c r="I43" s="373"/>
      <c r="J43" s="375"/>
      <c r="K43" s="116">
        <f>SUM(K37:K42)</f>
        <v>0</v>
      </c>
      <c r="L43" s="116">
        <f>SUM(L38+L38)</f>
        <v>0</v>
      </c>
      <c r="M43" s="112"/>
      <c r="V43" s="227"/>
    </row>
    <row r="44" spans="1:28" ht="12.75" customHeight="1" thickBot="1"/>
    <row r="45" spans="1:28" ht="12.75" customHeight="1" thickBot="1">
      <c r="A45" s="376" t="s">
        <v>11</v>
      </c>
      <c r="B45" s="376" t="s">
        <v>59</v>
      </c>
      <c r="C45" s="378"/>
      <c r="D45" s="380" t="s">
        <v>58</v>
      </c>
      <c r="E45" s="378" t="s">
        <v>1</v>
      </c>
      <c r="F45" s="383" t="s">
        <v>6</v>
      </c>
      <c r="G45" s="384"/>
      <c r="H45" s="380" t="s">
        <v>5</v>
      </c>
      <c r="I45" s="388" t="s">
        <v>12</v>
      </c>
      <c r="J45" s="389"/>
      <c r="K45" s="380" t="s">
        <v>38</v>
      </c>
      <c r="L45" s="376" t="s">
        <v>0</v>
      </c>
      <c r="M45" s="383"/>
      <c r="N45" s="384"/>
      <c r="O45" s="380" t="s">
        <v>4</v>
      </c>
      <c r="P45" s="380" t="s">
        <v>2</v>
      </c>
      <c r="Q45" s="380" t="s">
        <v>3</v>
      </c>
      <c r="S45" s="390" t="s">
        <v>26</v>
      </c>
      <c r="T45" s="391"/>
      <c r="U45" s="391"/>
      <c r="V45" s="391"/>
      <c r="W45" s="391"/>
      <c r="X45" s="391"/>
      <c r="Y45" s="391"/>
      <c r="Z45" s="392"/>
    </row>
    <row r="46" spans="1:28" s="85" customFormat="1" ht="25.5" customHeight="1" thickBot="1">
      <c r="A46" s="377"/>
      <c r="B46" s="377"/>
      <c r="C46" s="379"/>
      <c r="D46" s="381"/>
      <c r="E46" s="382"/>
      <c r="F46" s="385"/>
      <c r="G46" s="386"/>
      <c r="H46" s="387"/>
      <c r="I46" s="27" t="s">
        <v>13</v>
      </c>
      <c r="J46" s="28" t="s">
        <v>14</v>
      </c>
      <c r="K46" s="381"/>
      <c r="L46" s="377"/>
      <c r="M46" s="399"/>
      <c r="N46" s="400"/>
      <c r="O46" s="381"/>
      <c r="P46" s="381"/>
      <c r="Q46" s="381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405">
        <f>A37</f>
        <v>0</v>
      </c>
      <c r="B47" s="23">
        <f>B21</f>
        <v>0</v>
      </c>
      <c r="C47" s="23">
        <f>B47+1/24</f>
        <v>4.1666666666666664E-2</v>
      </c>
      <c r="D47" s="1"/>
      <c r="E47" s="233"/>
      <c r="F47" s="408"/>
      <c r="G47" s="409"/>
      <c r="H47" s="2"/>
      <c r="I47" s="3"/>
      <c r="J47" s="3"/>
      <c r="K47" s="29">
        <f>(J47-I47+(J47&lt;I47))*24*60</f>
        <v>0</v>
      </c>
      <c r="L47" s="410"/>
      <c r="M47" s="411"/>
      <c r="N47" s="412"/>
      <c r="O47" s="35">
        <f t="shared" ref="O47:O110" si="3">IF(H47=$V$5,$F$7,"")</f>
        <v>0</v>
      </c>
      <c r="P47" s="233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406"/>
      <c r="B48" s="24">
        <f>C47</f>
        <v>4.1666666666666664E-2</v>
      </c>
      <c r="C48" s="24">
        <f>B48+1/24</f>
        <v>8.3333333333333329E-2</v>
      </c>
      <c r="D48" s="5"/>
      <c r="E48" s="231"/>
      <c r="F48" s="393"/>
      <c r="G48" s="394"/>
      <c r="H48" s="6"/>
      <c r="I48" s="7"/>
      <c r="J48" s="7"/>
      <c r="K48" s="30">
        <f t="shared" ref="K48:K111" si="4">(J48-I48+(J48&lt;I48))*24*60</f>
        <v>0</v>
      </c>
      <c r="L48" s="395"/>
      <c r="M48" s="396"/>
      <c r="N48" s="397"/>
      <c r="O48" s="36">
        <f t="shared" si="3"/>
        <v>0</v>
      </c>
      <c r="P48" s="231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406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231"/>
      <c r="F49" s="398"/>
      <c r="G49" s="398"/>
      <c r="H49" s="6"/>
      <c r="I49" s="7"/>
      <c r="J49" s="7"/>
      <c r="K49" s="30">
        <f t="shared" si="4"/>
        <v>0</v>
      </c>
      <c r="L49" s="395"/>
      <c r="M49" s="396"/>
      <c r="N49" s="397"/>
      <c r="O49" s="36">
        <f t="shared" si="3"/>
        <v>0</v>
      </c>
      <c r="P49" s="231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406"/>
      <c r="B50" s="24">
        <f t="shared" si="13"/>
        <v>0.125</v>
      </c>
      <c r="C50" s="24">
        <f t="shared" si="14"/>
        <v>0.16666666666666666</v>
      </c>
      <c r="D50" s="5"/>
      <c r="E50" s="231"/>
      <c r="F50" s="398"/>
      <c r="G50" s="398"/>
      <c r="H50" s="6"/>
      <c r="I50" s="7"/>
      <c r="J50" s="7"/>
      <c r="K50" s="30">
        <f t="shared" si="4"/>
        <v>0</v>
      </c>
      <c r="L50" s="395"/>
      <c r="M50" s="396"/>
      <c r="N50" s="397"/>
      <c r="O50" s="36">
        <f t="shared" si="3"/>
        <v>0</v>
      </c>
      <c r="P50" s="231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406"/>
      <c r="B51" s="24">
        <f t="shared" si="13"/>
        <v>0.16666666666666666</v>
      </c>
      <c r="C51" s="24">
        <f t="shared" si="14"/>
        <v>0.20833333333333331</v>
      </c>
      <c r="D51" s="5"/>
      <c r="E51" s="231"/>
      <c r="F51" s="398"/>
      <c r="G51" s="398"/>
      <c r="H51" s="6"/>
      <c r="I51" s="7"/>
      <c r="J51" s="7"/>
      <c r="K51" s="30">
        <f t="shared" si="4"/>
        <v>0</v>
      </c>
      <c r="L51" s="395"/>
      <c r="M51" s="396"/>
      <c r="N51" s="397"/>
      <c r="O51" s="36">
        <f t="shared" si="3"/>
        <v>0</v>
      </c>
      <c r="P51" s="231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406"/>
      <c r="B52" s="24">
        <f t="shared" si="13"/>
        <v>0.20833333333333331</v>
      </c>
      <c r="C52" s="24">
        <f t="shared" si="14"/>
        <v>0.24999999999999997</v>
      </c>
      <c r="D52" s="5"/>
      <c r="E52" s="231"/>
      <c r="F52" s="398"/>
      <c r="G52" s="398"/>
      <c r="H52" s="6"/>
      <c r="I52" s="7"/>
      <c r="J52" s="7"/>
      <c r="K52" s="30">
        <f t="shared" si="4"/>
        <v>0</v>
      </c>
      <c r="L52" s="395"/>
      <c r="M52" s="396"/>
      <c r="N52" s="397"/>
      <c r="O52" s="36">
        <f t="shared" si="3"/>
        <v>0</v>
      </c>
      <c r="P52" s="231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406"/>
      <c r="B53" s="24">
        <f t="shared" si="13"/>
        <v>0.24999999999999997</v>
      </c>
      <c r="C53" s="24">
        <f t="shared" si="14"/>
        <v>0.29166666666666663</v>
      </c>
      <c r="D53" s="5"/>
      <c r="E53" s="234"/>
      <c r="F53" s="398"/>
      <c r="G53" s="398"/>
      <c r="H53" s="6"/>
      <c r="I53" s="7"/>
      <c r="J53" s="7"/>
      <c r="K53" s="30">
        <f t="shared" si="4"/>
        <v>0</v>
      </c>
      <c r="L53" s="395"/>
      <c r="M53" s="396"/>
      <c r="N53" s="397"/>
      <c r="O53" s="36">
        <f t="shared" si="3"/>
        <v>0</v>
      </c>
      <c r="P53" s="231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406"/>
      <c r="B54" s="24">
        <f t="shared" si="13"/>
        <v>0.29166666666666663</v>
      </c>
      <c r="C54" s="24">
        <f t="shared" si="14"/>
        <v>0.33333333333333331</v>
      </c>
      <c r="D54" s="5"/>
      <c r="E54" s="234"/>
      <c r="F54" s="393"/>
      <c r="G54" s="394"/>
      <c r="H54" s="6"/>
      <c r="I54" s="7"/>
      <c r="J54" s="7"/>
      <c r="K54" s="30">
        <f t="shared" si="4"/>
        <v>0</v>
      </c>
      <c r="L54" s="395"/>
      <c r="M54" s="396"/>
      <c r="N54" s="397"/>
      <c r="O54" s="36">
        <f t="shared" si="3"/>
        <v>0</v>
      </c>
      <c r="P54" s="231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406"/>
      <c r="B55" s="24">
        <f t="shared" si="13"/>
        <v>0.33333333333333331</v>
      </c>
      <c r="C55" s="24">
        <f t="shared" si="14"/>
        <v>0.375</v>
      </c>
      <c r="D55" s="5"/>
      <c r="E55" s="234"/>
      <c r="F55" s="393"/>
      <c r="G55" s="394"/>
      <c r="H55" s="6"/>
      <c r="I55" s="7"/>
      <c r="J55" s="7"/>
      <c r="K55" s="30">
        <f t="shared" si="4"/>
        <v>0</v>
      </c>
      <c r="L55" s="395"/>
      <c r="M55" s="396"/>
      <c r="N55" s="397"/>
      <c r="O55" s="36">
        <f t="shared" si="3"/>
        <v>0</v>
      </c>
      <c r="P55" s="231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406"/>
      <c r="B56" s="24">
        <f t="shared" si="13"/>
        <v>0.375</v>
      </c>
      <c r="C56" s="24">
        <f t="shared" si="14"/>
        <v>0.41666666666666669</v>
      </c>
      <c r="D56" s="5"/>
      <c r="E56" s="234"/>
      <c r="F56" s="398"/>
      <c r="G56" s="398"/>
      <c r="H56" s="6"/>
      <c r="I56" s="7"/>
      <c r="J56" s="7"/>
      <c r="K56" s="30">
        <f t="shared" si="4"/>
        <v>0</v>
      </c>
      <c r="L56" s="395"/>
      <c r="M56" s="396"/>
      <c r="N56" s="397"/>
      <c r="O56" s="36">
        <f t="shared" si="3"/>
        <v>0</v>
      </c>
      <c r="P56" s="231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406"/>
      <c r="B57" s="24">
        <f t="shared" si="13"/>
        <v>0.41666666666666669</v>
      </c>
      <c r="C57" s="24">
        <f t="shared" si="14"/>
        <v>0.45833333333333337</v>
      </c>
      <c r="D57" s="10"/>
      <c r="E57" s="234"/>
      <c r="F57" s="398"/>
      <c r="G57" s="398"/>
      <c r="H57" s="6"/>
      <c r="I57" s="7"/>
      <c r="J57" s="7"/>
      <c r="K57" s="30">
        <f t="shared" si="4"/>
        <v>0</v>
      </c>
      <c r="L57" s="395"/>
      <c r="M57" s="396"/>
      <c r="N57" s="397"/>
      <c r="O57" s="36">
        <f t="shared" si="3"/>
        <v>0</v>
      </c>
      <c r="P57" s="231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407"/>
      <c r="B58" s="25">
        <f t="shared" si="13"/>
        <v>0.45833333333333337</v>
      </c>
      <c r="C58" s="26">
        <f t="shared" si="14"/>
        <v>0.5</v>
      </c>
      <c r="D58" s="235"/>
      <c r="E58" s="235"/>
      <c r="F58" s="401"/>
      <c r="G58" s="401"/>
      <c r="H58" s="6"/>
      <c r="I58" s="13"/>
      <c r="J58" s="13"/>
      <c r="K58" s="31">
        <f t="shared" si="4"/>
        <v>0</v>
      </c>
      <c r="L58" s="402"/>
      <c r="M58" s="403"/>
      <c r="N58" s="404"/>
      <c r="O58" s="231">
        <f t="shared" si="3"/>
        <v>0</v>
      </c>
      <c r="P58" s="232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405">
        <f>A38</f>
        <v>0</v>
      </c>
      <c r="B59" s="23">
        <f>B23</f>
        <v>0</v>
      </c>
      <c r="C59" s="23">
        <f>B59+1/24</f>
        <v>4.1666666666666664E-2</v>
      </c>
      <c r="D59" s="1"/>
      <c r="E59" s="233"/>
      <c r="F59" s="408"/>
      <c r="G59" s="409"/>
      <c r="H59" s="2"/>
      <c r="I59" s="3"/>
      <c r="J59" s="3"/>
      <c r="K59" s="29">
        <f t="shared" si="4"/>
        <v>0</v>
      </c>
      <c r="L59" s="410"/>
      <c r="M59" s="411"/>
      <c r="N59" s="412"/>
      <c r="O59" s="35">
        <f t="shared" si="3"/>
        <v>0</v>
      </c>
      <c r="P59" s="233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406"/>
      <c r="B60" s="24">
        <f>C59</f>
        <v>4.1666666666666664E-2</v>
      </c>
      <c r="C60" s="24">
        <f>B60+1/24</f>
        <v>8.3333333333333329E-2</v>
      </c>
      <c r="D60" s="5"/>
      <c r="E60" s="231"/>
      <c r="F60" s="393"/>
      <c r="G60" s="394"/>
      <c r="H60" s="6"/>
      <c r="I60" s="7"/>
      <c r="J60" s="7"/>
      <c r="K60" s="30">
        <f t="shared" si="4"/>
        <v>0</v>
      </c>
      <c r="L60" s="395"/>
      <c r="M60" s="396"/>
      <c r="N60" s="397"/>
      <c r="O60" s="36">
        <f t="shared" si="3"/>
        <v>0</v>
      </c>
      <c r="P60" s="231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406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231"/>
      <c r="F61" s="398"/>
      <c r="G61" s="398"/>
      <c r="H61" s="6"/>
      <c r="I61" s="7"/>
      <c r="J61" s="7"/>
      <c r="K61" s="30">
        <f t="shared" si="4"/>
        <v>0</v>
      </c>
      <c r="L61" s="395"/>
      <c r="M61" s="396"/>
      <c r="N61" s="397"/>
      <c r="O61" s="36">
        <f t="shared" si="3"/>
        <v>0</v>
      </c>
      <c r="P61" s="231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406"/>
      <c r="B62" s="24">
        <f t="shared" si="15"/>
        <v>0.125</v>
      </c>
      <c r="C62" s="24">
        <f t="shared" si="16"/>
        <v>0.16666666666666666</v>
      </c>
      <c r="D62" s="5"/>
      <c r="E62" s="231"/>
      <c r="F62" s="398"/>
      <c r="G62" s="398"/>
      <c r="H62" s="6"/>
      <c r="I62" s="7"/>
      <c r="J62" s="7"/>
      <c r="K62" s="30">
        <f t="shared" si="4"/>
        <v>0</v>
      </c>
      <c r="L62" s="395"/>
      <c r="M62" s="396"/>
      <c r="N62" s="397"/>
      <c r="O62" s="36">
        <f t="shared" si="3"/>
        <v>0</v>
      </c>
      <c r="P62" s="231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406"/>
      <c r="B63" s="24">
        <f t="shared" si="15"/>
        <v>0.16666666666666666</v>
      </c>
      <c r="C63" s="24">
        <f t="shared" si="16"/>
        <v>0.20833333333333331</v>
      </c>
      <c r="D63" s="5"/>
      <c r="E63" s="231"/>
      <c r="F63" s="398"/>
      <c r="G63" s="398"/>
      <c r="H63" s="6"/>
      <c r="I63" s="7"/>
      <c r="J63" s="7"/>
      <c r="K63" s="30">
        <f t="shared" si="4"/>
        <v>0</v>
      </c>
      <c r="L63" s="395"/>
      <c r="M63" s="396"/>
      <c r="N63" s="397"/>
      <c r="O63" s="36">
        <f t="shared" si="3"/>
        <v>0</v>
      </c>
      <c r="P63" s="231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406"/>
      <c r="B64" s="24">
        <f t="shared" si="15"/>
        <v>0.20833333333333331</v>
      </c>
      <c r="C64" s="24">
        <f t="shared" si="16"/>
        <v>0.24999999999999997</v>
      </c>
      <c r="D64" s="5"/>
      <c r="E64" s="231"/>
      <c r="F64" s="398"/>
      <c r="G64" s="398"/>
      <c r="H64" s="6"/>
      <c r="I64" s="7"/>
      <c r="J64" s="7"/>
      <c r="K64" s="30">
        <f t="shared" si="4"/>
        <v>0</v>
      </c>
      <c r="L64" s="395"/>
      <c r="M64" s="396"/>
      <c r="N64" s="397"/>
      <c r="O64" s="36">
        <f t="shared" si="3"/>
        <v>0</v>
      </c>
      <c r="P64" s="231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406"/>
      <c r="B65" s="24">
        <f t="shared" si="15"/>
        <v>0.24999999999999997</v>
      </c>
      <c r="C65" s="24">
        <f t="shared" si="16"/>
        <v>0.29166666666666663</v>
      </c>
      <c r="D65" s="5"/>
      <c r="E65" s="234"/>
      <c r="F65" s="398"/>
      <c r="G65" s="398"/>
      <c r="H65" s="6"/>
      <c r="I65" s="7"/>
      <c r="J65" s="7"/>
      <c r="K65" s="30">
        <f t="shared" si="4"/>
        <v>0</v>
      </c>
      <c r="L65" s="395"/>
      <c r="M65" s="396"/>
      <c r="N65" s="397"/>
      <c r="O65" s="36">
        <f t="shared" si="3"/>
        <v>0</v>
      </c>
      <c r="P65" s="231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406"/>
      <c r="B66" s="24">
        <f t="shared" si="15"/>
        <v>0.29166666666666663</v>
      </c>
      <c r="C66" s="24">
        <f t="shared" si="16"/>
        <v>0.33333333333333331</v>
      </c>
      <c r="D66" s="5"/>
      <c r="E66" s="234"/>
      <c r="F66" s="393"/>
      <c r="G66" s="394"/>
      <c r="H66" s="6"/>
      <c r="I66" s="7"/>
      <c r="J66" s="7"/>
      <c r="K66" s="30">
        <f t="shared" si="4"/>
        <v>0</v>
      </c>
      <c r="L66" s="395"/>
      <c r="M66" s="396"/>
      <c r="N66" s="397"/>
      <c r="O66" s="36">
        <f t="shared" si="3"/>
        <v>0</v>
      </c>
      <c r="P66" s="231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406"/>
      <c r="B67" s="24">
        <f t="shared" si="15"/>
        <v>0.33333333333333331</v>
      </c>
      <c r="C67" s="24">
        <f t="shared" si="16"/>
        <v>0.375</v>
      </c>
      <c r="D67" s="5"/>
      <c r="E67" s="234"/>
      <c r="F67" s="393"/>
      <c r="G67" s="394"/>
      <c r="H67" s="6"/>
      <c r="I67" s="7"/>
      <c r="J67" s="7"/>
      <c r="K67" s="30">
        <f t="shared" si="4"/>
        <v>0</v>
      </c>
      <c r="L67" s="395"/>
      <c r="M67" s="396"/>
      <c r="N67" s="397"/>
      <c r="O67" s="36">
        <f t="shared" si="3"/>
        <v>0</v>
      </c>
      <c r="P67" s="231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406"/>
      <c r="B68" s="24">
        <f t="shared" si="15"/>
        <v>0.375</v>
      </c>
      <c r="C68" s="24">
        <f t="shared" si="16"/>
        <v>0.41666666666666669</v>
      </c>
      <c r="D68" s="5"/>
      <c r="E68" s="234"/>
      <c r="F68" s="398"/>
      <c r="G68" s="398"/>
      <c r="H68" s="6"/>
      <c r="I68" s="7"/>
      <c r="J68" s="7"/>
      <c r="K68" s="30">
        <f t="shared" si="4"/>
        <v>0</v>
      </c>
      <c r="L68" s="395"/>
      <c r="M68" s="396"/>
      <c r="N68" s="397"/>
      <c r="O68" s="36">
        <f t="shared" si="3"/>
        <v>0</v>
      </c>
      <c r="P68" s="231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407"/>
      <c r="B69" s="25">
        <f t="shared" si="15"/>
        <v>0.41666666666666669</v>
      </c>
      <c r="C69" s="25">
        <f t="shared" si="16"/>
        <v>0.45833333333333337</v>
      </c>
      <c r="D69" s="15"/>
      <c r="E69" s="235"/>
      <c r="F69" s="401"/>
      <c r="G69" s="401"/>
      <c r="H69" s="12"/>
      <c r="I69" s="13"/>
      <c r="J69" s="13"/>
      <c r="K69" s="31">
        <f t="shared" si="4"/>
        <v>0</v>
      </c>
      <c r="L69" s="402"/>
      <c r="M69" s="403"/>
      <c r="N69" s="404"/>
      <c r="O69" s="231">
        <f t="shared" si="3"/>
        <v>0</v>
      </c>
      <c r="P69" s="232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405">
        <f>A39</f>
        <v>0</v>
      </c>
      <c r="B70" s="23">
        <f>B25</f>
        <v>0</v>
      </c>
      <c r="C70" s="23">
        <f>B70+1/24</f>
        <v>4.1666666666666664E-2</v>
      </c>
      <c r="D70" s="1"/>
      <c r="E70" s="233"/>
      <c r="F70" s="408"/>
      <c r="G70" s="409"/>
      <c r="H70" s="2"/>
      <c r="I70" s="3"/>
      <c r="J70" s="3"/>
      <c r="K70" s="29">
        <f t="shared" si="4"/>
        <v>0</v>
      </c>
      <c r="L70" s="410"/>
      <c r="M70" s="411"/>
      <c r="N70" s="412"/>
      <c r="O70" s="35">
        <f t="shared" si="3"/>
        <v>0</v>
      </c>
      <c r="P70" s="233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406"/>
      <c r="B71" s="24">
        <f>C70</f>
        <v>4.1666666666666664E-2</v>
      </c>
      <c r="C71" s="24">
        <f>B71+1/24</f>
        <v>8.3333333333333329E-2</v>
      </c>
      <c r="D71" s="5"/>
      <c r="E71" s="231"/>
      <c r="F71" s="393"/>
      <c r="G71" s="394"/>
      <c r="H71" s="6"/>
      <c r="I71" s="7"/>
      <c r="J71" s="7"/>
      <c r="K71" s="30">
        <f t="shared" si="4"/>
        <v>0</v>
      </c>
      <c r="L71" s="395"/>
      <c r="M71" s="396"/>
      <c r="N71" s="397"/>
      <c r="O71" s="36">
        <f t="shared" si="3"/>
        <v>0</v>
      </c>
      <c r="P71" s="231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40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231"/>
      <c r="F72" s="398"/>
      <c r="G72" s="398"/>
      <c r="H72" s="6"/>
      <c r="I72" s="7"/>
      <c r="J72" s="7"/>
      <c r="K72" s="30">
        <f t="shared" si="4"/>
        <v>0</v>
      </c>
      <c r="L72" s="395"/>
      <c r="M72" s="396"/>
      <c r="N72" s="397"/>
      <c r="O72" s="36">
        <f t="shared" si="3"/>
        <v>0</v>
      </c>
      <c r="P72" s="231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406"/>
      <c r="B73" s="24">
        <f t="shared" si="17"/>
        <v>0.125</v>
      </c>
      <c r="C73" s="24">
        <f t="shared" si="18"/>
        <v>0.16666666666666666</v>
      </c>
      <c r="D73" s="5"/>
      <c r="E73" s="231"/>
      <c r="F73" s="398"/>
      <c r="G73" s="398"/>
      <c r="H73" s="6"/>
      <c r="I73" s="7"/>
      <c r="J73" s="7"/>
      <c r="K73" s="30">
        <f t="shared" si="4"/>
        <v>0</v>
      </c>
      <c r="L73" s="395"/>
      <c r="M73" s="396"/>
      <c r="N73" s="397"/>
      <c r="O73" s="36">
        <f t="shared" si="3"/>
        <v>0</v>
      </c>
      <c r="P73" s="231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406"/>
      <c r="B74" s="24">
        <f t="shared" si="17"/>
        <v>0.16666666666666666</v>
      </c>
      <c r="C74" s="24">
        <f t="shared" si="18"/>
        <v>0.20833333333333331</v>
      </c>
      <c r="D74" s="5"/>
      <c r="E74" s="231"/>
      <c r="F74" s="398"/>
      <c r="G74" s="398"/>
      <c r="H74" s="6"/>
      <c r="I74" s="7"/>
      <c r="J74" s="7"/>
      <c r="K74" s="30">
        <f t="shared" si="4"/>
        <v>0</v>
      </c>
      <c r="L74" s="395"/>
      <c r="M74" s="396"/>
      <c r="N74" s="397"/>
      <c r="O74" s="36">
        <f t="shared" si="3"/>
        <v>0</v>
      </c>
      <c r="P74" s="231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406"/>
      <c r="B75" s="24">
        <f t="shared" si="17"/>
        <v>0.20833333333333331</v>
      </c>
      <c r="C75" s="24">
        <f t="shared" si="18"/>
        <v>0.24999999999999997</v>
      </c>
      <c r="D75" s="5"/>
      <c r="E75" s="231"/>
      <c r="F75" s="398"/>
      <c r="G75" s="398"/>
      <c r="H75" s="6"/>
      <c r="I75" s="7"/>
      <c r="J75" s="7"/>
      <c r="K75" s="30">
        <f t="shared" si="4"/>
        <v>0</v>
      </c>
      <c r="L75" s="395"/>
      <c r="M75" s="396"/>
      <c r="N75" s="397"/>
      <c r="O75" s="36">
        <f t="shared" si="3"/>
        <v>0</v>
      </c>
      <c r="P75" s="231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406"/>
      <c r="B76" s="24">
        <f t="shared" si="17"/>
        <v>0.24999999999999997</v>
      </c>
      <c r="C76" s="24">
        <f t="shared" si="18"/>
        <v>0.29166666666666663</v>
      </c>
      <c r="D76" s="5"/>
      <c r="E76" s="234"/>
      <c r="F76" s="398"/>
      <c r="G76" s="398"/>
      <c r="H76" s="6"/>
      <c r="I76" s="7"/>
      <c r="J76" s="7"/>
      <c r="K76" s="30">
        <f t="shared" si="4"/>
        <v>0</v>
      </c>
      <c r="L76" s="395"/>
      <c r="M76" s="396"/>
      <c r="N76" s="397"/>
      <c r="O76" s="36">
        <f t="shared" si="3"/>
        <v>0</v>
      </c>
      <c r="P76" s="231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406"/>
      <c r="B77" s="24">
        <f t="shared" si="17"/>
        <v>0.29166666666666663</v>
      </c>
      <c r="C77" s="24">
        <f t="shared" si="18"/>
        <v>0.33333333333333331</v>
      </c>
      <c r="D77" s="5"/>
      <c r="E77" s="234"/>
      <c r="F77" s="393"/>
      <c r="G77" s="394"/>
      <c r="H77" s="6"/>
      <c r="I77" s="7"/>
      <c r="J77" s="7"/>
      <c r="K77" s="30">
        <f t="shared" si="4"/>
        <v>0</v>
      </c>
      <c r="L77" s="395"/>
      <c r="M77" s="396"/>
      <c r="N77" s="397"/>
      <c r="O77" s="36">
        <f t="shared" si="3"/>
        <v>0</v>
      </c>
      <c r="P77" s="231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406"/>
      <c r="B78" s="24">
        <f t="shared" si="17"/>
        <v>0.33333333333333331</v>
      </c>
      <c r="C78" s="24">
        <f t="shared" si="18"/>
        <v>0.375</v>
      </c>
      <c r="D78" s="5"/>
      <c r="E78" s="234"/>
      <c r="F78" s="393"/>
      <c r="G78" s="394"/>
      <c r="H78" s="6"/>
      <c r="I78" s="7"/>
      <c r="J78" s="7"/>
      <c r="K78" s="30">
        <f t="shared" si="4"/>
        <v>0</v>
      </c>
      <c r="L78" s="395"/>
      <c r="M78" s="396"/>
      <c r="N78" s="397"/>
      <c r="O78" s="36">
        <f t="shared" si="3"/>
        <v>0</v>
      </c>
      <c r="P78" s="231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406"/>
      <c r="B79" s="24">
        <f t="shared" si="17"/>
        <v>0.375</v>
      </c>
      <c r="C79" s="24">
        <f t="shared" si="18"/>
        <v>0.41666666666666669</v>
      </c>
      <c r="D79" s="5"/>
      <c r="E79" s="234"/>
      <c r="F79" s="398"/>
      <c r="G79" s="398"/>
      <c r="H79" s="6"/>
      <c r="I79" s="7"/>
      <c r="J79" s="7"/>
      <c r="K79" s="30">
        <f t="shared" si="4"/>
        <v>0</v>
      </c>
      <c r="L79" s="395"/>
      <c r="M79" s="396"/>
      <c r="N79" s="397"/>
      <c r="O79" s="36">
        <f t="shared" si="3"/>
        <v>0</v>
      </c>
      <c r="P79" s="231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407"/>
      <c r="B80" s="25">
        <f t="shared" si="17"/>
        <v>0.41666666666666669</v>
      </c>
      <c r="C80" s="25">
        <f t="shared" si="18"/>
        <v>0.45833333333333337</v>
      </c>
      <c r="D80" s="15"/>
      <c r="E80" s="235"/>
      <c r="F80" s="401"/>
      <c r="G80" s="401"/>
      <c r="H80" s="12"/>
      <c r="I80" s="13"/>
      <c r="J80" s="13"/>
      <c r="K80" s="31">
        <f t="shared" si="4"/>
        <v>0</v>
      </c>
      <c r="L80" s="402"/>
      <c r="M80" s="403"/>
      <c r="N80" s="404"/>
      <c r="O80" s="231">
        <f t="shared" si="3"/>
        <v>0</v>
      </c>
      <c r="P80" s="232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405">
        <f>A40</f>
        <v>0</v>
      </c>
      <c r="B81" s="23">
        <f>B27</f>
        <v>0</v>
      </c>
      <c r="C81" s="23">
        <f>B81+1/24</f>
        <v>4.1666666666666664E-2</v>
      </c>
      <c r="D81" s="1"/>
      <c r="E81" s="233"/>
      <c r="F81" s="408"/>
      <c r="G81" s="409"/>
      <c r="H81" s="2"/>
      <c r="I81" s="3"/>
      <c r="J81" s="3"/>
      <c r="K81" s="29">
        <f t="shared" si="4"/>
        <v>0</v>
      </c>
      <c r="L81" s="410"/>
      <c r="M81" s="411"/>
      <c r="N81" s="412"/>
      <c r="O81" s="35">
        <f t="shared" si="3"/>
        <v>0</v>
      </c>
      <c r="P81" s="233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406"/>
      <c r="B82" s="24">
        <f>C81</f>
        <v>4.1666666666666664E-2</v>
      </c>
      <c r="C82" s="24">
        <f>B82+1/24</f>
        <v>8.3333333333333329E-2</v>
      </c>
      <c r="D82" s="5"/>
      <c r="E82" s="231"/>
      <c r="F82" s="393"/>
      <c r="G82" s="394"/>
      <c r="H82" s="6"/>
      <c r="I82" s="7"/>
      <c r="J82" s="7"/>
      <c r="K82" s="30">
        <f t="shared" si="4"/>
        <v>0</v>
      </c>
      <c r="L82" s="395"/>
      <c r="M82" s="396"/>
      <c r="N82" s="397"/>
      <c r="O82" s="36">
        <f t="shared" si="3"/>
        <v>0</v>
      </c>
      <c r="P82" s="231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40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231"/>
      <c r="F83" s="398"/>
      <c r="G83" s="398"/>
      <c r="H83" s="6"/>
      <c r="I83" s="7"/>
      <c r="J83" s="7"/>
      <c r="K83" s="30">
        <f t="shared" si="4"/>
        <v>0</v>
      </c>
      <c r="L83" s="395"/>
      <c r="M83" s="396"/>
      <c r="N83" s="397"/>
      <c r="O83" s="36">
        <f t="shared" si="3"/>
        <v>0</v>
      </c>
      <c r="P83" s="231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406"/>
      <c r="B84" s="24">
        <f t="shared" si="19"/>
        <v>0.125</v>
      </c>
      <c r="C84" s="24">
        <f t="shared" si="20"/>
        <v>0.16666666666666666</v>
      </c>
      <c r="D84" s="5"/>
      <c r="E84" s="231"/>
      <c r="F84" s="398"/>
      <c r="G84" s="398"/>
      <c r="H84" s="6"/>
      <c r="I84" s="7"/>
      <c r="J84" s="7"/>
      <c r="K84" s="30">
        <f t="shared" si="4"/>
        <v>0</v>
      </c>
      <c r="L84" s="395"/>
      <c r="M84" s="396"/>
      <c r="N84" s="397"/>
      <c r="O84" s="36">
        <f t="shared" si="3"/>
        <v>0</v>
      </c>
      <c r="P84" s="231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406"/>
      <c r="B85" s="24">
        <f t="shared" si="19"/>
        <v>0.16666666666666666</v>
      </c>
      <c r="C85" s="24">
        <f t="shared" si="20"/>
        <v>0.20833333333333331</v>
      </c>
      <c r="D85" s="5"/>
      <c r="E85" s="231"/>
      <c r="F85" s="398"/>
      <c r="G85" s="398"/>
      <c r="H85" s="6"/>
      <c r="I85" s="7"/>
      <c r="J85" s="7"/>
      <c r="K85" s="30">
        <f t="shared" si="4"/>
        <v>0</v>
      </c>
      <c r="L85" s="395"/>
      <c r="M85" s="396"/>
      <c r="N85" s="397"/>
      <c r="O85" s="36">
        <f t="shared" si="3"/>
        <v>0</v>
      </c>
      <c r="P85" s="231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406"/>
      <c r="B86" s="24">
        <f t="shared" si="19"/>
        <v>0.20833333333333331</v>
      </c>
      <c r="C86" s="24">
        <f t="shared" si="20"/>
        <v>0.24999999999999997</v>
      </c>
      <c r="D86" s="5"/>
      <c r="E86" s="231"/>
      <c r="F86" s="398"/>
      <c r="G86" s="398"/>
      <c r="H86" s="6"/>
      <c r="I86" s="7"/>
      <c r="J86" s="7"/>
      <c r="K86" s="30">
        <f t="shared" si="4"/>
        <v>0</v>
      </c>
      <c r="L86" s="395"/>
      <c r="M86" s="396"/>
      <c r="N86" s="397"/>
      <c r="O86" s="36">
        <f t="shared" si="3"/>
        <v>0</v>
      </c>
      <c r="P86" s="231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406"/>
      <c r="B87" s="24">
        <f t="shared" si="19"/>
        <v>0.24999999999999997</v>
      </c>
      <c r="C87" s="24">
        <f t="shared" si="20"/>
        <v>0.29166666666666663</v>
      </c>
      <c r="D87" s="5"/>
      <c r="E87" s="234"/>
      <c r="F87" s="398"/>
      <c r="G87" s="398"/>
      <c r="H87" s="6"/>
      <c r="I87" s="7"/>
      <c r="J87" s="7"/>
      <c r="K87" s="30">
        <f t="shared" si="4"/>
        <v>0</v>
      </c>
      <c r="L87" s="395"/>
      <c r="M87" s="396"/>
      <c r="N87" s="397"/>
      <c r="O87" s="36">
        <f t="shared" si="3"/>
        <v>0</v>
      </c>
      <c r="P87" s="231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406"/>
      <c r="B88" s="24">
        <f t="shared" si="19"/>
        <v>0.29166666666666663</v>
      </c>
      <c r="C88" s="24">
        <f t="shared" si="20"/>
        <v>0.33333333333333331</v>
      </c>
      <c r="D88" s="5"/>
      <c r="E88" s="234"/>
      <c r="F88" s="393"/>
      <c r="G88" s="394"/>
      <c r="H88" s="6"/>
      <c r="I88" s="7"/>
      <c r="J88" s="7"/>
      <c r="K88" s="30">
        <f t="shared" si="4"/>
        <v>0</v>
      </c>
      <c r="L88" s="395"/>
      <c r="M88" s="396"/>
      <c r="N88" s="397"/>
      <c r="O88" s="36">
        <f t="shared" si="3"/>
        <v>0</v>
      </c>
      <c r="P88" s="231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406"/>
      <c r="B89" s="24">
        <f t="shared" si="19"/>
        <v>0.33333333333333331</v>
      </c>
      <c r="C89" s="24">
        <f t="shared" si="20"/>
        <v>0.375</v>
      </c>
      <c r="D89" s="5"/>
      <c r="E89" s="234"/>
      <c r="F89" s="393"/>
      <c r="G89" s="394"/>
      <c r="H89" s="6"/>
      <c r="I89" s="7"/>
      <c r="J89" s="7"/>
      <c r="K89" s="30">
        <f t="shared" si="4"/>
        <v>0</v>
      </c>
      <c r="L89" s="395"/>
      <c r="M89" s="396"/>
      <c r="N89" s="397"/>
      <c r="O89" s="36">
        <f t="shared" si="3"/>
        <v>0</v>
      </c>
      <c r="P89" s="231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406"/>
      <c r="B90" s="24">
        <f t="shared" si="19"/>
        <v>0.375</v>
      </c>
      <c r="C90" s="24">
        <f t="shared" si="20"/>
        <v>0.41666666666666669</v>
      </c>
      <c r="D90" s="5"/>
      <c r="E90" s="234"/>
      <c r="F90" s="398"/>
      <c r="G90" s="398"/>
      <c r="H90" s="6"/>
      <c r="I90" s="7"/>
      <c r="J90" s="7"/>
      <c r="K90" s="30">
        <f t="shared" si="4"/>
        <v>0</v>
      </c>
      <c r="L90" s="395"/>
      <c r="M90" s="396"/>
      <c r="N90" s="397"/>
      <c r="O90" s="36">
        <f t="shared" si="3"/>
        <v>0</v>
      </c>
      <c r="P90" s="231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407"/>
      <c r="B91" s="25">
        <f t="shared" si="19"/>
        <v>0.41666666666666669</v>
      </c>
      <c r="C91" s="25">
        <f t="shared" si="20"/>
        <v>0.45833333333333337</v>
      </c>
      <c r="D91" s="15"/>
      <c r="E91" s="235"/>
      <c r="F91" s="401"/>
      <c r="G91" s="401"/>
      <c r="H91" s="12"/>
      <c r="I91" s="13"/>
      <c r="J91" s="13"/>
      <c r="K91" s="31">
        <f t="shared" si="4"/>
        <v>0</v>
      </c>
      <c r="L91" s="402"/>
      <c r="M91" s="403"/>
      <c r="N91" s="404"/>
      <c r="O91" s="231">
        <f t="shared" si="3"/>
        <v>0</v>
      </c>
      <c r="P91" s="232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406">
        <f>A41</f>
        <v>0</v>
      </c>
      <c r="B92" s="23">
        <f>B29</f>
        <v>0</v>
      </c>
      <c r="C92" s="23">
        <f>B92+1/24</f>
        <v>4.1666666666666664E-2</v>
      </c>
      <c r="D92" s="1"/>
      <c r="E92" s="233"/>
      <c r="F92" s="408"/>
      <c r="G92" s="409"/>
      <c r="H92" s="2"/>
      <c r="I92" s="3"/>
      <c r="J92" s="3"/>
      <c r="K92" s="29">
        <f t="shared" si="4"/>
        <v>0</v>
      </c>
      <c r="L92" s="410"/>
      <c r="M92" s="411"/>
      <c r="N92" s="412"/>
      <c r="O92" s="35">
        <f t="shared" si="3"/>
        <v>0</v>
      </c>
      <c r="P92" s="233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406"/>
      <c r="B93" s="24">
        <f>C92</f>
        <v>4.1666666666666664E-2</v>
      </c>
      <c r="C93" s="24">
        <f>B93+1/24</f>
        <v>8.3333333333333329E-2</v>
      </c>
      <c r="D93" s="5"/>
      <c r="E93" s="231"/>
      <c r="F93" s="393"/>
      <c r="G93" s="394"/>
      <c r="H93" s="6"/>
      <c r="I93" s="7"/>
      <c r="J93" s="7"/>
      <c r="K93" s="30">
        <f t="shared" si="4"/>
        <v>0</v>
      </c>
      <c r="L93" s="395"/>
      <c r="M93" s="396"/>
      <c r="N93" s="397"/>
      <c r="O93" s="36">
        <f t="shared" si="3"/>
        <v>0</v>
      </c>
      <c r="P93" s="231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40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231"/>
      <c r="F94" s="398"/>
      <c r="G94" s="398"/>
      <c r="H94" s="6"/>
      <c r="I94" s="7"/>
      <c r="J94" s="7"/>
      <c r="K94" s="30">
        <f t="shared" si="4"/>
        <v>0</v>
      </c>
      <c r="L94" s="395"/>
      <c r="M94" s="396"/>
      <c r="N94" s="397"/>
      <c r="O94" s="36">
        <f t="shared" si="3"/>
        <v>0</v>
      </c>
      <c r="P94" s="231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406"/>
      <c r="B95" s="24">
        <f t="shared" si="21"/>
        <v>0.125</v>
      </c>
      <c r="C95" s="24">
        <f t="shared" si="22"/>
        <v>0.16666666666666666</v>
      </c>
      <c r="D95" s="5"/>
      <c r="E95" s="231"/>
      <c r="F95" s="398"/>
      <c r="G95" s="398"/>
      <c r="H95" s="6"/>
      <c r="I95" s="7"/>
      <c r="J95" s="7"/>
      <c r="K95" s="30">
        <f t="shared" si="4"/>
        <v>0</v>
      </c>
      <c r="L95" s="395"/>
      <c r="M95" s="396"/>
      <c r="N95" s="397"/>
      <c r="O95" s="36">
        <f t="shared" si="3"/>
        <v>0</v>
      </c>
      <c r="P95" s="231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406"/>
      <c r="B96" s="24">
        <f t="shared" si="21"/>
        <v>0.16666666666666666</v>
      </c>
      <c r="C96" s="24">
        <f t="shared" si="22"/>
        <v>0.20833333333333331</v>
      </c>
      <c r="D96" s="5"/>
      <c r="E96" s="231"/>
      <c r="F96" s="398"/>
      <c r="G96" s="398"/>
      <c r="H96" s="6"/>
      <c r="I96" s="7"/>
      <c r="J96" s="7"/>
      <c r="K96" s="30">
        <f t="shared" si="4"/>
        <v>0</v>
      </c>
      <c r="L96" s="395"/>
      <c r="M96" s="396"/>
      <c r="N96" s="397"/>
      <c r="O96" s="36">
        <f t="shared" si="3"/>
        <v>0</v>
      </c>
      <c r="P96" s="231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406"/>
      <c r="B97" s="24">
        <f t="shared" si="21"/>
        <v>0.20833333333333331</v>
      </c>
      <c r="C97" s="24">
        <f t="shared" si="22"/>
        <v>0.24999999999999997</v>
      </c>
      <c r="D97" s="5"/>
      <c r="E97" s="231"/>
      <c r="F97" s="398"/>
      <c r="G97" s="398"/>
      <c r="H97" s="6"/>
      <c r="I97" s="7"/>
      <c r="J97" s="7"/>
      <c r="K97" s="30">
        <f t="shared" si="4"/>
        <v>0</v>
      </c>
      <c r="L97" s="395"/>
      <c r="M97" s="396"/>
      <c r="N97" s="397"/>
      <c r="O97" s="36">
        <f t="shared" si="3"/>
        <v>0</v>
      </c>
      <c r="P97" s="231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406"/>
      <c r="B98" s="24">
        <f t="shared" si="21"/>
        <v>0.24999999999999997</v>
      </c>
      <c r="C98" s="24">
        <f t="shared" si="22"/>
        <v>0.29166666666666663</v>
      </c>
      <c r="D98" s="5"/>
      <c r="E98" s="234"/>
      <c r="F98" s="398"/>
      <c r="G98" s="398"/>
      <c r="H98" s="6"/>
      <c r="I98" s="7"/>
      <c r="J98" s="7"/>
      <c r="K98" s="30">
        <f t="shared" si="4"/>
        <v>0</v>
      </c>
      <c r="L98" s="395"/>
      <c r="M98" s="396"/>
      <c r="N98" s="397"/>
      <c r="O98" s="36">
        <f t="shared" si="3"/>
        <v>0</v>
      </c>
      <c r="P98" s="231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406"/>
      <c r="B99" s="24">
        <f t="shared" si="21"/>
        <v>0.29166666666666663</v>
      </c>
      <c r="C99" s="24">
        <f t="shared" si="22"/>
        <v>0.33333333333333331</v>
      </c>
      <c r="D99" s="5"/>
      <c r="E99" s="234"/>
      <c r="F99" s="393"/>
      <c r="G99" s="394"/>
      <c r="H99" s="6"/>
      <c r="I99" s="7"/>
      <c r="J99" s="7"/>
      <c r="K99" s="30">
        <f t="shared" si="4"/>
        <v>0</v>
      </c>
      <c r="L99" s="395"/>
      <c r="M99" s="396"/>
      <c r="N99" s="397"/>
      <c r="O99" s="36">
        <f t="shared" si="3"/>
        <v>0</v>
      </c>
      <c r="P99" s="231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406"/>
      <c r="B100" s="24">
        <f t="shared" si="21"/>
        <v>0.33333333333333331</v>
      </c>
      <c r="C100" s="24">
        <f t="shared" si="22"/>
        <v>0.375</v>
      </c>
      <c r="D100" s="5"/>
      <c r="E100" s="234"/>
      <c r="F100" s="393"/>
      <c r="G100" s="394"/>
      <c r="H100" s="6"/>
      <c r="I100" s="7"/>
      <c r="J100" s="7"/>
      <c r="K100" s="30">
        <f t="shared" si="4"/>
        <v>0</v>
      </c>
      <c r="L100" s="395"/>
      <c r="M100" s="396"/>
      <c r="N100" s="397"/>
      <c r="O100" s="36">
        <f t="shared" si="3"/>
        <v>0</v>
      </c>
      <c r="P100" s="231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406"/>
      <c r="B101" s="24">
        <f t="shared" si="21"/>
        <v>0.375</v>
      </c>
      <c r="C101" s="24">
        <f t="shared" si="22"/>
        <v>0.41666666666666669</v>
      </c>
      <c r="D101" s="5"/>
      <c r="E101" s="234"/>
      <c r="F101" s="398"/>
      <c r="G101" s="398"/>
      <c r="H101" s="6"/>
      <c r="I101" s="7"/>
      <c r="J101" s="7"/>
      <c r="K101" s="30">
        <f t="shared" si="4"/>
        <v>0</v>
      </c>
      <c r="L101" s="395"/>
      <c r="M101" s="396"/>
      <c r="N101" s="397"/>
      <c r="O101" s="36">
        <f t="shared" si="3"/>
        <v>0</v>
      </c>
      <c r="P101" s="231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407"/>
      <c r="B102" s="25">
        <f t="shared" si="21"/>
        <v>0.41666666666666669</v>
      </c>
      <c r="C102" s="25">
        <f t="shared" si="22"/>
        <v>0.45833333333333337</v>
      </c>
      <c r="D102" s="15"/>
      <c r="E102" s="235"/>
      <c r="F102" s="401"/>
      <c r="G102" s="401"/>
      <c r="H102" s="12"/>
      <c r="I102" s="13"/>
      <c r="J102" s="13"/>
      <c r="K102" s="31">
        <f t="shared" si="4"/>
        <v>0</v>
      </c>
      <c r="L102" s="402"/>
      <c r="M102" s="403"/>
      <c r="N102" s="404"/>
      <c r="O102" s="231">
        <f t="shared" si="3"/>
        <v>0</v>
      </c>
      <c r="P102" s="232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405">
        <f>A42</f>
        <v>0</v>
      </c>
      <c r="B103" s="23">
        <f>B31</f>
        <v>0</v>
      </c>
      <c r="C103" s="23">
        <f>B103+1/24</f>
        <v>4.1666666666666664E-2</v>
      </c>
      <c r="D103" s="1"/>
      <c r="E103" s="233"/>
      <c r="F103" s="408"/>
      <c r="G103" s="409"/>
      <c r="H103" s="2"/>
      <c r="I103" s="3"/>
      <c r="J103" s="3"/>
      <c r="K103" s="29">
        <f t="shared" si="4"/>
        <v>0</v>
      </c>
      <c r="L103" s="410"/>
      <c r="M103" s="411"/>
      <c r="N103" s="412"/>
      <c r="O103" s="35">
        <f t="shared" si="3"/>
        <v>0</v>
      </c>
      <c r="P103" s="233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406"/>
      <c r="B104" s="24">
        <f>C103</f>
        <v>4.1666666666666664E-2</v>
      </c>
      <c r="C104" s="24">
        <f>B104+1/24</f>
        <v>8.3333333333333329E-2</v>
      </c>
      <c r="D104" s="5"/>
      <c r="E104" s="231"/>
      <c r="F104" s="393"/>
      <c r="G104" s="394"/>
      <c r="H104" s="6"/>
      <c r="I104" s="7"/>
      <c r="J104" s="7"/>
      <c r="K104" s="30">
        <f t="shared" si="4"/>
        <v>0</v>
      </c>
      <c r="L104" s="395"/>
      <c r="M104" s="396"/>
      <c r="N104" s="397"/>
      <c r="O104" s="36">
        <f t="shared" si="3"/>
        <v>0</v>
      </c>
      <c r="P104" s="231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40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231"/>
      <c r="F105" s="398"/>
      <c r="G105" s="398"/>
      <c r="H105" s="6"/>
      <c r="I105" s="7"/>
      <c r="J105" s="7"/>
      <c r="K105" s="30">
        <f t="shared" si="4"/>
        <v>0</v>
      </c>
      <c r="L105" s="395"/>
      <c r="M105" s="396"/>
      <c r="N105" s="397"/>
      <c r="O105" s="36">
        <f t="shared" si="3"/>
        <v>0</v>
      </c>
      <c r="P105" s="231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406"/>
      <c r="B106" s="24">
        <f t="shared" si="23"/>
        <v>0.125</v>
      </c>
      <c r="C106" s="24">
        <f t="shared" si="24"/>
        <v>0.16666666666666666</v>
      </c>
      <c r="D106" s="5"/>
      <c r="E106" s="231"/>
      <c r="F106" s="398"/>
      <c r="G106" s="398"/>
      <c r="H106" s="6"/>
      <c r="I106" s="7"/>
      <c r="J106" s="7"/>
      <c r="K106" s="30">
        <f t="shared" si="4"/>
        <v>0</v>
      </c>
      <c r="L106" s="395"/>
      <c r="M106" s="396"/>
      <c r="N106" s="397"/>
      <c r="O106" s="36">
        <f t="shared" si="3"/>
        <v>0</v>
      </c>
      <c r="P106" s="231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406"/>
      <c r="B107" s="24">
        <f t="shared" si="23"/>
        <v>0.16666666666666666</v>
      </c>
      <c r="C107" s="24">
        <f t="shared" si="24"/>
        <v>0.20833333333333331</v>
      </c>
      <c r="D107" s="5"/>
      <c r="E107" s="231"/>
      <c r="F107" s="398"/>
      <c r="G107" s="398"/>
      <c r="H107" s="6"/>
      <c r="I107" s="7"/>
      <c r="J107" s="7"/>
      <c r="K107" s="30">
        <f t="shared" si="4"/>
        <v>0</v>
      </c>
      <c r="L107" s="395"/>
      <c r="M107" s="396"/>
      <c r="N107" s="397"/>
      <c r="O107" s="36">
        <f t="shared" si="3"/>
        <v>0</v>
      </c>
      <c r="P107" s="231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406"/>
      <c r="B108" s="24">
        <f t="shared" si="23"/>
        <v>0.20833333333333331</v>
      </c>
      <c r="C108" s="24">
        <f t="shared" si="24"/>
        <v>0.24999999999999997</v>
      </c>
      <c r="D108" s="5"/>
      <c r="E108" s="231"/>
      <c r="F108" s="398"/>
      <c r="G108" s="398"/>
      <c r="H108" s="6"/>
      <c r="I108" s="7"/>
      <c r="J108" s="7"/>
      <c r="K108" s="30">
        <f t="shared" si="4"/>
        <v>0</v>
      </c>
      <c r="L108" s="395"/>
      <c r="M108" s="396"/>
      <c r="N108" s="397"/>
      <c r="O108" s="36">
        <f t="shared" si="3"/>
        <v>0</v>
      </c>
      <c r="P108" s="231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406"/>
      <c r="B109" s="24">
        <f t="shared" si="23"/>
        <v>0.24999999999999997</v>
      </c>
      <c r="C109" s="24">
        <f t="shared" si="24"/>
        <v>0.29166666666666663</v>
      </c>
      <c r="D109" s="5"/>
      <c r="E109" s="234"/>
      <c r="F109" s="398"/>
      <c r="G109" s="398"/>
      <c r="H109" s="6"/>
      <c r="I109" s="7"/>
      <c r="J109" s="7"/>
      <c r="K109" s="30">
        <f t="shared" si="4"/>
        <v>0</v>
      </c>
      <c r="L109" s="395"/>
      <c r="M109" s="396"/>
      <c r="N109" s="397"/>
      <c r="O109" s="36">
        <f t="shared" si="3"/>
        <v>0</v>
      </c>
      <c r="P109" s="231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406"/>
      <c r="B110" s="24">
        <f t="shared" si="23"/>
        <v>0.29166666666666663</v>
      </c>
      <c r="C110" s="24">
        <f t="shared" si="24"/>
        <v>0.33333333333333331</v>
      </c>
      <c r="D110" s="5"/>
      <c r="E110" s="234"/>
      <c r="F110" s="393"/>
      <c r="G110" s="394"/>
      <c r="H110" s="6"/>
      <c r="I110" s="7"/>
      <c r="J110" s="7"/>
      <c r="K110" s="30">
        <f t="shared" si="4"/>
        <v>0</v>
      </c>
      <c r="L110" s="395"/>
      <c r="M110" s="396"/>
      <c r="N110" s="397"/>
      <c r="O110" s="36">
        <f t="shared" si="3"/>
        <v>0</v>
      </c>
      <c r="P110" s="231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406"/>
      <c r="B111" s="24">
        <f t="shared" si="23"/>
        <v>0.33333333333333331</v>
      </c>
      <c r="C111" s="24">
        <f t="shared" si="24"/>
        <v>0.375</v>
      </c>
      <c r="D111" s="5"/>
      <c r="E111" s="234"/>
      <c r="F111" s="393"/>
      <c r="G111" s="394"/>
      <c r="H111" s="6"/>
      <c r="I111" s="7"/>
      <c r="J111" s="7"/>
      <c r="K111" s="30">
        <f t="shared" si="4"/>
        <v>0</v>
      </c>
      <c r="L111" s="395"/>
      <c r="M111" s="396"/>
      <c r="N111" s="397"/>
      <c r="O111" s="36">
        <f t="shared" ref="O111:O113" si="25">IF(H111=$V$5,$F$7,"")</f>
        <v>0</v>
      </c>
      <c r="P111" s="231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406"/>
      <c r="B112" s="24">
        <f t="shared" si="23"/>
        <v>0.375</v>
      </c>
      <c r="C112" s="24">
        <f t="shared" si="24"/>
        <v>0.41666666666666669</v>
      </c>
      <c r="D112" s="5"/>
      <c r="E112" s="234"/>
      <c r="F112" s="398"/>
      <c r="G112" s="398"/>
      <c r="H112" s="6"/>
      <c r="I112" s="7"/>
      <c r="J112" s="7"/>
      <c r="K112" s="30">
        <f t="shared" ref="K112:K113" si="26">(J112-I112+(J112&lt;I112))*24*60</f>
        <v>0</v>
      </c>
      <c r="L112" s="395"/>
      <c r="M112" s="396"/>
      <c r="N112" s="397"/>
      <c r="O112" s="36">
        <f t="shared" si="25"/>
        <v>0</v>
      </c>
      <c r="P112" s="231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407"/>
      <c r="B113" s="25">
        <f t="shared" si="23"/>
        <v>0.41666666666666669</v>
      </c>
      <c r="C113" s="25">
        <f t="shared" si="24"/>
        <v>0.45833333333333337</v>
      </c>
      <c r="D113" s="15"/>
      <c r="E113" s="235"/>
      <c r="F113" s="401"/>
      <c r="G113" s="401"/>
      <c r="H113" s="12"/>
      <c r="I113" s="13"/>
      <c r="J113" s="13"/>
      <c r="K113" s="31">
        <f t="shared" si="26"/>
        <v>0</v>
      </c>
      <c r="L113" s="402"/>
      <c r="M113" s="403"/>
      <c r="N113" s="404"/>
      <c r="O113" s="232">
        <f t="shared" si="25"/>
        <v>0</v>
      </c>
      <c r="P113" s="232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5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220"/>
      <c r="S116" s="220"/>
      <c r="T116" s="220"/>
      <c r="U116" s="220"/>
    </row>
    <row r="117" spans="1:28" ht="15.75" thickBot="1">
      <c r="A117" s="258" t="s">
        <v>90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221"/>
      <c r="S117" s="221"/>
      <c r="T117" s="221"/>
      <c r="U117" s="221"/>
    </row>
    <row r="118" spans="1:28" ht="18.75" thickBot="1">
      <c r="A118" s="259" t="s">
        <v>62</v>
      </c>
      <c r="B118" s="260"/>
      <c r="C118" s="260"/>
      <c r="D118" s="260"/>
      <c r="E118" s="261"/>
      <c r="F118" s="413"/>
      <c r="G118" s="414"/>
      <c r="H118" s="415"/>
      <c r="I118" s="81" t="s">
        <v>47</v>
      </c>
      <c r="J118" s="82">
        <v>2000</v>
      </c>
      <c r="K118" s="83" t="s">
        <v>54</v>
      </c>
      <c r="L118" s="84">
        <v>720</v>
      </c>
    </row>
    <row r="119" spans="1:28" ht="20.25" customHeight="1">
      <c r="A119" s="468" t="s">
        <v>8</v>
      </c>
      <c r="B119" s="468"/>
      <c r="C119" s="468"/>
      <c r="D119" s="468"/>
      <c r="E119" s="468"/>
      <c r="F119" s="468" t="s">
        <v>34</v>
      </c>
      <c r="G119" s="468"/>
      <c r="H119" s="468"/>
      <c r="I119" s="468" t="s">
        <v>9</v>
      </c>
      <c r="J119" s="468"/>
      <c r="K119" s="468" t="s">
        <v>16</v>
      </c>
      <c r="L119" s="468"/>
      <c r="M119" s="85"/>
      <c r="N119" s="269" t="s">
        <v>28</v>
      </c>
      <c r="O119" s="270"/>
      <c r="P119" s="270"/>
      <c r="Q119" s="270"/>
      <c r="R119" s="270"/>
      <c r="S119" s="270"/>
      <c r="T119" s="270"/>
      <c r="U119" s="271"/>
      <c r="X119" s="86"/>
    </row>
    <row r="120" spans="1:28" ht="14.25">
      <c r="A120" s="466" t="s">
        <v>63</v>
      </c>
      <c r="B120" s="467"/>
      <c r="C120" s="467"/>
      <c r="D120" s="467"/>
      <c r="E120" s="467"/>
      <c r="F120" s="461"/>
      <c r="G120" s="461"/>
      <c r="H120" s="461"/>
      <c r="I120" s="460" t="s">
        <v>430</v>
      </c>
      <c r="J120" s="460" t="s">
        <v>430</v>
      </c>
      <c r="K120" s="461"/>
      <c r="L120" s="461"/>
      <c r="N120" s="296"/>
      <c r="O120" s="280" t="s">
        <v>29</v>
      </c>
      <c r="P120" s="281"/>
      <c r="Q120" s="281"/>
      <c r="R120" s="222"/>
      <c r="S120" s="222"/>
      <c r="T120" s="222"/>
      <c r="U120" s="87"/>
      <c r="X120" s="88"/>
    </row>
    <row r="121" spans="1:28" ht="14.25">
      <c r="A121" s="466" t="s">
        <v>7</v>
      </c>
      <c r="B121" s="467"/>
      <c r="C121" s="467"/>
      <c r="D121" s="467"/>
      <c r="E121" s="465"/>
      <c r="F121" s="461"/>
      <c r="G121" s="461"/>
      <c r="H121" s="461"/>
      <c r="I121" s="460" t="s">
        <v>431</v>
      </c>
      <c r="J121" s="460" t="s">
        <v>431</v>
      </c>
      <c r="K121" s="461"/>
      <c r="L121" s="461"/>
      <c r="N121" s="297"/>
      <c r="O121" s="298"/>
      <c r="P121" s="299"/>
      <c r="Q121" s="299"/>
      <c r="R121" s="225"/>
      <c r="S121" s="225"/>
      <c r="T121" s="225"/>
      <c r="U121" s="89"/>
      <c r="X121" s="88"/>
    </row>
    <row r="122" spans="1:28" ht="16.5" customHeight="1">
      <c r="A122" s="469" t="s">
        <v>46</v>
      </c>
      <c r="B122" s="460"/>
      <c r="C122" s="460"/>
      <c r="D122" s="460"/>
      <c r="E122" s="464"/>
      <c r="F122" s="461"/>
      <c r="G122" s="461"/>
      <c r="H122" s="461"/>
      <c r="I122" s="460" t="s">
        <v>432</v>
      </c>
      <c r="J122" s="460" t="s">
        <v>432</v>
      </c>
      <c r="K122" s="461"/>
      <c r="L122" s="461"/>
      <c r="N122" s="278"/>
      <c r="O122" s="280" t="s">
        <v>30</v>
      </c>
      <c r="P122" s="281"/>
      <c r="Q122" s="282"/>
      <c r="R122" s="223"/>
      <c r="S122" s="223"/>
      <c r="T122" s="223"/>
      <c r="U122" s="87"/>
      <c r="X122" s="88"/>
    </row>
    <row r="123" spans="1:28" ht="16.5" customHeight="1" thickBot="1">
      <c r="A123" s="460"/>
      <c r="B123" s="460"/>
      <c r="C123" s="460"/>
      <c r="D123" s="460"/>
      <c r="E123" s="460"/>
      <c r="F123" s="461"/>
      <c r="G123" s="461"/>
      <c r="H123" s="461"/>
      <c r="I123" s="460" t="s">
        <v>433</v>
      </c>
      <c r="J123" s="460" t="s">
        <v>433</v>
      </c>
      <c r="K123" s="461"/>
      <c r="L123" s="461"/>
      <c r="N123" s="279"/>
      <c r="O123" s="283"/>
      <c r="P123" s="284"/>
      <c r="Q123" s="285"/>
      <c r="R123" s="224"/>
      <c r="S123" s="224"/>
      <c r="T123" s="224"/>
      <c r="U123" s="91"/>
      <c r="X123" s="88"/>
    </row>
    <row r="124" spans="1:28" ht="14.25">
      <c r="A124" s="460"/>
      <c r="B124" s="460"/>
      <c r="C124" s="460"/>
      <c r="D124" s="460"/>
      <c r="E124" s="460"/>
      <c r="F124" s="461"/>
      <c r="G124" s="461"/>
      <c r="H124" s="461"/>
      <c r="I124" s="460" t="s">
        <v>433</v>
      </c>
      <c r="J124" s="460" t="s">
        <v>433</v>
      </c>
      <c r="K124" s="461"/>
      <c r="L124" s="461"/>
      <c r="N124" s="309"/>
      <c r="O124" s="309"/>
      <c r="P124" s="310"/>
      <c r="Q124" s="310"/>
      <c r="R124" s="227"/>
      <c r="S124" s="227"/>
      <c r="T124" s="227"/>
      <c r="U124" s="227"/>
      <c r="X124" s="88"/>
    </row>
    <row r="125" spans="1:28" ht="14.45" customHeight="1">
      <c r="A125" s="460"/>
      <c r="B125" s="460"/>
      <c r="C125" s="460"/>
      <c r="D125" s="460"/>
      <c r="E125" s="460"/>
      <c r="F125" s="461"/>
      <c r="G125" s="461"/>
      <c r="H125" s="461"/>
      <c r="I125" s="464" t="s">
        <v>434</v>
      </c>
      <c r="J125" s="465" t="s">
        <v>434</v>
      </c>
      <c r="K125" s="462"/>
      <c r="L125" s="463"/>
      <c r="N125" s="226"/>
      <c r="O125" s="226"/>
      <c r="P125" s="227"/>
      <c r="Q125" s="227"/>
      <c r="R125" s="227"/>
      <c r="S125" s="227"/>
      <c r="T125" s="227"/>
      <c r="U125" s="227"/>
      <c r="X125" s="88"/>
    </row>
    <row r="126" spans="1:28" ht="14.45" customHeight="1">
      <c r="A126" s="460"/>
      <c r="B126" s="460"/>
      <c r="C126" s="460"/>
      <c r="D126" s="460"/>
      <c r="E126" s="460"/>
      <c r="F126" s="461"/>
      <c r="G126" s="461"/>
      <c r="H126" s="461"/>
      <c r="I126" s="464" t="s">
        <v>435</v>
      </c>
      <c r="J126" s="465" t="s">
        <v>435</v>
      </c>
      <c r="K126" s="462"/>
      <c r="L126" s="463"/>
      <c r="N126" s="226"/>
      <c r="O126" s="226"/>
      <c r="P126" s="227"/>
      <c r="Q126" s="227"/>
      <c r="R126" s="227"/>
      <c r="S126" s="227"/>
      <c r="T126" s="227"/>
      <c r="U126" s="227"/>
      <c r="X126" s="88"/>
    </row>
    <row r="127" spans="1:28" ht="14.45" customHeight="1">
      <c r="A127" s="460"/>
      <c r="B127" s="460"/>
      <c r="C127" s="460"/>
      <c r="D127" s="460"/>
      <c r="E127" s="460"/>
      <c r="F127" s="461"/>
      <c r="G127" s="461"/>
      <c r="H127" s="461"/>
      <c r="I127" s="460"/>
      <c r="J127" s="460"/>
      <c r="K127" s="462"/>
      <c r="L127" s="463"/>
      <c r="N127" s="226"/>
      <c r="O127" s="226"/>
      <c r="P127" s="227"/>
      <c r="Q127" s="227"/>
      <c r="R127" s="227"/>
      <c r="S127" s="227"/>
      <c r="T127" s="227"/>
      <c r="U127" s="227"/>
      <c r="X127" s="88"/>
    </row>
    <row r="128" spans="1:28" ht="14.45" customHeight="1" thickBot="1">
      <c r="A128" s="460"/>
      <c r="B128" s="460"/>
      <c r="C128" s="460"/>
      <c r="D128" s="460"/>
      <c r="E128" s="460"/>
      <c r="F128" s="461"/>
      <c r="G128" s="461"/>
      <c r="H128" s="461"/>
      <c r="I128" s="460"/>
      <c r="J128" s="460"/>
      <c r="K128" s="462"/>
      <c r="L128" s="463"/>
      <c r="N128" s="226"/>
      <c r="O128" s="226"/>
      <c r="P128" s="227"/>
      <c r="Q128" s="227"/>
      <c r="R128" s="227"/>
      <c r="S128" s="227"/>
      <c r="T128" s="227"/>
      <c r="U128" s="227"/>
      <c r="X128" s="88"/>
    </row>
    <row r="129" spans="1:24" ht="18.75" customHeight="1" thickBot="1">
      <c r="A129" s="311" t="s">
        <v>33</v>
      </c>
      <c r="B129" s="312"/>
      <c r="C129" s="312"/>
      <c r="D129" s="312"/>
      <c r="E129" s="312"/>
      <c r="F129" s="312"/>
      <c r="G129" s="312"/>
      <c r="H129" s="312"/>
      <c r="I129" s="312"/>
      <c r="J129" s="312"/>
      <c r="K129" s="312"/>
      <c r="L129" s="313"/>
      <c r="N129" s="314" t="s">
        <v>37</v>
      </c>
      <c r="O129" s="315"/>
      <c r="P129" s="315"/>
      <c r="Q129" s="315"/>
      <c r="R129" s="315"/>
      <c r="S129" s="315"/>
      <c r="T129" s="315"/>
      <c r="U129" s="315"/>
      <c r="V129" s="316"/>
      <c r="X129" s="88"/>
    </row>
    <row r="130" spans="1:24" ht="8.25" customHeight="1">
      <c r="A130" s="300" t="s">
        <v>83</v>
      </c>
      <c r="B130" s="300" t="s">
        <v>51</v>
      </c>
      <c r="C130" s="300" t="s">
        <v>52</v>
      </c>
      <c r="D130" s="300" t="s">
        <v>24</v>
      </c>
      <c r="E130" s="300" t="s">
        <v>53</v>
      </c>
      <c r="F130" s="300" t="s">
        <v>55</v>
      </c>
      <c r="G130" s="300" t="s">
        <v>50</v>
      </c>
      <c r="H130" s="300" t="s">
        <v>64</v>
      </c>
      <c r="I130" s="300" t="s">
        <v>57</v>
      </c>
      <c r="J130" s="300" t="s">
        <v>49</v>
      </c>
      <c r="K130" s="300" t="s">
        <v>35</v>
      </c>
      <c r="L130" s="337" t="s">
        <v>48</v>
      </c>
      <c r="N130" s="324" t="s">
        <v>41</v>
      </c>
      <c r="O130" s="324"/>
      <c r="P130" s="325" t="s">
        <v>42</v>
      </c>
      <c r="Q130" s="326"/>
      <c r="R130" s="326"/>
      <c r="S130" s="326"/>
      <c r="T130" s="326"/>
      <c r="U130" s="327"/>
      <c r="V130" s="324" t="s">
        <v>43</v>
      </c>
      <c r="X130" s="88"/>
    </row>
    <row r="131" spans="1:24" ht="12.75" customHeight="1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38"/>
      <c r="N131" s="324"/>
      <c r="O131" s="324"/>
      <c r="P131" s="328"/>
      <c r="Q131" s="329"/>
      <c r="R131" s="329"/>
      <c r="S131" s="329"/>
      <c r="T131" s="329"/>
      <c r="U131" s="330"/>
      <c r="V131" s="324"/>
      <c r="X131" s="88"/>
    </row>
    <row r="132" spans="1:24" ht="12.75" customHeight="1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38"/>
      <c r="N132" s="324"/>
      <c r="O132" s="324"/>
      <c r="P132" s="328"/>
      <c r="Q132" s="329"/>
      <c r="R132" s="329"/>
      <c r="S132" s="329"/>
      <c r="T132" s="329"/>
      <c r="U132" s="330"/>
      <c r="V132" s="324"/>
      <c r="X132" s="88"/>
    </row>
    <row r="133" spans="1:24" ht="3.75" customHeight="1">
      <c r="A133" s="301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38"/>
      <c r="N133" s="324"/>
      <c r="O133" s="324"/>
      <c r="P133" s="331"/>
      <c r="Q133" s="332"/>
      <c r="R133" s="332"/>
      <c r="S133" s="332"/>
      <c r="T133" s="332"/>
      <c r="U133" s="333"/>
      <c r="V133" s="324"/>
      <c r="X133" s="88"/>
    </row>
    <row r="134" spans="1:24" ht="45.75" customHeight="1" thickBot="1">
      <c r="A134" s="301"/>
      <c r="B134" s="301"/>
      <c r="C134" s="301"/>
      <c r="D134" s="302"/>
      <c r="E134" s="302"/>
      <c r="F134" s="302"/>
      <c r="G134" s="302"/>
      <c r="H134" s="302"/>
      <c r="I134" s="302"/>
      <c r="J134" s="302"/>
      <c r="K134" s="302"/>
      <c r="L134" s="338"/>
      <c r="M134" s="98"/>
      <c r="N134" s="334" t="s">
        <v>17</v>
      </c>
      <c r="O134" s="334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88"/>
    </row>
    <row r="135" spans="1:24" ht="16.899999999999999" customHeight="1" thickBot="1">
      <c r="A135" s="317"/>
      <c r="B135" s="317"/>
      <c r="C135" s="317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229" t="s">
        <v>18</v>
      </c>
      <c r="O135" s="229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300">
        <f>A152</f>
        <v>0</v>
      </c>
      <c r="B136" s="318"/>
      <c r="C136" s="318"/>
      <c r="D136" s="320">
        <f>(C136-B136+(C136&lt;B136))*24*60</f>
        <v>0</v>
      </c>
      <c r="E136" s="322"/>
      <c r="F136" s="335">
        <f>IF(E136=0,0,(F152/J118*60))</f>
        <v>0</v>
      </c>
      <c r="G136" s="339">
        <f>IF($K136=0,0,(K136*100)/(D136*$J$3/60))</f>
        <v>0</v>
      </c>
      <c r="H136" s="335">
        <f>P134+P141</f>
        <v>0</v>
      </c>
      <c r="I136" s="339">
        <f>D136-F136-P142</f>
        <v>0</v>
      </c>
      <c r="J136" s="320">
        <f>(D136-H136)/60*E136</f>
        <v>0</v>
      </c>
      <c r="K136" s="341">
        <f>F152</f>
        <v>0</v>
      </c>
      <c r="L136" s="100">
        <f>IF($K136=0,0,K136/J136)</f>
        <v>0</v>
      </c>
      <c r="N136" s="229" t="s">
        <v>19</v>
      </c>
      <c r="O136" s="229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227"/>
    </row>
    <row r="137" spans="1:24" ht="17.25" customHeight="1" thickBot="1">
      <c r="A137" s="317"/>
      <c r="B137" s="319"/>
      <c r="C137" s="319"/>
      <c r="D137" s="321"/>
      <c r="E137" s="323"/>
      <c r="F137" s="336"/>
      <c r="G137" s="340"/>
      <c r="H137" s="336"/>
      <c r="I137" s="340"/>
      <c r="J137" s="321"/>
      <c r="K137" s="342"/>
      <c r="L137" s="101">
        <f>K136-J136</f>
        <v>0</v>
      </c>
      <c r="N137" s="229" t="s">
        <v>20</v>
      </c>
      <c r="O137" s="229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227"/>
    </row>
    <row r="138" spans="1:24" ht="17.25" customHeight="1">
      <c r="A138" s="300">
        <f>A153</f>
        <v>0</v>
      </c>
      <c r="B138" s="318"/>
      <c r="C138" s="318"/>
      <c r="D138" s="320">
        <f>(C138-B138+(C138&lt;B138))*24*60</f>
        <v>0</v>
      </c>
      <c r="E138" s="322"/>
      <c r="F138" s="335">
        <f>IF(E138=0,0,(F153/J118*60))</f>
        <v>0</v>
      </c>
      <c r="G138" s="339">
        <f>IF($K138=0,0,(K138*100)/(D138*$J$3/60))</f>
        <v>0</v>
      </c>
      <c r="H138" s="335">
        <f>Q134+Q141</f>
        <v>0</v>
      </c>
      <c r="I138" s="339">
        <f>D138-F138-Q142</f>
        <v>0</v>
      </c>
      <c r="J138" s="320">
        <f>(D138-H138)/60*E138</f>
        <v>0</v>
      </c>
      <c r="K138" s="341">
        <f>F153</f>
        <v>0</v>
      </c>
      <c r="L138" s="102">
        <f>IF($K138=0,0,K138/J138)</f>
        <v>0</v>
      </c>
      <c r="N138" s="229" t="s">
        <v>27</v>
      </c>
      <c r="O138" s="229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227"/>
    </row>
    <row r="139" spans="1:24" ht="16.899999999999999" customHeight="1" thickBot="1">
      <c r="A139" s="317"/>
      <c r="B139" s="319"/>
      <c r="C139" s="319"/>
      <c r="D139" s="321"/>
      <c r="E139" s="323"/>
      <c r="F139" s="336"/>
      <c r="G139" s="340"/>
      <c r="H139" s="336"/>
      <c r="I139" s="340"/>
      <c r="J139" s="321"/>
      <c r="K139" s="342"/>
      <c r="L139" s="101">
        <f>K138-J138</f>
        <v>0</v>
      </c>
      <c r="N139" s="230" t="s">
        <v>21</v>
      </c>
      <c r="O139" s="230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227"/>
    </row>
    <row r="140" spans="1:24" ht="16.899999999999999" customHeight="1" collapsed="1">
      <c r="A140" s="300">
        <f>A154</f>
        <v>0</v>
      </c>
      <c r="B140" s="318"/>
      <c r="C140" s="318"/>
      <c r="D140" s="320">
        <f>(C140-B140+(C140&lt;B140))*24*60</f>
        <v>0</v>
      </c>
      <c r="E140" s="322"/>
      <c r="F140" s="335">
        <f>IF(E140=0,0,(F154/J118*60))</f>
        <v>0</v>
      </c>
      <c r="G140" s="339">
        <f>IF($K140=0,0,(K140*100)/(D140*$J$3/60))</f>
        <v>0</v>
      </c>
      <c r="H140" s="335">
        <f>R134+R141</f>
        <v>0</v>
      </c>
      <c r="I140" s="339">
        <f>D140-F140-R142</f>
        <v>0</v>
      </c>
      <c r="J140" s="320">
        <f>(D140-H140)/60*E140</f>
        <v>0</v>
      </c>
      <c r="K140" s="341">
        <f>F154</f>
        <v>0</v>
      </c>
      <c r="L140" s="100">
        <f>IF($K140=0,0,K140/J140)</f>
        <v>0</v>
      </c>
      <c r="N140" s="230" t="s">
        <v>39</v>
      </c>
      <c r="O140" s="230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227"/>
      <c r="X140" s="227"/>
    </row>
    <row r="141" spans="1:24" ht="16.899999999999999" customHeight="1" thickBot="1">
      <c r="A141" s="317"/>
      <c r="B141" s="319"/>
      <c r="C141" s="319"/>
      <c r="D141" s="321"/>
      <c r="E141" s="323"/>
      <c r="F141" s="336"/>
      <c r="G141" s="340"/>
      <c r="H141" s="336"/>
      <c r="I141" s="340"/>
      <c r="J141" s="321"/>
      <c r="K141" s="342"/>
      <c r="L141" s="101">
        <f>K140-J140</f>
        <v>0</v>
      </c>
      <c r="N141" s="343" t="s">
        <v>22</v>
      </c>
      <c r="O141" s="343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227"/>
      <c r="X141" s="227"/>
    </row>
    <row r="142" spans="1:24" ht="16.899999999999999" customHeight="1" collapsed="1">
      <c r="A142" s="301">
        <f>A155</f>
        <v>0</v>
      </c>
      <c r="B142" s="348"/>
      <c r="C142" s="348"/>
      <c r="D142" s="346">
        <f>(C142-B142+(C142&lt;B142))*24*60</f>
        <v>0</v>
      </c>
      <c r="E142" s="349"/>
      <c r="F142" s="344">
        <f>IF(E142=0,0,(F155/J118*60))</f>
        <v>0</v>
      </c>
      <c r="G142" s="339">
        <f>IF($K142=0,0,(K142*100)/(D142*$J$3/60))</f>
        <v>0</v>
      </c>
      <c r="H142" s="344">
        <f>S134+S141</f>
        <v>0</v>
      </c>
      <c r="I142" s="345">
        <f>D142-F142-S142</f>
        <v>0</v>
      </c>
      <c r="J142" s="346">
        <f>(D142-H142)/60*E142</f>
        <v>0</v>
      </c>
      <c r="K142" s="341">
        <f>F155</f>
        <v>0</v>
      </c>
      <c r="L142" s="100">
        <f>IF($K142=0,0,K142/J142)</f>
        <v>0</v>
      </c>
      <c r="N142" s="347" t="s">
        <v>15</v>
      </c>
      <c r="O142" s="347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227"/>
      <c r="X142" s="227"/>
    </row>
    <row r="143" spans="1:24" ht="16.899999999999999" customHeight="1" thickBot="1">
      <c r="A143" s="317"/>
      <c r="B143" s="319"/>
      <c r="C143" s="319"/>
      <c r="D143" s="321"/>
      <c r="E143" s="323"/>
      <c r="F143" s="336"/>
      <c r="G143" s="340"/>
      <c r="H143" s="336"/>
      <c r="I143" s="340"/>
      <c r="J143" s="321"/>
      <c r="K143" s="342"/>
      <c r="L143" s="101">
        <f>K142-J142</f>
        <v>0</v>
      </c>
      <c r="N143" s="347"/>
      <c r="O143" s="347"/>
      <c r="P143" s="19"/>
      <c r="Q143" s="19"/>
      <c r="R143" s="19"/>
      <c r="S143" s="19"/>
      <c r="T143" s="19"/>
      <c r="U143" s="19"/>
      <c r="V143" s="19"/>
      <c r="W143" s="227"/>
      <c r="X143" s="227"/>
    </row>
    <row r="144" spans="1:24" ht="16.899999999999999" customHeight="1">
      <c r="A144" s="300">
        <f>A156</f>
        <v>0</v>
      </c>
      <c r="B144" s="318"/>
      <c r="C144" s="318"/>
      <c r="D144" s="320">
        <f>(C144-B144+(C144&lt;B144))*24*60</f>
        <v>0</v>
      </c>
      <c r="E144" s="322"/>
      <c r="F144" s="335">
        <f>IF(E144=0,0,(F156/J118*60))</f>
        <v>0</v>
      </c>
      <c r="G144" s="339">
        <f>IF($K144=0,0,(K144*100)/(D144*$J$3/60))</f>
        <v>0</v>
      </c>
      <c r="H144" s="335">
        <f>T134+T141</f>
        <v>0</v>
      </c>
      <c r="I144" s="339">
        <f>D144-F144-T142</f>
        <v>0</v>
      </c>
      <c r="J144" s="320">
        <f>(D144-H144)/60*E144</f>
        <v>0</v>
      </c>
      <c r="K144" s="341">
        <f>F156</f>
        <v>0</v>
      </c>
      <c r="L144" s="100">
        <f>IF($K144=0,0,K144/J144)</f>
        <v>0</v>
      </c>
      <c r="V144" s="227"/>
      <c r="W144" s="227"/>
      <c r="X144" s="227"/>
    </row>
    <row r="145" spans="1:26" ht="16.899999999999999" customHeight="1" thickBot="1">
      <c r="A145" s="317"/>
      <c r="B145" s="319"/>
      <c r="C145" s="319"/>
      <c r="D145" s="321"/>
      <c r="E145" s="323"/>
      <c r="F145" s="336"/>
      <c r="G145" s="340"/>
      <c r="H145" s="336"/>
      <c r="I145" s="340"/>
      <c r="J145" s="321"/>
      <c r="K145" s="342"/>
      <c r="L145" s="101">
        <f>K144-J144</f>
        <v>0</v>
      </c>
      <c r="V145" s="227"/>
      <c r="W145" s="227"/>
      <c r="X145" s="227"/>
    </row>
    <row r="146" spans="1:26" ht="16.899999999999999" customHeight="1">
      <c r="A146" s="300">
        <f>A157</f>
        <v>0</v>
      </c>
      <c r="B146" s="318"/>
      <c r="C146" s="318"/>
      <c r="D146" s="320">
        <f>(C146-B146+(C146&lt;B146))*24*60</f>
        <v>0</v>
      </c>
      <c r="E146" s="322"/>
      <c r="F146" s="335">
        <f>IF(E146=0,0,(F157/J118*60))</f>
        <v>0</v>
      </c>
      <c r="G146" s="339">
        <f>IF($K146=0,0,(K146*100)/(D146*$J$3/60))</f>
        <v>0</v>
      </c>
      <c r="H146" s="335">
        <f>U134+U141</f>
        <v>0</v>
      </c>
      <c r="I146" s="339">
        <f>D146-F146-U142</f>
        <v>0</v>
      </c>
      <c r="J146" s="320">
        <f>(D146-H146)/60*E146</f>
        <v>0</v>
      </c>
      <c r="K146" s="341">
        <f>F157</f>
        <v>0</v>
      </c>
      <c r="L146" s="100">
        <f>IF($K146=0,0,K146/J146)</f>
        <v>0</v>
      </c>
      <c r="V146" s="227"/>
      <c r="W146" s="227"/>
      <c r="X146" s="227"/>
    </row>
    <row r="147" spans="1:26" ht="16.899999999999999" customHeight="1" thickBot="1">
      <c r="A147" s="317"/>
      <c r="B147" s="319"/>
      <c r="C147" s="319"/>
      <c r="D147" s="321"/>
      <c r="E147" s="323"/>
      <c r="F147" s="336"/>
      <c r="G147" s="340"/>
      <c r="H147" s="336"/>
      <c r="I147" s="340"/>
      <c r="J147" s="321"/>
      <c r="K147" s="342"/>
      <c r="L147" s="103">
        <f>K146-J146</f>
        <v>0</v>
      </c>
      <c r="V147" s="227"/>
      <c r="W147" s="227"/>
      <c r="X147" s="227"/>
    </row>
    <row r="148" spans="1:26" s="104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228" t="s">
        <v>81</v>
      </c>
      <c r="K148" s="140" t="s">
        <v>82</v>
      </c>
      <c r="L148" s="354">
        <f>IF($K149=0,0,K149/J149)</f>
        <v>0</v>
      </c>
      <c r="N148"/>
      <c r="O148"/>
      <c r="P148"/>
      <c r="Q148"/>
      <c r="R148"/>
      <c r="S148"/>
      <c r="T148"/>
      <c r="U148"/>
      <c r="V148" s="227"/>
      <c r="W148" s="105"/>
      <c r="X148" s="105"/>
    </row>
    <row r="149" spans="1:26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41">
        <f>J136+J138+J140+J142+J144+J146</f>
        <v>0</v>
      </c>
      <c r="K149" s="140">
        <f>K136+K138+K140+K142+K144+K146</f>
        <v>0</v>
      </c>
      <c r="L149" s="355"/>
      <c r="M149" s="227"/>
      <c r="V149" s="227"/>
      <c r="W149" s="227"/>
      <c r="X149" s="227"/>
    </row>
    <row r="150" spans="1:26" ht="17.25" customHeight="1">
      <c r="A150" s="363" t="s">
        <v>11</v>
      </c>
      <c r="B150" s="364"/>
      <c r="C150" s="364"/>
      <c r="D150" s="364"/>
      <c r="E150" s="337"/>
      <c r="F150" s="300" t="s">
        <v>78</v>
      </c>
      <c r="G150" s="300" t="s">
        <v>80</v>
      </c>
      <c r="H150" s="367"/>
      <c r="I150" s="20"/>
      <c r="J150" s="21"/>
      <c r="K150" s="22"/>
      <c r="L150" s="367" t="s">
        <v>56</v>
      </c>
      <c r="M150" s="356"/>
      <c r="V150" s="227"/>
      <c r="W150" s="106"/>
      <c r="X150" s="106"/>
    </row>
    <row r="151" spans="1:26" ht="17.25" customHeight="1" thickBot="1">
      <c r="A151" s="365"/>
      <c r="B151" s="366"/>
      <c r="C151" s="366"/>
      <c r="D151" s="366"/>
      <c r="E151" s="338"/>
      <c r="F151" s="302"/>
      <c r="G151" s="301"/>
      <c r="H151" s="416"/>
      <c r="I151" s="117"/>
      <c r="J151" s="118"/>
      <c r="K151" s="115"/>
      <c r="L151" s="368"/>
      <c r="M151" s="356"/>
      <c r="V151" s="227"/>
      <c r="W151" s="106"/>
      <c r="X151" s="106"/>
    </row>
    <row r="152" spans="1:26" ht="15.75" thickBot="1">
      <c r="A152" s="357"/>
      <c r="B152" s="358"/>
      <c r="C152" s="358"/>
      <c r="D152" s="358"/>
      <c r="E152" s="359"/>
      <c r="F152" s="62"/>
      <c r="G152" s="63"/>
      <c r="H152" s="131"/>
      <c r="I152" s="121"/>
      <c r="J152" s="135"/>
      <c r="K152" s="123">
        <f>G152</f>
        <v>0</v>
      </c>
      <c r="L152" s="136"/>
      <c r="M152" s="133"/>
      <c r="V152" s="227"/>
      <c r="W152" s="227"/>
      <c r="X152" s="227"/>
    </row>
    <row r="153" spans="1:26" ht="13.5" customHeight="1" thickBot="1">
      <c r="A153" s="360"/>
      <c r="B153" s="361"/>
      <c r="C153" s="361"/>
      <c r="D153" s="361"/>
      <c r="E153" s="362"/>
      <c r="F153" s="62"/>
      <c r="G153" s="64"/>
      <c r="H153" s="132"/>
      <c r="I153" s="110"/>
      <c r="J153" s="134"/>
      <c r="K153" s="17">
        <f t="shared" ref="K153:K157" si="30">G153</f>
        <v>0</v>
      </c>
      <c r="L153" s="137"/>
      <c r="M153" s="133"/>
      <c r="V153" s="227"/>
      <c r="W153" s="227"/>
      <c r="X153" s="227"/>
    </row>
    <row r="154" spans="1:26" ht="13.5" customHeight="1" thickBot="1">
      <c r="A154" s="360"/>
      <c r="B154" s="361"/>
      <c r="C154" s="361"/>
      <c r="D154" s="361"/>
      <c r="E154" s="362"/>
      <c r="F154" s="62"/>
      <c r="G154" s="64"/>
      <c r="H154" s="132"/>
      <c r="I154" s="110"/>
      <c r="J154" s="134"/>
      <c r="K154" s="17">
        <f t="shared" si="30"/>
        <v>0</v>
      </c>
      <c r="L154" s="137"/>
      <c r="M154" s="133"/>
      <c r="V154" s="227"/>
      <c r="W154" s="227"/>
      <c r="X154" s="227"/>
    </row>
    <row r="155" spans="1:26" ht="13.5" customHeight="1" thickBot="1">
      <c r="A155" s="360"/>
      <c r="B155" s="361"/>
      <c r="C155" s="361"/>
      <c r="D155" s="361"/>
      <c r="E155" s="362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227"/>
      <c r="W155" s="227"/>
      <c r="X155" s="227"/>
    </row>
    <row r="156" spans="1:26" ht="13.5" customHeight="1" thickBot="1">
      <c r="A156" s="360"/>
      <c r="B156" s="361"/>
      <c r="C156" s="361"/>
      <c r="D156" s="361"/>
      <c r="E156" s="362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227"/>
      <c r="W156" s="227"/>
      <c r="X156" s="227"/>
    </row>
    <row r="157" spans="1:26" ht="13.5" customHeight="1" thickBot="1">
      <c r="A157" s="369"/>
      <c r="B157" s="370"/>
      <c r="C157" s="370"/>
      <c r="D157" s="370"/>
      <c r="E157" s="371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227"/>
      <c r="W157" s="227"/>
      <c r="X157" s="227"/>
    </row>
    <row r="158" spans="1:26" ht="13.5" thickBot="1">
      <c r="A158" s="372" t="s">
        <v>79</v>
      </c>
      <c r="B158" s="373"/>
      <c r="C158" s="373"/>
      <c r="D158" s="373"/>
      <c r="E158" s="373"/>
      <c r="F158" s="374"/>
      <c r="G158" s="374"/>
      <c r="H158" s="374"/>
      <c r="I158" s="373"/>
      <c r="J158" s="375"/>
      <c r="K158" s="116">
        <f>SUM(K152:K157)</f>
        <v>0</v>
      </c>
      <c r="L158" s="116">
        <f>SUM(L153+L153)</f>
        <v>0</v>
      </c>
      <c r="M158" s="112"/>
      <c r="V158" s="227"/>
    </row>
    <row r="159" spans="1:26" ht="12.75" customHeight="1" thickBot="1"/>
    <row r="160" spans="1:26" ht="12.75" customHeight="1" thickBot="1">
      <c r="A160" s="376" t="s">
        <v>11</v>
      </c>
      <c r="B160" s="376" t="s">
        <v>59</v>
      </c>
      <c r="C160" s="378"/>
      <c r="D160" s="380" t="s">
        <v>58</v>
      </c>
      <c r="E160" s="378" t="s">
        <v>1</v>
      </c>
      <c r="F160" s="383" t="s">
        <v>6</v>
      </c>
      <c r="G160" s="384"/>
      <c r="H160" s="380" t="s">
        <v>5</v>
      </c>
      <c r="I160" s="388" t="s">
        <v>12</v>
      </c>
      <c r="J160" s="389"/>
      <c r="K160" s="380" t="s">
        <v>38</v>
      </c>
      <c r="L160" s="376" t="s">
        <v>0</v>
      </c>
      <c r="M160" s="383"/>
      <c r="N160" s="384"/>
      <c r="O160" s="380" t="s">
        <v>4</v>
      </c>
      <c r="P160" s="380" t="s">
        <v>2</v>
      </c>
      <c r="Q160" s="380" t="s">
        <v>3</v>
      </c>
      <c r="S160" s="390" t="s">
        <v>26</v>
      </c>
      <c r="T160" s="391"/>
      <c r="U160" s="391"/>
      <c r="V160" s="391"/>
      <c r="W160" s="391"/>
      <c r="X160" s="391"/>
      <c r="Y160" s="391"/>
      <c r="Z160" s="392"/>
    </row>
    <row r="161" spans="1:28" s="85" customFormat="1" ht="25.5" customHeight="1" thickBot="1">
      <c r="A161" s="377"/>
      <c r="B161" s="377"/>
      <c r="C161" s="379"/>
      <c r="D161" s="381"/>
      <c r="E161" s="382"/>
      <c r="F161" s="385"/>
      <c r="G161" s="386"/>
      <c r="H161" s="387"/>
      <c r="I161" s="27" t="s">
        <v>13</v>
      </c>
      <c r="J161" s="28" t="s">
        <v>14</v>
      </c>
      <c r="K161" s="381"/>
      <c r="L161" s="377"/>
      <c r="M161" s="399"/>
      <c r="N161" s="400"/>
      <c r="O161" s="381"/>
      <c r="P161" s="381"/>
      <c r="Q161" s="381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405">
        <f>A152</f>
        <v>0</v>
      </c>
      <c r="B162" s="23">
        <f>B136</f>
        <v>0</v>
      </c>
      <c r="C162" s="23">
        <f>B162+1/24</f>
        <v>4.1666666666666664E-2</v>
      </c>
      <c r="D162" s="1"/>
      <c r="E162" s="233"/>
      <c r="F162" s="408"/>
      <c r="G162" s="409"/>
      <c r="H162" s="2"/>
      <c r="I162" s="3"/>
      <c r="J162" s="3"/>
      <c r="K162" s="29">
        <f>(J162-I162+(J162&lt;I162))*24*60</f>
        <v>0</v>
      </c>
      <c r="L162" s="410"/>
      <c r="M162" s="411"/>
      <c r="N162" s="412"/>
      <c r="O162" s="35">
        <f t="shared" ref="O162:O225" si="31">IF(H162=$V$5,$F$122,"")</f>
        <v>0</v>
      </c>
      <c r="P162" s="233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406"/>
      <c r="B163" s="24">
        <f>C162</f>
        <v>4.1666666666666664E-2</v>
      </c>
      <c r="C163" s="24">
        <f>B163+1/24</f>
        <v>8.3333333333333329E-2</v>
      </c>
      <c r="D163" s="5"/>
      <c r="E163" s="231"/>
      <c r="F163" s="398"/>
      <c r="G163" s="398"/>
      <c r="H163" s="6"/>
      <c r="I163" s="7"/>
      <c r="J163" s="7"/>
      <c r="K163" s="30">
        <f t="shared" ref="K163:K226" si="32">(J163-I163+(J163&lt;I163))*24*60</f>
        <v>0</v>
      </c>
      <c r="L163" s="395"/>
      <c r="M163" s="396"/>
      <c r="N163" s="397"/>
      <c r="O163" s="36">
        <f t="shared" si="31"/>
        <v>0</v>
      </c>
      <c r="P163" s="231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406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231"/>
      <c r="F164" s="398"/>
      <c r="G164" s="398"/>
      <c r="H164" s="6"/>
      <c r="I164" s="7"/>
      <c r="J164" s="7"/>
      <c r="K164" s="30">
        <f t="shared" si="32"/>
        <v>0</v>
      </c>
      <c r="L164" s="395"/>
      <c r="M164" s="396"/>
      <c r="N164" s="397"/>
      <c r="O164" s="36">
        <f t="shared" si="31"/>
        <v>0</v>
      </c>
      <c r="P164" s="231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406"/>
      <c r="B165" s="24">
        <f t="shared" si="41"/>
        <v>0.125</v>
      </c>
      <c r="C165" s="24">
        <f t="shared" si="42"/>
        <v>0.16666666666666666</v>
      </c>
      <c r="D165" s="5"/>
      <c r="E165" s="231"/>
      <c r="F165" s="398"/>
      <c r="G165" s="398"/>
      <c r="H165" s="6"/>
      <c r="I165" s="7"/>
      <c r="J165" s="7"/>
      <c r="K165" s="30">
        <f t="shared" si="32"/>
        <v>0</v>
      </c>
      <c r="L165" s="395"/>
      <c r="M165" s="396"/>
      <c r="N165" s="397"/>
      <c r="O165" s="36">
        <f t="shared" si="31"/>
        <v>0</v>
      </c>
      <c r="P165" s="231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406"/>
      <c r="B166" s="24">
        <f t="shared" si="41"/>
        <v>0.16666666666666666</v>
      </c>
      <c r="C166" s="24">
        <f t="shared" si="42"/>
        <v>0.20833333333333331</v>
      </c>
      <c r="D166" s="5"/>
      <c r="E166" s="231"/>
      <c r="F166" s="398"/>
      <c r="G166" s="398"/>
      <c r="H166" s="6"/>
      <c r="I166" s="7"/>
      <c r="J166" s="7"/>
      <c r="K166" s="30">
        <f t="shared" si="32"/>
        <v>0</v>
      </c>
      <c r="L166" s="395"/>
      <c r="M166" s="396"/>
      <c r="N166" s="397"/>
      <c r="O166" s="36">
        <f t="shared" si="31"/>
        <v>0</v>
      </c>
      <c r="P166" s="231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406"/>
      <c r="B167" s="24">
        <f t="shared" si="41"/>
        <v>0.20833333333333331</v>
      </c>
      <c r="C167" s="24">
        <f t="shared" si="42"/>
        <v>0.24999999999999997</v>
      </c>
      <c r="D167" s="5"/>
      <c r="E167" s="231"/>
      <c r="F167" s="398"/>
      <c r="G167" s="398"/>
      <c r="H167" s="6"/>
      <c r="I167" s="7"/>
      <c r="J167" s="7"/>
      <c r="K167" s="30">
        <f t="shared" si="32"/>
        <v>0</v>
      </c>
      <c r="L167" s="395"/>
      <c r="M167" s="396"/>
      <c r="N167" s="397"/>
      <c r="O167" s="36">
        <f t="shared" si="31"/>
        <v>0</v>
      </c>
      <c r="P167" s="231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406"/>
      <c r="B168" s="24">
        <f t="shared" si="41"/>
        <v>0.24999999999999997</v>
      </c>
      <c r="C168" s="24">
        <f t="shared" si="42"/>
        <v>0.29166666666666663</v>
      </c>
      <c r="D168" s="5"/>
      <c r="E168" s="234"/>
      <c r="F168" s="398"/>
      <c r="G168" s="398"/>
      <c r="H168" s="6"/>
      <c r="I168" s="7"/>
      <c r="J168" s="7"/>
      <c r="K168" s="30">
        <f t="shared" si="32"/>
        <v>0</v>
      </c>
      <c r="L168" s="395"/>
      <c r="M168" s="396"/>
      <c r="N168" s="397"/>
      <c r="O168" s="36">
        <f t="shared" si="31"/>
        <v>0</v>
      </c>
      <c r="P168" s="231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406"/>
      <c r="B169" s="24">
        <f t="shared" si="41"/>
        <v>0.29166666666666663</v>
      </c>
      <c r="C169" s="24">
        <f t="shared" si="42"/>
        <v>0.33333333333333331</v>
      </c>
      <c r="D169" s="5"/>
      <c r="E169" s="234"/>
      <c r="F169" s="393"/>
      <c r="G169" s="394"/>
      <c r="H169" s="6"/>
      <c r="I169" s="7"/>
      <c r="J169" s="7"/>
      <c r="K169" s="30">
        <f t="shared" si="32"/>
        <v>0</v>
      </c>
      <c r="L169" s="395"/>
      <c r="M169" s="396"/>
      <c r="N169" s="397"/>
      <c r="O169" s="36">
        <f t="shared" si="31"/>
        <v>0</v>
      </c>
      <c r="P169" s="231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406"/>
      <c r="B170" s="24">
        <f t="shared" si="41"/>
        <v>0.33333333333333331</v>
      </c>
      <c r="C170" s="24">
        <f t="shared" si="42"/>
        <v>0.375</v>
      </c>
      <c r="D170" s="5"/>
      <c r="E170" s="234"/>
      <c r="F170" s="393"/>
      <c r="G170" s="394"/>
      <c r="H170" s="6"/>
      <c r="I170" s="7"/>
      <c r="J170" s="7"/>
      <c r="K170" s="30">
        <f t="shared" si="32"/>
        <v>0</v>
      </c>
      <c r="L170" s="395"/>
      <c r="M170" s="396"/>
      <c r="N170" s="397"/>
      <c r="O170" s="36">
        <f t="shared" si="31"/>
        <v>0</v>
      </c>
      <c r="P170" s="231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406"/>
      <c r="B171" s="24">
        <f t="shared" si="41"/>
        <v>0.375</v>
      </c>
      <c r="C171" s="24">
        <f t="shared" si="42"/>
        <v>0.41666666666666669</v>
      </c>
      <c r="D171" s="5"/>
      <c r="E171" s="234"/>
      <c r="F171" s="398"/>
      <c r="G171" s="398"/>
      <c r="H171" s="6"/>
      <c r="I171" s="7"/>
      <c r="J171" s="7"/>
      <c r="K171" s="30">
        <f t="shared" si="32"/>
        <v>0</v>
      </c>
      <c r="L171" s="395"/>
      <c r="M171" s="396"/>
      <c r="N171" s="397"/>
      <c r="O171" s="36">
        <f t="shared" si="31"/>
        <v>0</v>
      </c>
      <c r="P171" s="231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406"/>
      <c r="B172" s="24">
        <f t="shared" si="41"/>
        <v>0.41666666666666669</v>
      </c>
      <c r="C172" s="24">
        <f t="shared" si="42"/>
        <v>0.45833333333333337</v>
      </c>
      <c r="D172" s="10"/>
      <c r="E172" s="234"/>
      <c r="F172" s="398"/>
      <c r="G172" s="398"/>
      <c r="H172" s="6"/>
      <c r="I172" s="7"/>
      <c r="J172" s="7"/>
      <c r="K172" s="30">
        <f t="shared" si="32"/>
        <v>0</v>
      </c>
      <c r="L172" s="395"/>
      <c r="M172" s="396"/>
      <c r="N172" s="397"/>
      <c r="O172" s="36">
        <f t="shared" si="31"/>
        <v>0</v>
      </c>
      <c r="P172" s="231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407"/>
      <c r="B173" s="25">
        <f t="shared" si="41"/>
        <v>0.45833333333333337</v>
      </c>
      <c r="C173" s="26">
        <f t="shared" si="42"/>
        <v>0.5</v>
      </c>
      <c r="D173" s="235"/>
      <c r="E173" s="235"/>
      <c r="F173" s="401"/>
      <c r="G173" s="401"/>
      <c r="H173" s="6"/>
      <c r="I173" s="13"/>
      <c r="J173" s="13"/>
      <c r="K173" s="31">
        <f t="shared" si="32"/>
        <v>0</v>
      </c>
      <c r="L173" s="402"/>
      <c r="M173" s="403"/>
      <c r="N173" s="404"/>
      <c r="O173" s="39">
        <f t="shared" si="31"/>
        <v>0</v>
      </c>
      <c r="P173" s="232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405">
        <f>A153</f>
        <v>0</v>
      </c>
      <c r="B174" s="23">
        <f>B138</f>
        <v>0</v>
      </c>
      <c r="C174" s="23">
        <f>B174+1/24</f>
        <v>4.1666666666666664E-2</v>
      </c>
      <c r="D174" s="1"/>
      <c r="E174" s="233"/>
      <c r="F174" s="408"/>
      <c r="G174" s="409"/>
      <c r="H174" s="2"/>
      <c r="I174" s="3"/>
      <c r="J174" s="3"/>
      <c r="K174" s="29">
        <f t="shared" si="32"/>
        <v>0</v>
      </c>
      <c r="L174" s="410"/>
      <c r="M174" s="411"/>
      <c r="N174" s="412"/>
      <c r="O174" s="35">
        <f t="shared" si="31"/>
        <v>0</v>
      </c>
      <c r="P174" s="233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406"/>
      <c r="B175" s="24">
        <f>C174</f>
        <v>4.1666666666666664E-2</v>
      </c>
      <c r="C175" s="24">
        <f>B175+1/24</f>
        <v>8.3333333333333329E-2</v>
      </c>
      <c r="D175" s="5"/>
      <c r="E175" s="231"/>
      <c r="F175" s="398"/>
      <c r="G175" s="398"/>
      <c r="H175" s="6"/>
      <c r="I175" s="7"/>
      <c r="J175" s="7"/>
      <c r="K175" s="30">
        <f t="shared" si="32"/>
        <v>0</v>
      </c>
      <c r="L175" s="395"/>
      <c r="M175" s="396"/>
      <c r="N175" s="397"/>
      <c r="O175" s="36">
        <f t="shared" si="31"/>
        <v>0</v>
      </c>
      <c r="P175" s="231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406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231"/>
      <c r="F176" s="398"/>
      <c r="G176" s="398"/>
      <c r="H176" s="6"/>
      <c r="I176" s="7"/>
      <c r="J176" s="7"/>
      <c r="K176" s="30">
        <f t="shared" si="32"/>
        <v>0</v>
      </c>
      <c r="L176" s="395"/>
      <c r="M176" s="396"/>
      <c r="N176" s="397"/>
      <c r="O176" s="36">
        <f t="shared" si="31"/>
        <v>0</v>
      </c>
      <c r="P176" s="231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406"/>
      <c r="B177" s="24">
        <f t="shared" si="43"/>
        <v>0.125</v>
      </c>
      <c r="C177" s="24">
        <f t="shared" si="44"/>
        <v>0.16666666666666666</v>
      </c>
      <c r="D177" s="5"/>
      <c r="E177" s="231"/>
      <c r="F177" s="398"/>
      <c r="G177" s="398"/>
      <c r="H177" s="6"/>
      <c r="I177" s="7"/>
      <c r="J177" s="7"/>
      <c r="K177" s="30">
        <f t="shared" si="32"/>
        <v>0</v>
      </c>
      <c r="L177" s="395"/>
      <c r="M177" s="396"/>
      <c r="N177" s="397"/>
      <c r="O177" s="36">
        <f t="shared" si="31"/>
        <v>0</v>
      </c>
      <c r="P177" s="231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406"/>
      <c r="B178" s="24">
        <f t="shared" si="43"/>
        <v>0.16666666666666666</v>
      </c>
      <c r="C178" s="24">
        <f t="shared" si="44"/>
        <v>0.20833333333333331</v>
      </c>
      <c r="D178" s="5"/>
      <c r="E178" s="231"/>
      <c r="F178" s="398"/>
      <c r="G178" s="398"/>
      <c r="H178" s="6"/>
      <c r="I178" s="7"/>
      <c r="J178" s="7"/>
      <c r="K178" s="30">
        <f t="shared" si="32"/>
        <v>0</v>
      </c>
      <c r="L178" s="395"/>
      <c r="M178" s="396"/>
      <c r="N178" s="397"/>
      <c r="O178" s="36">
        <f t="shared" si="31"/>
        <v>0</v>
      </c>
      <c r="P178" s="231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406"/>
      <c r="B179" s="24">
        <f t="shared" si="43"/>
        <v>0.20833333333333331</v>
      </c>
      <c r="C179" s="24">
        <f t="shared" si="44"/>
        <v>0.24999999999999997</v>
      </c>
      <c r="D179" s="5"/>
      <c r="E179" s="231"/>
      <c r="F179" s="398"/>
      <c r="G179" s="398"/>
      <c r="H179" s="6"/>
      <c r="I179" s="7"/>
      <c r="J179" s="7"/>
      <c r="K179" s="30">
        <f t="shared" si="32"/>
        <v>0</v>
      </c>
      <c r="L179" s="395"/>
      <c r="M179" s="396"/>
      <c r="N179" s="397"/>
      <c r="O179" s="36">
        <f t="shared" si="31"/>
        <v>0</v>
      </c>
      <c r="P179" s="231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406"/>
      <c r="B180" s="24">
        <f t="shared" si="43"/>
        <v>0.24999999999999997</v>
      </c>
      <c r="C180" s="24">
        <f t="shared" si="44"/>
        <v>0.29166666666666663</v>
      </c>
      <c r="D180" s="5"/>
      <c r="E180" s="234"/>
      <c r="F180" s="398"/>
      <c r="G180" s="398"/>
      <c r="H180" s="6"/>
      <c r="I180" s="7"/>
      <c r="J180" s="7"/>
      <c r="K180" s="30">
        <f t="shared" si="32"/>
        <v>0</v>
      </c>
      <c r="L180" s="395"/>
      <c r="M180" s="396"/>
      <c r="N180" s="397"/>
      <c r="O180" s="36">
        <f t="shared" si="31"/>
        <v>0</v>
      </c>
      <c r="P180" s="231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406"/>
      <c r="B181" s="24">
        <f t="shared" si="43"/>
        <v>0.29166666666666663</v>
      </c>
      <c r="C181" s="24">
        <f t="shared" si="44"/>
        <v>0.33333333333333331</v>
      </c>
      <c r="D181" s="5"/>
      <c r="E181" s="234"/>
      <c r="F181" s="393"/>
      <c r="G181" s="394"/>
      <c r="H181" s="6"/>
      <c r="I181" s="7"/>
      <c r="J181" s="7"/>
      <c r="K181" s="30">
        <f t="shared" si="32"/>
        <v>0</v>
      </c>
      <c r="L181" s="395"/>
      <c r="M181" s="396"/>
      <c r="N181" s="397"/>
      <c r="O181" s="36">
        <f t="shared" si="31"/>
        <v>0</v>
      </c>
      <c r="P181" s="231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406"/>
      <c r="B182" s="24">
        <f t="shared" si="43"/>
        <v>0.33333333333333331</v>
      </c>
      <c r="C182" s="24">
        <f t="shared" si="44"/>
        <v>0.375</v>
      </c>
      <c r="D182" s="5"/>
      <c r="E182" s="234"/>
      <c r="F182" s="393"/>
      <c r="G182" s="394"/>
      <c r="H182" s="6"/>
      <c r="I182" s="7"/>
      <c r="J182" s="7"/>
      <c r="K182" s="30">
        <f t="shared" si="32"/>
        <v>0</v>
      </c>
      <c r="L182" s="395"/>
      <c r="M182" s="396"/>
      <c r="N182" s="397"/>
      <c r="O182" s="36">
        <f t="shared" si="31"/>
        <v>0</v>
      </c>
      <c r="P182" s="231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406"/>
      <c r="B183" s="24">
        <f t="shared" si="43"/>
        <v>0.375</v>
      </c>
      <c r="C183" s="24">
        <f t="shared" si="44"/>
        <v>0.41666666666666669</v>
      </c>
      <c r="D183" s="5"/>
      <c r="E183" s="234"/>
      <c r="F183" s="398"/>
      <c r="G183" s="398"/>
      <c r="H183" s="6"/>
      <c r="I183" s="7"/>
      <c r="J183" s="7"/>
      <c r="K183" s="30">
        <f t="shared" si="32"/>
        <v>0</v>
      </c>
      <c r="L183" s="395"/>
      <c r="M183" s="396"/>
      <c r="N183" s="397"/>
      <c r="O183" s="36">
        <f t="shared" si="31"/>
        <v>0</v>
      </c>
      <c r="P183" s="231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407"/>
      <c r="B184" s="25">
        <f t="shared" si="43"/>
        <v>0.41666666666666669</v>
      </c>
      <c r="C184" s="25">
        <f t="shared" si="44"/>
        <v>0.45833333333333337</v>
      </c>
      <c r="D184" s="15"/>
      <c r="E184" s="235"/>
      <c r="F184" s="401"/>
      <c r="G184" s="401"/>
      <c r="H184" s="12"/>
      <c r="I184" s="13"/>
      <c r="J184" s="13"/>
      <c r="K184" s="31">
        <f t="shared" si="32"/>
        <v>0</v>
      </c>
      <c r="L184" s="402"/>
      <c r="M184" s="403"/>
      <c r="N184" s="404"/>
      <c r="O184" s="39">
        <f t="shared" si="31"/>
        <v>0</v>
      </c>
      <c r="P184" s="232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405">
        <f>A154</f>
        <v>0</v>
      </c>
      <c r="B185" s="23">
        <f>B140</f>
        <v>0</v>
      </c>
      <c r="C185" s="23">
        <f>B185+1/24</f>
        <v>4.1666666666666664E-2</v>
      </c>
      <c r="D185" s="1"/>
      <c r="E185" s="233"/>
      <c r="F185" s="408"/>
      <c r="G185" s="409"/>
      <c r="H185" s="2"/>
      <c r="I185" s="3"/>
      <c r="J185" s="3"/>
      <c r="K185" s="29">
        <f t="shared" si="32"/>
        <v>0</v>
      </c>
      <c r="L185" s="410"/>
      <c r="M185" s="411"/>
      <c r="N185" s="412"/>
      <c r="O185" s="35">
        <f t="shared" si="31"/>
        <v>0</v>
      </c>
      <c r="P185" s="233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406"/>
      <c r="B186" s="24">
        <f>C185</f>
        <v>4.1666666666666664E-2</v>
      </c>
      <c r="C186" s="24">
        <f>B186+1/24</f>
        <v>8.3333333333333329E-2</v>
      </c>
      <c r="D186" s="5"/>
      <c r="E186" s="231"/>
      <c r="F186" s="398"/>
      <c r="G186" s="398"/>
      <c r="H186" s="6"/>
      <c r="I186" s="7"/>
      <c r="J186" s="7"/>
      <c r="K186" s="30">
        <f t="shared" si="32"/>
        <v>0</v>
      </c>
      <c r="L186" s="395"/>
      <c r="M186" s="396"/>
      <c r="N186" s="397"/>
      <c r="O186" s="36">
        <f t="shared" si="31"/>
        <v>0</v>
      </c>
      <c r="P186" s="231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40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231"/>
      <c r="F187" s="398"/>
      <c r="G187" s="398"/>
      <c r="H187" s="6"/>
      <c r="I187" s="7"/>
      <c r="J187" s="7"/>
      <c r="K187" s="30">
        <f t="shared" si="32"/>
        <v>0</v>
      </c>
      <c r="L187" s="395"/>
      <c r="M187" s="396"/>
      <c r="N187" s="397"/>
      <c r="O187" s="36">
        <f t="shared" si="31"/>
        <v>0</v>
      </c>
      <c r="P187" s="231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406"/>
      <c r="B188" s="24">
        <f t="shared" si="45"/>
        <v>0.125</v>
      </c>
      <c r="C188" s="24">
        <f t="shared" si="46"/>
        <v>0.16666666666666666</v>
      </c>
      <c r="D188" s="5"/>
      <c r="E188" s="231"/>
      <c r="F188" s="398"/>
      <c r="G188" s="398"/>
      <c r="H188" s="6"/>
      <c r="I188" s="7"/>
      <c r="J188" s="7"/>
      <c r="K188" s="30">
        <f t="shared" si="32"/>
        <v>0</v>
      </c>
      <c r="L188" s="395"/>
      <c r="M188" s="396"/>
      <c r="N188" s="397"/>
      <c r="O188" s="36">
        <f t="shared" si="31"/>
        <v>0</v>
      </c>
      <c r="P188" s="231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406"/>
      <c r="B189" s="24">
        <f t="shared" si="45"/>
        <v>0.16666666666666666</v>
      </c>
      <c r="C189" s="24">
        <f t="shared" si="46"/>
        <v>0.20833333333333331</v>
      </c>
      <c r="D189" s="5"/>
      <c r="E189" s="231"/>
      <c r="F189" s="398"/>
      <c r="G189" s="398"/>
      <c r="H189" s="6"/>
      <c r="I189" s="7"/>
      <c r="J189" s="7"/>
      <c r="K189" s="30">
        <f t="shared" si="32"/>
        <v>0</v>
      </c>
      <c r="L189" s="395"/>
      <c r="M189" s="396"/>
      <c r="N189" s="397"/>
      <c r="O189" s="36">
        <f t="shared" si="31"/>
        <v>0</v>
      </c>
      <c r="P189" s="231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406"/>
      <c r="B190" s="24">
        <f t="shared" si="45"/>
        <v>0.20833333333333331</v>
      </c>
      <c r="C190" s="24">
        <f t="shared" si="46"/>
        <v>0.24999999999999997</v>
      </c>
      <c r="D190" s="5"/>
      <c r="E190" s="231"/>
      <c r="F190" s="398"/>
      <c r="G190" s="398"/>
      <c r="H190" s="6"/>
      <c r="I190" s="7"/>
      <c r="J190" s="7"/>
      <c r="K190" s="30">
        <f t="shared" si="32"/>
        <v>0</v>
      </c>
      <c r="L190" s="395"/>
      <c r="M190" s="396"/>
      <c r="N190" s="397"/>
      <c r="O190" s="36">
        <f t="shared" si="31"/>
        <v>0</v>
      </c>
      <c r="P190" s="231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406"/>
      <c r="B191" s="24">
        <f t="shared" si="45"/>
        <v>0.24999999999999997</v>
      </c>
      <c r="C191" s="24">
        <f t="shared" si="46"/>
        <v>0.29166666666666663</v>
      </c>
      <c r="D191" s="5"/>
      <c r="E191" s="234"/>
      <c r="F191" s="398"/>
      <c r="G191" s="398"/>
      <c r="H191" s="6"/>
      <c r="I191" s="7"/>
      <c r="J191" s="7"/>
      <c r="K191" s="30">
        <f t="shared" si="32"/>
        <v>0</v>
      </c>
      <c r="L191" s="395"/>
      <c r="M191" s="396"/>
      <c r="N191" s="397"/>
      <c r="O191" s="36">
        <f t="shared" si="31"/>
        <v>0</v>
      </c>
      <c r="P191" s="231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406"/>
      <c r="B192" s="24">
        <f t="shared" si="45"/>
        <v>0.29166666666666663</v>
      </c>
      <c r="C192" s="24">
        <f t="shared" si="46"/>
        <v>0.33333333333333331</v>
      </c>
      <c r="D192" s="5"/>
      <c r="E192" s="234"/>
      <c r="F192" s="393"/>
      <c r="G192" s="394"/>
      <c r="H192" s="6"/>
      <c r="I192" s="7"/>
      <c r="J192" s="7"/>
      <c r="K192" s="30">
        <f t="shared" si="32"/>
        <v>0</v>
      </c>
      <c r="L192" s="395"/>
      <c r="M192" s="396"/>
      <c r="N192" s="397"/>
      <c r="O192" s="36">
        <f t="shared" si="31"/>
        <v>0</v>
      </c>
      <c r="P192" s="231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406"/>
      <c r="B193" s="24">
        <f t="shared" si="45"/>
        <v>0.33333333333333331</v>
      </c>
      <c r="C193" s="24">
        <f t="shared" si="46"/>
        <v>0.375</v>
      </c>
      <c r="D193" s="5"/>
      <c r="E193" s="234"/>
      <c r="F193" s="393"/>
      <c r="G193" s="394"/>
      <c r="H193" s="6"/>
      <c r="I193" s="7"/>
      <c r="J193" s="7"/>
      <c r="K193" s="30">
        <f t="shared" si="32"/>
        <v>0</v>
      </c>
      <c r="L193" s="395"/>
      <c r="M193" s="396"/>
      <c r="N193" s="397"/>
      <c r="O193" s="36">
        <f t="shared" si="31"/>
        <v>0</v>
      </c>
      <c r="P193" s="231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406"/>
      <c r="B194" s="24">
        <f t="shared" si="45"/>
        <v>0.375</v>
      </c>
      <c r="C194" s="24">
        <f t="shared" si="46"/>
        <v>0.41666666666666669</v>
      </c>
      <c r="D194" s="5"/>
      <c r="E194" s="234"/>
      <c r="F194" s="398"/>
      <c r="G194" s="398"/>
      <c r="H194" s="6"/>
      <c r="I194" s="7"/>
      <c r="J194" s="7"/>
      <c r="K194" s="30">
        <f t="shared" si="32"/>
        <v>0</v>
      </c>
      <c r="L194" s="395"/>
      <c r="M194" s="396"/>
      <c r="N194" s="397"/>
      <c r="O194" s="36">
        <f t="shared" si="31"/>
        <v>0</v>
      </c>
      <c r="P194" s="231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407"/>
      <c r="B195" s="25">
        <f t="shared" si="45"/>
        <v>0.41666666666666669</v>
      </c>
      <c r="C195" s="25">
        <f t="shared" si="46"/>
        <v>0.45833333333333337</v>
      </c>
      <c r="D195" s="15"/>
      <c r="E195" s="235"/>
      <c r="F195" s="401"/>
      <c r="G195" s="401"/>
      <c r="H195" s="12"/>
      <c r="I195" s="13"/>
      <c r="J195" s="13"/>
      <c r="K195" s="31">
        <f t="shared" si="32"/>
        <v>0</v>
      </c>
      <c r="L195" s="402"/>
      <c r="M195" s="403"/>
      <c r="N195" s="404"/>
      <c r="O195" s="39">
        <f t="shared" si="31"/>
        <v>0</v>
      </c>
      <c r="P195" s="232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405">
        <f>A155</f>
        <v>0</v>
      </c>
      <c r="B196" s="23">
        <f>B142</f>
        <v>0</v>
      </c>
      <c r="C196" s="23">
        <f>B196+1/24</f>
        <v>4.1666666666666664E-2</v>
      </c>
      <c r="D196" s="1"/>
      <c r="E196" s="233"/>
      <c r="F196" s="408"/>
      <c r="G196" s="409"/>
      <c r="H196" s="2"/>
      <c r="I196" s="3"/>
      <c r="J196" s="3"/>
      <c r="K196" s="29">
        <f t="shared" si="32"/>
        <v>0</v>
      </c>
      <c r="L196" s="410"/>
      <c r="M196" s="411"/>
      <c r="N196" s="412"/>
      <c r="O196" s="35">
        <f t="shared" si="31"/>
        <v>0</v>
      </c>
      <c r="P196" s="233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406"/>
      <c r="B197" s="24">
        <f>C196</f>
        <v>4.1666666666666664E-2</v>
      </c>
      <c r="C197" s="24">
        <f>B197+1/24</f>
        <v>8.3333333333333329E-2</v>
      </c>
      <c r="D197" s="5"/>
      <c r="E197" s="231"/>
      <c r="F197" s="398"/>
      <c r="G197" s="398"/>
      <c r="H197" s="6"/>
      <c r="I197" s="7"/>
      <c r="J197" s="7"/>
      <c r="K197" s="30">
        <f t="shared" si="32"/>
        <v>0</v>
      </c>
      <c r="L197" s="395"/>
      <c r="M197" s="396"/>
      <c r="N197" s="397"/>
      <c r="O197" s="36">
        <f t="shared" si="31"/>
        <v>0</v>
      </c>
      <c r="P197" s="231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40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231"/>
      <c r="F198" s="398"/>
      <c r="G198" s="398"/>
      <c r="H198" s="6"/>
      <c r="I198" s="7"/>
      <c r="J198" s="7"/>
      <c r="K198" s="30">
        <f t="shared" si="32"/>
        <v>0</v>
      </c>
      <c r="L198" s="395"/>
      <c r="M198" s="396"/>
      <c r="N198" s="397"/>
      <c r="O198" s="36">
        <f t="shared" si="31"/>
        <v>0</v>
      </c>
      <c r="P198" s="231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406"/>
      <c r="B199" s="24">
        <f t="shared" si="47"/>
        <v>0.125</v>
      </c>
      <c r="C199" s="24">
        <f t="shared" si="48"/>
        <v>0.16666666666666666</v>
      </c>
      <c r="D199" s="5"/>
      <c r="E199" s="231"/>
      <c r="F199" s="398"/>
      <c r="G199" s="398"/>
      <c r="H199" s="6"/>
      <c r="I199" s="7"/>
      <c r="J199" s="7"/>
      <c r="K199" s="30">
        <f t="shared" si="32"/>
        <v>0</v>
      </c>
      <c r="L199" s="395"/>
      <c r="M199" s="396"/>
      <c r="N199" s="397"/>
      <c r="O199" s="36">
        <f t="shared" si="31"/>
        <v>0</v>
      </c>
      <c r="P199" s="231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406"/>
      <c r="B200" s="24">
        <f t="shared" si="47"/>
        <v>0.16666666666666666</v>
      </c>
      <c r="C200" s="24">
        <f t="shared" si="48"/>
        <v>0.20833333333333331</v>
      </c>
      <c r="D200" s="5"/>
      <c r="E200" s="231"/>
      <c r="F200" s="398"/>
      <c r="G200" s="398"/>
      <c r="H200" s="6"/>
      <c r="I200" s="7"/>
      <c r="J200" s="7"/>
      <c r="K200" s="30">
        <f t="shared" si="32"/>
        <v>0</v>
      </c>
      <c r="L200" s="395"/>
      <c r="M200" s="396"/>
      <c r="N200" s="397"/>
      <c r="O200" s="36">
        <f t="shared" si="31"/>
        <v>0</v>
      </c>
      <c r="P200" s="231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406"/>
      <c r="B201" s="24">
        <f t="shared" si="47"/>
        <v>0.20833333333333331</v>
      </c>
      <c r="C201" s="24">
        <f t="shared" si="48"/>
        <v>0.24999999999999997</v>
      </c>
      <c r="D201" s="5"/>
      <c r="E201" s="231"/>
      <c r="F201" s="398"/>
      <c r="G201" s="398"/>
      <c r="H201" s="6"/>
      <c r="I201" s="7"/>
      <c r="J201" s="7"/>
      <c r="K201" s="30">
        <f t="shared" si="32"/>
        <v>0</v>
      </c>
      <c r="L201" s="395"/>
      <c r="M201" s="396"/>
      <c r="N201" s="397"/>
      <c r="O201" s="36">
        <f t="shared" si="31"/>
        <v>0</v>
      </c>
      <c r="P201" s="231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406"/>
      <c r="B202" s="24">
        <f t="shared" si="47"/>
        <v>0.24999999999999997</v>
      </c>
      <c r="C202" s="24">
        <f t="shared" si="48"/>
        <v>0.29166666666666663</v>
      </c>
      <c r="D202" s="5"/>
      <c r="E202" s="234"/>
      <c r="F202" s="398"/>
      <c r="G202" s="398"/>
      <c r="H202" s="6"/>
      <c r="I202" s="7"/>
      <c r="J202" s="7"/>
      <c r="K202" s="30">
        <f t="shared" si="32"/>
        <v>0</v>
      </c>
      <c r="L202" s="395"/>
      <c r="M202" s="396"/>
      <c r="N202" s="397"/>
      <c r="O202" s="36">
        <f t="shared" si="31"/>
        <v>0</v>
      </c>
      <c r="P202" s="231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406"/>
      <c r="B203" s="24">
        <f t="shared" si="47"/>
        <v>0.29166666666666663</v>
      </c>
      <c r="C203" s="24">
        <f t="shared" si="48"/>
        <v>0.33333333333333331</v>
      </c>
      <c r="D203" s="5"/>
      <c r="E203" s="234"/>
      <c r="F203" s="393"/>
      <c r="G203" s="394"/>
      <c r="H203" s="6"/>
      <c r="I203" s="7"/>
      <c r="J203" s="7"/>
      <c r="K203" s="30">
        <f t="shared" si="32"/>
        <v>0</v>
      </c>
      <c r="L203" s="395"/>
      <c r="M203" s="396"/>
      <c r="N203" s="397"/>
      <c r="O203" s="36">
        <f t="shared" si="31"/>
        <v>0</v>
      </c>
      <c r="P203" s="231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406"/>
      <c r="B204" s="24">
        <f t="shared" si="47"/>
        <v>0.33333333333333331</v>
      </c>
      <c r="C204" s="24">
        <f t="shared" si="48"/>
        <v>0.375</v>
      </c>
      <c r="D204" s="5"/>
      <c r="E204" s="234"/>
      <c r="F204" s="393"/>
      <c r="G204" s="394"/>
      <c r="H204" s="6"/>
      <c r="I204" s="7"/>
      <c r="J204" s="7"/>
      <c r="K204" s="30">
        <f t="shared" si="32"/>
        <v>0</v>
      </c>
      <c r="L204" s="395"/>
      <c r="M204" s="396"/>
      <c r="N204" s="397"/>
      <c r="O204" s="36">
        <f t="shared" si="31"/>
        <v>0</v>
      </c>
      <c r="P204" s="231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406"/>
      <c r="B205" s="24">
        <f t="shared" si="47"/>
        <v>0.375</v>
      </c>
      <c r="C205" s="24">
        <f t="shared" si="48"/>
        <v>0.41666666666666669</v>
      </c>
      <c r="D205" s="5"/>
      <c r="E205" s="234"/>
      <c r="F205" s="398"/>
      <c r="G205" s="398"/>
      <c r="H205" s="6"/>
      <c r="I205" s="7"/>
      <c r="J205" s="7"/>
      <c r="K205" s="30">
        <f t="shared" si="32"/>
        <v>0</v>
      </c>
      <c r="L205" s="395"/>
      <c r="M205" s="396"/>
      <c r="N205" s="397"/>
      <c r="O205" s="36">
        <f t="shared" si="31"/>
        <v>0</v>
      </c>
      <c r="P205" s="231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407"/>
      <c r="B206" s="25">
        <f t="shared" si="47"/>
        <v>0.41666666666666669</v>
      </c>
      <c r="C206" s="25">
        <f t="shared" si="48"/>
        <v>0.45833333333333337</v>
      </c>
      <c r="D206" s="15"/>
      <c r="E206" s="235"/>
      <c r="F206" s="401"/>
      <c r="G206" s="401"/>
      <c r="H206" s="12"/>
      <c r="I206" s="13"/>
      <c r="J206" s="13"/>
      <c r="K206" s="31">
        <f t="shared" si="32"/>
        <v>0</v>
      </c>
      <c r="L206" s="402"/>
      <c r="M206" s="403"/>
      <c r="N206" s="404"/>
      <c r="O206" s="232">
        <f t="shared" si="31"/>
        <v>0</v>
      </c>
      <c r="P206" s="232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406">
        <f>A156</f>
        <v>0</v>
      </c>
      <c r="B207" s="23">
        <f>B144</f>
        <v>0</v>
      </c>
      <c r="C207" s="23">
        <f>B207+1/24</f>
        <v>4.1666666666666664E-2</v>
      </c>
      <c r="D207" s="1"/>
      <c r="E207" s="233"/>
      <c r="F207" s="408"/>
      <c r="G207" s="409"/>
      <c r="H207" s="2"/>
      <c r="I207" s="3"/>
      <c r="J207" s="3"/>
      <c r="K207" s="29">
        <f t="shared" si="32"/>
        <v>0</v>
      </c>
      <c r="L207" s="410"/>
      <c r="M207" s="411"/>
      <c r="N207" s="412"/>
      <c r="O207" s="35">
        <f t="shared" si="31"/>
        <v>0</v>
      </c>
      <c r="P207" s="233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406"/>
      <c r="B208" s="24">
        <f>C207</f>
        <v>4.1666666666666664E-2</v>
      </c>
      <c r="C208" s="24">
        <f>B208+1/24</f>
        <v>8.3333333333333329E-2</v>
      </c>
      <c r="D208" s="5"/>
      <c r="E208" s="231"/>
      <c r="F208" s="393"/>
      <c r="G208" s="394"/>
      <c r="H208" s="6"/>
      <c r="I208" s="7"/>
      <c r="J208" s="7"/>
      <c r="K208" s="30">
        <f t="shared" si="32"/>
        <v>0</v>
      </c>
      <c r="L208" s="395"/>
      <c r="M208" s="396"/>
      <c r="N208" s="397"/>
      <c r="O208" s="36">
        <f t="shared" si="31"/>
        <v>0</v>
      </c>
      <c r="P208" s="231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40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231"/>
      <c r="F209" s="398"/>
      <c r="G209" s="398"/>
      <c r="H209" s="6"/>
      <c r="I209" s="7"/>
      <c r="J209" s="7"/>
      <c r="K209" s="30">
        <f t="shared" si="32"/>
        <v>0</v>
      </c>
      <c r="L209" s="395"/>
      <c r="M209" s="396"/>
      <c r="N209" s="397"/>
      <c r="O209" s="36">
        <f t="shared" si="31"/>
        <v>0</v>
      </c>
      <c r="P209" s="231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406"/>
      <c r="B210" s="24">
        <f t="shared" si="49"/>
        <v>0.125</v>
      </c>
      <c r="C210" s="24">
        <f t="shared" si="50"/>
        <v>0.16666666666666666</v>
      </c>
      <c r="D210" s="5"/>
      <c r="E210" s="231"/>
      <c r="F210" s="398"/>
      <c r="G210" s="398"/>
      <c r="H210" s="6"/>
      <c r="I210" s="7"/>
      <c r="J210" s="7"/>
      <c r="K210" s="30">
        <f t="shared" si="32"/>
        <v>0</v>
      </c>
      <c r="L210" s="395"/>
      <c r="M210" s="396"/>
      <c r="N210" s="397"/>
      <c r="O210" s="36">
        <f t="shared" si="31"/>
        <v>0</v>
      </c>
      <c r="P210" s="231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406"/>
      <c r="B211" s="24">
        <f t="shared" si="49"/>
        <v>0.16666666666666666</v>
      </c>
      <c r="C211" s="24">
        <f t="shared" si="50"/>
        <v>0.20833333333333331</v>
      </c>
      <c r="D211" s="5"/>
      <c r="E211" s="231"/>
      <c r="F211" s="398"/>
      <c r="G211" s="398"/>
      <c r="H211" s="6"/>
      <c r="I211" s="7"/>
      <c r="J211" s="7"/>
      <c r="K211" s="30">
        <f t="shared" si="32"/>
        <v>0</v>
      </c>
      <c r="L211" s="395"/>
      <c r="M211" s="396"/>
      <c r="N211" s="397"/>
      <c r="O211" s="36">
        <f t="shared" si="31"/>
        <v>0</v>
      </c>
      <c r="P211" s="231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406"/>
      <c r="B212" s="24">
        <f t="shared" si="49"/>
        <v>0.20833333333333331</v>
      </c>
      <c r="C212" s="24">
        <f t="shared" si="50"/>
        <v>0.24999999999999997</v>
      </c>
      <c r="D212" s="5"/>
      <c r="E212" s="231"/>
      <c r="F212" s="398"/>
      <c r="G212" s="398"/>
      <c r="H212" s="6"/>
      <c r="I212" s="7"/>
      <c r="J212" s="7"/>
      <c r="K212" s="30">
        <f t="shared" si="32"/>
        <v>0</v>
      </c>
      <c r="L212" s="395"/>
      <c r="M212" s="396"/>
      <c r="N212" s="397"/>
      <c r="O212" s="36">
        <f t="shared" si="31"/>
        <v>0</v>
      </c>
      <c r="P212" s="231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406"/>
      <c r="B213" s="24">
        <f t="shared" si="49"/>
        <v>0.24999999999999997</v>
      </c>
      <c r="C213" s="24">
        <f t="shared" si="50"/>
        <v>0.29166666666666663</v>
      </c>
      <c r="D213" s="5"/>
      <c r="E213" s="234"/>
      <c r="F213" s="398"/>
      <c r="G213" s="398"/>
      <c r="H213" s="6"/>
      <c r="I213" s="7"/>
      <c r="J213" s="7"/>
      <c r="K213" s="30">
        <f t="shared" si="32"/>
        <v>0</v>
      </c>
      <c r="L213" s="395"/>
      <c r="M213" s="396"/>
      <c r="N213" s="397"/>
      <c r="O213" s="36">
        <f t="shared" si="31"/>
        <v>0</v>
      </c>
      <c r="P213" s="231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406"/>
      <c r="B214" s="24">
        <f t="shared" si="49"/>
        <v>0.29166666666666663</v>
      </c>
      <c r="C214" s="24">
        <f t="shared" si="50"/>
        <v>0.33333333333333331</v>
      </c>
      <c r="D214" s="5"/>
      <c r="E214" s="234"/>
      <c r="F214" s="393"/>
      <c r="G214" s="394"/>
      <c r="H214" s="6"/>
      <c r="I214" s="7"/>
      <c r="J214" s="7"/>
      <c r="K214" s="30">
        <f t="shared" si="32"/>
        <v>0</v>
      </c>
      <c r="L214" s="395"/>
      <c r="M214" s="396"/>
      <c r="N214" s="397"/>
      <c r="O214" s="36">
        <f t="shared" si="31"/>
        <v>0</v>
      </c>
      <c r="P214" s="231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406"/>
      <c r="B215" s="24">
        <f t="shared" si="49"/>
        <v>0.33333333333333331</v>
      </c>
      <c r="C215" s="24">
        <f t="shared" si="50"/>
        <v>0.375</v>
      </c>
      <c r="D215" s="5"/>
      <c r="E215" s="234"/>
      <c r="F215" s="393"/>
      <c r="G215" s="394"/>
      <c r="H215" s="6"/>
      <c r="I215" s="7"/>
      <c r="J215" s="7"/>
      <c r="K215" s="30">
        <f t="shared" si="32"/>
        <v>0</v>
      </c>
      <c r="L215" s="395"/>
      <c r="M215" s="396"/>
      <c r="N215" s="397"/>
      <c r="O215" s="36">
        <f t="shared" si="31"/>
        <v>0</v>
      </c>
      <c r="P215" s="231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406"/>
      <c r="B216" s="24">
        <f t="shared" si="49"/>
        <v>0.375</v>
      </c>
      <c r="C216" s="24">
        <f t="shared" si="50"/>
        <v>0.41666666666666669</v>
      </c>
      <c r="D216" s="5"/>
      <c r="E216" s="234"/>
      <c r="F216" s="398"/>
      <c r="G216" s="398"/>
      <c r="H216" s="6"/>
      <c r="I216" s="7"/>
      <c r="J216" s="7"/>
      <c r="K216" s="30">
        <f t="shared" si="32"/>
        <v>0</v>
      </c>
      <c r="L216" s="395"/>
      <c r="M216" s="396"/>
      <c r="N216" s="397"/>
      <c r="O216" s="36">
        <f t="shared" si="31"/>
        <v>0</v>
      </c>
      <c r="P216" s="231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407"/>
      <c r="B217" s="25">
        <f t="shared" si="49"/>
        <v>0.41666666666666669</v>
      </c>
      <c r="C217" s="25">
        <f t="shared" si="50"/>
        <v>0.45833333333333337</v>
      </c>
      <c r="D217" s="15"/>
      <c r="E217" s="235"/>
      <c r="F217" s="401"/>
      <c r="G217" s="401"/>
      <c r="H217" s="12"/>
      <c r="I217" s="13"/>
      <c r="J217" s="13"/>
      <c r="K217" s="31">
        <f t="shared" si="32"/>
        <v>0</v>
      </c>
      <c r="L217" s="402"/>
      <c r="M217" s="403"/>
      <c r="N217" s="404"/>
      <c r="O217" s="232">
        <f t="shared" si="31"/>
        <v>0</v>
      </c>
      <c r="P217" s="232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405">
        <f>A157</f>
        <v>0</v>
      </c>
      <c r="B218" s="23">
        <f>B146</f>
        <v>0</v>
      </c>
      <c r="C218" s="23">
        <f>B218+1/24</f>
        <v>4.1666666666666664E-2</v>
      </c>
      <c r="D218" s="1"/>
      <c r="E218" s="233"/>
      <c r="F218" s="408"/>
      <c r="G218" s="409"/>
      <c r="H218" s="2"/>
      <c r="I218" s="3"/>
      <c r="J218" s="3"/>
      <c r="K218" s="29">
        <f t="shared" si="32"/>
        <v>0</v>
      </c>
      <c r="L218" s="410"/>
      <c r="M218" s="411"/>
      <c r="N218" s="412"/>
      <c r="O218" s="35">
        <f t="shared" si="31"/>
        <v>0</v>
      </c>
      <c r="P218" s="233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406"/>
      <c r="B219" s="24">
        <f>C218</f>
        <v>4.1666666666666664E-2</v>
      </c>
      <c r="C219" s="24">
        <f>B219+1/24</f>
        <v>8.3333333333333329E-2</v>
      </c>
      <c r="D219" s="5"/>
      <c r="E219" s="231"/>
      <c r="F219" s="393"/>
      <c r="G219" s="394"/>
      <c r="H219" s="6"/>
      <c r="I219" s="7"/>
      <c r="J219" s="7"/>
      <c r="K219" s="30">
        <f t="shared" si="32"/>
        <v>0</v>
      </c>
      <c r="L219" s="395"/>
      <c r="M219" s="396"/>
      <c r="N219" s="397"/>
      <c r="O219" s="36">
        <f t="shared" si="31"/>
        <v>0</v>
      </c>
      <c r="P219" s="231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40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231"/>
      <c r="F220" s="398"/>
      <c r="G220" s="398"/>
      <c r="H220" s="6"/>
      <c r="I220" s="7"/>
      <c r="J220" s="7"/>
      <c r="K220" s="30">
        <f t="shared" si="32"/>
        <v>0</v>
      </c>
      <c r="L220" s="395"/>
      <c r="M220" s="396"/>
      <c r="N220" s="397"/>
      <c r="O220" s="36">
        <f t="shared" si="31"/>
        <v>0</v>
      </c>
      <c r="P220" s="231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406"/>
      <c r="B221" s="24">
        <f t="shared" si="51"/>
        <v>0.125</v>
      </c>
      <c r="C221" s="24">
        <f t="shared" si="52"/>
        <v>0.16666666666666666</v>
      </c>
      <c r="D221" s="5"/>
      <c r="E221" s="231"/>
      <c r="F221" s="398"/>
      <c r="G221" s="398"/>
      <c r="H221" s="6"/>
      <c r="I221" s="7"/>
      <c r="J221" s="7"/>
      <c r="K221" s="30">
        <f t="shared" si="32"/>
        <v>0</v>
      </c>
      <c r="L221" s="395"/>
      <c r="M221" s="396"/>
      <c r="N221" s="397"/>
      <c r="O221" s="36">
        <f t="shared" si="31"/>
        <v>0</v>
      </c>
      <c r="P221" s="231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406"/>
      <c r="B222" s="24">
        <f t="shared" si="51"/>
        <v>0.16666666666666666</v>
      </c>
      <c r="C222" s="24">
        <f t="shared" si="52"/>
        <v>0.20833333333333331</v>
      </c>
      <c r="D222" s="5"/>
      <c r="E222" s="231"/>
      <c r="F222" s="398"/>
      <c r="G222" s="398"/>
      <c r="H222" s="6"/>
      <c r="I222" s="7"/>
      <c r="J222" s="7"/>
      <c r="K222" s="30">
        <f t="shared" si="32"/>
        <v>0</v>
      </c>
      <c r="L222" s="395"/>
      <c r="M222" s="396"/>
      <c r="N222" s="397"/>
      <c r="O222" s="36">
        <f t="shared" si="31"/>
        <v>0</v>
      </c>
      <c r="P222" s="231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406"/>
      <c r="B223" s="24">
        <f t="shared" si="51"/>
        <v>0.20833333333333331</v>
      </c>
      <c r="C223" s="24">
        <f t="shared" si="52"/>
        <v>0.24999999999999997</v>
      </c>
      <c r="D223" s="5"/>
      <c r="E223" s="231"/>
      <c r="F223" s="398"/>
      <c r="G223" s="398"/>
      <c r="H223" s="6"/>
      <c r="I223" s="7"/>
      <c r="J223" s="7"/>
      <c r="K223" s="30">
        <f t="shared" si="32"/>
        <v>0</v>
      </c>
      <c r="L223" s="395"/>
      <c r="M223" s="396"/>
      <c r="N223" s="397"/>
      <c r="O223" s="36">
        <f t="shared" si="31"/>
        <v>0</v>
      </c>
      <c r="P223" s="231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406"/>
      <c r="B224" s="24">
        <f t="shared" si="51"/>
        <v>0.24999999999999997</v>
      </c>
      <c r="C224" s="24">
        <f t="shared" si="52"/>
        <v>0.29166666666666663</v>
      </c>
      <c r="D224" s="5"/>
      <c r="E224" s="234"/>
      <c r="F224" s="398"/>
      <c r="G224" s="398"/>
      <c r="H224" s="6"/>
      <c r="I224" s="7"/>
      <c r="J224" s="7"/>
      <c r="K224" s="30">
        <f t="shared" si="32"/>
        <v>0</v>
      </c>
      <c r="L224" s="395"/>
      <c r="M224" s="396"/>
      <c r="N224" s="397"/>
      <c r="O224" s="36">
        <f t="shared" si="31"/>
        <v>0</v>
      </c>
      <c r="P224" s="231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406"/>
      <c r="B225" s="24">
        <f t="shared" si="51"/>
        <v>0.29166666666666663</v>
      </c>
      <c r="C225" s="24">
        <f t="shared" si="52"/>
        <v>0.33333333333333331</v>
      </c>
      <c r="D225" s="5"/>
      <c r="E225" s="234"/>
      <c r="F225" s="393"/>
      <c r="G225" s="394"/>
      <c r="H225" s="6"/>
      <c r="I225" s="7"/>
      <c r="J225" s="7"/>
      <c r="K225" s="30">
        <f t="shared" si="32"/>
        <v>0</v>
      </c>
      <c r="L225" s="395"/>
      <c r="M225" s="396"/>
      <c r="N225" s="397"/>
      <c r="O225" s="36">
        <f t="shared" si="31"/>
        <v>0</v>
      </c>
      <c r="P225" s="231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406"/>
      <c r="B226" s="24">
        <f t="shared" si="51"/>
        <v>0.33333333333333331</v>
      </c>
      <c r="C226" s="24">
        <f t="shared" si="52"/>
        <v>0.375</v>
      </c>
      <c r="D226" s="5"/>
      <c r="E226" s="234"/>
      <c r="F226" s="393"/>
      <c r="G226" s="394"/>
      <c r="H226" s="6"/>
      <c r="I226" s="7"/>
      <c r="J226" s="7"/>
      <c r="K226" s="30">
        <f t="shared" si="32"/>
        <v>0</v>
      </c>
      <c r="L226" s="395"/>
      <c r="M226" s="396"/>
      <c r="N226" s="397"/>
      <c r="O226" s="36">
        <f t="shared" ref="O226:O228" si="53">IF(H226=$V$5,$F$122,"")</f>
        <v>0</v>
      </c>
      <c r="P226" s="231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406"/>
      <c r="B227" s="24">
        <f t="shared" si="51"/>
        <v>0.375</v>
      </c>
      <c r="C227" s="24">
        <f t="shared" si="52"/>
        <v>0.41666666666666669</v>
      </c>
      <c r="D227" s="5"/>
      <c r="E227" s="234"/>
      <c r="F227" s="398"/>
      <c r="G227" s="398"/>
      <c r="H227" s="6"/>
      <c r="I227" s="7"/>
      <c r="J227" s="7"/>
      <c r="K227" s="30">
        <f t="shared" ref="K227:K228" si="54">(J227-I227+(J227&lt;I227))*24*60</f>
        <v>0</v>
      </c>
      <c r="L227" s="395"/>
      <c r="M227" s="396"/>
      <c r="N227" s="397"/>
      <c r="O227" s="36">
        <f t="shared" si="53"/>
        <v>0</v>
      </c>
      <c r="P227" s="231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407"/>
      <c r="B228" s="25">
        <f t="shared" si="51"/>
        <v>0.41666666666666669</v>
      </c>
      <c r="C228" s="25">
        <f t="shared" si="52"/>
        <v>0.45833333333333337</v>
      </c>
      <c r="D228" s="15"/>
      <c r="E228" s="235"/>
      <c r="F228" s="401"/>
      <c r="G228" s="401"/>
      <c r="H228" s="12"/>
      <c r="I228" s="13"/>
      <c r="J228" s="13"/>
      <c r="K228" s="31">
        <f t="shared" si="54"/>
        <v>0</v>
      </c>
      <c r="L228" s="402"/>
      <c r="M228" s="403"/>
      <c r="N228" s="404"/>
      <c r="O228" s="232">
        <f t="shared" si="53"/>
        <v>0</v>
      </c>
      <c r="P228" s="232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5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611"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D21:D22"/>
    <mergeCell ref="E21:E22"/>
    <mergeCell ref="F21:F22"/>
    <mergeCell ref="G21:G22"/>
    <mergeCell ref="H21:H22"/>
    <mergeCell ref="I15:I19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J15:J19"/>
    <mergeCell ref="K15:K19"/>
    <mergeCell ref="L15:L19"/>
    <mergeCell ref="N15:O18"/>
    <mergeCell ref="P15:U1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A21:A22"/>
    <mergeCell ref="B21:B22"/>
    <mergeCell ref="C21:C22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D136:D137"/>
    <mergeCell ref="E136:E137"/>
    <mergeCell ref="F136:F137"/>
    <mergeCell ref="G136:G137"/>
    <mergeCell ref="H136:H137"/>
    <mergeCell ref="I130:I134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J130:J134"/>
    <mergeCell ref="K130:K134"/>
    <mergeCell ref="L130:L134"/>
    <mergeCell ref="N130:O133"/>
    <mergeCell ref="P130:U13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A136:A137"/>
    <mergeCell ref="B136:B137"/>
    <mergeCell ref="C136:C137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245" priority="39" stopIfTrue="1">
      <formula>LEN(TRIM(A37))=0</formula>
    </cfRule>
  </conditionalFormatting>
  <conditionalFormatting sqref="A152:F157">
    <cfRule type="containsBlanks" dxfId="244" priority="32" stopIfTrue="1">
      <formula>LEN(TRIM(A152))=0</formula>
    </cfRule>
  </conditionalFormatting>
  <conditionalFormatting sqref="B21:C32">
    <cfRule type="containsBlanks" dxfId="243" priority="41" stopIfTrue="1">
      <formula>LEN(TRIM(B21))=0</formula>
    </cfRule>
  </conditionalFormatting>
  <conditionalFormatting sqref="B136:C147">
    <cfRule type="containsBlanks" dxfId="242" priority="34" stopIfTrue="1">
      <formula>LEN(TRIM(B136))=0</formula>
    </cfRule>
  </conditionalFormatting>
  <conditionalFormatting sqref="D162:D166 D167:G168 D169:F170">
    <cfRule type="containsBlanks" dxfId="241" priority="31" stopIfTrue="1">
      <formula>LEN(TRIM(D162))=0</formula>
    </cfRule>
  </conditionalFormatting>
  <conditionalFormatting sqref="D181:F182 D183:G184">
    <cfRule type="containsBlanks" dxfId="240" priority="30" stopIfTrue="1">
      <formula>LEN(TRIM(D181))=0</formula>
    </cfRule>
  </conditionalFormatting>
  <conditionalFormatting sqref="D59:G65 D66:F67 D68:J69">
    <cfRule type="containsBlanks" dxfId="239" priority="37" stopIfTrue="1">
      <formula>LEN(TRIM(D59))=0</formula>
    </cfRule>
  </conditionalFormatting>
  <conditionalFormatting sqref="D70:G76 D77:F78 D79:J80">
    <cfRule type="containsBlanks" dxfId="238" priority="36" stopIfTrue="1">
      <formula>LEN(TRIM(D70))=0</formula>
    </cfRule>
  </conditionalFormatting>
  <conditionalFormatting sqref="D81:G87 D88:F89 D90:J91">
    <cfRule type="containsBlanks" dxfId="237" priority="35" stopIfTrue="1">
      <formula>LEN(TRIM(D81))=0</formula>
    </cfRule>
  </conditionalFormatting>
  <conditionalFormatting sqref="D92:G98 D99:F100 D101:J102">
    <cfRule type="containsBlanks" dxfId="236" priority="22" stopIfTrue="1">
      <formula>LEN(TRIM(D92))=0</formula>
    </cfRule>
  </conditionalFormatting>
  <conditionalFormatting sqref="D103:G109 D110:F111 D112:J113">
    <cfRule type="containsBlanks" dxfId="235" priority="20" stopIfTrue="1">
      <formula>LEN(TRIM(D103))=0</formula>
    </cfRule>
  </conditionalFormatting>
  <conditionalFormatting sqref="D171:G180">
    <cfRule type="containsBlanks" dxfId="234" priority="8" stopIfTrue="1">
      <formula>LEN(TRIM(D171))=0</formula>
    </cfRule>
  </conditionalFormatting>
  <conditionalFormatting sqref="D188:G191 D192:F193 D194:G195">
    <cfRule type="containsBlanks" dxfId="233" priority="29" stopIfTrue="1">
      <formula>LEN(TRIM(D188))=0</formula>
    </cfRule>
  </conditionalFormatting>
  <conditionalFormatting sqref="D200:G202 D203:F204 D205:J206">
    <cfRule type="containsBlanks" dxfId="232" priority="28" stopIfTrue="1">
      <formula>LEN(TRIM(D200))=0</formula>
    </cfRule>
  </conditionalFormatting>
  <conditionalFormatting sqref="D207:G213 D214:F215 D216:J217">
    <cfRule type="containsBlanks" dxfId="231" priority="16" stopIfTrue="1">
      <formula>LEN(TRIM(D207))=0</formula>
    </cfRule>
  </conditionalFormatting>
  <conditionalFormatting sqref="D218:G224 D225:F226 D227:J228">
    <cfRule type="containsBlanks" dxfId="230" priority="14" stopIfTrue="1">
      <formula>LEN(TRIM(D218))=0</formula>
    </cfRule>
  </conditionalFormatting>
  <conditionalFormatting sqref="D47:J53 D54:F55 H54:J55 D56:J58">
    <cfRule type="containsBlanks" dxfId="229" priority="38" stopIfTrue="1">
      <formula>LEN(TRIM(D47))=0</formula>
    </cfRule>
  </conditionalFormatting>
  <conditionalFormatting sqref="D185:J187">
    <cfRule type="containsBlanks" dxfId="228" priority="6" stopIfTrue="1">
      <formula>LEN(TRIM(D185))=0</formula>
    </cfRule>
  </conditionalFormatting>
  <conditionalFormatting sqref="D196:J199">
    <cfRule type="containsBlanks" dxfId="227" priority="5" stopIfTrue="1">
      <formula>LEN(TRIM(D196))=0</formula>
    </cfRule>
  </conditionalFormatting>
  <conditionalFormatting sqref="E21:E32">
    <cfRule type="containsBlanks" dxfId="226" priority="40" stopIfTrue="1">
      <formula>LEN(TRIM(E21))=0</formula>
    </cfRule>
  </conditionalFormatting>
  <conditionalFormatting sqref="E136:E147">
    <cfRule type="containsBlanks" dxfId="225" priority="33" stopIfTrue="1">
      <formula>LEN(TRIM(E136))=0</formula>
    </cfRule>
  </conditionalFormatting>
  <conditionalFormatting sqref="E165:G166">
    <cfRule type="containsBlanks" dxfId="224" priority="10" stopIfTrue="1">
      <formula>LEN(TRIM(E165))=0</formula>
    </cfRule>
  </conditionalFormatting>
  <conditionalFormatting sqref="E162:J164">
    <cfRule type="containsBlanks" dxfId="223" priority="11" stopIfTrue="1">
      <formula>LEN(TRIM(E162))=0</formula>
    </cfRule>
  </conditionalFormatting>
  <conditionalFormatting sqref="F5:H13">
    <cfRule type="containsBlanks" dxfId="222" priority="4" stopIfTrue="1">
      <formula>LEN(TRIM(F5))=0</formula>
    </cfRule>
  </conditionalFormatting>
  <conditionalFormatting sqref="F120:H128">
    <cfRule type="containsBlanks" dxfId="221" priority="2" stopIfTrue="1">
      <formula>LEN(TRIM(F120))=0</formula>
    </cfRule>
  </conditionalFormatting>
  <conditionalFormatting sqref="H59:J67">
    <cfRule type="containsBlanks" dxfId="220" priority="27" stopIfTrue="1">
      <formula>LEN(TRIM(H59))=0</formula>
    </cfRule>
  </conditionalFormatting>
  <conditionalFormatting sqref="H70:J78">
    <cfRule type="containsBlanks" dxfId="219" priority="26" stopIfTrue="1">
      <formula>LEN(TRIM(H70))=0</formula>
    </cfRule>
  </conditionalFormatting>
  <conditionalFormatting sqref="H81:J89">
    <cfRule type="containsBlanks" dxfId="218" priority="25" stopIfTrue="1">
      <formula>LEN(TRIM(H81))=0</formula>
    </cfRule>
  </conditionalFormatting>
  <conditionalFormatting sqref="H92:J100">
    <cfRule type="containsBlanks" dxfId="217" priority="21" stopIfTrue="1">
      <formula>LEN(TRIM(H92))=0</formula>
    </cfRule>
  </conditionalFormatting>
  <conditionalFormatting sqref="H103:J111">
    <cfRule type="containsBlanks" dxfId="216" priority="17" stopIfTrue="1">
      <formula>LEN(TRIM(H103))=0</formula>
    </cfRule>
  </conditionalFormatting>
  <conditionalFormatting sqref="H165:J184">
    <cfRule type="containsBlanks" dxfId="215" priority="9" stopIfTrue="1">
      <formula>LEN(TRIM(H165))=0</formula>
    </cfRule>
  </conditionalFormatting>
  <conditionalFormatting sqref="H188:J195">
    <cfRule type="containsBlanks" dxfId="214" priority="24" stopIfTrue="1">
      <formula>LEN(TRIM(H188))=0</formula>
    </cfRule>
  </conditionalFormatting>
  <conditionalFormatting sqref="H200:J204">
    <cfRule type="containsBlanks" dxfId="213" priority="23" stopIfTrue="1">
      <formula>LEN(TRIM(H200))=0</formula>
    </cfRule>
  </conditionalFormatting>
  <conditionalFormatting sqref="H207:J215">
    <cfRule type="containsBlanks" dxfId="212" priority="15" stopIfTrue="1">
      <formula>LEN(TRIM(H207))=0</formula>
    </cfRule>
  </conditionalFormatting>
  <conditionalFormatting sqref="H218:J226">
    <cfRule type="containsBlanks" dxfId="211" priority="12" stopIfTrue="1">
      <formula>LEN(TRIM(H218))=0</formula>
    </cfRule>
  </conditionalFormatting>
  <conditionalFormatting sqref="K5:L9 K10:K13">
    <cfRule type="containsBlanks" dxfId="210" priority="3" stopIfTrue="1">
      <formula>LEN(TRIM(K5))=0</formula>
    </cfRule>
  </conditionalFormatting>
  <conditionalFormatting sqref="K120:L124 K125:K128">
    <cfRule type="containsBlanks" dxfId="209" priority="1" stopIfTrue="1">
      <formula>LEN(TRIM(K120))=0</formula>
    </cfRule>
  </conditionalFormatting>
  <conditionalFormatting sqref="L47:L113">
    <cfRule type="containsBlanks" dxfId="208" priority="18" stopIfTrue="1">
      <formula>LEN(TRIM(L47))=0</formula>
    </cfRule>
  </conditionalFormatting>
  <conditionalFormatting sqref="L162:L228">
    <cfRule type="containsBlanks" dxfId="207" priority="7" stopIfTrue="1">
      <formula>LEN(TRIM(L162))=0</formula>
    </cfRule>
  </conditionalFormatting>
  <conditionalFormatting sqref="O47:Q113">
    <cfRule type="containsBlanks" dxfId="206" priority="19" stopIfTrue="1">
      <formula>LEN(TRIM(O47))=0</formula>
    </cfRule>
  </conditionalFormatting>
  <conditionalFormatting sqref="O162:Q228">
    <cfRule type="containsBlanks" dxfId="205" priority="13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59EC1BC2-51A6-4D19-9678-65A6A71E20E6}">
      <formula1>$V$3:$V$5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A9F5A-62DC-4040-ACE5-E48829DDC011}">
  <sheetPr codeName="Лист27"/>
  <dimension ref="A1:AB229"/>
  <sheetViews>
    <sheetView topLeftCell="A114" zoomScale="70" zoomScaleNormal="70" workbookViewId="0">
      <selection activeCell="F126" sqref="F126:H126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20"/>
      <c r="S1" s="220"/>
      <c r="T1" s="220"/>
      <c r="U1" s="220"/>
    </row>
    <row r="2" spans="1:24" ht="15.75" thickBot="1">
      <c r="A2" s="258" t="s">
        <v>90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21"/>
      <c r="S2" s="221"/>
      <c r="T2" s="221"/>
      <c r="U2" s="221"/>
    </row>
    <row r="3" spans="1:24" ht="18.75" thickBot="1">
      <c r="A3" s="259" t="s">
        <v>60</v>
      </c>
      <c r="B3" s="260"/>
      <c r="C3" s="260"/>
      <c r="D3" s="260"/>
      <c r="E3" s="261"/>
      <c r="F3" s="37" t="s">
        <v>61</v>
      </c>
      <c r="G3" s="38">
        <f>SUM(J21:J32)+SUM(J136:J147)</f>
        <v>0</v>
      </c>
      <c r="H3" s="38">
        <f>SUM(K21:K32)+SUM(K136:K147)</f>
        <v>0</v>
      </c>
      <c r="I3" s="81" t="s">
        <v>47</v>
      </c>
      <c r="J3" s="82">
        <v>2000</v>
      </c>
      <c r="K3" s="83" t="s">
        <v>54</v>
      </c>
      <c r="L3" s="84">
        <v>720</v>
      </c>
    </row>
    <row r="4" spans="1:24" ht="20.25" customHeight="1">
      <c r="A4" s="468" t="s">
        <v>8</v>
      </c>
      <c r="B4" s="468"/>
      <c r="C4" s="468"/>
      <c r="D4" s="468"/>
      <c r="E4" s="468"/>
      <c r="F4" s="468" t="s">
        <v>34</v>
      </c>
      <c r="G4" s="468"/>
      <c r="H4" s="468"/>
      <c r="I4" s="468" t="s">
        <v>9</v>
      </c>
      <c r="J4" s="468"/>
      <c r="K4" s="468" t="s">
        <v>16</v>
      </c>
      <c r="L4" s="468"/>
      <c r="M4" s="85"/>
      <c r="N4" s="269" t="s">
        <v>28</v>
      </c>
      <c r="O4" s="270"/>
      <c r="P4" s="270"/>
      <c r="Q4" s="270"/>
      <c r="R4" s="270"/>
      <c r="S4" s="270"/>
      <c r="T4" s="270"/>
      <c r="U4" s="271"/>
      <c r="X4" s="86"/>
    </row>
    <row r="5" spans="1:24" ht="14.25">
      <c r="A5" s="466" t="s">
        <v>63</v>
      </c>
      <c r="B5" s="467"/>
      <c r="C5" s="467"/>
      <c r="D5" s="467"/>
      <c r="E5" s="467"/>
      <c r="F5" s="461"/>
      <c r="G5" s="461"/>
      <c r="H5" s="461"/>
      <c r="I5" s="460" t="s">
        <v>430</v>
      </c>
      <c r="J5" s="460" t="s">
        <v>430</v>
      </c>
      <c r="K5" s="461"/>
      <c r="L5" s="461"/>
      <c r="N5" s="296"/>
      <c r="O5" s="280" t="s">
        <v>29</v>
      </c>
      <c r="P5" s="281"/>
      <c r="Q5" s="281"/>
      <c r="R5" s="222"/>
      <c r="S5" s="222"/>
      <c r="T5" s="222"/>
      <c r="U5" s="87"/>
      <c r="X5" s="88"/>
    </row>
    <row r="6" spans="1:24" ht="14.25">
      <c r="A6" s="466" t="s">
        <v>7</v>
      </c>
      <c r="B6" s="467"/>
      <c r="C6" s="467"/>
      <c r="D6" s="467"/>
      <c r="E6" s="465"/>
      <c r="F6" s="461"/>
      <c r="G6" s="461"/>
      <c r="H6" s="461"/>
      <c r="I6" s="460" t="s">
        <v>431</v>
      </c>
      <c r="J6" s="460" t="s">
        <v>431</v>
      </c>
      <c r="K6" s="461"/>
      <c r="L6" s="461"/>
      <c r="N6" s="297"/>
      <c r="O6" s="298"/>
      <c r="P6" s="299"/>
      <c r="Q6" s="299"/>
      <c r="R6" s="225"/>
      <c r="S6" s="225"/>
      <c r="T6" s="225"/>
      <c r="U6" s="89"/>
      <c r="X6" s="88"/>
    </row>
    <row r="7" spans="1:24" ht="16.5" customHeight="1">
      <c r="A7" s="469" t="s">
        <v>46</v>
      </c>
      <c r="B7" s="460"/>
      <c r="C7" s="460"/>
      <c r="D7" s="460"/>
      <c r="E7" s="464"/>
      <c r="F7" s="461"/>
      <c r="G7" s="461"/>
      <c r="H7" s="461"/>
      <c r="I7" s="460" t="s">
        <v>432</v>
      </c>
      <c r="J7" s="460" t="s">
        <v>432</v>
      </c>
      <c r="K7" s="461"/>
      <c r="L7" s="461"/>
      <c r="N7" s="278"/>
      <c r="O7" s="280" t="s">
        <v>30</v>
      </c>
      <c r="P7" s="281"/>
      <c r="Q7" s="282"/>
      <c r="R7" s="223"/>
      <c r="S7" s="223"/>
      <c r="T7" s="223"/>
      <c r="U7" s="87"/>
      <c r="X7" s="88"/>
    </row>
    <row r="8" spans="1:24" ht="16.5" customHeight="1" thickBot="1">
      <c r="A8" s="460"/>
      <c r="B8" s="460"/>
      <c r="C8" s="460"/>
      <c r="D8" s="460"/>
      <c r="E8" s="460"/>
      <c r="F8" s="461"/>
      <c r="G8" s="461"/>
      <c r="H8" s="461"/>
      <c r="I8" s="460" t="s">
        <v>433</v>
      </c>
      <c r="J8" s="460" t="s">
        <v>433</v>
      </c>
      <c r="K8" s="461"/>
      <c r="L8" s="461"/>
      <c r="N8" s="279"/>
      <c r="O8" s="283"/>
      <c r="P8" s="284"/>
      <c r="Q8" s="285"/>
      <c r="R8" s="224"/>
      <c r="S8" s="224"/>
      <c r="T8" s="224"/>
      <c r="U8" s="91"/>
      <c r="X8" s="88"/>
    </row>
    <row r="9" spans="1:24" ht="14.25">
      <c r="A9" s="460"/>
      <c r="B9" s="460"/>
      <c r="C9" s="460"/>
      <c r="D9" s="460"/>
      <c r="E9" s="460"/>
      <c r="F9" s="461"/>
      <c r="G9" s="461"/>
      <c r="H9" s="461"/>
      <c r="I9" s="460" t="s">
        <v>433</v>
      </c>
      <c r="J9" s="460" t="s">
        <v>433</v>
      </c>
      <c r="K9" s="461"/>
      <c r="L9" s="461"/>
      <c r="N9" s="309"/>
      <c r="O9" s="309"/>
      <c r="P9" s="310"/>
      <c r="Q9" s="310"/>
      <c r="R9" s="227"/>
      <c r="S9" s="227"/>
      <c r="T9" s="227"/>
      <c r="U9" s="227"/>
      <c r="X9" s="88"/>
    </row>
    <row r="10" spans="1:24" ht="14.45" customHeight="1">
      <c r="A10" s="460"/>
      <c r="B10" s="460"/>
      <c r="C10" s="460"/>
      <c r="D10" s="460"/>
      <c r="E10" s="460"/>
      <c r="F10" s="461"/>
      <c r="G10" s="461"/>
      <c r="H10" s="461"/>
      <c r="I10" s="464" t="s">
        <v>434</v>
      </c>
      <c r="J10" s="465" t="s">
        <v>434</v>
      </c>
      <c r="K10" s="462"/>
      <c r="L10" s="463"/>
      <c r="N10" s="226"/>
      <c r="O10" s="226"/>
      <c r="P10" s="227"/>
      <c r="Q10" s="227"/>
      <c r="R10" s="227"/>
      <c r="S10" s="227"/>
      <c r="T10" s="227"/>
      <c r="U10" s="227"/>
      <c r="X10" s="88"/>
    </row>
    <row r="11" spans="1:24" ht="14.45" customHeight="1">
      <c r="A11" s="460"/>
      <c r="B11" s="460"/>
      <c r="C11" s="460"/>
      <c r="D11" s="460"/>
      <c r="E11" s="460"/>
      <c r="F11" s="461"/>
      <c r="G11" s="461"/>
      <c r="H11" s="461"/>
      <c r="I11" s="464" t="s">
        <v>435</v>
      </c>
      <c r="J11" s="465" t="s">
        <v>435</v>
      </c>
      <c r="K11" s="462"/>
      <c r="L11" s="463"/>
      <c r="N11" s="226"/>
      <c r="O11" s="226"/>
      <c r="P11" s="227"/>
      <c r="Q11" s="227"/>
      <c r="R11" s="227"/>
      <c r="S11" s="227"/>
      <c r="T11" s="227"/>
      <c r="U11" s="227"/>
      <c r="X11" s="88"/>
    </row>
    <row r="12" spans="1:24" ht="14.45" customHeight="1">
      <c r="A12" s="460"/>
      <c r="B12" s="460"/>
      <c r="C12" s="460"/>
      <c r="D12" s="460"/>
      <c r="E12" s="460"/>
      <c r="F12" s="461"/>
      <c r="G12" s="461"/>
      <c r="H12" s="461"/>
      <c r="I12" s="460"/>
      <c r="J12" s="460"/>
      <c r="K12" s="462"/>
      <c r="L12" s="463"/>
      <c r="N12" s="226"/>
      <c r="O12" s="226"/>
      <c r="P12" s="227"/>
      <c r="Q12" s="227"/>
      <c r="R12" s="227"/>
      <c r="S12" s="227"/>
      <c r="T12" s="227"/>
      <c r="U12" s="227"/>
      <c r="X12" s="88"/>
    </row>
    <row r="13" spans="1:24" ht="14.45" customHeight="1" thickBot="1">
      <c r="A13" s="460"/>
      <c r="B13" s="460"/>
      <c r="C13" s="460"/>
      <c r="D13" s="460"/>
      <c r="E13" s="460"/>
      <c r="F13" s="461"/>
      <c r="G13" s="461"/>
      <c r="H13" s="461"/>
      <c r="I13" s="460"/>
      <c r="J13" s="460"/>
      <c r="K13" s="462"/>
      <c r="L13" s="463"/>
      <c r="N13" s="226"/>
      <c r="O13" s="226"/>
      <c r="P13" s="227"/>
      <c r="Q13" s="227"/>
      <c r="R13" s="227"/>
      <c r="S13" s="227"/>
      <c r="T13" s="227"/>
      <c r="U13" s="227"/>
      <c r="X13" s="88"/>
    </row>
    <row r="14" spans="1:24" ht="18.75" customHeight="1" thickBot="1">
      <c r="A14" s="311" t="s">
        <v>33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3"/>
      <c r="N14" s="314" t="s">
        <v>37</v>
      </c>
      <c r="O14" s="315"/>
      <c r="P14" s="315"/>
      <c r="Q14" s="315"/>
      <c r="R14" s="315"/>
      <c r="S14" s="315"/>
      <c r="T14" s="315"/>
      <c r="U14" s="315"/>
      <c r="V14" s="316"/>
      <c r="X14" s="88"/>
    </row>
    <row r="15" spans="1:24" ht="8.25" customHeight="1">
      <c r="A15" s="300" t="s">
        <v>83</v>
      </c>
      <c r="B15" s="300" t="s">
        <v>51</v>
      </c>
      <c r="C15" s="300" t="s">
        <v>52</v>
      </c>
      <c r="D15" s="300" t="s">
        <v>24</v>
      </c>
      <c r="E15" s="300" t="s">
        <v>53</v>
      </c>
      <c r="F15" s="300" t="s">
        <v>55</v>
      </c>
      <c r="G15" s="300" t="s">
        <v>50</v>
      </c>
      <c r="H15" s="300" t="s">
        <v>64</v>
      </c>
      <c r="I15" s="300" t="s">
        <v>57</v>
      </c>
      <c r="J15" s="300" t="s">
        <v>49</v>
      </c>
      <c r="K15" s="300" t="s">
        <v>35</v>
      </c>
      <c r="L15" s="337" t="s">
        <v>48</v>
      </c>
      <c r="N15" s="324" t="s">
        <v>41</v>
      </c>
      <c r="O15" s="324"/>
      <c r="P15" s="325" t="s">
        <v>42</v>
      </c>
      <c r="Q15" s="326"/>
      <c r="R15" s="326"/>
      <c r="S15" s="326"/>
      <c r="T15" s="326"/>
      <c r="U15" s="327"/>
      <c r="V15" s="324" t="s">
        <v>43</v>
      </c>
      <c r="X15" s="88"/>
    </row>
    <row r="16" spans="1:24" ht="12.75" customHeight="1">
      <c r="A16" s="301"/>
      <c r="B16" s="301"/>
      <c r="C16" s="301"/>
      <c r="D16" s="301"/>
      <c r="E16" s="301"/>
      <c r="F16" s="301"/>
      <c r="G16" s="301"/>
      <c r="H16" s="301"/>
      <c r="I16" s="301"/>
      <c r="J16" s="301"/>
      <c r="K16" s="301"/>
      <c r="L16" s="338"/>
      <c r="N16" s="324"/>
      <c r="O16" s="324"/>
      <c r="P16" s="328"/>
      <c r="Q16" s="329"/>
      <c r="R16" s="329"/>
      <c r="S16" s="329"/>
      <c r="T16" s="329"/>
      <c r="U16" s="330"/>
      <c r="V16" s="324"/>
      <c r="X16" s="88"/>
    </row>
    <row r="17" spans="1:24" ht="12.75" customHeight="1">
      <c r="A17" s="301"/>
      <c r="B17" s="301"/>
      <c r="C17" s="301"/>
      <c r="D17" s="301"/>
      <c r="E17" s="301"/>
      <c r="F17" s="301"/>
      <c r="G17" s="301"/>
      <c r="H17" s="301"/>
      <c r="I17" s="301"/>
      <c r="J17" s="301"/>
      <c r="K17" s="301"/>
      <c r="L17" s="338"/>
      <c r="N17" s="324"/>
      <c r="O17" s="324"/>
      <c r="P17" s="328"/>
      <c r="Q17" s="329"/>
      <c r="R17" s="329"/>
      <c r="S17" s="329"/>
      <c r="T17" s="329"/>
      <c r="U17" s="330"/>
      <c r="V17" s="324"/>
      <c r="X17" s="88"/>
    </row>
    <row r="18" spans="1:24" ht="3.75" customHeight="1">
      <c r="A18" s="301"/>
      <c r="B18" s="301"/>
      <c r="C18" s="301"/>
      <c r="D18" s="301"/>
      <c r="E18" s="301"/>
      <c r="F18" s="301"/>
      <c r="G18" s="301"/>
      <c r="H18" s="301"/>
      <c r="I18" s="301"/>
      <c r="J18" s="301"/>
      <c r="K18" s="301"/>
      <c r="L18" s="338"/>
      <c r="N18" s="324"/>
      <c r="O18" s="324"/>
      <c r="P18" s="331"/>
      <c r="Q18" s="332"/>
      <c r="R18" s="332"/>
      <c r="S18" s="332"/>
      <c r="T18" s="332"/>
      <c r="U18" s="333"/>
      <c r="V18" s="324"/>
      <c r="X18" s="88"/>
    </row>
    <row r="19" spans="1:24" ht="45.75" customHeight="1" thickBot="1">
      <c r="A19" s="301"/>
      <c r="B19" s="301"/>
      <c r="C19" s="301"/>
      <c r="D19" s="302"/>
      <c r="E19" s="302"/>
      <c r="F19" s="302"/>
      <c r="G19" s="302"/>
      <c r="H19" s="302"/>
      <c r="I19" s="302"/>
      <c r="J19" s="302"/>
      <c r="K19" s="302"/>
      <c r="L19" s="338"/>
      <c r="M19" s="98"/>
      <c r="N19" s="334" t="s">
        <v>17</v>
      </c>
      <c r="O19" s="334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227"/>
    </row>
    <row r="20" spans="1:24" ht="14.45" customHeight="1" thickBot="1">
      <c r="A20" s="317"/>
      <c r="B20" s="317"/>
      <c r="C20" s="317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229" t="s">
        <v>18</v>
      </c>
      <c r="O20" s="229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227"/>
    </row>
    <row r="21" spans="1:24" ht="17.25" customHeight="1">
      <c r="A21" s="300">
        <f>A37</f>
        <v>0</v>
      </c>
      <c r="B21" s="318"/>
      <c r="C21" s="318"/>
      <c r="D21" s="320">
        <f>(C21-B21+(C21&lt;B21))*24*60</f>
        <v>0</v>
      </c>
      <c r="E21" s="322"/>
      <c r="F21" s="335">
        <f>IF(E21=0,0,(F37/J3*60))</f>
        <v>0</v>
      </c>
      <c r="G21" s="339">
        <f>IF($K21=0,0,(K21*100)/(D21*$J$3/60))</f>
        <v>0</v>
      </c>
      <c r="H21" s="335">
        <f>P19+P26</f>
        <v>0</v>
      </c>
      <c r="I21" s="339">
        <f>D21-F21-P27</f>
        <v>0</v>
      </c>
      <c r="J21" s="320">
        <f>(D21-H21)/60*E21</f>
        <v>0</v>
      </c>
      <c r="K21" s="341">
        <f>F37</f>
        <v>0</v>
      </c>
      <c r="L21" s="100">
        <f>IF($K21=0,0,K21/J21)</f>
        <v>0</v>
      </c>
      <c r="N21" s="229" t="s">
        <v>19</v>
      </c>
      <c r="O21" s="229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227"/>
      <c r="X21" s="227"/>
    </row>
    <row r="22" spans="1:24" ht="17.25" customHeight="1" thickBot="1">
      <c r="A22" s="317"/>
      <c r="B22" s="319"/>
      <c r="C22" s="319"/>
      <c r="D22" s="321"/>
      <c r="E22" s="323"/>
      <c r="F22" s="336"/>
      <c r="G22" s="340"/>
      <c r="H22" s="336"/>
      <c r="I22" s="340"/>
      <c r="J22" s="321"/>
      <c r="K22" s="342"/>
      <c r="L22" s="101">
        <f>K21-J21</f>
        <v>0</v>
      </c>
      <c r="N22" s="229" t="s">
        <v>20</v>
      </c>
      <c r="O22" s="229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227"/>
      <c r="X22" s="227"/>
    </row>
    <row r="23" spans="1:24" ht="17.25" customHeight="1">
      <c r="A23" s="300">
        <f>A38</f>
        <v>0</v>
      </c>
      <c r="B23" s="318"/>
      <c r="C23" s="318"/>
      <c r="D23" s="320">
        <f>(C23-B23+(C23&lt;B23))*24*60</f>
        <v>0</v>
      </c>
      <c r="E23" s="322"/>
      <c r="F23" s="335">
        <f>IF(E23=0,0,(F38/J3*60))</f>
        <v>0</v>
      </c>
      <c r="G23" s="339">
        <f>IF($K23=0,0,(K23*100)/(D23*$J$3/60))</f>
        <v>0</v>
      </c>
      <c r="H23" s="335">
        <f>Q19+Q26</f>
        <v>0</v>
      </c>
      <c r="I23" s="339">
        <f>D23-F23-Q27</f>
        <v>0</v>
      </c>
      <c r="J23" s="320">
        <f>(D23-H23)/60*E23</f>
        <v>0</v>
      </c>
      <c r="K23" s="341">
        <f>F38</f>
        <v>0</v>
      </c>
      <c r="L23" s="102">
        <f>IF($K23=0,0,K23/J23)</f>
        <v>0</v>
      </c>
      <c r="N23" s="229" t="s">
        <v>27</v>
      </c>
      <c r="O23" s="229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227"/>
      <c r="X23" s="227"/>
    </row>
    <row r="24" spans="1:24" ht="16.899999999999999" customHeight="1" thickBot="1">
      <c r="A24" s="317"/>
      <c r="B24" s="319"/>
      <c r="C24" s="319"/>
      <c r="D24" s="321"/>
      <c r="E24" s="323"/>
      <c r="F24" s="336"/>
      <c r="G24" s="340"/>
      <c r="H24" s="336"/>
      <c r="I24" s="340"/>
      <c r="J24" s="321"/>
      <c r="K24" s="342"/>
      <c r="L24" s="101">
        <f>K23-J23</f>
        <v>0</v>
      </c>
      <c r="N24" s="230" t="s">
        <v>21</v>
      </c>
      <c r="O24" s="230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227"/>
      <c r="X24" s="227"/>
    </row>
    <row r="25" spans="1:24" ht="16.899999999999999" customHeight="1" collapsed="1">
      <c r="A25" s="300">
        <f>A39</f>
        <v>0</v>
      </c>
      <c r="B25" s="318"/>
      <c r="C25" s="318"/>
      <c r="D25" s="320">
        <f>(C25-B25+(C25&lt;B25))*24*60</f>
        <v>0</v>
      </c>
      <c r="E25" s="322"/>
      <c r="F25" s="335">
        <f>IF(E25=0,0,(F39/J3*60))</f>
        <v>0</v>
      </c>
      <c r="G25" s="339">
        <f>IF($K25=0,0,(K25*100)/(D25*$J$3/60))</f>
        <v>0</v>
      </c>
      <c r="H25" s="335">
        <f>R19+R26</f>
        <v>0</v>
      </c>
      <c r="I25" s="339">
        <f>D25-F25-R27</f>
        <v>0</v>
      </c>
      <c r="J25" s="320">
        <f>(D25-H25)/60*E25</f>
        <v>0</v>
      </c>
      <c r="K25" s="341">
        <f>F39</f>
        <v>0</v>
      </c>
      <c r="L25" s="100">
        <f>IF($K25=0,0,K25/J25)</f>
        <v>0</v>
      </c>
      <c r="N25" s="230" t="s">
        <v>39</v>
      </c>
      <c r="O25" s="230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227"/>
      <c r="X25" s="227"/>
    </row>
    <row r="26" spans="1:24" ht="16.899999999999999" customHeight="1" thickBot="1">
      <c r="A26" s="317"/>
      <c r="B26" s="319"/>
      <c r="C26" s="319"/>
      <c r="D26" s="321"/>
      <c r="E26" s="323"/>
      <c r="F26" s="336"/>
      <c r="G26" s="340"/>
      <c r="H26" s="336"/>
      <c r="I26" s="340"/>
      <c r="J26" s="321"/>
      <c r="K26" s="342"/>
      <c r="L26" s="101">
        <f>K25-J25</f>
        <v>0</v>
      </c>
      <c r="N26" s="343" t="s">
        <v>22</v>
      </c>
      <c r="O26" s="343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227"/>
      <c r="X26" s="227"/>
    </row>
    <row r="27" spans="1:24" ht="16.899999999999999" customHeight="1" collapsed="1">
      <c r="A27" s="301">
        <f>A40</f>
        <v>0</v>
      </c>
      <c r="B27" s="348"/>
      <c r="C27" s="348"/>
      <c r="D27" s="346">
        <f>(C27-B27+(C27&lt;B27))*24*60</f>
        <v>0</v>
      </c>
      <c r="E27" s="349"/>
      <c r="F27" s="344">
        <f>IF(E27=0,0,(F40/J3*60))</f>
        <v>0</v>
      </c>
      <c r="G27" s="339">
        <f>IF($K27=0,0,(K27*100)/(D27*$J$3/60))</f>
        <v>0</v>
      </c>
      <c r="H27" s="344">
        <f>S19+S26</f>
        <v>0</v>
      </c>
      <c r="I27" s="345">
        <f>D27-F27-S27</f>
        <v>0</v>
      </c>
      <c r="J27" s="346">
        <f>(D27-H27)/60*E27</f>
        <v>0</v>
      </c>
      <c r="K27" s="341">
        <f>F40</f>
        <v>0</v>
      </c>
      <c r="L27" s="100">
        <f>IF($K27=0,0,K27/J27)</f>
        <v>0</v>
      </c>
      <c r="N27" s="347" t="s">
        <v>15</v>
      </c>
      <c r="O27" s="347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227"/>
      <c r="X27" s="227"/>
    </row>
    <row r="28" spans="1:24" ht="16.899999999999999" customHeight="1" thickBot="1">
      <c r="A28" s="317"/>
      <c r="B28" s="319"/>
      <c r="C28" s="319"/>
      <c r="D28" s="321"/>
      <c r="E28" s="323"/>
      <c r="F28" s="336"/>
      <c r="G28" s="340"/>
      <c r="H28" s="336"/>
      <c r="I28" s="340"/>
      <c r="J28" s="321"/>
      <c r="K28" s="342"/>
      <c r="L28" s="101">
        <f>K27-J27</f>
        <v>0</v>
      </c>
      <c r="N28" s="347"/>
      <c r="O28" s="347"/>
      <c r="P28" s="19"/>
      <c r="Q28" s="19"/>
      <c r="R28" s="19"/>
      <c r="S28" s="19"/>
      <c r="T28" s="19"/>
      <c r="U28" s="19"/>
      <c r="V28" s="19"/>
      <c r="W28" s="227"/>
      <c r="X28" s="227"/>
    </row>
    <row r="29" spans="1:24" ht="16.899999999999999" customHeight="1">
      <c r="A29" s="300">
        <f>A41</f>
        <v>0</v>
      </c>
      <c r="B29" s="318"/>
      <c r="C29" s="318"/>
      <c r="D29" s="320">
        <f>(C29-B29+(C29&lt;B29))*24*60</f>
        <v>0</v>
      </c>
      <c r="E29" s="322"/>
      <c r="F29" s="335">
        <f>IF(E29=0,0,(F41/J3*60))</f>
        <v>0</v>
      </c>
      <c r="G29" s="339">
        <f>IF($K29=0,0,(K29*100)/(D29*$J$3/60))</f>
        <v>0</v>
      </c>
      <c r="H29" s="335">
        <f>T19+T26</f>
        <v>0</v>
      </c>
      <c r="I29" s="339">
        <f>D29-F29-T27</f>
        <v>0</v>
      </c>
      <c r="J29" s="320">
        <f>(D29-H29)/60*E29</f>
        <v>0</v>
      </c>
      <c r="K29" s="341">
        <f>F41</f>
        <v>0</v>
      </c>
      <c r="L29" s="100">
        <f>IF($K29=0,0,K29/J29)</f>
        <v>0</v>
      </c>
      <c r="V29" s="227"/>
      <c r="W29" s="227"/>
      <c r="X29" s="227"/>
    </row>
    <row r="30" spans="1:24" ht="16.899999999999999" customHeight="1" thickBot="1">
      <c r="A30" s="317"/>
      <c r="B30" s="319"/>
      <c r="C30" s="319"/>
      <c r="D30" s="321"/>
      <c r="E30" s="323"/>
      <c r="F30" s="336"/>
      <c r="G30" s="340"/>
      <c r="H30" s="336"/>
      <c r="I30" s="340"/>
      <c r="J30" s="321"/>
      <c r="K30" s="342"/>
      <c r="L30" s="101">
        <f>K29-J29</f>
        <v>0</v>
      </c>
      <c r="V30" s="227"/>
      <c r="W30" s="227"/>
      <c r="X30" s="227"/>
    </row>
    <row r="31" spans="1:24" ht="16.899999999999999" customHeight="1">
      <c r="A31" s="300">
        <f>A42</f>
        <v>0</v>
      </c>
      <c r="B31" s="318"/>
      <c r="C31" s="318"/>
      <c r="D31" s="320">
        <f>(C31-B31+(C31&lt;B31))*24*60</f>
        <v>0</v>
      </c>
      <c r="E31" s="322"/>
      <c r="F31" s="335">
        <f>IF(E31=0,0,(F42/J3*60))</f>
        <v>0</v>
      </c>
      <c r="G31" s="339">
        <f>IF($K31=0,0,(K31*100)/(D31*$J$3/60))</f>
        <v>0</v>
      </c>
      <c r="H31" s="335">
        <f>U19+U26</f>
        <v>0</v>
      </c>
      <c r="I31" s="339">
        <f>D31-F31-U27</f>
        <v>0</v>
      </c>
      <c r="J31" s="320">
        <f>(D31-H31)/60*E31</f>
        <v>0</v>
      </c>
      <c r="K31" s="341">
        <f>F42</f>
        <v>0</v>
      </c>
      <c r="L31" s="100">
        <f>IF($K31=0,0,K31/J31)</f>
        <v>0</v>
      </c>
      <c r="V31" s="227"/>
      <c r="W31" s="227"/>
      <c r="X31" s="227"/>
    </row>
    <row r="32" spans="1:24" ht="16.899999999999999" customHeight="1" thickBot="1">
      <c r="A32" s="317"/>
      <c r="B32" s="319"/>
      <c r="C32" s="319"/>
      <c r="D32" s="321"/>
      <c r="E32" s="323"/>
      <c r="F32" s="336"/>
      <c r="G32" s="340"/>
      <c r="H32" s="336"/>
      <c r="I32" s="340"/>
      <c r="J32" s="321"/>
      <c r="K32" s="342"/>
      <c r="L32" s="103">
        <f>K31-J31</f>
        <v>0</v>
      </c>
      <c r="V32" s="227"/>
      <c r="W32" s="227"/>
      <c r="X32" s="227"/>
    </row>
    <row r="33" spans="1:28" s="104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228" t="s">
        <v>81</v>
      </c>
      <c r="K33" s="140" t="s">
        <v>82</v>
      </c>
      <c r="L33" s="354">
        <f>IF($K34=0,0,K34/J34)</f>
        <v>0</v>
      </c>
      <c r="N33"/>
      <c r="O33"/>
      <c r="P33"/>
      <c r="Q33"/>
      <c r="R33"/>
      <c r="S33"/>
      <c r="T33"/>
      <c r="U33"/>
      <c r="V33" s="227"/>
      <c r="W33" s="105"/>
      <c r="X33" s="105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41">
        <f>J21+J23+J25+J27+J29+J31</f>
        <v>0</v>
      </c>
      <c r="K34" s="140">
        <f>K21+K23+K25+K27+K29+K31</f>
        <v>0</v>
      </c>
      <c r="L34" s="355"/>
      <c r="M34" s="227"/>
      <c r="V34" s="227"/>
      <c r="W34" s="227"/>
      <c r="X34" s="227"/>
    </row>
    <row r="35" spans="1:28" ht="17.25" customHeight="1">
      <c r="A35" s="363" t="s">
        <v>11</v>
      </c>
      <c r="B35" s="364"/>
      <c r="C35" s="364"/>
      <c r="D35" s="364"/>
      <c r="E35" s="337"/>
      <c r="F35" s="300" t="s">
        <v>78</v>
      </c>
      <c r="G35" s="300" t="s">
        <v>80</v>
      </c>
      <c r="H35" s="367"/>
      <c r="I35" s="20"/>
      <c r="J35" s="21"/>
      <c r="K35" s="22"/>
      <c r="L35" s="367" t="s">
        <v>56</v>
      </c>
      <c r="M35" s="356"/>
      <c r="V35" s="227"/>
      <c r="W35" s="106"/>
      <c r="X35" s="106"/>
    </row>
    <row r="36" spans="1:28" ht="17.25" customHeight="1" thickBot="1">
      <c r="A36" s="365"/>
      <c r="B36" s="366"/>
      <c r="C36" s="366"/>
      <c r="D36" s="366"/>
      <c r="E36" s="338"/>
      <c r="F36" s="302"/>
      <c r="G36" s="301"/>
      <c r="H36" s="368"/>
      <c r="I36" s="117"/>
      <c r="J36" s="118"/>
      <c r="K36" s="115"/>
      <c r="L36" s="368"/>
      <c r="M36" s="356"/>
      <c r="V36" s="227"/>
      <c r="W36" s="106"/>
      <c r="X36" s="106"/>
    </row>
    <row r="37" spans="1:28" ht="15.75" thickBot="1">
      <c r="A37" s="357"/>
      <c r="B37" s="358"/>
      <c r="C37" s="358"/>
      <c r="D37" s="358"/>
      <c r="E37" s="359"/>
      <c r="F37" s="62"/>
      <c r="G37" s="119"/>
      <c r="H37" s="120"/>
      <c r="I37" s="121"/>
      <c r="J37" s="122"/>
      <c r="K37" s="123">
        <f>G37</f>
        <v>0</v>
      </c>
      <c r="L37" s="107"/>
      <c r="M37" s="108"/>
      <c r="V37" s="227"/>
      <c r="W37" s="227"/>
      <c r="X37" s="227"/>
    </row>
    <row r="38" spans="1:28" ht="13.5" customHeight="1" thickBot="1">
      <c r="A38" s="360"/>
      <c r="B38" s="361"/>
      <c r="C38" s="361"/>
      <c r="D38" s="361"/>
      <c r="E38" s="362"/>
      <c r="F38" s="62"/>
      <c r="G38" s="124"/>
      <c r="H38" s="109"/>
      <c r="I38" s="110"/>
      <c r="J38" s="111"/>
      <c r="K38" s="17">
        <f t="shared" ref="K38:K42" si="2">G38</f>
        <v>0</v>
      </c>
      <c r="L38" s="64"/>
      <c r="M38" s="108"/>
      <c r="V38" s="227"/>
      <c r="W38" s="227"/>
      <c r="X38" s="227"/>
    </row>
    <row r="39" spans="1:28" ht="13.5" customHeight="1" thickBot="1">
      <c r="A39" s="360"/>
      <c r="B39" s="361"/>
      <c r="C39" s="361"/>
      <c r="D39" s="361"/>
      <c r="E39" s="362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227"/>
      <c r="W39" s="227"/>
      <c r="X39" s="227"/>
    </row>
    <row r="40" spans="1:28" ht="13.5" customHeight="1" thickBot="1">
      <c r="A40" s="360"/>
      <c r="B40" s="361"/>
      <c r="C40" s="361"/>
      <c r="D40" s="361"/>
      <c r="E40" s="362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227"/>
      <c r="W40" s="227"/>
      <c r="X40" s="227"/>
    </row>
    <row r="41" spans="1:28" ht="13.5" customHeight="1" thickBot="1">
      <c r="A41" s="360"/>
      <c r="B41" s="361"/>
      <c r="C41" s="361"/>
      <c r="D41" s="361"/>
      <c r="E41" s="362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227"/>
      <c r="W41" s="227"/>
      <c r="X41" s="227"/>
    </row>
    <row r="42" spans="1:28" ht="13.5" customHeight="1" thickBot="1">
      <c r="A42" s="369"/>
      <c r="B42" s="370"/>
      <c r="C42" s="370"/>
      <c r="D42" s="370"/>
      <c r="E42" s="371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227"/>
      <c r="W42" s="227"/>
      <c r="X42" s="227"/>
    </row>
    <row r="43" spans="1:28" ht="13.5" thickBot="1">
      <c r="A43" s="372" t="s">
        <v>79</v>
      </c>
      <c r="B43" s="373"/>
      <c r="C43" s="373"/>
      <c r="D43" s="373"/>
      <c r="E43" s="373"/>
      <c r="F43" s="374"/>
      <c r="G43" s="373"/>
      <c r="H43" s="373"/>
      <c r="I43" s="373"/>
      <c r="J43" s="375"/>
      <c r="K43" s="116">
        <f>SUM(K37:K42)</f>
        <v>0</v>
      </c>
      <c r="L43" s="116">
        <f>SUM(L38+L38)</f>
        <v>0</v>
      </c>
      <c r="M43" s="112"/>
      <c r="V43" s="227"/>
    </row>
    <row r="44" spans="1:28" ht="12.75" customHeight="1" thickBot="1"/>
    <row r="45" spans="1:28" ht="12.75" customHeight="1" thickBot="1">
      <c r="A45" s="376" t="s">
        <v>11</v>
      </c>
      <c r="B45" s="376" t="s">
        <v>59</v>
      </c>
      <c r="C45" s="378"/>
      <c r="D45" s="380" t="s">
        <v>58</v>
      </c>
      <c r="E45" s="378" t="s">
        <v>1</v>
      </c>
      <c r="F45" s="383" t="s">
        <v>6</v>
      </c>
      <c r="G45" s="384"/>
      <c r="H45" s="380" t="s">
        <v>5</v>
      </c>
      <c r="I45" s="388" t="s">
        <v>12</v>
      </c>
      <c r="J45" s="389"/>
      <c r="K45" s="380" t="s">
        <v>38</v>
      </c>
      <c r="L45" s="376" t="s">
        <v>0</v>
      </c>
      <c r="M45" s="383"/>
      <c r="N45" s="384"/>
      <c r="O45" s="380" t="s">
        <v>4</v>
      </c>
      <c r="P45" s="380" t="s">
        <v>2</v>
      </c>
      <c r="Q45" s="380" t="s">
        <v>3</v>
      </c>
      <c r="S45" s="390" t="s">
        <v>26</v>
      </c>
      <c r="T45" s="391"/>
      <c r="U45" s="391"/>
      <c r="V45" s="391"/>
      <c r="W45" s="391"/>
      <c r="X45" s="391"/>
      <c r="Y45" s="391"/>
      <c r="Z45" s="392"/>
    </row>
    <row r="46" spans="1:28" s="85" customFormat="1" ht="25.5" customHeight="1" thickBot="1">
      <c r="A46" s="377"/>
      <c r="B46" s="377"/>
      <c r="C46" s="379"/>
      <c r="D46" s="381"/>
      <c r="E46" s="382"/>
      <c r="F46" s="385"/>
      <c r="G46" s="386"/>
      <c r="H46" s="387"/>
      <c r="I46" s="27" t="s">
        <v>13</v>
      </c>
      <c r="J46" s="28" t="s">
        <v>14</v>
      </c>
      <c r="K46" s="381"/>
      <c r="L46" s="377"/>
      <c r="M46" s="399"/>
      <c r="N46" s="400"/>
      <c r="O46" s="381"/>
      <c r="P46" s="381"/>
      <c r="Q46" s="381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405">
        <f>A37</f>
        <v>0</v>
      </c>
      <c r="B47" s="23">
        <f>B21</f>
        <v>0</v>
      </c>
      <c r="C47" s="23">
        <f>B47+1/24</f>
        <v>4.1666666666666664E-2</v>
      </c>
      <c r="D47" s="1"/>
      <c r="E47" s="233"/>
      <c r="F47" s="408"/>
      <c r="G47" s="409"/>
      <c r="H47" s="2"/>
      <c r="I47" s="3"/>
      <c r="J47" s="3"/>
      <c r="K47" s="29">
        <f>(J47-I47+(J47&lt;I47))*24*60</f>
        <v>0</v>
      </c>
      <c r="L47" s="410"/>
      <c r="M47" s="411"/>
      <c r="N47" s="412"/>
      <c r="O47" s="35">
        <f t="shared" ref="O47:O110" si="3">IF(H47=$V$5,$F$7,"")</f>
        <v>0</v>
      </c>
      <c r="P47" s="233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406"/>
      <c r="B48" s="24">
        <f>C47</f>
        <v>4.1666666666666664E-2</v>
      </c>
      <c r="C48" s="24">
        <f>B48+1/24</f>
        <v>8.3333333333333329E-2</v>
      </c>
      <c r="D48" s="5"/>
      <c r="E48" s="231"/>
      <c r="F48" s="393"/>
      <c r="G48" s="394"/>
      <c r="H48" s="6"/>
      <c r="I48" s="7"/>
      <c r="J48" s="7"/>
      <c r="K48" s="30">
        <f t="shared" ref="K48:K111" si="4">(J48-I48+(J48&lt;I48))*24*60</f>
        <v>0</v>
      </c>
      <c r="L48" s="395"/>
      <c r="M48" s="396"/>
      <c r="N48" s="397"/>
      <c r="O48" s="36">
        <f t="shared" si="3"/>
        <v>0</v>
      </c>
      <c r="P48" s="231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406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231"/>
      <c r="F49" s="398"/>
      <c r="G49" s="398"/>
      <c r="H49" s="6"/>
      <c r="I49" s="7"/>
      <c r="J49" s="7"/>
      <c r="K49" s="30">
        <f t="shared" si="4"/>
        <v>0</v>
      </c>
      <c r="L49" s="395"/>
      <c r="M49" s="396"/>
      <c r="N49" s="397"/>
      <c r="O49" s="36">
        <f t="shared" si="3"/>
        <v>0</v>
      </c>
      <c r="P49" s="231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406"/>
      <c r="B50" s="24">
        <f t="shared" si="13"/>
        <v>0.125</v>
      </c>
      <c r="C50" s="24">
        <f t="shared" si="14"/>
        <v>0.16666666666666666</v>
      </c>
      <c r="D50" s="5"/>
      <c r="E50" s="231"/>
      <c r="F50" s="398"/>
      <c r="G50" s="398"/>
      <c r="H50" s="6"/>
      <c r="I50" s="7"/>
      <c r="J50" s="7"/>
      <c r="K50" s="30">
        <f t="shared" si="4"/>
        <v>0</v>
      </c>
      <c r="L50" s="395"/>
      <c r="M50" s="396"/>
      <c r="N50" s="397"/>
      <c r="O50" s="36">
        <f t="shared" si="3"/>
        <v>0</v>
      </c>
      <c r="P50" s="231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406"/>
      <c r="B51" s="24">
        <f t="shared" si="13"/>
        <v>0.16666666666666666</v>
      </c>
      <c r="C51" s="24">
        <f t="shared" si="14"/>
        <v>0.20833333333333331</v>
      </c>
      <c r="D51" s="5"/>
      <c r="E51" s="231"/>
      <c r="F51" s="398"/>
      <c r="G51" s="398"/>
      <c r="H51" s="6"/>
      <c r="I51" s="7"/>
      <c r="J51" s="7"/>
      <c r="K51" s="30">
        <f t="shared" si="4"/>
        <v>0</v>
      </c>
      <c r="L51" s="395"/>
      <c r="M51" s="396"/>
      <c r="N51" s="397"/>
      <c r="O51" s="36">
        <f t="shared" si="3"/>
        <v>0</v>
      </c>
      <c r="P51" s="231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406"/>
      <c r="B52" s="24">
        <f t="shared" si="13"/>
        <v>0.20833333333333331</v>
      </c>
      <c r="C52" s="24">
        <f t="shared" si="14"/>
        <v>0.24999999999999997</v>
      </c>
      <c r="D52" s="5"/>
      <c r="E52" s="231"/>
      <c r="F52" s="398"/>
      <c r="G52" s="398"/>
      <c r="H52" s="6"/>
      <c r="I52" s="7"/>
      <c r="J52" s="7"/>
      <c r="K52" s="30">
        <f t="shared" si="4"/>
        <v>0</v>
      </c>
      <c r="L52" s="395"/>
      <c r="M52" s="396"/>
      <c r="N52" s="397"/>
      <c r="O52" s="36">
        <f t="shared" si="3"/>
        <v>0</v>
      </c>
      <c r="P52" s="231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406"/>
      <c r="B53" s="24">
        <f t="shared" si="13"/>
        <v>0.24999999999999997</v>
      </c>
      <c r="C53" s="24">
        <f t="shared" si="14"/>
        <v>0.29166666666666663</v>
      </c>
      <c r="D53" s="5"/>
      <c r="E53" s="234"/>
      <c r="F53" s="398"/>
      <c r="G53" s="398"/>
      <c r="H53" s="6"/>
      <c r="I53" s="7"/>
      <c r="J53" s="7"/>
      <c r="K53" s="30">
        <f t="shared" si="4"/>
        <v>0</v>
      </c>
      <c r="L53" s="395"/>
      <c r="M53" s="396"/>
      <c r="N53" s="397"/>
      <c r="O53" s="36">
        <f t="shared" si="3"/>
        <v>0</v>
      </c>
      <c r="P53" s="231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406"/>
      <c r="B54" s="24">
        <f t="shared" si="13"/>
        <v>0.29166666666666663</v>
      </c>
      <c r="C54" s="24">
        <f t="shared" si="14"/>
        <v>0.33333333333333331</v>
      </c>
      <c r="D54" s="5"/>
      <c r="E54" s="234"/>
      <c r="F54" s="393"/>
      <c r="G54" s="394"/>
      <c r="H54" s="6"/>
      <c r="I54" s="7"/>
      <c r="J54" s="7"/>
      <c r="K54" s="30">
        <f t="shared" si="4"/>
        <v>0</v>
      </c>
      <c r="L54" s="395"/>
      <c r="M54" s="396"/>
      <c r="N54" s="397"/>
      <c r="O54" s="36">
        <f t="shared" si="3"/>
        <v>0</v>
      </c>
      <c r="P54" s="231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406"/>
      <c r="B55" s="24">
        <f t="shared" si="13"/>
        <v>0.33333333333333331</v>
      </c>
      <c r="C55" s="24">
        <f t="shared" si="14"/>
        <v>0.375</v>
      </c>
      <c r="D55" s="5"/>
      <c r="E55" s="234"/>
      <c r="F55" s="393"/>
      <c r="G55" s="394"/>
      <c r="H55" s="6"/>
      <c r="I55" s="7"/>
      <c r="J55" s="7"/>
      <c r="K55" s="30">
        <f t="shared" si="4"/>
        <v>0</v>
      </c>
      <c r="L55" s="395"/>
      <c r="M55" s="396"/>
      <c r="N55" s="397"/>
      <c r="O55" s="36">
        <f t="shared" si="3"/>
        <v>0</v>
      </c>
      <c r="P55" s="231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406"/>
      <c r="B56" s="24">
        <f t="shared" si="13"/>
        <v>0.375</v>
      </c>
      <c r="C56" s="24">
        <f t="shared" si="14"/>
        <v>0.41666666666666669</v>
      </c>
      <c r="D56" s="5"/>
      <c r="E56" s="234"/>
      <c r="F56" s="398"/>
      <c r="G56" s="398"/>
      <c r="H56" s="6"/>
      <c r="I56" s="7"/>
      <c r="J56" s="7"/>
      <c r="K56" s="30">
        <f t="shared" si="4"/>
        <v>0</v>
      </c>
      <c r="L56" s="395"/>
      <c r="M56" s="396"/>
      <c r="N56" s="397"/>
      <c r="O56" s="36">
        <f t="shared" si="3"/>
        <v>0</v>
      </c>
      <c r="P56" s="231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406"/>
      <c r="B57" s="24">
        <f t="shared" si="13"/>
        <v>0.41666666666666669</v>
      </c>
      <c r="C57" s="24">
        <f t="shared" si="14"/>
        <v>0.45833333333333337</v>
      </c>
      <c r="D57" s="10"/>
      <c r="E57" s="234"/>
      <c r="F57" s="398"/>
      <c r="G57" s="398"/>
      <c r="H57" s="6"/>
      <c r="I57" s="7"/>
      <c r="J57" s="7"/>
      <c r="K57" s="30">
        <f t="shared" si="4"/>
        <v>0</v>
      </c>
      <c r="L57" s="395"/>
      <c r="M57" s="396"/>
      <c r="N57" s="397"/>
      <c r="O57" s="36">
        <f t="shared" si="3"/>
        <v>0</v>
      </c>
      <c r="P57" s="231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407"/>
      <c r="B58" s="25">
        <f t="shared" si="13"/>
        <v>0.45833333333333337</v>
      </c>
      <c r="C58" s="26">
        <f t="shared" si="14"/>
        <v>0.5</v>
      </c>
      <c r="D58" s="235"/>
      <c r="E58" s="235"/>
      <c r="F58" s="401"/>
      <c r="G58" s="401"/>
      <c r="H58" s="6"/>
      <c r="I58" s="13"/>
      <c r="J58" s="13"/>
      <c r="K58" s="31">
        <f t="shared" si="4"/>
        <v>0</v>
      </c>
      <c r="L58" s="402"/>
      <c r="M58" s="403"/>
      <c r="N58" s="404"/>
      <c r="O58" s="231">
        <f t="shared" si="3"/>
        <v>0</v>
      </c>
      <c r="P58" s="232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405">
        <f>A38</f>
        <v>0</v>
      </c>
      <c r="B59" s="23">
        <f>B23</f>
        <v>0</v>
      </c>
      <c r="C59" s="23">
        <f>B59+1/24</f>
        <v>4.1666666666666664E-2</v>
      </c>
      <c r="D59" s="1"/>
      <c r="E59" s="233"/>
      <c r="F59" s="408"/>
      <c r="G59" s="409"/>
      <c r="H59" s="2"/>
      <c r="I59" s="3"/>
      <c r="J59" s="3"/>
      <c r="K59" s="29">
        <f t="shared" si="4"/>
        <v>0</v>
      </c>
      <c r="L59" s="410"/>
      <c r="M59" s="411"/>
      <c r="N59" s="412"/>
      <c r="O59" s="35">
        <f t="shared" si="3"/>
        <v>0</v>
      </c>
      <c r="P59" s="233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406"/>
      <c r="B60" s="24">
        <f>C59</f>
        <v>4.1666666666666664E-2</v>
      </c>
      <c r="C60" s="24">
        <f>B60+1/24</f>
        <v>8.3333333333333329E-2</v>
      </c>
      <c r="D60" s="5"/>
      <c r="E60" s="231"/>
      <c r="F60" s="393"/>
      <c r="G60" s="394"/>
      <c r="H60" s="6"/>
      <c r="I60" s="7"/>
      <c r="J60" s="7"/>
      <c r="K60" s="30">
        <f t="shared" si="4"/>
        <v>0</v>
      </c>
      <c r="L60" s="395"/>
      <c r="M60" s="396"/>
      <c r="N60" s="397"/>
      <c r="O60" s="36">
        <f t="shared" si="3"/>
        <v>0</v>
      </c>
      <c r="P60" s="231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406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231"/>
      <c r="F61" s="398"/>
      <c r="G61" s="398"/>
      <c r="H61" s="6"/>
      <c r="I61" s="7"/>
      <c r="J61" s="7"/>
      <c r="K61" s="30">
        <f t="shared" si="4"/>
        <v>0</v>
      </c>
      <c r="L61" s="395"/>
      <c r="M61" s="396"/>
      <c r="N61" s="397"/>
      <c r="O61" s="36">
        <f t="shared" si="3"/>
        <v>0</v>
      </c>
      <c r="P61" s="231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406"/>
      <c r="B62" s="24">
        <f t="shared" si="15"/>
        <v>0.125</v>
      </c>
      <c r="C62" s="24">
        <f t="shared" si="16"/>
        <v>0.16666666666666666</v>
      </c>
      <c r="D62" s="5"/>
      <c r="E62" s="231"/>
      <c r="F62" s="398"/>
      <c r="G62" s="398"/>
      <c r="H62" s="6"/>
      <c r="I62" s="7"/>
      <c r="J62" s="7"/>
      <c r="K62" s="30">
        <f t="shared" si="4"/>
        <v>0</v>
      </c>
      <c r="L62" s="395"/>
      <c r="M62" s="396"/>
      <c r="N62" s="397"/>
      <c r="O62" s="36">
        <f t="shared" si="3"/>
        <v>0</v>
      </c>
      <c r="P62" s="231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406"/>
      <c r="B63" s="24">
        <f t="shared" si="15"/>
        <v>0.16666666666666666</v>
      </c>
      <c r="C63" s="24">
        <f t="shared" si="16"/>
        <v>0.20833333333333331</v>
      </c>
      <c r="D63" s="5"/>
      <c r="E63" s="231"/>
      <c r="F63" s="398"/>
      <c r="G63" s="398"/>
      <c r="H63" s="6"/>
      <c r="I63" s="7"/>
      <c r="J63" s="7"/>
      <c r="K63" s="30">
        <f t="shared" si="4"/>
        <v>0</v>
      </c>
      <c r="L63" s="395"/>
      <c r="M63" s="396"/>
      <c r="N63" s="397"/>
      <c r="O63" s="36">
        <f t="shared" si="3"/>
        <v>0</v>
      </c>
      <c r="P63" s="231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406"/>
      <c r="B64" s="24">
        <f t="shared" si="15"/>
        <v>0.20833333333333331</v>
      </c>
      <c r="C64" s="24">
        <f t="shared" si="16"/>
        <v>0.24999999999999997</v>
      </c>
      <c r="D64" s="5"/>
      <c r="E64" s="231"/>
      <c r="F64" s="398"/>
      <c r="G64" s="398"/>
      <c r="H64" s="6"/>
      <c r="I64" s="7"/>
      <c r="J64" s="7"/>
      <c r="K64" s="30">
        <f t="shared" si="4"/>
        <v>0</v>
      </c>
      <c r="L64" s="395"/>
      <c r="M64" s="396"/>
      <c r="N64" s="397"/>
      <c r="O64" s="36">
        <f t="shared" si="3"/>
        <v>0</v>
      </c>
      <c r="P64" s="231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406"/>
      <c r="B65" s="24">
        <f t="shared" si="15"/>
        <v>0.24999999999999997</v>
      </c>
      <c r="C65" s="24">
        <f t="shared" si="16"/>
        <v>0.29166666666666663</v>
      </c>
      <c r="D65" s="5"/>
      <c r="E65" s="234"/>
      <c r="F65" s="398"/>
      <c r="G65" s="398"/>
      <c r="H65" s="6"/>
      <c r="I65" s="7"/>
      <c r="J65" s="7"/>
      <c r="K65" s="30">
        <f t="shared" si="4"/>
        <v>0</v>
      </c>
      <c r="L65" s="395"/>
      <c r="M65" s="396"/>
      <c r="N65" s="397"/>
      <c r="O65" s="36">
        <f t="shared" si="3"/>
        <v>0</v>
      </c>
      <c r="P65" s="231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406"/>
      <c r="B66" s="24">
        <f t="shared" si="15"/>
        <v>0.29166666666666663</v>
      </c>
      <c r="C66" s="24">
        <f t="shared" si="16"/>
        <v>0.33333333333333331</v>
      </c>
      <c r="D66" s="5"/>
      <c r="E66" s="234"/>
      <c r="F66" s="393"/>
      <c r="G66" s="394"/>
      <c r="H66" s="6"/>
      <c r="I66" s="7"/>
      <c r="J66" s="7"/>
      <c r="K66" s="30">
        <f t="shared" si="4"/>
        <v>0</v>
      </c>
      <c r="L66" s="395"/>
      <c r="M66" s="396"/>
      <c r="N66" s="397"/>
      <c r="O66" s="36">
        <f t="shared" si="3"/>
        <v>0</v>
      </c>
      <c r="P66" s="231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406"/>
      <c r="B67" s="24">
        <f t="shared" si="15"/>
        <v>0.33333333333333331</v>
      </c>
      <c r="C67" s="24">
        <f t="shared" si="16"/>
        <v>0.375</v>
      </c>
      <c r="D67" s="5"/>
      <c r="E67" s="234"/>
      <c r="F67" s="393"/>
      <c r="G67" s="394"/>
      <c r="H67" s="6"/>
      <c r="I67" s="7"/>
      <c r="J67" s="7"/>
      <c r="K67" s="30">
        <f t="shared" si="4"/>
        <v>0</v>
      </c>
      <c r="L67" s="395"/>
      <c r="M67" s="396"/>
      <c r="N67" s="397"/>
      <c r="O67" s="36">
        <f t="shared" si="3"/>
        <v>0</v>
      </c>
      <c r="P67" s="231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406"/>
      <c r="B68" s="24">
        <f t="shared" si="15"/>
        <v>0.375</v>
      </c>
      <c r="C68" s="24">
        <f t="shared" si="16"/>
        <v>0.41666666666666669</v>
      </c>
      <c r="D68" s="5"/>
      <c r="E68" s="234"/>
      <c r="F68" s="398"/>
      <c r="G68" s="398"/>
      <c r="H68" s="6"/>
      <c r="I68" s="7"/>
      <c r="J68" s="7"/>
      <c r="K68" s="30">
        <f t="shared" si="4"/>
        <v>0</v>
      </c>
      <c r="L68" s="395"/>
      <c r="M68" s="396"/>
      <c r="N68" s="397"/>
      <c r="O68" s="36">
        <f t="shared" si="3"/>
        <v>0</v>
      </c>
      <c r="P68" s="231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407"/>
      <c r="B69" s="25">
        <f t="shared" si="15"/>
        <v>0.41666666666666669</v>
      </c>
      <c r="C69" s="25">
        <f t="shared" si="16"/>
        <v>0.45833333333333337</v>
      </c>
      <c r="D69" s="15"/>
      <c r="E69" s="235"/>
      <c r="F69" s="401"/>
      <c r="G69" s="401"/>
      <c r="H69" s="12"/>
      <c r="I69" s="13"/>
      <c r="J69" s="13"/>
      <c r="K69" s="31">
        <f t="shared" si="4"/>
        <v>0</v>
      </c>
      <c r="L69" s="402"/>
      <c r="M69" s="403"/>
      <c r="N69" s="404"/>
      <c r="O69" s="231">
        <f t="shared" si="3"/>
        <v>0</v>
      </c>
      <c r="P69" s="232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405">
        <f>A39</f>
        <v>0</v>
      </c>
      <c r="B70" s="23">
        <f>B25</f>
        <v>0</v>
      </c>
      <c r="C70" s="23">
        <f>B70+1/24</f>
        <v>4.1666666666666664E-2</v>
      </c>
      <c r="D70" s="1"/>
      <c r="E70" s="233"/>
      <c r="F70" s="408"/>
      <c r="G70" s="409"/>
      <c r="H70" s="2"/>
      <c r="I70" s="3"/>
      <c r="J70" s="3"/>
      <c r="K70" s="29">
        <f t="shared" si="4"/>
        <v>0</v>
      </c>
      <c r="L70" s="410"/>
      <c r="M70" s="411"/>
      <c r="N70" s="412"/>
      <c r="O70" s="35">
        <f t="shared" si="3"/>
        <v>0</v>
      </c>
      <c r="P70" s="233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406"/>
      <c r="B71" s="24">
        <f>C70</f>
        <v>4.1666666666666664E-2</v>
      </c>
      <c r="C71" s="24">
        <f>B71+1/24</f>
        <v>8.3333333333333329E-2</v>
      </c>
      <c r="D71" s="5"/>
      <c r="E71" s="231"/>
      <c r="F71" s="393"/>
      <c r="G71" s="394"/>
      <c r="H71" s="6"/>
      <c r="I71" s="7"/>
      <c r="J71" s="7"/>
      <c r="K71" s="30">
        <f t="shared" si="4"/>
        <v>0</v>
      </c>
      <c r="L71" s="395"/>
      <c r="M71" s="396"/>
      <c r="N71" s="397"/>
      <c r="O71" s="36">
        <f t="shared" si="3"/>
        <v>0</v>
      </c>
      <c r="P71" s="231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40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231"/>
      <c r="F72" s="398"/>
      <c r="G72" s="398"/>
      <c r="H72" s="6"/>
      <c r="I72" s="7"/>
      <c r="J72" s="7"/>
      <c r="K72" s="30">
        <f t="shared" si="4"/>
        <v>0</v>
      </c>
      <c r="L72" s="395"/>
      <c r="M72" s="396"/>
      <c r="N72" s="397"/>
      <c r="O72" s="36">
        <f t="shared" si="3"/>
        <v>0</v>
      </c>
      <c r="P72" s="231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406"/>
      <c r="B73" s="24">
        <f t="shared" si="17"/>
        <v>0.125</v>
      </c>
      <c r="C73" s="24">
        <f t="shared" si="18"/>
        <v>0.16666666666666666</v>
      </c>
      <c r="D73" s="5"/>
      <c r="E73" s="231"/>
      <c r="F73" s="398"/>
      <c r="G73" s="398"/>
      <c r="H73" s="6"/>
      <c r="I73" s="7"/>
      <c r="J73" s="7"/>
      <c r="K73" s="30">
        <f t="shared" si="4"/>
        <v>0</v>
      </c>
      <c r="L73" s="395"/>
      <c r="M73" s="396"/>
      <c r="N73" s="397"/>
      <c r="O73" s="36">
        <f t="shared" si="3"/>
        <v>0</v>
      </c>
      <c r="P73" s="231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406"/>
      <c r="B74" s="24">
        <f t="shared" si="17"/>
        <v>0.16666666666666666</v>
      </c>
      <c r="C74" s="24">
        <f t="shared" si="18"/>
        <v>0.20833333333333331</v>
      </c>
      <c r="D74" s="5"/>
      <c r="E74" s="231"/>
      <c r="F74" s="398"/>
      <c r="G74" s="398"/>
      <c r="H74" s="6"/>
      <c r="I74" s="7"/>
      <c r="J74" s="7"/>
      <c r="K74" s="30">
        <f t="shared" si="4"/>
        <v>0</v>
      </c>
      <c r="L74" s="395"/>
      <c r="M74" s="396"/>
      <c r="N74" s="397"/>
      <c r="O74" s="36">
        <f t="shared" si="3"/>
        <v>0</v>
      </c>
      <c r="P74" s="231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406"/>
      <c r="B75" s="24">
        <f t="shared" si="17"/>
        <v>0.20833333333333331</v>
      </c>
      <c r="C75" s="24">
        <f t="shared" si="18"/>
        <v>0.24999999999999997</v>
      </c>
      <c r="D75" s="5"/>
      <c r="E75" s="231"/>
      <c r="F75" s="398"/>
      <c r="G75" s="398"/>
      <c r="H75" s="6"/>
      <c r="I75" s="7"/>
      <c r="J75" s="7"/>
      <c r="K75" s="30">
        <f t="shared" si="4"/>
        <v>0</v>
      </c>
      <c r="L75" s="395"/>
      <c r="M75" s="396"/>
      <c r="N75" s="397"/>
      <c r="O75" s="36">
        <f t="shared" si="3"/>
        <v>0</v>
      </c>
      <c r="P75" s="231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406"/>
      <c r="B76" s="24">
        <f t="shared" si="17"/>
        <v>0.24999999999999997</v>
      </c>
      <c r="C76" s="24">
        <f t="shared" si="18"/>
        <v>0.29166666666666663</v>
      </c>
      <c r="D76" s="5"/>
      <c r="E76" s="234"/>
      <c r="F76" s="398"/>
      <c r="G76" s="398"/>
      <c r="H76" s="6"/>
      <c r="I76" s="7"/>
      <c r="J76" s="7"/>
      <c r="K76" s="30">
        <f t="shared" si="4"/>
        <v>0</v>
      </c>
      <c r="L76" s="395"/>
      <c r="M76" s="396"/>
      <c r="N76" s="397"/>
      <c r="O76" s="36">
        <f t="shared" si="3"/>
        <v>0</v>
      </c>
      <c r="P76" s="231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406"/>
      <c r="B77" s="24">
        <f t="shared" si="17"/>
        <v>0.29166666666666663</v>
      </c>
      <c r="C77" s="24">
        <f t="shared" si="18"/>
        <v>0.33333333333333331</v>
      </c>
      <c r="D77" s="5"/>
      <c r="E77" s="234"/>
      <c r="F77" s="393"/>
      <c r="G77" s="394"/>
      <c r="H77" s="6"/>
      <c r="I77" s="7"/>
      <c r="J77" s="7"/>
      <c r="K77" s="30">
        <f t="shared" si="4"/>
        <v>0</v>
      </c>
      <c r="L77" s="395"/>
      <c r="M77" s="396"/>
      <c r="N77" s="397"/>
      <c r="O77" s="36">
        <f t="shared" si="3"/>
        <v>0</v>
      </c>
      <c r="P77" s="231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406"/>
      <c r="B78" s="24">
        <f t="shared" si="17"/>
        <v>0.33333333333333331</v>
      </c>
      <c r="C78" s="24">
        <f t="shared" si="18"/>
        <v>0.375</v>
      </c>
      <c r="D78" s="5"/>
      <c r="E78" s="234"/>
      <c r="F78" s="393"/>
      <c r="G78" s="394"/>
      <c r="H78" s="6"/>
      <c r="I78" s="7"/>
      <c r="J78" s="7"/>
      <c r="K78" s="30">
        <f t="shared" si="4"/>
        <v>0</v>
      </c>
      <c r="L78" s="395"/>
      <c r="M78" s="396"/>
      <c r="N78" s="397"/>
      <c r="O78" s="36">
        <f t="shared" si="3"/>
        <v>0</v>
      </c>
      <c r="P78" s="231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406"/>
      <c r="B79" s="24">
        <f t="shared" si="17"/>
        <v>0.375</v>
      </c>
      <c r="C79" s="24">
        <f t="shared" si="18"/>
        <v>0.41666666666666669</v>
      </c>
      <c r="D79" s="5"/>
      <c r="E79" s="234"/>
      <c r="F79" s="398"/>
      <c r="G79" s="398"/>
      <c r="H79" s="6"/>
      <c r="I79" s="7"/>
      <c r="J79" s="7"/>
      <c r="K79" s="30">
        <f t="shared" si="4"/>
        <v>0</v>
      </c>
      <c r="L79" s="395"/>
      <c r="M79" s="396"/>
      <c r="N79" s="397"/>
      <c r="O79" s="36">
        <f t="shared" si="3"/>
        <v>0</v>
      </c>
      <c r="P79" s="231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407"/>
      <c r="B80" s="25">
        <f t="shared" si="17"/>
        <v>0.41666666666666669</v>
      </c>
      <c r="C80" s="25">
        <f t="shared" si="18"/>
        <v>0.45833333333333337</v>
      </c>
      <c r="D80" s="15"/>
      <c r="E80" s="235"/>
      <c r="F80" s="401"/>
      <c r="G80" s="401"/>
      <c r="H80" s="12"/>
      <c r="I80" s="13"/>
      <c r="J80" s="13"/>
      <c r="K80" s="31">
        <f t="shared" si="4"/>
        <v>0</v>
      </c>
      <c r="L80" s="402"/>
      <c r="M80" s="403"/>
      <c r="N80" s="404"/>
      <c r="O80" s="231">
        <f t="shared" si="3"/>
        <v>0</v>
      </c>
      <c r="P80" s="232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405">
        <f>A40</f>
        <v>0</v>
      </c>
      <c r="B81" s="23">
        <f>B27</f>
        <v>0</v>
      </c>
      <c r="C81" s="23">
        <f>B81+1/24</f>
        <v>4.1666666666666664E-2</v>
      </c>
      <c r="D81" s="1"/>
      <c r="E81" s="233"/>
      <c r="F81" s="408"/>
      <c r="G81" s="409"/>
      <c r="H81" s="2"/>
      <c r="I81" s="3"/>
      <c r="J81" s="3"/>
      <c r="K81" s="29">
        <f t="shared" si="4"/>
        <v>0</v>
      </c>
      <c r="L81" s="410"/>
      <c r="M81" s="411"/>
      <c r="N81" s="412"/>
      <c r="O81" s="35">
        <f t="shared" si="3"/>
        <v>0</v>
      </c>
      <c r="P81" s="233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406"/>
      <c r="B82" s="24">
        <f>C81</f>
        <v>4.1666666666666664E-2</v>
      </c>
      <c r="C82" s="24">
        <f>B82+1/24</f>
        <v>8.3333333333333329E-2</v>
      </c>
      <c r="D82" s="5"/>
      <c r="E82" s="231"/>
      <c r="F82" s="393"/>
      <c r="G82" s="394"/>
      <c r="H82" s="6"/>
      <c r="I82" s="7"/>
      <c r="J82" s="7"/>
      <c r="K82" s="30">
        <f t="shared" si="4"/>
        <v>0</v>
      </c>
      <c r="L82" s="395"/>
      <c r="M82" s="396"/>
      <c r="N82" s="397"/>
      <c r="O82" s="36">
        <f t="shared" si="3"/>
        <v>0</v>
      </c>
      <c r="P82" s="231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40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231"/>
      <c r="F83" s="398"/>
      <c r="G83" s="398"/>
      <c r="H83" s="6"/>
      <c r="I83" s="7"/>
      <c r="J83" s="7"/>
      <c r="K83" s="30">
        <f t="shared" si="4"/>
        <v>0</v>
      </c>
      <c r="L83" s="395"/>
      <c r="M83" s="396"/>
      <c r="N83" s="397"/>
      <c r="O83" s="36">
        <f t="shared" si="3"/>
        <v>0</v>
      </c>
      <c r="P83" s="231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406"/>
      <c r="B84" s="24">
        <f t="shared" si="19"/>
        <v>0.125</v>
      </c>
      <c r="C84" s="24">
        <f t="shared" si="20"/>
        <v>0.16666666666666666</v>
      </c>
      <c r="D84" s="5"/>
      <c r="E84" s="231"/>
      <c r="F84" s="398"/>
      <c r="G84" s="398"/>
      <c r="H84" s="6"/>
      <c r="I84" s="7"/>
      <c r="J84" s="7"/>
      <c r="K84" s="30">
        <f t="shared" si="4"/>
        <v>0</v>
      </c>
      <c r="L84" s="395"/>
      <c r="M84" s="396"/>
      <c r="N84" s="397"/>
      <c r="O84" s="36">
        <f t="shared" si="3"/>
        <v>0</v>
      </c>
      <c r="P84" s="231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406"/>
      <c r="B85" s="24">
        <f t="shared" si="19"/>
        <v>0.16666666666666666</v>
      </c>
      <c r="C85" s="24">
        <f t="shared" si="20"/>
        <v>0.20833333333333331</v>
      </c>
      <c r="D85" s="5"/>
      <c r="E85" s="231"/>
      <c r="F85" s="398"/>
      <c r="G85" s="398"/>
      <c r="H85" s="6"/>
      <c r="I85" s="7"/>
      <c r="J85" s="7"/>
      <c r="K85" s="30">
        <f t="shared" si="4"/>
        <v>0</v>
      </c>
      <c r="L85" s="395"/>
      <c r="M85" s="396"/>
      <c r="N85" s="397"/>
      <c r="O85" s="36">
        <f t="shared" si="3"/>
        <v>0</v>
      </c>
      <c r="P85" s="231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406"/>
      <c r="B86" s="24">
        <f t="shared" si="19"/>
        <v>0.20833333333333331</v>
      </c>
      <c r="C86" s="24">
        <f t="shared" si="20"/>
        <v>0.24999999999999997</v>
      </c>
      <c r="D86" s="5"/>
      <c r="E86" s="231"/>
      <c r="F86" s="398"/>
      <c r="G86" s="398"/>
      <c r="H86" s="6"/>
      <c r="I86" s="7"/>
      <c r="J86" s="7"/>
      <c r="K86" s="30">
        <f t="shared" si="4"/>
        <v>0</v>
      </c>
      <c r="L86" s="395"/>
      <c r="M86" s="396"/>
      <c r="N86" s="397"/>
      <c r="O86" s="36">
        <f t="shared" si="3"/>
        <v>0</v>
      </c>
      <c r="P86" s="231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406"/>
      <c r="B87" s="24">
        <f t="shared" si="19"/>
        <v>0.24999999999999997</v>
      </c>
      <c r="C87" s="24">
        <f t="shared" si="20"/>
        <v>0.29166666666666663</v>
      </c>
      <c r="D87" s="5"/>
      <c r="E87" s="234"/>
      <c r="F87" s="398"/>
      <c r="G87" s="398"/>
      <c r="H87" s="6"/>
      <c r="I87" s="7"/>
      <c r="J87" s="7"/>
      <c r="K87" s="30">
        <f t="shared" si="4"/>
        <v>0</v>
      </c>
      <c r="L87" s="395"/>
      <c r="M87" s="396"/>
      <c r="N87" s="397"/>
      <c r="O87" s="36">
        <f t="shared" si="3"/>
        <v>0</v>
      </c>
      <c r="P87" s="231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406"/>
      <c r="B88" s="24">
        <f t="shared" si="19"/>
        <v>0.29166666666666663</v>
      </c>
      <c r="C88" s="24">
        <f t="shared" si="20"/>
        <v>0.33333333333333331</v>
      </c>
      <c r="D88" s="5"/>
      <c r="E88" s="234"/>
      <c r="F88" s="393"/>
      <c r="G88" s="394"/>
      <c r="H88" s="6"/>
      <c r="I88" s="7"/>
      <c r="J88" s="7"/>
      <c r="K88" s="30">
        <f t="shared" si="4"/>
        <v>0</v>
      </c>
      <c r="L88" s="395"/>
      <c r="M88" s="396"/>
      <c r="N88" s="397"/>
      <c r="O88" s="36">
        <f t="shared" si="3"/>
        <v>0</v>
      </c>
      <c r="P88" s="231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406"/>
      <c r="B89" s="24">
        <f t="shared" si="19"/>
        <v>0.33333333333333331</v>
      </c>
      <c r="C89" s="24">
        <f t="shared" si="20"/>
        <v>0.375</v>
      </c>
      <c r="D89" s="5"/>
      <c r="E89" s="234"/>
      <c r="F89" s="393"/>
      <c r="G89" s="394"/>
      <c r="H89" s="6"/>
      <c r="I89" s="7"/>
      <c r="J89" s="7"/>
      <c r="K89" s="30">
        <f t="shared" si="4"/>
        <v>0</v>
      </c>
      <c r="L89" s="395"/>
      <c r="M89" s="396"/>
      <c r="N89" s="397"/>
      <c r="O89" s="36">
        <f t="shared" si="3"/>
        <v>0</v>
      </c>
      <c r="P89" s="231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406"/>
      <c r="B90" s="24">
        <f t="shared" si="19"/>
        <v>0.375</v>
      </c>
      <c r="C90" s="24">
        <f t="shared" si="20"/>
        <v>0.41666666666666669</v>
      </c>
      <c r="D90" s="5"/>
      <c r="E90" s="234"/>
      <c r="F90" s="398"/>
      <c r="G90" s="398"/>
      <c r="H90" s="6"/>
      <c r="I90" s="7"/>
      <c r="J90" s="7"/>
      <c r="K90" s="30">
        <f t="shared" si="4"/>
        <v>0</v>
      </c>
      <c r="L90" s="395"/>
      <c r="M90" s="396"/>
      <c r="N90" s="397"/>
      <c r="O90" s="36">
        <f t="shared" si="3"/>
        <v>0</v>
      </c>
      <c r="P90" s="231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407"/>
      <c r="B91" s="25">
        <f t="shared" si="19"/>
        <v>0.41666666666666669</v>
      </c>
      <c r="C91" s="25">
        <f t="shared" si="20"/>
        <v>0.45833333333333337</v>
      </c>
      <c r="D91" s="15"/>
      <c r="E91" s="235"/>
      <c r="F91" s="401"/>
      <c r="G91" s="401"/>
      <c r="H91" s="12"/>
      <c r="I91" s="13"/>
      <c r="J91" s="13"/>
      <c r="K91" s="31">
        <f t="shared" si="4"/>
        <v>0</v>
      </c>
      <c r="L91" s="402"/>
      <c r="M91" s="403"/>
      <c r="N91" s="404"/>
      <c r="O91" s="231">
        <f t="shared" si="3"/>
        <v>0</v>
      </c>
      <c r="P91" s="232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406">
        <f>A41</f>
        <v>0</v>
      </c>
      <c r="B92" s="23">
        <f>B29</f>
        <v>0</v>
      </c>
      <c r="C92" s="23">
        <f>B92+1/24</f>
        <v>4.1666666666666664E-2</v>
      </c>
      <c r="D92" s="1"/>
      <c r="E92" s="233"/>
      <c r="F92" s="408"/>
      <c r="G92" s="409"/>
      <c r="H92" s="2"/>
      <c r="I92" s="3"/>
      <c r="J92" s="3"/>
      <c r="K92" s="29">
        <f t="shared" si="4"/>
        <v>0</v>
      </c>
      <c r="L92" s="410"/>
      <c r="M92" s="411"/>
      <c r="N92" s="412"/>
      <c r="O92" s="35">
        <f t="shared" si="3"/>
        <v>0</v>
      </c>
      <c r="P92" s="233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406"/>
      <c r="B93" s="24">
        <f>C92</f>
        <v>4.1666666666666664E-2</v>
      </c>
      <c r="C93" s="24">
        <f>B93+1/24</f>
        <v>8.3333333333333329E-2</v>
      </c>
      <c r="D93" s="5"/>
      <c r="E93" s="231"/>
      <c r="F93" s="393"/>
      <c r="G93" s="394"/>
      <c r="H93" s="6"/>
      <c r="I93" s="7"/>
      <c r="J93" s="7"/>
      <c r="K93" s="30">
        <f t="shared" si="4"/>
        <v>0</v>
      </c>
      <c r="L93" s="395"/>
      <c r="M93" s="396"/>
      <c r="N93" s="397"/>
      <c r="O93" s="36">
        <f t="shared" si="3"/>
        <v>0</v>
      </c>
      <c r="P93" s="231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40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231"/>
      <c r="F94" s="398"/>
      <c r="G94" s="398"/>
      <c r="H94" s="6"/>
      <c r="I94" s="7"/>
      <c r="J94" s="7"/>
      <c r="K94" s="30">
        <f t="shared" si="4"/>
        <v>0</v>
      </c>
      <c r="L94" s="395"/>
      <c r="M94" s="396"/>
      <c r="N94" s="397"/>
      <c r="O94" s="36">
        <f t="shared" si="3"/>
        <v>0</v>
      </c>
      <c r="P94" s="231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406"/>
      <c r="B95" s="24">
        <f t="shared" si="21"/>
        <v>0.125</v>
      </c>
      <c r="C95" s="24">
        <f t="shared" si="22"/>
        <v>0.16666666666666666</v>
      </c>
      <c r="D95" s="5"/>
      <c r="E95" s="231"/>
      <c r="F95" s="398"/>
      <c r="G95" s="398"/>
      <c r="H95" s="6"/>
      <c r="I95" s="7"/>
      <c r="J95" s="7"/>
      <c r="K95" s="30">
        <f t="shared" si="4"/>
        <v>0</v>
      </c>
      <c r="L95" s="395"/>
      <c r="M95" s="396"/>
      <c r="N95" s="397"/>
      <c r="O95" s="36">
        <f t="shared" si="3"/>
        <v>0</v>
      </c>
      <c r="P95" s="231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406"/>
      <c r="B96" s="24">
        <f t="shared" si="21"/>
        <v>0.16666666666666666</v>
      </c>
      <c r="C96" s="24">
        <f t="shared" si="22"/>
        <v>0.20833333333333331</v>
      </c>
      <c r="D96" s="5"/>
      <c r="E96" s="231"/>
      <c r="F96" s="398"/>
      <c r="G96" s="398"/>
      <c r="H96" s="6"/>
      <c r="I96" s="7"/>
      <c r="J96" s="7"/>
      <c r="K96" s="30">
        <f t="shared" si="4"/>
        <v>0</v>
      </c>
      <c r="L96" s="395"/>
      <c r="M96" s="396"/>
      <c r="N96" s="397"/>
      <c r="O96" s="36">
        <f t="shared" si="3"/>
        <v>0</v>
      </c>
      <c r="P96" s="231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406"/>
      <c r="B97" s="24">
        <f t="shared" si="21"/>
        <v>0.20833333333333331</v>
      </c>
      <c r="C97" s="24">
        <f t="shared" si="22"/>
        <v>0.24999999999999997</v>
      </c>
      <c r="D97" s="5"/>
      <c r="E97" s="231"/>
      <c r="F97" s="398"/>
      <c r="G97" s="398"/>
      <c r="H97" s="6"/>
      <c r="I97" s="7"/>
      <c r="J97" s="7"/>
      <c r="K97" s="30">
        <f t="shared" si="4"/>
        <v>0</v>
      </c>
      <c r="L97" s="395"/>
      <c r="M97" s="396"/>
      <c r="N97" s="397"/>
      <c r="O97" s="36">
        <f t="shared" si="3"/>
        <v>0</v>
      </c>
      <c r="P97" s="231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406"/>
      <c r="B98" s="24">
        <f t="shared" si="21"/>
        <v>0.24999999999999997</v>
      </c>
      <c r="C98" s="24">
        <f t="shared" si="22"/>
        <v>0.29166666666666663</v>
      </c>
      <c r="D98" s="5"/>
      <c r="E98" s="234"/>
      <c r="F98" s="398"/>
      <c r="G98" s="398"/>
      <c r="H98" s="6"/>
      <c r="I98" s="7"/>
      <c r="J98" s="7"/>
      <c r="K98" s="30">
        <f t="shared" si="4"/>
        <v>0</v>
      </c>
      <c r="L98" s="395"/>
      <c r="M98" s="396"/>
      <c r="N98" s="397"/>
      <c r="O98" s="36">
        <f t="shared" si="3"/>
        <v>0</v>
      </c>
      <c r="P98" s="231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406"/>
      <c r="B99" s="24">
        <f t="shared" si="21"/>
        <v>0.29166666666666663</v>
      </c>
      <c r="C99" s="24">
        <f t="shared" si="22"/>
        <v>0.33333333333333331</v>
      </c>
      <c r="D99" s="5"/>
      <c r="E99" s="234"/>
      <c r="F99" s="393"/>
      <c r="G99" s="394"/>
      <c r="H99" s="6"/>
      <c r="I99" s="7"/>
      <c r="J99" s="7"/>
      <c r="K99" s="30">
        <f t="shared" si="4"/>
        <v>0</v>
      </c>
      <c r="L99" s="395"/>
      <c r="M99" s="396"/>
      <c r="N99" s="397"/>
      <c r="O99" s="36">
        <f t="shared" si="3"/>
        <v>0</v>
      </c>
      <c r="P99" s="231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406"/>
      <c r="B100" s="24">
        <f t="shared" si="21"/>
        <v>0.33333333333333331</v>
      </c>
      <c r="C100" s="24">
        <f t="shared" si="22"/>
        <v>0.375</v>
      </c>
      <c r="D100" s="5"/>
      <c r="E100" s="234"/>
      <c r="F100" s="393"/>
      <c r="G100" s="394"/>
      <c r="H100" s="6"/>
      <c r="I100" s="7"/>
      <c r="J100" s="7"/>
      <c r="K100" s="30">
        <f t="shared" si="4"/>
        <v>0</v>
      </c>
      <c r="L100" s="395"/>
      <c r="M100" s="396"/>
      <c r="N100" s="397"/>
      <c r="O100" s="36">
        <f t="shared" si="3"/>
        <v>0</v>
      </c>
      <c r="P100" s="231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406"/>
      <c r="B101" s="24">
        <f t="shared" si="21"/>
        <v>0.375</v>
      </c>
      <c r="C101" s="24">
        <f t="shared" si="22"/>
        <v>0.41666666666666669</v>
      </c>
      <c r="D101" s="5"/>
      <c r="E101" s="234"/>
      <c r="F101" s="398"/>
      <c r="G101" s="398"/>
      <c r="H101" s="6"/>
      <c r="I101" s="7"/>
      <c r="J101" s="7"/>
      <c r="K101" s="30">
        <f t="shared" si="4"/>
        <v>0</v>
      </c>
      <c r="L101" s="395"/>
      <c r="M101" s="396"/>
      <c r="N101" s="397"/>
      <c r="O101" s="36">
        <f t="shared" si="3"/>
        <v>0</v>
      </c>
      <c r="P101" s="231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407"/>
      <c r="B102" s="25">
        <f t="shared" si="21"/>
        <v>0.41666666666666669</v>
      </c>
      <c r="C102" s="25">
        <f t="shared" si="22"/>
        <v>0.45833333333333337</v>
      </c>
      <c r="D102" s="15"/>
      <c r="E102" s="235"/>
      <c r="F102" s="401"/>
      <c r="G102" s="401"/>
      <c r="H102" s="12"/>
      <c r="I102" s="13"/>
      <c r="J102" s="13"/>
      <c r="K102" s="31">
        <f t="shared" si="4"/>
        <v>0</v>
      </c>
      <c r="L102" s="402"/>
      <c r="M102" s="403"/>
      <c r="N102" s="404"/>
      <c r="O102" s="231">
        <f t="shared" si="3"/>
        <v>0</v>
      </c>
      <c r="P102" s="232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405">
        <f>A42</f>
        <v>0</v>
      </c>
      <c r="B103" s="23">
        <f>B31</f>
        <v>0</v>
      </c>
      <c r="C103" s="23">
        <f>B103+1/24</f>
        <v>4.1666666666666664E-2</v>
      </c>
      <c r="D103" s="1"/>
      <c r="E103" s="233"/>
      <c r="F103" s="408"/>
      <c r="G103" s="409"/>
      <c r="H103" s="2"/>
      <c r="I103" s="3"/>
      <c r="J103" s="3"/>
      <c r="K103" s="29">
        <f t="shared" si="4"/>
        <v>0</v>
      </c>
      <c r="L103" s="410"/>
      <c r="M103" s="411"/>
      <c r="N103" s="412"/>
      <c r="O103" s="35">
        <f t="shared" si="3"/>
        <v>0</v>
      </c>
      <c r="P103" s="233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406"/>
      <c r="B104" s="24">
        <f>C103</f>
        <v>4.1666666666666664E-2</v>
      </c>
      <c r="C104" s="24">
        <f>B104+1/24</f>
        <v>8.3333333333333329E-2</v>
      </c>
      <c r="D104" s="5"/>
      <c r="E104" s="231"/>
      <c r="F104" s="393"/>
      <c r="G104" s="394"/>
      <c r="H104" s="6"/>
      <c r="I104" s="7"/>
      <c r="J104" s="7"/>
      <c r="K104" s="30">
        <f t="shared" si="4"/>
        <v>0</v>
      </c>
      <c r="L104" s="395"/>
      <c r="M104" s="396"/>
      <c r="N104" s="397"/>
      <c r="O104" s="36">
        <f t="shared" si="3"/>
        <v>0</v>
      </c>
      <c r="P104" s="231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40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231"/>
      <c r="F105" s="398"/>
      <c r="G105" s="398"/>
      <c r="H105" s="6"/>
      <c r="I105" s="7"/>
      <c r="J105" s="7"/>
      <c r="K105" s="30">
        <f t="shared" si="4"/>
        <v>0</v>
      </c>
      <c r="L105" s="395"/>
      <c r="M105" s="396"/>
      <c r="N105" s="397"/>
      <c r="O105" s="36">
        <f t="shared" si="3"/>
        <v>0</v>
      </c>
      <c r="P105" s="231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406"/>
      <c r="B106" s="24">
        <f t="shared" si="23"/>
        <v>0.125</v>
      </c>
      <c r="C106" s="24">
        <f t="shared" si="24"/>
        <v>0.16666666666666666</v>
      </c>
      <c r="D106" s="5"/>
      <c r="E106" s="231"/>
      <c r="F106" s="398"/>
      <c r="G106" s="398"/>
      <c r="H106" s="6"/>
      <c r="I106" s="7"/>
      <c r="J106" s="7"/>
      <c r="K106" s="30">
        <f t="shared" si="4"/>
        <v>0</v>
      </c>
      <c r="L106" s="395"/>
      <c r="M106" s="396"/>
      <c r="N106" s="397"/>
      <c r="O106" s="36">
        <f t="shared" si="3"/>
        <v>0</v>
      </c>
      <c r="P106" s="231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406"/>
      <c r="B107" s="24">
        <f t="shared" si="23"/>
        <v>0.16666666666666666</v>
      </c>
      <c r="C107" s="24">
        <f t="shared" si="24"/>
        <v>0.20833333333333331</v>
      </c>
      <c r="D107" s="5"/>
      <c r="E107" s="231"/>
      <c r="F107" s="398"/>
      <c r="G107" s="398"/>
      <c r="H107" s="6"/>
      <c r="I107" s="7"/>
      <c r="J107" s="7"/>
      <c r="K107" s="30">
        <f t="shared" si="4"/>
        <v>0</v>
      </c>
      <c r="L107" s="395"/>
      <c r="M107" s="396"/>
      <c r="N107" s="397"/>
      <c r="O107" s="36">
        <f t="shared" si="3"/>
        <v>0</v>
      </c>
      <c r="P107" s="231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406"/>
      <c r="B108" s="24">
        <f t="shared" si="23"/>
        <v>0.20833333333333331</v>
      </c>
      <c r="C108" s="24">
        <f t="shared" si="24"/>
        <v>0.24999999999999997</v>
      </c>
      <c r="D108" s="5"/>
      <c r="E108" s="231"/>
      <c r="F108" s="398"/>
      <c r="G108" s="398"/>
      <c r="H108" s="6"/>
      <c r="I108" s="7"/>
      <c r="J108" s="7"/>
      <c r="K108" s="30">
        <f t="shared" si="4"/>
        <v>0</v>
      </c>
      <c r="L108" s="395"/>
      <c r="M108" s="396"/>
      <c r="N108" s="397"/>
      <c r="O108" s="36">
        <f t="shared" si="3"/>
        <v>0</v>
      </c>
      <c r="P108" s="231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406"/>
      <c r="B109" s="24">
        <f t="shared" si="23"/>
        <v>0.24999999999999997</v>
      </c>
      <c r="C109" s="24">
        <f t="shared" si="24"/>
        <v>0.29166666666666663</v>
      </c>
      <c r="D109" s="5"/>
      <c r="E109" s="234"/>
      <c r="F109" s="398"/>
      <c r="G109" s="398"/>
      <c r="H109" s="6"/>
      <c r="I109" s="7"/>
      <c r="J109" s="7"/>
      <c r="K109" s="30">
        <f t="shared" si="4"/>
        <v>0</v>
      </c>
      <c r="L109" s="395"/>
      <c r="M109" s="396"/>
      <c r="N109" s="397"/>
      <c r="O109" s="36">
        <f t="shared" si="3"/>
        <v>0</v>
      </c>
      <c r="P109" s="231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406"/>
      <c r="B110" s="24">
        <f t="shared" si="23"/>
        <v>0.29166666666666663</v>
      </c>
      <c r="C110" s="24">
        <f t="shared" si="24"/>
        <v>0.33333333333333331</v>
      </c>
      <c r="D110" s="5"/>
      <c r="E110" s="234"/>
      <c r="F110" s="393"/>
      <c r="G110" s="394"/>
      <c r="H110" s="6"/>
      <c r="I110" s="7"/>
      <c r="J110" s="7"/>
      <c r="K110" s="30">
        <f t="shared" si="4"/>
        <v>0</v>
      </c>
      <c r="L110" s="395"/>
      <c r="M110" s="396"/>
      <c r="N110" s="397"/>
      <c r="O110" s="36">
        <f t="shared" si="3"/>
        <v>0</v>
      </c>
      <c r="P110" s="231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406"/>
      <c r="B111" s="24">
        <f t="shared" si="23"/>
        <v>0.33333333333333331</v>
      </c>
      <c r="C111" s="24">
        <f t="shared" si="24"/>
        <v>0.375</v>
      </c>
      <c r="D111" s="5"/>
      <c r="E111" s="234"/>
      <c r="F111" s="393"/>
      <c r="G111" s="394"/>
      <c r="H111" s="6"/>
      <c r="I111" s="7"/>
      <c r="J111" s="7"/>
      <c r="K111" s="30">
        <f t="shared" si="4"/>
        <v>0</v>
      </c>
      <c r="L111" s="395"/>
      <c r="M111" s="396"/>
      <c r="N111" s="397"/>
      <c r="O111" s="36">
        <f t="shared" ref="O111:O113" si="25">IF(H111=$V$5,$F$7,"")</f>
        <v>0</v>
      </c>
      <c r="P111" s="231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406"/>
      <c r="B112" s="24">
        <f t="shared" si="23"/>
        <v>0.375</v>
      </c>
      <c r="C112" s="24">
        <f t="shared" si="24"/>
        <v>0.41666666666666669</v>
      </c>
      <c r="D112" s="5"/>
      <c r="E112" s="234"/>
      <c r="F112" s="398"/>
      <c r="G112" s="398"/>
      <c r="H112" s="6"/>
      <c r="I112" s="7"/>
      <c r="J112" s="7"/>
      <c r="K112" s="30">
        <f t="shared" ref="K112:K113" si="26">(J112-I112+(J112&lt;I112))*24*60</f>
        <v>0</v>
      </c>
      <c r="L112" s="395"/>
      <c r="M112" s="396"/>
      <c r="N112" s="397"/>
      <c r="O112" s="36">
        <f t="shared" si="25"/>
        <v>0</v>
      </c>
      <c r="P112" s="231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407"/>
      <c r="B113" s="25">
        <f t="shared" si="23"/>
        <v>0.41666666666666669</v>
      </c>
      <c r="C113" s="25">
        <f t="shared" si="24"/>
        <v>0.45833333333333337</v>
      </c>
      <c r="D113" s="15"/>
      <c r="E113" s="235"/>
      <c r="F113" s="401"/>
      <c r="G113" s="401"/>
      <c r="H113" s="12"/>
      <c r="I113" s="13"/>
      <c r="J113" s="13"/>
      <c r="K113" s="31">
        <f t="shared" si="26"/>
        <v>0</v>
      </c>
      <c r="L113" s="402"/>
      <c r="M113" s="403"/>
      <c r="N113" s="404"/>
      <c r="O113" s="232">
        <f t="shared" si="25"/>
        <v>0</v>
      </c>
      <c r="P113" s="232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5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220"/>
      <c r="S116" s="220"/>
      <c r="T116" s="220"/>
      <c r="U116" s="220"/>
    </row>
    <row r="117" spans="1:28" ht="15.75" thickBot="1">
      <c r="A117" s="258" t="s">
        <v>90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221"/>
      <c r="S117" s="221"/>
      <c r="T117" s="221"/>
      <c r="U117" s="221"/>
    </row>
    <row r="118" spans="1:28" ht="18.75" thickBot="1">
      <c r="A118" s="259" t="s">
        <v>62</v>
      </c>
      <c r="B118" s="260"/>
      <c r="C118" s="260"/>
      <c r="D118" s="260"/>
      <c r="E118" s="261"/>
      <c r="F118" s="413"/>
      <c r="G118" s="414"/>
      <c r="H118" s="415"/>
      <c r="I118" s="81" t="s">
        <v>47</v>
      </c>
      <c r="J118" s="82">
        <v>2000</v>
      </c>
      <c r="K118" s="83" t="s">
        <v>54</v>
      </c>
      <c r="L118" s="84">
        <v>720</v>
      </c>
    </row>
    <row r="119" spans="1:28" ht="20.25" customHeight="1">
      <c r="A119" s="468" t="s">
        <v>8</v>
      </c>
      <c r="B119" s="468"/>
      <c r="C119" s="468"/>
      <c r="D119" s="468"/>
      <c r="E119" s="468"/>
      <c r="F119" s="468" t="s">
        <v>34</v>
      </c>
      <c r="G119" s="468"/>
      <c r="H119" s="468"/>
      <c r="I119" s="468" t="s">
        <v>9</v>
      </c>
      <c r="J119" s="468"/>
      <c r="K119" s="468" t="s">
        <v>16</v>
      </c>
      <c r="L119" s="468"/>
      <c r="M119" s="85"/>
      <c r="N119" s="269" t="s">
        <v>28</v>
      </c>
      <c r="O119" s="270"/>
      <c r="P119" s="270"/>
      <c r="Q119" s="270"/>
      <c r="R119" s="270"/>
      <c r="S119" s="270"/>
      <c r="T119" s="270"/>
      <c r="U119" s="271"/>
      <c r="X119" s="86"/>
    </row>
    <row r="120" spans="1:28" ht="14.25">
      <c r="A120" s="466" t="s">
        <v>63</v>
      </c>
      <c r="B120" s="467"/>
      <c r="C120" s="467"/>
      <c r="D120" s="467"/>
      <c r="E120" s="467"/>
      <c r="F120" s="461"/>
      <c r="G120" s="461"/>
      <c r="H120" s="461"/>
      <c r="I120" s="460" t="s">
        <v>430</v>
      </c>
      <c r="J120" s="460" t="s">
        <v>430</v>
      </c>
      <c r="K120" s="461"/>
      <c r="L120" s="461"/>
      <c r="N120" s="296"/>
      <c r="O120" s="280" t="s">
        <v>29</v>
      </c>
      <c r="P120" s="281"/>
      <c r="Q120" s="281"/>
      <c r="R120" s="222"/>
      <c r="S120" s="222"/>
      <c r="T120" s="222"/>
      <c r="U120" s="87"/>
      <c r="X120" s="88"/>
    </row>
    <row r="121" spans="1:28" ht="14.25">
      <c r="A121" s="466" t="s">
        <v>7</v>
      </c>
      <c r="B121" s="467"/>
      <c r="C121" s="467"/>
      <c r="D121" s="467"/>
      <c r="E121" s="465"/>
      <c r="F121" s="461"/>
      <c r="G121" s="461"/>
      <c r="H121" s="461"/>
      <c r="I121" s="460" t="s">
        <v>431</v>
      </c>
      <c r="J121" s="460" t="s">
        <v>431</v>
      </c>
      <c r="K121" s="461"/>
      <c r="L121" s="461"/>
      <c r="N121" s="297"/>
      <c r="O121" s="298"/>
      <c r="P121" s="299"/>
      <c r="Q121" s="299"/>
      <c r="R121" s="225"/>
      <c r="S121" s="225"/>
      <c r="T121" s="225"/>
      <c r="U121" s="89"/>
      <c r="X121" s="88"/>
    </row>
    <row r="122" spans="1:28" ht="16.5" customHeight="1">
      <c r="A122" s="469" t="s">
        <v>46</v>
      </c>
      <c r="B122" s="460"/>
      <c r="C122" s="460"/>
      <c r="D122" s="460"/>
      <c r="E122" s="464"/>
      <c r="F122" s="461"/>
      <c r="G122" s="461"/>
      <c r="H122" s="461"/>
      <c r="I122" s="460" t="s">
        <v>432</v>
      </c>
      <c r="J122" s="460" t="s">
        <v>432</v>
      </c>
      <c r="K122" s="461"/>
      <c r="L122" s="461"/>
      <c r="N122" s="278"/>
      <c r="O122" s="280" t="s">
        <v>30</v>
      </c>
      <c r="P122" s="281"/>
      <c r="Q122" s="282"/>
      <c r="R122" s="223"/>
      <c r="S122" s="223"/>
      <c r="T122" s="223"/>
      <c r="U122" s="87"/>
      <c r="X122" s="88"/>
    </row>
    <row r="123" spans="1:28" ht="16.5" customHeight="1" thickBot="1">
      <c r="A123" s="460"/>
      <c r="B123" s="460"/>
      <c r="C123" s="460"/>
      <c r="D123" s="460"/>
      <c r="E123" s="460"/>
      <c r="F123" s="461"/>
      <c r="G123" s="461"/>
      <c r="H123" s="461"/>
      <c r="I123" s="460" t="s">
        <v>433</v>
      </c>
      <c r="J123" s="460" t="s">
        <v>433</v>
      </c>
      <c r="K123" s="461"/>
      <c r="L123" s="461"/>
      <c r="N123" s="279"/>
      <c r="O123" s="283"/>
      <c r="P123" s="284"/>
      <c r="Q123" s="285"/>
      <c r="R123" s="224"/>
      <c r="S123" s="224"/>
      <c r="T123" s="224"/>
      <c r="U123" s="91"/>
      <c r="X123" s="88"/>
    </row>
    <row r="124" spans="1:28" ht="14.25">
      <c r="A124" s="460"/>
      <c r="B124" s="460"/>
      <c r="C124" s="460"/>
      <c r="D124" s="460"/>
      <c r="E124" s="460"/>
      <c r="F124" s="461"/>
      <c r="G124" s="461"/>
      <c r="H124" s="461"/>
      <c r="I124" s="460" t="s">
        <v>433</v>
      </c>
      <c r="J124" s="460" t="s">
        <v>433</v>
      </c>
      <c r="K124" s="461"/>
      <c r="L124" s="461"/>
      <c r="N124" s="309"/>
      <c r="O124" s="309"/>
      <c r="P124" s="310"/>
      <c r="Q124" s="310"/>
      <c r="R124" s="227"/>
      <c r="S124" s="227"/>
      <c r="T124" s="227"/>
      <c r="U124" s="227"/>
      <c r="X124" s="88"/>
    </row>
    <row r="125" spans="1:28" ht="14.45" customHeight="1">
      <c r="A125" s="460"/>
      <c r="B125" s="460"/>
      <c r="C125" s="460"/>
      <c r="D125" s="460"/>
      <c r="E125" s="460"/>
      <c r="F125" s="461"/>
      <c r="G125" s="461"/>
      <c r="H125" s="461"/>
      <c r="I125" s="464" t="s">
        <v>434</v>
      </c>
      <c r="J125" s="465" t="s">
        <v>434</v>
      </c>
      <c r="K125" s="462"/>
      <c r="L125" s="463"/>
      <c r="N125" s="226"/>
      <c r="O125" s="226"/>
      <c r="P125" s="227"/>
      <c r="Q125" s="227"/>
      <c r="R125" s="227"/>
      <c r="S125" s="227"/>
      <c r="T125" s="227"/>
      <c r="U125" s="227"/>
      <c r="X125" s="88"/>
    </row>
    <row r="126" spans="1:28" ht="14.45" customHeight="1">
      <c r="A126" s="460"/>
      <c r="B126" s="460"/>
      <c r="C126" s="460"/>
      <c r="D126" s="460"/>
      <c r="E126" s="460"/>
      <c r="F126" s="461"/>
      <c r="G126" s="461"/>
      <c r="H126" s="461"/>
      <c r="I126" s="464" t="s">
        <v>435</v>
      </c>
      <c r="J126" s="465" t="s">
        <v>435</v>
      </c>
      <c r="K126" s="462"/>
      <c r="L126" s="463"/>
      <c r="N126" s="226"/>
      <c r="O126" s="226"/>
      <c r="P126" s="227"/>
      <c r="Q126" s="227"/>
      <c r="R126" s="227"/>
      <c r="S126" s="227"/>
      <c r="T126" s="227"/>
      <c r="U126" s="227"/>
      <c r="X126" s="88"/>
    </row>
    <row r="127" spans="1:28" ht="14.45" customHeight="1">
      <c r="A127" s="460"/>
      <c r="B127" s="460"/>
      <c r="C127" s="460"/>
      <c r="D127" s="460"/>
      <c r="E127" s="460"/>
      <c r="F127" s="461"/>
      <c r="G127" s="461"/>
      <c r="H127" s="461"/>
      <c r="I127" s="460"/>
      <c r="J127" s="460"/>
      <c r="K127" s="462"/>
      <c r="L127" s="463"/>
      <c r="N127" s="226"/>
      <c r="O127" s="226"/>
      <c r="P127" s="227"/>
      <c r="Q127" s="227"/>
      <c r="R127" s="227"/>
      <c r="S127" s="227"/>
      <c r="T127" s="227"/>
      <c r="U127" s="227"/>
      <c r="X127" s="88"/>
    </row>
    <row r="128" spans="1:28" ht="14.45" customHeight="1" thickBot="1">
      <c r="A128" s="460"/>
      <c r="B128" s="460"/>
      <c r="C128" s="460"/>
      <c r="D128" s="460"/>
      <c r="E128" s="460"/>
      <c r="F128" s="461"/>
      <c r="G128" s="461"/>
      <c r="H128" s="461"/>
      <c r="I128" s="460"/>
      <c r="J128" s="460"/>
      <c r="K128" s="462"/>
      <c r="L128" s="463"/>
      <c r="N128" s="226"/>
      <c r="O128" s="226"/>
      <c r="P128" s="227"/>
      <c r="Q128" s="227"/>
      <c r="R128" s="227"/>
      <c r="S128" s="227"/>
      <c r="T128" s="227"/>
      <c r="U128" s="227"/>
      <c r="X128" s="88"/>
    </row>
    <row r="129" spans="1:24" ht="18.75" customHeight="1" thickBot="1">
      <c r="A129" s="311" t="s">
        <v>33</v>
      </c>
      <c r="B129" s="312"/>
      <c r="C129" s="312"/>
      <c r="D129" s="312"/>
      <c r="E129" s="312"/>
      <c r="F129" s="312"/>
      <c r="G129" s="312"/>
      <c r="H129" s="312"/>
      <c r="I129" s="312"/>
      <c r="J129" s="312"/>
      <c r="K129" s="312"/>
      <c r="L129" s="313"/>
      <c r="N129" s="314" t="s">
        <v>37</v>
      </c>
      <c r="O129" s="315"/>
      <c r="P129" s="315"/>
      <c r="Q129" s="315"/>
      <c r="R129" s="315"/>
      <c r="S129" s="315"/>
      <c r="T129" s="315"/>
      <c r="U129" s="315"/>
      <c r="V129" s="316"/>
      <c r="X129" s="88"/>
    </row>
    <row r="130" spans="1:24" ht="8.25" customHeight="1">
      <c r="A130" s="300" t="s">
        <v>83</v>
      </c>
      <c r="B130" s="300" t="s">
        <v>51</v>
      </c>
      <c r="C130" s="300" t="s">
        <v>52</v>
      </c>
      <c r="D130" s="300" t="s">
        <v>24</v>
      </c>
      <c r="E130" s="300" t="s">
        <v>53</v>
      </c>
      <c r="F130" s="300" t="s">
        <v>55</v>
      </c>
      <c r="G130" s="300" t="s">
        <v>50</v>
      </c>
      <c r="H130" s="300" t="s">
        <v>64</v>
      </c>
      <c r="I130" s="300" t="s">
        <v>57</v>
      </c>
      <c r="J130" s="300" t="s">
        <v>49</v>
      </c>
      <c r="K130" s="300" t="s">
        <v>35</v>
      </c>
      <c r="L130" s="337" t="s">
        <v>48</v>
      </c>
      <c r="N130" s="324" t="s">
        <v>41</v>
      </c>
      <c r="O130" s="324"/>
      <c r="P130" s="325" t="s">
        <v>42</v>
      </c>
      <c r="Q130" s="326"/>
      <c r="R130" s="326"/>
      <c r="S130" s="326"/>
      <c r="T130" s="326"/>
      <c r="U130" s="327"/>
      <c r="V130" s="324" t="s">
        <v>43</v>
      </c>
      <c r="X130" s="88"/>
    </row>
    <row r="131" spans="1:24" ht="12.75" customHeight="1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38"/>
      <c r="N131" s="324"/>
      <c r="O131" s="324"/>
      <c r="P131" s="328"/>
      <c r="Q131" s="329"/>
      <c r="R131" s="329"/>
      <c r="S131" s="329"/>
      <c r="T131" s="329"/>
      <c r="U131" s="330"/>
      <c r="V131" s="324"/>
      <c r="X131" s="88"/>
    </row>
    <row r="132" spans="1:24" ht="12.75" customHeight="1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38"/>
      <c r="N132" s="324"/>
      <c r="O132" s="324"/>
      <c r="P132" s="328"/>
      <c r="Q132" s="329"/>
      <c r="R132" s="329"/>
      <c r="S132" s="329"/>
      <c r="T132" s="329"/>
      <c r="U132" s="330"/>
      <c r="V132" s="324"/>
      <c r="X132" s="88"/>
    </row>
    <row r="133" spans="1:24" ht="3.75" customHeight="1">
      <c r="A133" s="301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38"/>
      <c r="N133" s="324"/>
      <c r="O133" s="324"/>
      <c r="P133" s="331"/>
      <c r="Q133" s="332"/>
      <c r="R133" s="332"/>
      <c r="S133" s="332"/>
      <c r="T133" s="332"/>
      <c r="U133" s="333"/>
      <c r="V133" s="324"/>
      <c r="X133" s="88"/>
    </row>
    <row r="134" spans="1:24" ht="45.75" customHeight="1" thickBot="1">
      <c r="A134" s="301"/>
      <c r="B134" s="301"/>
      <c r="C134" s="301"/>
      <c r="D134" s="302"/>
      <c r="E134" s="302"/>
      <c r="F134" s="302"/>
      <c r="G134" s="302"/>
      <c r="H134" s="302"/>
      <c r="I134" s="302"/>
      <c r="J134" s="302"/>
      <c r="K134" s="302"/>
      <c r="L134" s="338"/>
      <c r="M134" s="98"/>
      <c r="N134" s="334" t="s">
        <v>17</v>
      </c>
      <c r="O134" s="334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88"/>
    </row>
    <row r="135" spans="1:24" ht="16.899999999999999" customHeight="1" thickBot="1">
      <c r="A135" s="317"/>
      <c r="B135" s="317"/>
      <c r="C135" s="317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229" t="s">
        <v>18</v>
      </c>
      <c r="O135" s="229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300">
        <f>A152</f>
        <v>0</v>
      </c>
      <c r="B136" s="318"/>
      <c r="C136" s="318"/>
      <c r="D136" s="320">
        <f>(C136-B136+(C136&lt;B136))*24*60</f>
        <v>0</v>
      </c>
      <c r="E136" s="322"/>
      <c r="F136" s="335">
        <f>IF(E136=0,0,(F152/J118*60))</f>
        <v>0</v>
      </c>
      <c r="G136" s="339">
        <f>IF($K136=0,0,(K136*100)/(D136*$J$3/60))</f>
        <v>0</v>
      </c>
      <c r="H136" s="335">
        <f>P134+P141</f>
        <v>0</v>
      </c>
      <c r="I136" s="339">
        <f>D136-F136-P142</f>
        <v>0</v>
      </c>
      <c r="J136" s="320">
        <f>(D136-H136)/60*E136</f>
        <v>0</v>
      </c>
      <c r="K136" s="341">
        <f>F152</f>
        <v>0</v>
      </c>
      <c r="L136" s="100">
        <f>IF($K136=0,0,K136/J136)</f>
        <v>0</v>
      </c>
      <c r="N136" s="229" t="s">
        <v>19</v>
      </c>
      <c r="O136" s="229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227"/>
    </row>
    <row r="137" spans="1:24" ht="17.25" customHeight="1" thickBot="1">
      <c r="A137" s="317"/>
      <c r="B137" s="319"/>
      <c r="C137" s="319"/>
      <c r="D137" s="321"/>
      <c r="E137" s="323"/>
      <c r="F137" s="336"/>
      <c r="G137" s="340"/>
      <c r="H137" s="336"/>
      <c r="I137" s="340"/>
      <c r="J137" s="321"/>
      <c r="K137" s="342"/>
      <c r="L137" s="101">
        <f>K136-J136</f>
        <v>0</v>
      </c>
      <c r="N137" s="229" t="s">
        <v>20</v>
      </c>
      <c r="O137" s="229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227"/>
    </row>
    <row r="138" spans="1:24" ht="17.25" customHeight="1">
      <c r="A138" s="300">
        <f>A153</f>
        <v>0</v>
      </c>
      <c r="B138" s="318"/>
      <c r="C138" s="318"/>
      <c r="D138" s="320">
        <f>(C138-B138+(C138&lt;B138))*24*60</f>
        <v>0</v>
      </c>
      <c r="E138" s="322"/>
      <c r="F138" s="335">
        <f>IF(E138=0,0,(F153/J118*60))</f>
        <v>0</v>
      </c>
      <c r="G138" s="339">
        <f>IF($K138=0,0,(K138*100)/(D138*$J$3/60))</f>
        <v>0</v>
      </c>
      <c r="H138" s="335">
        <f>Q134+Q141</f>
        <v>0</v>
      </c>
      <c r="I138" s="339">
        <f>D138-F138-Q142</f>
        <v>0</v>
      </c>
      <c r="J138" s="320">
        <f>(D138-H138)/60*E138</f>
        <v>0</v>
      </c>
      <c r="K138" s="341">
        <f>F153</f>
        <v>0</v>
      </c>
      <c r="L138" s="102">
        <f>IF($K138=0,0,K138/J138)</f>
        <v>0</v>
      </c>
      <c r="N138" s="229" t="s">
        <v>27</v>
      </c>
      <c r="O138" s="229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227"/>
    </row>
    <row r="139" spans="1:24" ht="16.899999999999999" customHeight="1" thickBot="1">
      <c r="A139" s="317"/>
      <c r="B139" s="319"/>
      <c r="C139" s="319"/>
      <c r="D139" s="321"/>
      <c r="E139" s="323"/>
      <c r="F139" s="336"/>
      <c r="G139" s="340"/>
      <c r="H139" s="336"/>
      <c r="I139" s="340"/>
      <c r="J139" s="321"/>
      <c r="K139" s="342"/>
      <c r="L139" s="101">
        <f>K138-J138</f>
        <v>0</v>
      </c>
      <c r="N139" s="230" t="s">
        <v>21</v>
      </c>
      <c r="O139" s="230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227"/>
    </row>
    <row r="140" spans="1:24" ht="16.899999999999999" customHeight="1" collapsed="1">
      <c r="A140" s="300">
        <f>A154</f>
        <v>0</v>
      </c>
      <c r="B140" s="318"/>
      <c r="C140" s="318"/>
      <c r="D140" s="320">
        <f>(C140-B140+(C140&lt;B140))*24*60</f>
        <v>0</v>
      </c>
      <c r="E140" s="322"/>
      <c r="F140" s="335">
        <f>IF(E140=0,0,(F154/J118*60))</f>
        <v>0</v>
      </c>
      <c r="G140" s="339">
        <f>IF($K140=0,0,(K140*100)/(D140*$J$3/60))</f>
        <v>0</v>
      </c>
      <c r="H140" s="335">
        <f>R134+R141</f>
        <v>0</v>
      </c>
      <c r="I140" s="339">
        <f>D140-F140-R142</f>
        <v>0</v>
      </c>
      <c r="J140" s="320">
        <f>(D140-H140)/60*E140</f>
        <v>0</v>
      </c>
      <c r="K140" s="341">
        <f>F154</f>
        <v>0</v>
      </c>
      <c r="L140" s="100">
        <f>IF($K140=0,0,K140/J140)</f>
        <v>0</v>
      </c>
      <c r="N140" s="230" t="s">
        <v>39</v>
      </c>
      <c r="O140" s="230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227"/>
      <c r="X140" s="227"/>
    </row>
    <row r="141" spans="1:24" ht="16.899999999999999" customHeight="1" thickBot="1">
      <c r="A141" s="317"/>
      <c r="B141" s="319"/>
      <c r="C141" s="319"/>
      <c r="D141" s="321"/>
      <c r="E141" s="323"/>
      <c r="F141" s="336"/>
      <c r="G141" s="340"/>
      <c r="H141" s="336"/>
      <c r="I141" s="340"/>
      <c r="J141" s="321"/>
      <c r="K141" s="342"/>
      <c r="L141" s="101">
        <f>K140-J140</f>
        <v>0</v>
      </c>
      <c r="N141" s="343" t="s">
        <v>22</v>
      </c>
      <c r="O141" s="343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227"/>
      <c r="X141" s="227"/>
    </row>
    <row r="142" spans="1:24" ht="16.899999999999999" customHeight="1" collapsed="1">
      <c r="A142" s="301">
        <f>A155</f>
        <v>0</v>
      </c>
      <c r="B142" s="348"/>
      <c r="C142" s="348"/>
      <c r="D142" s="346">
        <f>(C142-B142+(C142&lt;B142))*24*60</f>
        <v>0</v>
      </c>
      <c r="E142" s="349"/>
      <c r="F142" s="344">
        <f>IF(E142=0,0,(F155/J118*60))</f>
        <v>0</v>
      </c>
      <c r="G142" s="339">
        <f>IF($K142=0,0,(K142*100)/(D142*$J$3/60))</f>
        <v>0</v>
      </c>
      <c r="H142" s="344">
        <f>S134+S141</f>
        <v>0</v>
      </c>
      <c r="I142" s="345">
        <f>D142-F142-S142</f>
        <v>0</v>
      </c>
      <c r="J142" s="346">
        <f>(D142-H142)/60*E142</f>
        <v>0</v>
      </c>
      <c r="K142" s="341">
        <f>F155</f>
        <v>0</v>
      </c>
      <c r="L142" s="100">
        <f>IF($K142=0,0,K142/J142)</f>
        <v>0</v>
      </c>
      <c r="N142" s="347" t="s">
        <v>15</v>
      </c>
      <c r="O142" s="347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227"/>
      <c r="X142" s="227"/>
    </row>
    <row r="143" spans="1:24" ht="16.899999999999999" customHeight="1" thickBot="1">
      <c r="A143" s="317"/>
      <c r="B143" s="319"/>
      <c r="C143" s="319"/>
      <c r="D143" s="321"/>
      <c r="E143" s="323"/>
      <c r="F143" s="336"/>
      <c r="G143" s="340"/>
      <c r="H143" s="336"/>
      <c r="I143" s="340"/>
      <c r="J143" s="321"/>
      <c r="K143" s="342"/>
      <c r="L143" s="101">
        <f>K142-J142</f>
        <v>0</v>
      </c>
      <c r="N143" s="347"/>
      <c r="O143" s="347"/>
      <c r="P143" s="19"/>
      <c r="Q143" s="19"/>
      <c r="R143" s="19"/>
      <c r="S143" s="19"/>
      <c r="T143" s="19"/>
      <c r="U143" s="19"/>
      <c r="V143" s="19"/>
      <c r="W143" s="227"/>
      <c r="X143" s="227"/>
    </row>
    <row r="144" spans="1:24" ht="16.899999999999999" customHeight="1">
      <c r="A144" s="300">
        <f>A156</f>
        <v>0</v>
      </c>
      <c r="B144" s="318"/>
      <c r="C144" s="318"/>
      <c r="D144" s="320">
        <f>(C144-B144+(C144&lt;B144))*24*60</f>
        <v>0</v>
      </c>
      <c r="E144" s="322"/>
      <c r="F144" s="335">
        <f>IF(E144=0,0,(F156/J118*60))</f>
        <v>0</v>
      </c>
      <c r="G144" s="339">
        <f>IF($K144=0,0,(K144*100)/(D144*$J$3/60))</f>
        <v>0</v>
      </c>
      <c r="H144" s="335">
        <f>T134+T141</f>
        <v>0</v>
      </c>
      <c r="I144" s="339">
        <f>D144-F144-T142</f>
        <v>0</v>
      </c>
      <c r="J144" s="320">
        <f>(D144-H144)/60*E144</f>
        <v>0</v>
      </c>
      <c r="K144" s="341">
        <f>F156</f>
        <v>0</v>
      </c>
      <c r="L144" s="100">
        <f>IF($K144=0,0,K144/J144)</f>
        <v>0</v>
      </c>
      <c r="V144" s="227"/>
      <c r="W144" s="227"/>
      <c r="X144" s="227"/>
    </row>
    <row r="145" spans="1:26" ht="16.899999999999999" customHeight="1" thickBot="1">
      <c r="A145" s="317"/>
      <c r="B145" s="319"/>
      <c r="C145" s="319"/>
      <c r="D145" s="321"/>
      <c r="E145" s="323"/>
      <c r="F145" s="336"/>
      <c r="G145" s="340"/>
      <c r="H145" s="336"/>
      <c r="I145" s="340"/>
      <c r="J145" s="321"/>
      <c r="K145" s="342"/>
      <c r="L145" s="101">
        <f>K144-J144</f>
        <v>0</v>
      </c>
      <c r="V145" s="227"/>
      <c r="W145" s="227"/>
      <c r="X145" s="227"/>
    </row>
    <row r="146" spans="1:26" ht="16.899999999999999" customHeight="1">
      <c r="A146" s="300">
        <f>A157</f>
        <v>0</v>
      </c>
      <c r="B146" s="318"/>
      <c r="C146" s="318"/>
      <c r="D146" s="320">
        <f>(C146-B146+(C146&lt;B146))*24*60</f>
        <v>0</v>
      </c>
      <c r="E146" s="322"/>
      <c r="F146" s="335">
        <f>IF(E146=0,0,(F157/J118*60))</f>
        <v>0</v>
      </c>
      <c r="G146" s="339">
        <f>IF($K146=0,0,(K146*100)/(D146*$J$3/60))</f>
        <v>0</v>
      </c>
      <c r="H146" s="335">
        <f>U134+U141</f>
        <v>0</v>
      </c>
      <c r="I146" s="339">
        <f>D146-F146-U142</f>
        <v>0</v>
      </c>
      <c r="J146" s="320">
        <f>(D146-H146)/60*E146</f>
        <v>0</v>
      </c>
      <c r="K146" s="341">
        <f>F157</f>
        <v>0</v>
      </c>
      <c r="L146" s="100">
        <f>IF($K146=0,0,K146/J146)</f>
        <v>0</v>
      </c>
      <c r="V146" s="227"/>
      <c r="W146" s="227"/>
      <c r="X146" s="227"/>
    </row>
    <row r="147" spans="1:26" ht="16.899999999999999" customHeight="1" thickBot="1">
      <c r="A147" s="317"/>
      <c r="B147" s="319"/>
      <c r="C147" s="319"/>
      <c r="D147" s="321"/>
      <c r="E147" s="323"/>
      <c r="F147" s="336"/>
      <c r="G147" s="340"/>
      <c r="H147" s="336"/>
      <c r="I147" s="340"/>
      <c r="J147" s="321"/>
      <c r="K147" s="342"/>
      <c r="L147" s="103">
        <f>K146-J146</f>
        <v>0</v>
      </c>
      <c r="V147" s="227"/>
      <c r="W147" s="227"/>
      <c r="X147" s="227"/>
    </row>
    <row r="148" spans="1:26" s="104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228" t="s">
        <v>81</v>
      </c>
      <c r="K148" s="140" t="s">
        <v>82</v>
      </c>
      <c r="L148" s="354">
        <f>IF($K149=0,0,K149/J149)</f>
        <v>0</v>
      </c>
      <c r="N148"/>
      <c r="O148"/>
      <c r="P148"/>
      <c r="Q148"/>
      <c r="R148"/>
      <c r="S148"/>
      <c r="T148"/>
      <c r="U148"/>
      <c r="V148" s="227"/>
      <c r="W148" s="105"/>
      <c r="X148" s="105"/>
    </row>
    <row r="149" spans="1:26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41">
        <f>J136+J138+J140+J142+J144+J146</f>
        <v>0</v>
      </c>
      <c r="K149" s="140">
        <f>K136+K138+K140+K142+K144+K146</f>
        <v>0</v>
      </c>
      <c r="L149" s="355"/>
      <c r="M149" s="227"/>
      <c r="V149" s="227"/>
      <c r="W149" s="227"/>
      <c r="X149" s="227"/>
    </row>
    <row r="150" spans="1:26" ht="17.25" customHeight="1">
      <c r="A150" s="363" t="s">
        <v>11</v>
      </c>
      <c r="B150" s="364"/>
      <c r="C150" s="364"/>
      <c r="D150" s="364"/>
      <c r="E150" s="337"/>
      <c r="F150" s="300" t="s">
        <v>78</v>
      </c>
      <c r="G150" s="300" t="s">
        <v>80</v>
      </c>
      <c r="H150" s="367"/>
      <c r="I150" s="20"/>
      <c r="J150" s="21"/>
      <c r="K150" s="22"/>
      <c r="L150" s="367" t="s">
        <v>56</v>
      </c>
      <c r="M150" s="356"/>
      <c r="V150" s="227"/>
      <c r="W150" s="106"/>
      <c r="X150" s="106"/>
    </row>
    <row r="151" spans="1:26" ht="17.25" customHeight="1" thickBot="1">
      <c r="A151" s="365"/>
      <c r="B151" s="366"/>
      <c r="C151" s="366"/>
      <c r="D151" s="366"/>
      <c r="E151" s="338"/>
      <c r="F151" s="302"/>
      <c r="G151" s="301"/>
      <c r="H151" s="416"/>
      <c r="I151" s="117"/>
      <c r="J151" s="118"/>
      <c r="K151" s="115"/>
      <c r="L151" s="368"/>
      <c r="M151" s="356"/>
      <c r="V151" s="227"/>
      <c r="W151" s="106"/>
      <c r="X151" s="106"/>
    </row>
    <row r="152" spans="1:26" ht="15.75" thickBot="1">
      <c r="A152" s="357"/>
      <c r="B152" s="358"/>
      <c r="C152" s="358"/>
      <c r="D152" s="358"/>
      <c r="E152" s="359"/>
      <c r="F152" s="62"/>
      <c r="G152" s="63"/>
      <c r="H152" s="131"/>
      <c r="I152" s="121"/>
      <c r="J152" s="135"/>
      <c r="K152" s="123">
        <f>G152</f>
        <v>0</v>
      </c>
      <c r="L152" s="136"/>
      <c r="M152" s="133"/>
      <c r="V152" s="227"/>
      <c r="W152" s="227"/>
      <c r="X152" s="227"/>
    </row>
    <row r="153" spans="1:26" ht="13.5" customHeight="1" thickBot="1">
      <c r="A153" s="360"/>
      <c r="B153" s="361"/>
      <c r="C153" s="361"/>
      <c r="D153" s="361"/>
      <c r="E153" s="362"/>
      <c r="F153" s="62"/>
      <c r="G153" s="64"/>
      <c r="H153" s="132"/>
      <c r="I153" s="110"/>
      <c r="J153" s="134"/>
      <c r="K153" s="17">
        <f t="shared" ref="K153:K157" si="30">G153</f>
        <v>0</v>
      </c>
      <c r="L153" s="137"/>
      <c r="M153" s="133"/>
      <c r="V153" s="227"/>
      <c r="W153" s="227"/>
      <c r="X153" s="227"/>
    </row>
    <row r="154" spans="1:26" ht="13.5" customHeight="1" thickBot="1">
      <c r="A154" s="360"/>
      <c r="B154" s="361"/>
      <c r="C154" s="361"/>
      <c r="D154" s="361"/>
      <c r="E154" s="362"/>
      <c r="F154" s="62"/>
      <c r="G154" s="64"/>
      <c r="H154" s="132"/>
      <c r="I154" s="110"/>
      <c r="J154" s="134"/>
      <c r="K154" s="17">
        <f t="shared" si="30"/>
        <v>0</v>
      </c>
      <c r="L154" s="137"/>
      <c r="M154" s="133"/>
      <c r="V154" s="227"/>
      <c r="W154" s="227"/>
      <c r="X154" s="227"/>
    </row>
    <row r="155" spans="1:26" ht="13.5" customHeight="1" thickBot="1">
      <c r="A155" s="360"/>
      <c r="B155" s="361"/>
      <c r="C155" s="361"/>
      <c r="D155" s="361"/>
      <c r="E155" s="362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227"/>
      <c r="W155" s="227"/>
      <c r="X155" s="227"/>
    </row>
    <row r="156" spans="1:26" ht="13.5" customHeight="1" thickBot="1">
      <c r="A156" s="360"/>
      <c r="B156" s="361"/>
      <c r="C156" s="361"/>
      <c r="D156" s="361"/>
      <c r="E156" s="362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227"/>
      <c r="W156" s="227"/>
      <c r="X156" s="227"/>
    </row>
    <row r="157" spans="1:26" ht="13.5" customHeight="1" thickBot="1">
      <c r="A157" s="369"/>
      <c r="B157" s="370"/>
      <c r="C157" s="370"/>
      <c r="D157" s="370"/>
      <c r="E157" s="371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227"/>
      <c r="W157" s="227"/>
      <c r="X157" s="227"/>
    </row>
    <row r="158" spans="1:26" ht="13.5" thickBot="1">
      <c r="A158" s="372" t="s">
        <v>79</v>
      </c>
      <c r="B158" s="373"/>
      <c r="C158" s="373"/>
      <c r="D158" s="373"/>
      <c r="E158" s="373"/>
      <c r="F158" s="374"/>
      <c r="G158" s="374"/>
      <c r="H158" s="374"/>
      <c r="I158" s="373"/>
      <c r="J158" s="375"/>
      <c r="K158" s="116">
        <f>SUM(K152:K157)</f>
        <v>0</v>
      </c>
      <c r="L158" s="116">
        <f>SUM(L153+L153)</f>
        <v>0</v>
      </c>
      <c r="M158" s="112"/>
      <c r="V158" s="227"/>
    </row>
    <row r="159" spans="1:26" ht="12.75" customHeight="1" thickBot="1"/>
    <row r="160" spans="1:26" ht="12.75" customHeight="1" thickBot="1">
      <c r="A160" s="376" t="s">
        <v>11</v>
      </c>
      <c r="B160" s="376" t="s">
        <v>59</v>
      </c>
      <c r="C160" s="378"/>
      <c r="D160" s="380" t="s">
        <v>58</v>
      </c>
      <c r="E160" s="378" t="s">
        <v>1</v>
      </c>
      <c r="F160" s="383" t="s">
        <v>6</v>
      </c>
      <c r="G160" s="384"/>
      <c r="H160" s="380" t="s">
        <v>5</v>
      </c>
      <c r="I160" s="388" t="s">
        <v>12</v>
      </c>
      <c r="J160" s="389"/>
      <c r="K160" s="380" t="s">
        <v>38</v>
      </c>
      <c r="L160" s="376" t="s">
        <v>0</v>
      </c>
      <c r="M160" s="383"/>
      <c r="N160" s="384"/>
      <c r="O160" s="380" t="s">
        <v>4</v>
      </c>
      <c r="P160" s="380" t="s">
        <v>2</v>
      </c>
      <c r="Q160" s="380" t="s">
        <v>3</v>
      </c>
      <c r="S160" s="390" t="s">
        <v>26</v>
      </c>
      <c r="T160" s="391"/>
      <c r="U160" s="391"/>
      <c r="V160" s="391"/>
      <c r="W160" s="391"/>
      <c r="X160" s="391"/>
      <c r="Y160" s="391"/>
      <c r="Z160" s="392"/>
    </row>
    <row r="161" spans="1:28" s="85" customFormat="1" ht="25.5" customHeight="1" thickBot="1">
      <c r="A161" s="377"/>
      <c r="B161" s="377"/>
      <c r="C161" s="379"/>
      <c r="D161" s="381"/>
      <c r="E161" s="382"/>
      <c r="F161" s="385"/>
      <c r="G161" s="386"/>
      <c r="H161" s="387"/>
      <c r="I161" s="27" t="s">
        <v>13</v>
      </c>
      <c r="J161" s="28" t="s">
        <v>14</v>
      </c>
      <c r="K161" s="381"/>
      <c r="L161" s="377"/>
      <c r="M161" s="399"/>
      <c r="N161" s="400"/>
      <c r="O161" s="381"/>
      <c r="P161" s="381"/>
      <c r="Q161" s="381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405">
        <f>A152</f>
        <v>0</v>
      </c>
      <c r="B162" s="23">
        <f>B136</f>
        <v>0</v>
      </c>
      <c r="C162" s="23">
        <f>B162+1/24</f>
        <v>4.1666666666666664E-2</v>
      </c>
      <c r="D162" s="1"/>
      <c r="E162" s="233"/>
      <c r="F162" s="408"/>
      <c r="G162" s="409"/>
      <c r="H162" s="2"/>
      <c r="I162" s="3"/>
      <c r="J162" s="3"/>
      <c r="K162" s="29">
        <f>(J162-I162+(J162&lt;I162))*24*60</f>
        <v>0</v>
      </c>
      <c r="L162" s="410"/>
      <c r="M162" s="411"/>
      <c r="N162" s="412"/>
      <c r="O162" s="35">
        <f t="shared" ref="O162:O225" si="31">IF(H162=$V$5,$F$122,"")</f>
        <v>0</v>
      </c>
      <c r="P162" s="233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406"/>
      <c r="B163" s="24">
        <f>C162</f>
        <v>4.1666666666666664E-2</v>
      </c>
      <c r="C163" s="24">
        <f>B163+1/24</f>
        <v>8.3333333333333329E-2</v>
      </c>
      <c r="D163" s="5"/>
      <c r="E163" s="231"/>
      <c r="F163" s="398"/>
      <c r="G163" s="398"/>
      <c r="H163" s="6"/>
      <c r="I163" s="7"/>
      <c r="J163" s="7"/>
      <c r="K163" s="30">
        <f t="shared" ref="K163:K226" si="32">(J163-I163+(J163&lt;I163))*24*60</f>
        <v>0</v>
      </c>
      <c r="L163" s="395"/>
      <c r="M163" s="396"/>
      <c r="N163" s="397"/>
      <c r="O163" s="36">
        <f t="shared" si="31"/>
        <v>0</v>
      </c>
      <c r="P163" s="231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406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231"/>
      <c r="F164" s="398"/>
      <c r="G164" s="398"/>
      <c r="H164" s="6"/>
      <c r="I164" s="7"/>
      <c r="J164" s="7"/>
      <c r="K164" s="30">
        <f t="shared" si="32"/>
        <v>0</v>
      </c>
      <c r="L164" s="395"/>
      <c r="M164" s="396"/>
      <c r="N164" s="397"/>
      <c r="O164" s="36">
        <f t="shared" si="31"/>
        <v>0</v>
      </c>
      <c r="P164" s="231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406"/>
      <c r="B165" s="24">
        <f t="shared" si="41"/>
        <v>0.125</v>
      </c>
      <c r="C165" s="24">
        <f t="shared" si="42"/>
        <v>0.16666666666666666</v>
      </c>
      <c r="D165" s="5"/>
      <c r="E165" s="231"/>
      <c r="F165" s="398"/>
      <c r="G165" s="398"/>
      <c r="H165" s="6"/>
      <c r="I165" s="7"/>
      <c r="J165" s="7"/>
      <c r="K165" s="30">
        <f t="shared" si="32"/>
        <v>0</v>
      </c>
      <c r="L165" s="395"/>
      <c r="M165" s="396"/>
      <c r="N165" s="397"/>
      <c r="O165" s="36">
        <f t="shared" si="31"/>
        <v>0</v>
      </c>
      <c r="P165" s="231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406"/>
      <c r="B166" s="24">
        <f t="shared" si="41"/>
        <v>0.16666666666666666</v>
      </c>
      <c r="C166" s="24">
        <f t="shared" si="42"/>
        <v>0.20833333333333331</v>
      </c>
      <c r="D166" s="5"/>
      <c r="E166" s="231"/>
      <c r="F166" s="398"/>
      <c r="G166" s="398"/>
      <c r="H166" s="6"/>
      <c r="I166" s="7"/>
      <c r="J166" s="7"/>
      <c r="K166" s="30">
        <f t="shared" si="32"/>
        <v>0</v>
      </c>
      <c r="L166" s="395"/>
      <c r="M166" s="396"/>
      <c r="N166" s="397"/>
      <c r="O166" s="36">
        <f t="shared" si="31"/>
        <v>0</v>
      </c>
      <c r="P166" s="231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406"/>
      <c r="B167" s="24">
        <f t="shared" si="41"/>
        <v>0.20833333333333331</v>
      </c>
      <c r="C167" s="24">
        <f t="shared" si="42"/>
        <v>0.24999999999999997</v>
      </c>
      <c r="D167" s="5"/>
      <c r="E167" s="231"/>
      <c r="F167" s="398"/>
      <c r="G167" s="398"/>
      <c r="H167" s="6"/>
      <c r="I167" s="7"/>
      <c r="J167" s="7"/>
      <c r="K167" s="30">
        <f t="shared" si="32"/>
        <v>0</v>
      </c>
      <c r="L167" s="395"/>
      <c r="M167" s="396"/>
      <c r="N167" s="397"/>
      <c r="O167" s="36">
        <f t="shared" si="31"/>
        <v>0</v>
      </c>
      <c r="P167" s="231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406"/>
      <c r="B168" s="24">
        <f t="shared" si="41"/>
        <v>0.24999999999999997</v>
      </c>
      <c r="C168" s="24">
        <f t="shared" si="42"/>
        <v>0.29166666666666663</v>
      </c>
      <c r="D168" s="5"/>
      <c r="E168" s="234"/>
      <c r="F168" s="398"/>
      <c r="G168" s="398"/>
      <c r="H168" s="6"/>
      <c r="I168" s="7"/>
      <c r="J168" s="7"/>
      <c r="K168" s="30">
        <f t="shared" si="32"/>
        <v>0</v>
      </c>
      <c r="L168" s="395"/>
      <c r="M168" s="396"/>
      <c r="N168" s="397"/>
      <c r="O168" s="36">
        <f t="shared" si="31"/>
        <v>0</v>
      </c>
      <c r="P168" s="231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406"/>
      <c r="B169" s="24">
        <f t="shared" si="41"/>
        <v>0.29166666666666663</v>
      </c>
      <c r="C169" s="24">
        <f t="shared" si="42"/>
        <v>0.33333333333333331</v>
      </c>
      <c r="D169" s="5"/>
      <c r="E169" s="234"/>
      <c r="F169" s="393"/>
      <c r="G169" s="394"/>
      <c r="H169" s="6"/>
      <c r="I169" s="7"/>
      <c r="J169" s="7"/>
      <c r="K169" s="30">
        <f t="shared" si="32"/>
        <v>0</v>
      </c>
      <c r="L169" s="395"/>
      <c r="M169" s="396"/>
      <c r="N169" s="397"/>
      <c r="O169" s="36">
        <f t="shared" si="31"/>
        <v>0</v>
      </c>
      <c r="P169" s="231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406"/>
      <c r="B170" s="24">
        <f t="shared" si="41"/>
        <v>0.33333333333333331</v>
      </c>
      <c r="C170" s="24">
        <f t="shared" si="42"/>
        <v>0.375</v>
      </c>
      <c r="D170" s="5"/>
      <c r="E170" s="234"/>
      <c r="F170" s="393"/>
      <c r="G170" s="394"/>
      <c r="H170" s="6"/>
      <c r="I170" s="7"/>
      <c r="J170" s="7"/>
      <c r="K170" s="30">
        <f t="shared" si="32"/>
        <v>0</v>
      </c>
      <c r="L170" s="395"/>
      <c r="M170" s="396"/>
      <c r="N170" s="397"/>
      <c r="O170" s="36">
        <f t="shared" si="31"/>
        <v>0</v>
      </c>
      <c r="P170" s="231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406"/>
      <c r="B171" s="24">
        <f t="shared" si="41"/>
        <v>0.375</v>
      </c>
      <c r="C171" s="24">
        <f t="shared" si="42"/>
        <v>0.41666666666666669</v>
      </c>
      <c r="D171" s="5"/>
      <c r="E171" s="234"/>
      <c r="F171" s="398"/>
      <c r="G171" s="398"/>
      <c r="H171" s="6"/>
      <c r="I171" s="7"/>
      <c r="J171" s="7"/>
      <c r="K171" s="30">
        <f t="shared" si="32"/>
        <v>0</v>
      </c>
      <c r="L171" s="395"/>
      <c r="M171" s="396"/>
      <c r="N171" s="397"/>
      <c r="O171" s="36">
        <f t="shared" si="31"/>
        <v>0</v>
      </c>
      <c r="P171" s="231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406"/>
      <c r="B172" s="24">
        <f t="shared" si="41"/>
        <v>0.41666666666666669</v>
      </c>
      <c r="C172" s="24">
        <f t="shared" si="42"/>
        <v>0.45833333333333337</v>
      </c>
      <c r="D172" s="10"/>
      <c r="E172" s="234"/>
      <c r="F172" s="398"/>
      <c r="G172" s="398"/>
      <c r="H172" s="6"/>
      <c r="I172" s="7"/>
      <c r="J172" s="7"/>
      <c r="K172" s="30">
        <f t="shared" si="32"/>
        <v>0</v>
      </c>
      <c r="L172" s="395"/>
      <c r="M172" s="396"/>
      <c r="N172" s="397"/>
      <c r="O172" s="36">
        <f t="shared" si="31"/>
        <v>0</v>
      </c>
      <c r="P172" s="231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407"/>
      <c r="B173" s="25">
        <f t="shared" si="41"/>
        <v>0.45833333333333337</v>
      </c>
      <c r="C173" s="26">
        <f t="shared" si="42"/>
        <v>0.5</v>
      </c>
      <c r="D173" s="235"/>
      <c r="E173" s="235"/>
      <c r="F173" s="401"/>
      <c r="G173" s="401"/>
      <c r="H173" s="6"/>
      <c r="I173" s="13"/>
      <c r="J173" s="13"/>
      <c r="K173" s="31">
        <f t="shared" si="32"/>
        <v>0</v>
      </c>
      <c r="L173" s="402"/>
      <c r="M173" s="403"/>
      <c r="N173" s="404"/>
      <c r="O173" s="39">
        <f t="shared" si="31"/>
        <v>0</v>
      </c>
      <c r="P173" s="232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405">
        <f>A153</f>
        <v>0</v>
      </c>
      <c r="B174" s="23">
        <f>B138</f>
        <v>0</v>
      </c>
      <c r="C174" s="23">
        <f>B174+1/24</f>
        <v>4.1666666666666664E-2</v>
      </c>
      <c r="D174" s="1"/>
      <c r="E174" s="233"/>
      <c r="F174" s="408"/>
      <c r="G174" s="409"/>
      <c r="H174" s="2"/>
      <c r="I174" s="3"/>
      <c r="J174" s="3"/>
      <c r="K174" s="29">
        <f t="shared" si="32"/>
        <v>0</v>
      </c>
      <c r="L174" s="410"/>
      <c r="M174" s="411"/>
      <c r="N174" s="412"/>
      <c r="O174" s="35">
        <f t="shared" si="31"/>
        <v>0</v>
      </c>
      <c r="P174" s="233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406"/>
      <c r="B175" s="24">
        <f>C174</f>
        <v>4.1666666666666664E-2</v>
      </c>
      <c r="C175" s="24">
        <f>B175+1/24</f>
        <v>8.3333333333333329E-2</v>
      </c>
      <c r="D175" s="5"/>
      <c r="E175" s="231"/>
      <c r="F175" s="398"/>
      <c r="G175" s="398"/>
      <c r="H175" s="6"/>
      <c r="I175" s="7"/>
      <c r="J175" s="7"/>
      <c r="K175" s="30">
        <f t="shared" si="32"/>
        <v>0</v>
      </c>
      <c r="L175" s="395"/>
      <c r="M175" s="396"/>
      <c r="N175" s="397"/>
      <c r="O175" s="36">
        <f t="shared" si="31"/>
        <v>0</v>
      </c>
      <c r="P175" s="231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406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231"/>
      <c r="F176" s="398"/>
      <c r="G176" s="398"/>
      <c r="H176" s="6"/>
      <c r="I176" s="7"/>
      <c r="J176" s="7"/>
      <c r="K176" s="30">
        <f t="shared" si="32"/>
        <v>0</v>
      </c>
      <c r="L176" s="395"/>
      <c r="M176" s="396"/>
      <c r="N176" s="397"/>
      <c r="O176" s="36">
        <f t="shared" si="31"/>
        <v>0</v>
      </c>
      <c r="P176" s="231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406"/>
      <c r="B177" s="24">
        <f t="shared" si="43"/>
        <v>0.125</v>
      </c>
      <c r="C177" s="24">
        <f t="shared" si="44"/>
        <v>0.16666666666666666</v>
      </c>
      <c r="D177" s="5"/>
      <c r="E177" s="231"/>
      <c r="F177" s="398"/>
      <c r="G177" s="398"/>
      <c r="H177" s="6"/>
      <c r="I177" s="7"/>
      <c r="J177" s="7"/>
      <c r="K177" s="30">
        <f t="shared" si="32"/>
        <v>0</v>
      </c>
      <c r="L177" s="395"/>
      <c r="M177" s="396"/>
      <c r="N177" s="397"/>
      <c r="O177" s="36">
        <f t="shared" si="31"/>
        <v>0</v>
      </c>
      <c r="P177" s="231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406"/>
      <c r="B178" s="24">
        <f t="shared" si="43"/>
        <v>0.16666666666666666</v>
      </c>
      <c r="C178" s="24">
        <f t="shared" si="44"/>
        <v>0.20833333333333331</v>
      </c>
      <c r="D178" s="5"/>
      <c r="E178" s="231"/>
      <c r="F178" s="398"/>
      <c r="G178" s="398"/>
      <c r="H178" s="6"/>
      <c r="I178" s="7"/>
      <c r="J178" s="7"/>
      <c r="K178" s="30">
        <f t="shared" si="32"/>
        <v>0</v>
      </c>
      <c r="L178" s="395"/>
      <c r="M178" s="396"/>
      <c r="N178" s="397"/>
      <c r="O178" s="36">
        <f t="shared" si="31"/>
        <v>0</v>
      </c>
      <c r="P178" s="231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406"/>
      <c r="B179" s="24">
        <f t="shared" si="43"/>
        <v>0.20833333333333331</v>
      </c>
      <c r="C179" s="24">
        <f t="shared" si="44"/>
        <v>0.24999999999999997</v>
      </c>
      <c r="D179" s="5"/>
      <c r="E179" s="231"/>
      <c r="F179" s="398"/>
      <c r="G179" s="398"/>
      <c r="H179" s="6"/>
      <c r="I179" s="7"/>
      <c r="J179" s="7"/>
      <c r="K179" s="30">
        <f t="shared" si="32"/>
        <v>0</v>
      </c>
      <c r="L179" s="395"/>
      <c r="M179" s="396"/>
      <c r="N179" s="397"/>
      <c r="O179" s="36">
        <f t="shared" si="31"/>
        <v>0</v>
      </c>
      <c r="P179" s="231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406"/>
      <c r="B180" s="24">
        <f t="shared" si="43"/>
        <v>0.24999999999999997</v>
      </c>
      <c r="C180" s="24">
        <f t="shared" si="44"/>
        <v>0.29166666666666663</v>
      </c>
      <c r="D180" s="5"/>
      <c r="E180" s="234"/>
      <c r="F180" s="398"/>
      <c r="G180" s="398"/>
      <c r="H180" s="6"/>
      <c r="I180" s="7"/>
      <c r="J180" s="7"/>
      <c r="K180" s="30">
        <f t="shared" si="32"/>
        <v>0</v>
      </c>
      <c r="L180" s="395"/>
      <c r="M180" s="396"/>
      <c r="N180" s="397"/>
      <c r="O180" s="36">
        <f t="shared" si="31"/>
        <v>0</v>
      </c>
      <c r="P180" s="231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406"/>
      <c r="B181" s="24">
        <f t="shared" si="43"/>
        <v>0.29166666666666663</v>
      </c>
      <c r="C181" s="24">
        <f t="shared" si="44"/>
        <v>0.33333333333333331</v>
      </c>
      <c r="D181" s="5"/>
      <c r="E181" s="234"/>
      <c r="F181" s="393"/>
      <c r="G181" s="394"/>
      <c r="H181" s="6"/>
      <c r="I181" s="7"/>
      <c r="J181" s="7"/>
      <c r="K181" s="30">
        <f t="shared" si="32"/>
        <v>0</v>
      </c>
      <c r="L181" s="395"/>
      <c r="M181" s="396"/>
      <c r="N181" s="397"/>
      <c r="O181" s="36">
        <f t="shared" si="31"/>
        <v>0</v>
      </c>
      <c r="P181" s="231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406"/>
      <c r="B182" s="24">
        <f t="shared" si="43"/>
        <v>0.33333333333333331</v>
      </c>
      <c r="C182" s="24">
        <f t="shared" si="44"/>
        <v>0.375</v>
      </c>
      <c r="D182" s="5"/>
      <c r="E182" s="234"/>
      <c r="F182" s="393"/>
      <c r="G182" s="394"/>
      <c r="H182" s="6"/>
      <c r="I182" s="7"/>
      <c r="J182" s="7"/>
      <c r="K182" s="30">
        <f t="shared" si="32"/>
        <v>0</v>
      </c>
      <c r="L182" s="395"/>
      <c r="M182" s="396"/>
      <c r="N182" s="397"/>
      <c r="O182" s="36">
        <f t="shared" si="31"/>
        <v>0</v>
      </c>
      <c r="P182" s="231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406"/>
      <c r="B183" s="24">
        <f t="shared" si="43"/>
        <v>0.375</v>
      </c>
      <c r="C183" s="24">
        <f t="shared" si="44"/>
        <v>0.41666666666666669</v>
      </c>
      <c r="D183" s="5"/>
      <c r="E183" s="234"/>
      <c r="F183" s="398"/>
      <c r="G183" s="398"/>
      <c r="H183" s="6"/>
      <c r="I183" s="7"/>
      <c r="J183" s="7"/>
      <c r="K183" s="30">
        <f t="shared" si="32"/>
        <v>0</v>
      </c>
      <c r="L183" s="395"/>
      <c r="M183" s="396"/>
      <c r="N183" s="397"/>
      <c r="O183" s="36">
        <f t="shared" si="31"/>
        <v>0</v>
      </c>
      <c r="P183" s="231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407"/>
      <c r="B184" s="25">
        <f t="shared" si="43"/>
        <v>0.41666666666666669</v>
      </c>
      <c r="C184" s="25">
        <f t="shared" si="44"/>
        <v>0.45833333333333337</v>
      </c>
      <c r="D184" s="15"/>
      <c r="E184" s="235"/>
      <c r="F184" s="401"/>
      <c r="G184" s="401"/>
      <c r="H184" s="12"/>
      <c r="I184" s="13"/>
      <c r="J184" s="13"/>
      <c r="K184" s="31">
        <f t="shared" si="32"/>
        <v>0</v>
      </c>
      <c r="L184" s="402"/>
      <c r="M184" s="403"/>
      <c r="N184" s="404"/>
      <c r="O184" s="39">
        <f t="shared" si="31"/>
        <v>0</v>
      </c>
      <c r="P184" s="232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405">
        <f>A154</f>
        <v>0</v>
      </c>
      <c r="B185" s="23">
        <f>B140</f>
        <v>0</v>
      </c>
      <c r="C185" s="23">
        <f>B185+1/24</f>
        <v>4.1666666666666664E-2</v>
      </c>
      <c r="D185" s="1"/>
      <c r="E185" s="233"/>
      <c r="F185" s="408"/>
      <c r="G185" s="409"/>
      <c r="H185" s="2"/>
      <c r="I185" s="3"/>
      <c r="J185" s="3"/>
      <c r="K185" s="29">
        <f t="shared" si="32"/>
        <v>0</v>
      </c>
      <c r="L185" s="410"/>
      <c r="M185" s="411"/>
      <c r="N185" s="412"/>
      <c r="O185" s="35">
        <f t="shared" si="31"/>
        <v>0</v>
      </c>
      <c r="P185" s="233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406"/>
      <c r="B186" s="24">
        <f>C185</f>
        <v>4.1666666666666664E-2</v>
      </c>
      <c r="C186" s="24">
        <f>B186+1/24</f>
        <v>8.3333333333333329E-2</v>
      </c>
      <c r="D186" s="5"/>
      <c r="E186" s="231"/>
      <c r="F186" s="398"/>
      <c r="G186" s="398"/>
      <c r="H186" s="6"/>
      <c r="I186" s="7"/>
      <c r="J186" s="7"/>
      <c r="K186" s="30">
        <f t="shared" si="32"/>
        <v>0</v>
      </c>
      <c r="L186" s="395"/>
      <c r="M186" s="396"/>
      <c r="N186" s="397"/>
      <c r="O186" s="36">
        <f t="shared" si="31"/>
        <v>0</v>
      </c>
      <c r="P186" s="231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40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231"/>
      <c r="F187" s="398"/>
      <c r="G187" s="398"/>
      <c r="H187" s="6"/>
      <c r="I187" s="7"/>
      <c r="J187" s="7"/>
      <c r="K187" s="30">
        <f t="shared" si="32"/>
        <v>0</v>
      </c>
      <c r="L187" s="395"/>
      <c r="M187" s="396"/>
      <c r="N187" s="397"/>
      <c r="O187" s="36">
        <f t="shared" si="31"/>
        <v>0</v>
      </c>
      <c r="P187" s="231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406"/>
      <c r="B188" s="24">
        <f t="shared" si="45"/>
        <v>0.125</v>
      </c>
      <c r="C188" s="24">
        <f t="shared" si="46"/>
        <v>0.16666666666666666</v>
      </c>
      <c r="D188" s="5"/>
      <c r="E188" s="231"/>
      <c r="F188" s="398"/>
      <c r="G188" s="398"/>
      <c r="H188" s="6"/>
      <c r="I188" s="7"/>
      <c r="J188" s="7"/>
      <c r="K188" s="30">
        <f t="shared" si="32"/>
        <v>0</v>
      </c>
      <c r="L188" s="395"/>
      <c r="M188" s="396"/>
      <c r="N188" s="397"/>
      <c r="O188" s="36">
        <f t="shared" si="31"/>
        <v>0</v>
      </c>
      <c r="P188" s="231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406"/>
      <c r="B189" s="24">
        <f t="shared" si="45"/>
        <v>0.16666666666666666</v>
      </c>
      <c r="C189" s="24">
        <f t="shared" si="46"/>
        <v>0.20833333333333331</v>
      </c>
      <c r="D189" s="5"/>
      <c r="E189" s="231"/>
      <c r="F189" s="398"/>
      <c r="G189" s="398"/>
      <c r="H189" s="6"/>
      <c r="I189" s="7"/>
      <c r="J189" s="7"/>
      <c r="K189" s="30">
        <f t="shared" si="32"/>
        <v>0</v>
      </c>
      <c r="L189" s="395"/>
      <c r="M189" s="396"/>
      <c r="N189" s="397"/>
      <c r="O189" s="36">
        <f t="shared" si="31"/>
        <v>0</v>
      </c>
      <c r="P189" s="231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406"/>
      <c r="B190" s="24">
        <f t="shared" si="45"/>
        <v>0.20833333333333331</v>
      </c>
      <c r="C190" s="24">
        <f t="shared" si="46"/>
        <v>0.24999999999999997</v>
      </c>
      <c r="D190" s="5"/>
      <c r="E190" s="231"/>
      <c r="F190" s="398"/>
      <c r="G190" s="398"/>
      <c r="H190" s="6"/>
      <c r="I190" s="7"/>
      <c r="J190" s="7"/>
      <c r="K190" s="30">
        <f t="shared" si="32"/>
        <v>0</v>
      </c>
      <c r="L190" s="395"/>
      <c r="M190" s="396"/>
      <c r="N190" s="397"/>
      <c r="O190" s="36">
        <f t="shared" si="31"/>
        <v>0</v>
      </c>
      <c r="P190" s="231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406"/>
      <c r="B191" s="24">
        <f t="shared" si="45"/>
        <v>0.24999999999999997</v>
      </c>
      <c r="C191" s="24">
        <f t="shared" si="46"/>
        <v>0.29166666666666663</v>
      </c>
      <c r="D191" s="5"/>
      <c r="E191" s="234"/>
      <c r="F191" s="398"/>
      <c r="G191" s="398"/>
      <c r="H191" s="6"/>
      <c r="I191" s="7"/>
      <c r="J191" s="7"/>
      <c r="K191" s="30">
        <f t="shared" si="32"/>
        <v>0</v>
      </c>
      <c r="L191" s="395"/>
      <c r="M191" s="396"/>
      <c r="N191" s="397"/>
      <c r="O191" s="36">
        <f t="shared" si="31"/>
        <v>0</v>
      </c>
      <c r="P191" s="231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406"/>
      <c r="B192" s="24">
        <f t="shared" si="45"/>
        <v>0.29166666666666663</v>
      </c>
      <c r="C192" s="24">
        <f t="shared" si="46"/>
        <v>0.33333333333333331</v>
      </c>
      <c r="D192" s="5"/>
      <c r="E192" s="234"/>
      <c r="F192" s="393"/>
      <c r="G192" s="394"/>
      <c r="H192" s="6"/>
      <c r="I192" s="7"/>
      <c r="J192" s="7"/>
      <c r="K192" s="30">
        <f t="shared" si="32"/>
        <v>0</v>
      </c>
      <c r="L192" s="395"/>
      <c r="M192" s="396"/>
      <c r="N192" s="397"/>
      <c r="O192" s="36">
        <f t="shared" si="31"/>
        <v>0</v>
      </c>
      <c r="P192" s="231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406"/>
      <c r="B193" s="24">
        <f t="shared" si="45"/>
        <v>0.33333333333333331</v>
      </c>
      <c r="C193" s="24">
        <f t="shared" si="46"/>
        <v>0.375</v>
      </c>
      <c r="D193" s="5"/>
      <c r="E193" s="234"/>
      <c r="F193" s="393"/>
      <c r="G193" s="394"/>
      <c r="H193" s="6"/>
      <c r="I193" s="7"/>
      <c r="J193" s="7"/>
      <c r="K193" s="30">
        <f t="shared" si="32"/>
        <v>0</v>
      </c>
      <c r="L193" s="395"/>
      <c r="M193" s="396"/>
      <c r="N193" s="397"/>
      <c r="O193" s="36">
        <f t="shared" si="31"/>
        <v>0</v>
      </c>
      <c r="P193" s="231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406"/>
      <c r="B194" s="24">
        <f t="shared" si="45"/>
        <v>0.375</v>
      </c>
      <c r="C194" s="24">
        <f t="shared" si="46"/>
        <v>0.41666666666666669</v>
      </c>
      <c r="D194" s="5"/>
      <c r="E194" s="234"/>
      <c r="F194" s="398"/>
      <c r="G194" s="398"/>
      <c r="H194" s="6"/>
      <c r="I194" s="7"/>
      <c r="J194" s="7"/>
      <c r="K194" s="30">
        <f t="shared" si="32"/>
        <v>0</v>
      </c>
      <c r="L194" s="395"/>
      <c r="M194" s="396"/>
      <c r="N194" s="397"/>
      <c r="O194" s="36">
        <f t="shared" si="31"/>
        <v>0</v>
      </c>
      <c r="P194" s="231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407"/>
      <c r="B195" s="25">
        <f t="shared" si="45"/>
        <v>0.41666666666666669</v>
      </c>
      <c r="C195" s="25">
        <f t="shared" si="46"/>
        <v>0.45833333333333337</v>
      </c>
      <c r="D195" s="15"/>
      <c r="E195" s="235"/>
      <c r="F195" s="401"/>
      <c r="G195" s="401"/>
      <c r="H195" s="12"/>
      <c r="I195" s="13"/>
      <c r="J195" s="13"/>
      <c r="K195" s="31">
        <f t="shared" si="32"/>
        <v>0</v>
      </c>
      <c r="L195" s="402"/>
      <c r="M195" s="403"/>
      <c r="N195" s="404"/>
      <c r="O195" s="39">
        <f t="shared" si="31"/>
        <v>0</v>
      </c>
      <c r="P195" s="232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405">
        <f>A155</f>
        <v>0</v>
      </c>
      <c r="B196" s="23">
        <f>B142</f>
        <v>0</v>
      </c>
      <c r="C196" s="23">
        <f>B196+1/24</f>
        <v>4.1666666666666664E-2</v>
      </c>
      <c r="D196" s="1"/>
      <c r="E196" s="233"/>
      <c r="F196" s="408"/>
      <c r="G196" s="409"/>
      <c r="H196" s="2"/>
      <c r="I196" s="3"/>
      <c r="J196" s="3"/>
      <c r="K196" s="29">
        <f t="shared" si="32"/>
        <v>0</v>
      </c>
      <c r="L196" s="410"/>
      <c r="M196" s="411"/>
      <c r="N196" s="412"/>
      <c r="O196" s="35">
        <f t="shared" si="31"/>
        <v>0</v>
      </c>
      <c r="P196" s="233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406"/>
      <c r="B197" s="24">
        <f>C196</f>
        <v>4.1666666666666664E-2</v>
      </c>
      <c r="C197" s="24">
        <f>B197+1/24</f>
        <v>8.3333333333333329E-2</v>
      </c>
      <c r="D197" s="5"/>
      <c r="E197" s="231"/>
      <c r="F197" s="398"/>
      <c r="G197" s="398"/>
      <c r="H197" s="6"/>
      <c r="I197" s="7"/>
      <c r="J197" s="7"/>
      <c r="K197" s="30">
        <f t="shared" si="32"/>
        <v>0</v>
      </c>
      <c r="L197" s="395"/>
      <c r="M197" s="396"/>
      <c r="N197" s="397"/>
      <c r="O197" s="36">
        <f t="shared" si="31"/>
        <v>0</v>
      </c>
      <c r="P197" s="231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40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231"/>
      <c r="F198" s="398"/>
      <c r="G198" s="398"/>
      <c r="H198" s="6"/>
      <c r="I198" s="7"/>
      <c r="J198" s="7"/>
      <c r="K198" s="30">
        <f t="shared" si="32"/>
        <v>0</v>
      </c>
      <c r="L198" s="395"/>
      <c r="M198" s="396"/>
      <c r="N198" s="397"/>
      <c r="O198" s="36">
        <f t="shared" si="31"/>
        <v>0</v>
      </c>
      <c r="P198" s="231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406"/>
      <c r="B199" s="24">
        <f t="shared" si="47"/>
        <v>0.125</v>
      </c>
      <c r="C199" s="24">
        <f t="shared" si="48"/>
        <v>0.16666666666666666</v>
      </c>
      <c r="D199" s="5"/>
      <c r="E199" s="231"/>
      <c r="F199" s="398"/>
      <c r="G199" s="398"/>
      <c r="H199" s="6"/>
      <c r="I199" s="7"/>
      <c r="J199" s="7"/>
      <c r="K199" s="30">
        <f t="shared" si="32"/>
        <v>0</v>
      </c>
      <c r="L199" s="395"/>
      <c r="M199" s="396"/>
      <c r="N199" s="397"/>
      <c r="O199" s="36">
        <f t="shared" si="31"/>
        <v>0</v>
      </c>
      <c r="P199" s="231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406"/>
      <c r="B200" s="24">
        <f t="shared" si="47"/>
        <v>0.16666666666666666</v>
      </c>
      <c r="C200" s="24">
        <f t="shared" si="48"/>
        <v>0.20833333333333331</v>
      </c>
      <c r="D200" s="5"/>
      <c r="E200" s="231"/>
      <c r="F200" s="398"/>
      <c r="G200" s="398"/>
      <c r="H200" s="6"/>
      <c r="I200" s="7"/>
      <c r="J200" s="7"/>
      <c r="K200" s="30">
        <f t="shared" si="32"/>
        <v>0</v>
      </c>
      <c r="L200" s="395"/>
      <c r="M200" s="396"/>
      <c r="N200" s="397"/>
      <c r="O200" s="36">
        <f t="shared" si="31"/>
        <v>0</v>
      </c>
      <c r="P200" s="231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406"/>
      <c r="B201" s="24">
        <f t="shared" si="47"/>
        <v>0.20833333333333331</v>
      </c>
      <c r="C201" s="24">
        <f t="shared" si="48"/>
        <v>0.24999999999999997</v>
      </c>
      <c r="D201" s="5"/>
      <c r="E201" s="231"/>
      <c r="F201" s="398"/>
      <c r="G201" s="398"/>
      <c r="H201" s="6"/>
      <c r="I201" s="7"/>
      <c r="J201" s="7"/>
      <c r="K201" s="30">
        <f t="shared" si="32"/>
        <v>0</v>
      </c>
      <c r="L201" s="395"/>
      <c r="M201" s="396"/>
      <c r="N201" s="397"/>
      <c r="O201" s="36">
        <f t="shared" si="31"/>
        <v>0</v>
      </c>
      <c r="P201" s="231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406"/>
      <c r="B202" s="24">
        <f t="shared" si="47"/>
        <v>0.24999999999999997</v>
      </c>
      <c r="C202" s="24">
        <f t="shared" si="48"/>
        <v>0.29166666666666663</v>
      </c>
      <c r="D202" s="5"/>
      <c r="E202" s="234"/>
      <c r="F202" s="398"/>
      <c r="G202" s="398"/>
      <c r="H202" s="6"/>
      <c r="I202" s="7"/>
      <c r="J202" s="7"/>
      <c r="K202" s="30">
        <f t="shared" si="32"/>
        <v>0</v>
      </c>
      <c r="L202" s="395"/>
      <c r="M202" s="396"/>
      <c r="N202" s="397"/>
      <c r="O202" s="36">
        <f t="shared" si="31"/>
        <v>0</v>
      </c>
      <c r="P202" s="231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406"/>
      <c r="B203" s="24">
        <f t="shared" si="47"/>
        <v>0.29166666666666663</v>
      </c>
      <c r="C203" s="24">
        <f t="shared" si="48"/>
        <v>0.33333333333333331</v>
      </c>
      <c r="D203" s="5"/>
      <c r="E203" s="234"/>
      <c r="F203" s="393"/>
      <c r="G203" s="394"/>
      <c r="H203" s="6"/>
      <c r="I203" s="7"/>
      <c r="J203" s="7"/>
      <c r="K203" s="30">
        <f t="shared" si="32"/>
        <v>0</v>
      </c>
      <c r="L203" s="395"/>
      <c r="M203" s="396"/>
      <c r="N203" s="397"/>
      <c r="O203" s="36">
        <f t="shared" si="31"/>
        <v>0</v>
      </c>
      <c r="P203" s="231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406"/>
      <c r="B204" s="24">
        <f t="shared" si="47"/>
        <v>0.33333333333333331</v>
      </c>
      <c r="C204" s="24">
        <f t="shared" si="48"/>
        <v>0.375</v>
      </c>
      <c r="D204" s="5"/>
      <c r="E204" s="234"/>
      <c r="F204" s="393"/>
      <c r="G204" s="394"/>
      <c r="H204" s="6"/>
      <c r="I204" s="7"/>
      <c r="J204" s="7"/>
      <c r="K204" s="30">
        <f t="shared" si="32"/>
        <v>0</v>
      </c>
      <c r="L204" s="395"/>
      <c r="M204" s="396"/>
      <c r="N204" s="397"/>
      <c r="O204" s="36">
        <f t="shared" si="31"/>
        <v>0</v>
      </c>
      <c r="P204" s="231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406"/>
      <c r="B205" s="24">
        <f t="shared" si="47"/>
        <v>0.375</v>
      </c>
      <c r="C205" s="24">
        <f t="shared" si="48"/>
        <v>0.41666666666666669</v>
      </c>
      <c r="D205" s="5"/>
      <c r="E205" s="234"/>
      <c r="F205" s="398"/>
      <c r="G205" s="398"/>
      <c r="H205" s="6"/>
      <c r="I205" s="7"/>
      <c r="J205" s="7"/>
      <c r="K205" s="30">
        <f t="shared" si="32"/>
        <v>0</v>
      </c>
      <c r="L205" s="395"/>
      <c r="M205" s="396"/>
      <c r="N205" s="397"/>
      <c r="O205" s="36">
        <f t="shared" si="31"/>
        <v>0</v>
      </c>
      <c r="P205" s="231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407"/>
      <c r="B206" s="25">
        <f t="shared" si="47"/>
        <v>0.41666666666666669</v>
      </c>
      <c r="C206" s="25">
        <f t="shared" si="48"/>
        <v>0.45833333333333337</v>
      </c>
      <c r="D206" s="15"/>
      <c r="E206" s="235"/>
      <c r="F206" s="401"/>
      <c r="G206" s="401"/>
      <c r="H206" s="12"/>
      <c r="I206" s="13"/>
      <c r="J206" s="13"/>
      <c r="K206" s="31">
        <f t="shared" si="32"/>
        <v>0</v>
      </c>
      <c r="L206" s="402"/>
      <c r="M206" s="403"/>
      <c r="N206" s="404"/>
      <c r="O206" s="232">
        <f t="shared" si="31"/>
        <v>0</v>
      </c>
      <c r="P206" s="232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406">
        <f>A156</f>
        <v>0</v>
      </c>
      <c r="B207" s="23">
        <f>B144</f>
        <v>0</v>
      </c>
      <c r="C207" s="23">
        <f>B207+1/24</f>
        <v>4.1666666666666664E-2</v>
      </c>
      <c r="D207" s="1"/>
      <c r="E207" s="233"/>
      <c r="F207" s="408"/>
      <c r="G207" s="409"/>
      <c r="H207" s="2"/>
      <c r="I207" s="3"/>
      <c r="J207" s="3"/>
      <c r="K207" s="29">
        <f t="shared" si="32"/>
        <v>0</v>
      </c>
      <c r="L207" s="410"/>
      <c r="M207" s="411"/>
      <c r="N207" s="412"/>
      <c r="O207" s="35">
        <f t="shared" si="31"/>
        <v>0</v>
      </c>
      <c r="P207" s="233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406"/>
      <c r="B208" s="24">
        <f>C207</f>
        <v>4.1666666666666664E-2</v>
      </c>
      <c r="C208" s="24">
        <f>B208+1/24</f>
        <v>8.3333333333333329E-2</v>
      </c>
      <c r="D208" s="5"/>
      <c r="E208" s="231"/>
      <c r="F208" s="393"/>
      <c r="G208" s="394"/>
      <c r="H208" s="6"/>
      <c r="I208" s="7"/>
      <c r="J208" s="7"/>
      <c r="K208" s="30">
        <f t="shared" si="32"/>
        <v>0</v>
      </c>
      <c r="L208" s="395"/>
      <c r="M208" s="396"/>
      <c r="N208" s="397"/>
      <c r="O208" s="36">
        <f t="shared" si="31"/>
        <v>0</v>
      </c>
      <c r="P208" s="231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40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231"/>
      <c r="F209" s="398"/>
      <c r="G209" s="398"/>
      <c r="H209" s="6"/>
      <c r="I209" s="7"/>
      <c r="J209" s="7"/>
      <c r="K209" s="30">
        <f t="shared" si="32"/>
        <v>0</v>
      </c>
      <c r="L209" s="395"/>
      <c r="M209" s="396"/>
      <c r="N209" s="397"/>
      <c r="O209" s="36">
        <f t="shared" si="31"/>
        <v>0</v>
      </c>
      <c r="P209" s="231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406"/>
      <c r="B210" s="24">
        <f t="shared" si="49"/>
        <v>0.125</v>
      </c>
      <c r="C210" s="24">
        <f t="shared" si="50"/>
        <v>0.16666666666666666</v>
      </c>
      <c r="D210" s="5"/>
      <c r="E210" s="231"/>
      <c r="F210" s="398"/>
      <c r="G210" s="398"/>
      <c r="H210" s="6"/>
      <c r="I210" s="7"/>
      <c r="J210" s="7"/>
      <c r="K210" s="30">
        <f t="shared" si="32"/>
        <v>0</v>
      </c>
      <c r="L210" s="395"/>
      <c r="M210" s="396"/>
      <c r="N210" s="397"/>
      <c r="O210" s="36">
        <f t="shared" si="31"/>
        <v>0</v>
      </c>
      <c r="P210" s="231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406"/>
      <c r="B211" s="24">
        <f t="shared" si="49"/>
        <v>0.16666666666666666</v>
      </c>
      <c r="C211" s="24">
        <f t="shared" si="50"/>
        <v>0.20833333333333331</v>
      </c>
      <c r="D211" s="5"/>
      <c r="E211" s="231"/>
      <c r="F211" s="398"/>
      <c r="G211" s="398"/>
      <c r="H211" s="6"/>
      <c r="I211" s="7"/>
      <c r="J211" s="7"/>
      <c r="K211" s="30">
        <f t="shared" si="32"/>
        <v>0</v>
      </c>
      <c r="L211" s="395"/>
      <c r="M211" s="396"/>
      <c r="N211" s="397"/>
      <c r="O211" s="36">
        <f t="shared" si="31"/>
        <v>0</v>
      </c>
      <c r="P211" s="231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406"/>
      <c r="B212" s="24">
        <f t="shared" si="49"/>
        <v>0.20833333333333331</v>
      </c>
      <c r="C212" s="24">
        <f t="shared" si="50"/>
        <v>0.24999999999999997</v>
      </c>
      <c r="D212" s="5"/>
      <c r="E212" s="231"/>
      <c r="F212" s="398"/>
      <c r="G212" s="398"/>
      <c r="H212" s="6"/>
      <c r="I212" s="7"/>
      <c r="J212" s="7"/>
      <c r="K212" s="30">
        <f t="shared" si="32"/>
        <v>0</v>
      </c>
      <c r="L212" s="395"/>
      <c r="M212" s="396"/>
      <c r="N212" s="397"/>
      <c r="O212" s="36">
        <f t="shared" si="31"/>
        <v>0</v>
      </c>
      <c r="P212" s="231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406"/>
      <c r="B213" s="24">
        <f t="shared" si="49"/>
        <v>0.24999999999999997</v>
      </c>
      <c r="C213" s="24">
        <f t="shared" si="50"/>
        <v>0.29166666666666663</v>
      </c>
      <c r="D213" s="5"/>
      <c r="E213" s="234"/>
      <c r="F213" s="398"/>
      <c r="G213" s="398"/>
      <c r="H213" s="6"/>
      <c r="I213" s="7"/>
      <c r="J213" s="7"/>
      <c r="K213" s="30">
        <f t="shared" si="32"/>
        <v>0</v>
      </c>
      <c r="L213" s="395"/>
      <c r="M213" s="396"/>
      <c r="N213" s="397"/>
      <c r="O213" s="36">
        <f t="shared" si="31"/>
        <v>0</v>
      </c>
      <c r="P213" s="231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406"/>
      <c r="B214" s="24">
        <f t="shared" si="49"/>
        <v>0.29166666666666663</v>
      </c>
      <c r="C214" s="24">
        <f t="shared" si="50"/>
        <v>0.33333333333333331</v>
      </c>
      <c r="D214" s="5"/>
      <c r="E214" s="234"/>
      <c r="F214" s="393"/>
      <c r="G214" s="394"/>
      <c r="H214" s="6"/>
      <c r="I214" s="7"/>
      <c r="J214" s="7"/>
      <c r="K214" s="30">
        <f t="shared" si="32"/>
        <v>0</v>
      </c>
      <c r="L214" s="395"/>
      <c r="M214" s="396"/>
      <c r="N214" s="397"/>
      <c r="O214" s="36">
        <f t="shared" si="31"/>
        <v>0</v>
      </c>
      <c r="P214" s="231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406"/>
      <c r="B215" s="24">
        <f t="shared" si="49"/>
        <v>0.33333333333333331</v>
      </c>
      <c r="C215" s="24">
        <f t="shared" si="50"/>
        <v>0.375</v>
      </c>
      <c r="D215" s="5"/>
      <c r="E215" s="234"/>
      <c r="F215" s="393"/>
      <c r="G215" s="394"/>
      <c r="H215" s="6"/>
      <c r="I215" s="7"/>
      <c r="J215" s="7"/>
      <c r="K215" s="30">
        <f t="shared" si="32"/>
        <v>0</v>
      </c>
      <c r="L215" s="395"/>
      <c r="M215" s="396"/>
      <c r="N215" s="397"/>
      <c r="O215" s="36">
        <f t="shared" si="31"/>
        <v>0</v>
      </c>
      <c r="P215" s="231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406"/>
      <c r="B216" s="24">
        <f t="shared" si="49"/>
        <v>0.375</v>
      </c>
      <c r="C216" s="24">
        <f t="shared" si="50"/>
        <v>0.41666666666666669</v>
      </c>
      <c r="D216" s="5"/>
      <c r="E216" s="234"/>
      <c r="F216" s="398"/>
      <c r="G216" s="398"/>
      <c r="H216" s="6"/>
      <c r="I216" s="7"/>
      <c r="J216" s="7"/>
      <c r="K216" s="30">
        <f t="shared" si="32"/>
        <v>0</v>
      </c>
      <c r="L216" s="395"/>
      <c r="M216" s="396"/>
      <c r="N216" s="397"/>
      <c r="O216" s="36">
        <f t="shared" si="31"/>
        <v>0</v>
      </c>
      <c r="P216" s="231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407"/>
      <c r="B217" s="25">
        <f t="shared" si="49"/>
        <v>0.41666666666666669</v>
      </c>
      <c r="C217" s="25">
        <f t="shared" si="50"/>
        <v>0.45833333333333337</v>
      </c>
      <c r="D217" s="15"/>
      <c r="E217" s="235"/>
      <c r="F217" s="401"/>
      <c r="G217" s="401"/>
      <c r="H217" s="12"/>
      <c r="I217" s="13"/>
      <c r="J217" s="13"/>
      <c r="K217" s="31">
        <f t="shared" si="32"/>
        <v>0</v>
      </c>
      <c r="L217" s="402"/>
      <c r="M217" s="403"/>
      <c r="N217" s="404"/>
      <c r="O217" s="232">
        <f t="shared" si="31"/>
        <v>0</v>
      </c>
      <c r="P217" s="232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405">
        <f>A157</f>
        <v>0</v>
      </c>
      <c r="B218" s="23">
        <f>B146</f>
        <v>0</v>
      </c>
      <c r="C218" s="23">
        <f>B218+1/24</f>
        <v>4.1666666666666664E-2</v>
      </c>
      <c r="D218" s="1"/>
      <c r="E218" s="233"/>
      <c r="F218" s="408"/>
      <c r="G218" s="409"/>
      <c r="H218" s="2"/>
      <c r="I218" s="3"/>
      <c r="J218" s="3"/>
      <c r="K218" s="29">
        <f t="shared" si="32"/>
        <v>0</v>
      </c>
      <c r="L218" s="410"/>
      <c r="M218" s="411"/>
      <c r="N218" s="412"/>
      <c r="O218" s="35">
        <f t="shared" si="31"/>
        <v>0</v>
      </c>
      <c r="P218" s="233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406"/>
      <c r="B219" s="24">
        <f>C218</f>
        <v>4.1666666666666664E-2</v>
      </c>
      <c r="C219" s="24">
        <f>B219+1/24</f>
        <v>8.3333333333333329E-2</v>
      </c>
      <c r="D219" s="5"/>
      <c r="E219" s="231"/>
      <c r="F219" s="393"/>
      <c r="G219" s="394"/>
      <c r="H219" s="6"/>
      <c r="I219" s="7"/>
      <c r="J219" s="7"/>
      <c r="K219" s="30">
        <f t="shared" si="32"/>
        <v>0</v>
      </c>
      <c r="L219" s="395"/>
      <c r="M219" s="396"/>
      <c r="N219" s="397"/>
      <c r="O219" s="36">
        <f t="shared" si="31"/>
        <v>0</v>
      </c>
      <c r="P219" s="231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40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231"/>
      <c r="F220" s="398"/>
      <c r="G220" s="398"/>
      <c r="H220" s="6"/>
      <c r="I220" s="7"/>
      <c r="J220" s="7"/>
      <c r="K220" s="30">
        <f t="shared" si="32"/>
        <v>0</v>
      </c>
      <c r="L220" s="395"/>
      <c r="M220" s="396"/>
      <c r="N220" s="397"/>
      <c r="O220" s="36">
        <f t="shared" si="31"/>
        <v>0</v>
      </c>
      <c r="P220" s="231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406"/>
      <c r="B221" s="24">
        <f t="shared" si="51"/>
        <v>0.125</v>
      </c>
      <c r="C221" s="24">
        <f t="shared" si="52"/>
        <v>0.16666666666666666</v>
      </c>
      <c r="D221" s="5"/>
      <c r="E221" s="231"/>
      <c r="F221" s="398"/>
      <c r="G221" s="398"/>
      <c r="H221" s="6"/>
      <c r="I221" s="7"/>
      <c r="J221" s="7"/>
      <c r="K221" s="30">
        <f t="shared" si="32"/>
        <v>0</v>
      </c>
      <c r="L221" s="395"/>
      <c r="M221" s="396"/>
      <c r="N221" s="397"/>
      <c r="O221" s="36">
        <f t="shared" si="31"/>
        <v>0</v>
      </c>
      <c r="P221" s="231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406"/>
      <c r="B222" s="24">
        <f t="shared" si="51"/>
        <v>0.16666666666666666</v>
      </c>
      <c r="C222" s="24">
        <f t="shared" si="52"/>
        <v>0.20833333333333331</v>
      </c>
      <c r="D222" s="5"/>
      <c r="E222" s="231"/>
      <c r="F222" s="398"/>
      <c r="G222" s="398"/>
      <c r="H222" s="6"/>
      <c r="I222" s="7"/>
      <c r="J222" s="7"/>
      <c r="K222" s="30">
        <f t="shared" si="32"/>
        <v>0</v>
      </c>
      <c r="L222" s="395"/>
      <c r="M222" s="396"/>
      <c r="N222" s="397"/>
      <c r="O222" s="36">
        <f t="shared" si="31"/>
        <v>0</v>
      </c>
      <c r="P222" s="231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406"/>
      <c r="B223" s="24">
        <f t="shared" si="51"/>
        <v>0.20833333333333331</v>
      </c>
      <c r="C223" s="24">
        <f t="shared" si="52"/>
        <v>0.24999999999999997</v>
      </c>
      <c r="D223" s="5"/>
      <c r="E223" s="231"/>
      <c r="F223" s="398"/>
      <c r="G223" s="398"/>
      <c r="H223" s="6"/>
      <c r="I223" s="7"/>
      <c r="J223" s="7"/>
      <c r="K223" s="30">
        <f t="shared" si="32"/>
        <v>0</v>
      </c>
      <c r="L223" s="395"/>
      <c r="M223" s="396"/>
      <c r="N223" s="397"/>
      <c r="O223" s="36">
        <f t="shared" si="31"/>
        <v>0</v>
      </c>
      <c r="P223" s="231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406"/>
      <c r="B224" s="24">
        <f t="shared" si="51"/>
        <v>0.24999999999999997</v>
      </c>
      <c r="C224" s="24">
        <f t="shared" si="52"/>
        <v>0.29166666666666663</v>
      </c>
      <c r="D224" s="5"/>
      <c r="E224" s="234"/>
      <c r="F224" s="398"/>
      <c r="G224" s="398"/>
      <c r="H224" s="6"/>
      <c r="I224" s="7"/>
      <c r="J224" s="7"/>
      <c r="K224" s="30">
        <f t="shared" si="32"/>
        <v>0</v>
      </c>
      <c r="L224" s="395"/>
      <c r="M224" s="396"/>
      <c r="N224" s="397"/>
      <c r="O224" s="36">
        <f t="shared" si="31"/>
        <v>0</v>
      </c>
      <c r="P224" s="231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406"/>
      <c r="B225" s="24">
        <f t="shared" si="51"/>
        <v>0.29166666666666663</v>
      </c>
      <c r="C225" s="24">
        <f t="shared" si="52"/>
        <v>0.33333333333333331</v>
      </c>
      <c r="D225" s="5"/>
      <c r="E225" s="234"/>
      <c r="F225" s="393"/>
      <c r="G225" s="394"/>
      <c r="H225" s="6"/>
      <c r="I225" s="7"/>
      <c r="J225" s="7"/>
      <c r="K225" s="30">
        <f t="shared" si="32"/>
        <v>0</v>
      </c>
      <c r="L225" s="395"/>
      <c r="M225" s="396"/>
      <c r="N225" s="397"/>
      <c r="O225" s="36">
        <f t="shared" si="31"/>
        <v>0</v>
      </c>
      <c r="P225" s="231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406"/>
      <c r="B226" s="24">
        <f t="shared" si="51"/>
        <v>0.33333333333333331</v>
      </c>
      <c r="C226" s="24">
        <f t="shared" si="52"/>
        <v>0.375</v>
      </c>
      <c r="D226" s="5"/>
      <c r="E226" s="234"/>
      <c r="F226" s="393"/>
      <c r="G226" s="394"/>
      <c r="H226" s="6"/>
      <c r="I226" s="7"/>
      <c r="J226" s="7"/>
      <c r="K226" s="30">
        <f t="shared" si="32"/>
        <v>0</v>
      </c>
      <c r="L226" s="395"/>
      <c r="M226" s="396"/>
      <c r="N226" s="397"/>
      <c r="O226" s="36">
        <f t="shared" ref="O226:O228" si="53">IF(H226=$V$5,$F$122,"")</f>
        <v>0</v>
      </c>
      <c r="P226" s="231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406"/>
      <c r="B227" s="24">
        <f t="shared" si="51"/>
        <v>0.375</v>
      </c>
      <c r="C227" s="24">
        <f t="shared" si="52"/>
        <v>0.41666666666666669</v>
      </c>
      <c r="D227" s="5"/>
      <c r="E227" s="234"/>
      <c r="F227" s="398"/>
      <c r="G227" s="398"/>
      <c r="H227" s="6"/>
      <c r="I227" s="7"/>
      <c r="J227" s="7"/>
      <c r="K227" s="30">
        <f t="shared" ref="K227:K228" si="54">(J227-I227+(J227&lt;I227))*24*60</f>
        <v>0</v>
      </c>
      <c r="L227" s="395"/>
      <c r="M227" s="396"/>
      <c r="N227" s="397"/>
      <c r="O227" s="36">
        <f t="shared" si="53"/>
        <v>0</v>
      </c>
      <c r="P227" s="231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407"/>
      <c r="B228" s="25">
        <f t="shared" si="51"/>
        <v>0.41666666666666669</v>
      </c>
      <c r="C228" s="25">
        <f t="shared" si="52"/>
        <v>0.45833333333333337</v>
      </c>
      <c r="D228" s="15"/>
      <c r="E228" s="235"/>
      <c r="F228" s="401"/>
      <c r="G228" s="401"/>
      <c r="H228" s="12"/>
      <c r="I228" s="13"/>
      <c r="J228" s="13"/>
      <c r="K228" s="31">
        <f t="shared" si="54"/>
        <v>0</v>
      </c>
      <c r="L228" s="402"/>
      <c r="M228" s="403"/>
      <c r="N228" s="404"/>
      <c r="O228" s="232">
        <f t="shared" si="53"/>
        <v>0</v>
      </c>
      <c r="P228" s="232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5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611"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D21:D22"/>
    <mergeCell ref="E21:E22"/>
    <mergeCell ref="F21:F22"/>
    <mergeCell ref="G21:G22"/>
    <mergeCell ref="H21:H22"/>
    <mergeCell ref="I15:I19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J15:J19"/>
    <mergeCell ref="K15:K19"/>
    <mergeCell ref="L15:L19"/>
    <mergeCell ref="N15:O18"/>
    <mergeCell ref="P15:U1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A21:A22"/>
    <mergeCell ref="B21:B22"/>
    <mergeCell ref="C21:C22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D136:D137"/>
    <mergeCell ref="E136:E137"/>
    <mergeCell ref="F136:F137"/>
    <mergeCell ref="G136:G137"/>
    <mergeCell ref="H136:H137"/>
    <mergeCell ref="I130:I134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J130:J134"/>
    <mergeCell ref="K130:K134"/>
    <mergeCell ref="L130:L134"/>
    <mergeCell ref="N130:O133"/>
    <mergeCell ref="P130:U13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A136:A137"/>
    <mergeCell ref="B136:B137"/>
    <mergeCell ref="C136:C137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204" priority="39" stopIfTrue="1">
      <formula>LEN(TRIM(A37))=0</formula>
    </cfRule>
  </conditionalFormatting>
  <conditionalFormatting sqref="A152:F157">
    <cfRule type="containsBlanks" dxfId="203" priority="32" stopIfTrue="1">
      <formula>LEN(TRIM(A152))=0</formula>
    </cfRule>
  </conditionalFormatting>
  <conditionalFormatting sqref="B21:C32">
    <cfRule type="containsBlanks" dxfId="202" priority="41" stopIfTrue="1">
      <formula>LEN(TRIM(B21))=0</formula>
    </cfRule>
  </conditionalFormatting>
  <conditionalFormatting sqref="B136:C147">
    <cfRule type="containsBlanks" dxfId="201" priority="34" stopIfTrue="1">
      <formula>LEN(TRIM(B136))=0</formula>
    </cfRule>
  </conditionalFormatting>
  <conditionalFormatting sqref="D162:D166 D167:G168 D169:F170">
    <cfRule type="containsBlanks" dxfId="200" priority="31" stopIfTrue="1">
      <formula>LEN(TRIM(D162))=0</formula>
    </cfRule>
  </conditionalFormatting>
  <conditionalFormatting sqref="D181:F182 D183:G184">
    <cfRule type="containsBlanks" dxfId="199" priority="30" stopIfTrue="1">
      <formula>LEN(TRIM(D181))=0</formula>
    </cfRule>
  </conditionalFormatting>
  <conditionalFormatting sqref="D59:G65 D66:F67 D68:J69">
    <cfRule type="containsBlanks" dxfId="198" priority="37" stopIfTrue="1">
      <formula>LEN(TRIM(D59))=0</formula>
    </cfRule>
  </conditionalFormatting>
  <conditionalFormatting sqref="D70:G76 D77:F78 D79:J80">
    <cfRule type="containsBlanks" dxfId="197" priority="36" stopIfTrue="1">
      <formula>LEN(TRIM(D70))=0</formula>
    </cfRule>
  </conditionalFormatting>
  <conditionalFormatting sqref="D81:G87 D88:F89 D90:J91">
    <cfRule type="containsBlanks" dxfId="196" priority="35" stopIfTrue="1">
      <formula>LEN(TRIM(D81))=0</formula>
    </cfRule>
  </conditionalFormatting>
  <conditionalFormatting sqref="D92:G98 D99:F100 D101:J102">
    <cfRule type="containsBlanks" dxfId="195" priority="22" stopIfTrue="1">
      <formula>LEN(TRIM(D92))=0</formula>
    </cfRule>
  </conditionalFormatting>
  <conditionalFormatting sqref="D103:G109 D110:F111 D112:J113">
    <cfRule type="containsBlanks" dxfId="194" priority="20" stopIfTrue="1">
      <formula>LEN(TRIM(D103))=0</formula>
    </cfRule>
  </conditionalFormatting>
  <conditionalFormatting sqref="D171:G180">
    <cfRule type="containsBlanks" dxfId="193" priority="8" stopIfTrue="1">
      <formula>LEN(TRIM(D171))=0</formula>
    </cfRule>
  </conditionalFormatting>
  <conditionalFormatting sqref="D188:G191 D192:F193 D194:G195">
    <cfRule type="containsBlanks" dxfId="192" priority="29" stopIfTrue="1">
      <formula>LEN(TRIM(D188))=0</formula>
    </cfRule>
  </conditionalFormatting>
  <conditionalFormatting sqref="D200:G202 D203:F204 D205:J206">
    <cfRule type="containsBlanks" dxfId="191" priority="28" stopIfTrue="1">
      <formula>LEN(TRIM(D200))=0</formula>
    </cfRule>
  </conditionalFormatting>
  <conditionalFormatting sqref="D207:G213 D214:F215 D216:J217">
    <cfRule type="containsBlanks" dxfId="190" priority="16" stopIfTrue="1">
      <formula>LEN(TRIM(D207))=0</formula>
    </cfRule>
  </conditionalFormatting>
  <conditionalFormatting sqref="D218:G224 D225:F226 D227:J228">
    <cfRule type="containsBlanks" dxfId="189" priority="14" stopIfTrue="1">
      <formula>LEN(TRIM(D218))=0</formula>
    </cfRule>
  </conditionalFormatting>
  <conditionalFormatting sqref="D47:J53 D54:F55 H54:J55 D56:J58">
    <cfRule type="containsBlanks" dxfId="188" priority="38" stopIfTrue="1">
      <formula>LEN(TRIM(D47))=0</formula>
    </cfRule>
  </conditionalFormatting>
  <conditionalFormatting sqref="D185:J187">
    <cfRule type="containsBlanks" dxfId="187" priority="6" stopIfTrue="1">
      <formula>LEN(TRIM(D185))=0</formula>
    </cfRule>
  </conditionalFormatting>
  <conditionalFormatting sqref="D196:J199">
    <cfRule type="containsBlanks" dxfId="186" priority="5" stopIfTrue="1">
      <formula>LEN(TRIM(D196))=0</formula>
    </cfRule>
  </conditionalFormatting>
  <conditionalFormatting sqref="E21:E32">
    <cfRule type="containsBlanks" dxfId="185" priority="40" stopIfTrue="1">
      <formula>LEN(TRIM(E21))=0</formula>
    </cfRule>
  </conditionalFormatting>
  <conditionalFormatting sqref="E136:E147">
    <cfRule type="containsBlanks" dxfId="184" priority="33" stopIfTrue="1">
      <formula>LEN(TRIM(E136))=0</formula>
    </cfRule>
  </conditionalFormatting>
  <conditionalFormatting sqref="E165:G166">
    <cfRule type="containsBlanks" dxfId="183" priority="10" stopIfTrue="1">
      <formula>LEN(TRIM(E165))=0</formula>
    </cfRule>
  </conditionalFormatting>
  <conditionalFormatting sqref="E162:J164">
    <cfRule type="containsBlanks" dxfId="182" priority="11" stopIfTrue="1">
      <formula>LEN(TRIM(E162))=0</formula>
    </cfRule>
  </conditionalFormatting>
  <conditionalFormatting sqref="F5:H13">
    <cfRule type="containsBlanks" dxfId="181" priority="4" stopIfTrue="1">
      <formula>LEN(TRIM(F5))=0</formula>
    </cfRule>
  </conditionalFormatting>
  <conditionalFormatting sqref="F120:H128">
    <cfRule type="containsBlanks" dxfId="180" priority="2" stopIfTrue="1">
      <formula>LEN(TRIM(F120))=0</formula>
    </cfRule>
  </conditionalFormatting>
  <conditionalFormatting sqref="H59:J67">
    <cfRule type="containsBlanks" dxfId="179" priority="27" stopIfTrue="1">
      <formula>LEN(TRIM(H59))=0</formula>
    </cfRule>
  </conditionalFormatting>
  <conditionalFormatting sqref="H70:J78">
    <cfRule type="containsBlanks" dxfId="178" priority="26" stopIfTrue="1">
      <formula>LEN(TRIM(H70))=0</formula>
    </cfRule>
  </conditionalFormatting>
  <conditionalFormatting sqref="H81:J89">
    <cfRule type="containsBlanks" dxfId="177" priority="25" stopIfTrue="1">
      <formula>LEN(TRIM(H81))=0</formula>
    </cfRule>
  </conditionalFormatting>
  <conditionalFormatting sqref="H92:J100">
    <cfRule type="containsBlanks" dxfId="176" priority="21" stopIfTrue="1">
      <formula>LEN(TRIM(H92))=0</formula>
    </cfRule>
  </conditionalFormatting>
  <conditionalFormatting sqref="H103:J111">
    <cfRule type="containsBlanks" dxfId="175" priority="17" stopIfTrue="1">
      <formula>LEN(TRIM(H103))=0</formula>
    </cfRule>
  </conditionalFormatting>
  <conditionalFormatting sqref="H165:J184">
    <cfRule type="containsBlanks" dxfId="174" priority="9" stopIfTrue="1">
      <formula>LEN(TRIM(H165))=0</formula>
    </cfRule>
  </conditionalFormatting>
  <conditionalFormatting sqref="H188:J195">
    <cfRule type="containsBlanks" dxfId="173" priority="24" stopIfTrue="1">
      <formula>LEN(TRIM(H188))=0</formula>
    </cfRule>
  </conditionalFormatting>
  <conditionalFormatting sqref="H200:J204">
    <cfRule type="containsBlanks" dxfId="172" priority="23" stopIfTrue="1">
      <formula>LEN(TRIM(H200))=0</formula>
    </cfRule>
  </conditionalFormatting>
  <conditionalFormatting sqref="H207:J215">
    <cfRule type="containsBlanks" dxfId="171" priority="15" stopIfTrue="1">
      <formula>LEN(TRIM(H207))=0</formula>
    </cfRule>
  </conditionalFormatting>
  <conditionalFormatting sqref="H218:J226">
    <cfRule type="containsBlanks" dxfId="170" priority="12" stopIfTrue="1">
      <formula>LEN(TRIM(H218))=0</formula>
    </cfRule>
  </conditionalFormatting>
  <conditionalFormatting sqref="K5:L9 K10:K13">
    <cfRule type="containsBlanks" dxfId="169" priority="3" stopIfTrue="1">
      <formula>LEN(TRIM(K5))=0</formula>
    </cfRule>
  </conditionalFormatting>
  <conditionalFormatting sqref="K120:L124 K125:K128">
    <cfRule type="containsBlanks" dxfId="168" priority="1" stopIfTrue="1">
      <formula>LEN(TRIM(K120))=0</formula>
    </cfRule>
  </conditionalFormatting>
  <conditionalFormatting sqref="L47:L113">
    <cfRule type="containsBlanks" dxfId="167" priority="18" stopIfTrue="1">
      <formula>LEN(TRIM(L47))=0</formula>
    </cfRule>
  </conditionalFormatting>
  <conditionalFormatting sqref="L162:L228">
    <cfRule type="containsBlanks" dxfId="166" priority="7" stopIfTrue="1">
      <formula>LEN(TRIM(L162))=0</formula>
    </cfRule>
  </conditionalFormatting>
  <conditionalFormatting sqref="O47:Q113">
    <cfRule type="containsBlanks" dxfId="165" priority="19" stopIfTrue="1">
      <formula>LEN(TRIM(O47))=0</formula>
    </cfRule>
  </conditionalFormatting>
  <conditionalFormatting sqref="O162:Q228">
    <cfRule type="containsBlanks" dxfId="164" priority="13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524681D7-9184-448B-8377-C4FCCD5CAFDE}">
      <formula1>$V$3:$V$5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788BA-A8BF-46B5-8D68-C568C0818FF4}">
  <sheetPr codeName="Лист28"/>
  <dimension ref="A1:AB229"/>
  <sheetViews>
    <sheetView topLeftCell="A114" zoomScale="70" zoomScaleNormal="70" workbookViewId="0">
      <selection activeCell="F126" sqref="F126:H126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20"/>
      <c r="S1" s="220"/>
      <c r="T1" s="220"/>
      <c r="U1" s="220"/>
    </row>
    <row r="2" spans="1:24" ht="15.75" thickBot="1">
      <c r="A2" s="258" t="s">
        <v>90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21"/>
      <c r="S2" s="221"/>
      <c r="T2" s="221"/>
      <c r="U2" s="221"/>
    </row>
    <row r="3" spans="1:24" ht="18.75" thickBot="1">
      <c r="A3" s="259" t="s">
        <v>60</v>
      </c>
      <c r="B3" s="260"/>
      <c r="C3" s="260"/>
      <c r="D3" s="260"/>
      <c r="E3" s="261"/>
      <c r="F3" s="37" t="s">
        <v>61</v>
      </c>
      <c r="G3" s="38">
        <f>SUM(J21:J32)+SUM(J136:J147)</f>
        <v>0</v>
      </c>
      <c r="H3" s="38">
        <f>SUM(K21:K32)+SUM(K136:K147)</f>
        <v>0</v>
      </c>
      <c r="I3" s="81" t="s">
        <v>47</v>
      </c>
      <c r="J3" s="82">
        <v>2000</v>
      </c>
      <c r="K3" s="83" t="s">
        <v>54</v>
      </c>
      <c r="L3" s="84">
        <v>720</v>
      </c>
    </row>
    <row r="4" spans="1:24" ht="20.25" customHeight="1">
      <c r="A4" s="468" t="s">
        <v>8</v>
      </c>
      <c r="B4" s="468"/>
      <c r="C4" s="468"/>
      <c r="D4" s="468"/>
      <c r="E4" s="468"/>
      <c r="F4" s="468" t="s">
        <v>34</v>
      </c>
      <c r="G4" s="468"/>
      <c r="H4" s="468"/>
      <c r="I4" s="468" t="s">
        <v>9</v>
      </c>
      <c r="J4" s="468"/>
      <c r="K4" s="468" t="s">
        <v>16</v>
      </c>
      <c r="L4" s="468"/>
      <c r="M4" s="85"/>
      <c r="N4" s="269" t="s">
        <v>28</v>
      </c>
      <c r="O4" s="270"/>
      <c r="P4" s="270"/>
      <c r="Q4" s="270"/>
      <c r="R4" s="270"/>
      <c r="S4" s="270"/>
      <c r="T4" s="270"/>
      <c r="U4" s="271"/>
      <c r="X4" s="86"/>
    </row>
    <row r="5" spans="1:24" ht="14.25">
      <c r="A5" s="466" t="s">
        <v>63</v>
      </c>
      <c r="B5" s="467"/>
      <c r="C5" s="467"/>
      <c r="D5" s="467"/>
      <c r="E5" s="467"/>
      <c r="F5" s="461"/>
      <c r="G5" s="461"/>
      <c r="H5" s="461"/>
      <c r="I5" s="460" t="s">
        <v>430</v>
      </c>
      <c r="J5" s="460" t="s">
        <v>430</v>
      </c>
      <c r="K5" s="461"/>
      <c r="L5" s="461"/>
      <c r="N5" s="296"/>
      <c r="O5" s="280" t="s">
        <v>29</v>
      </c>
      <c r="P5" s="281"/>
      <c r="Q5" s="281"/>
      <c r="R5" s="222"/>
      <c r="S5" s="222"/>
      <c r="T5" s="222"/>
      <c r="U5" s="87"/>
      <c r="X5" s="88"/>
    </row>
    <row r="6" spans="1:24" ht="14.25">
      <c r="A6" s="466" t="s">
        <v>7</v>
      </c>
      <c r="B6" s="467"/>
      <c r="C6" s="467"/>
      <c r="D6" s="467"/>
      <c r="E6" s="465"/>
      <c r="F6" s="461"/>
      <c r="G6" s="461"/>
      <c r="H6" s="461"/>
      <c r="I6" s="460" t="s">
        <v>431</v>
      </c>
      <c r="J6" s="460" t="s">
        <v>431</v>
      </c>
      <c r="K6" s="461"/>
      <c r="L6" s="461"/>
      <c r="N6" s="297"/>
      <c r="O6" s="298"/>
      <c r="P6" s="299"/>
      <c r="Q6" s="299"/>
      <c r="R6" s="225"/>
      <c r="S6" s="225"/>
      <c r="T6" s="225"/>
      <c r="U6" s="89"/>
      <c r="X6" s="88"/>
    </row>
    <row r="7" spans="1:24" ht="16.5" customHeight="1">
      <c r="A7" s="469" t="s">
        <v>46</v>
      </c>
      <c r="B7" s="460"/>
      <c r="C7" s="460"/>
      <c r="D7" s="460"/>
      <c r="E7" s="464"/>
      <c r="F7" s="461"/>
      <c r="G7" s="461"/>
      <c r="H7" s="461"/>
      <c r="I7" s="460" t="s">
        <v>432</v>
      </c>
      <c r="J7" s="460" t="s">
        <v>432</v>
      </c>
      <c r="K7" s="461"/>
      <c r="L7" s="461"/>
      <c r="N7" s="278"/>
      <c r="O7" s="280" t="s">
        <v>30</v>
      </c>
      <c r="P7" s="281"/>
      <c r="Q7" s="282"/>
      <c r="R7" s="223"/>
      <c r="S7" s="223"/>
      <c r="T7" s="223"/>
      <c r="U7" s="87"/>
      <c r="X7" s="88"/>
    </row>
    <row r="8" spans="1:24" ht="16.5" customHeight="1" thickBot="1">
      <c r="A8" s="460"/>
      <c r="B8" s="460"/>
      <c r="C8" s="460"/>
      <c r="D8" s="460"/>
      <c r="E8" s="460"/>
      <c r="F8" s="461"/>
      <c r="G8" s="461"/>
      <c r="H8" s="461"/>
      <c r="I8" s="460" t="s">
        <v>433</v>
      </c>
      <c r="J8" s="460" t="s">
        <v>433</v>
      </c>
      <c r="K8" s="461"/>
      <c r="L8" s="461"/>
      <c r="N8" s="279"/>
      <c r="O8" s="283"/>
      <c r="P8" s="284"/>
      <c r="Q8" s="285"/>
      <c r="R8" s="224"/>
      <c r="S8" s="224"/>
      <c r="T8" s="224"/>
      <c r="U8" s="91"/>
      <c r="X8" s="88"/>
    </row>
    <row r="9" spans="1:24" ht="14.25">
      <c r="A9" s="460"/>
      <c r="B9" s="460"/>
      <c r="C9" s="460"/>
      <c r="D9" s="460"/>
      <c r="E9" s="460"/>
      <c r="F9" s="461"/>
      <c r="G9" s="461"/>
      <c r="H9" s="461"/>
      <c r="I9" s="460" t="s">
        <v>433</v>
      </c>
      <c r="J9" s="460" t="s">
        <v>433</v>
      </c>
      <c r="K9" s="461"/>
      <c r="L9" s="461"/>
      <c r="N9" s="309"/>
      <c r="O9" s="309"/>
      <c r="P9" s="310"/>
      <c r="Q9" s="310"/>
      <c r="R9" s="227"/>
      <c r="S9" s="227"/>
      <c r="T9" s="227"/>
      <c r="U9" s="227"/>
      <c r="X9" s="88"/>
    </row>
    <row r="10" spans="1:24" ht="14.45" customHeight="1">
      <c r="A10" s="460"/>
      <c r="B10" s="460"/>
      <c r="C10" s="460"/>
      <c r="D10" s="460"/>
      <c r="E10" s="460"/>
      <c r="F10" s="461"/>
      <c r="G10" s="461"/>
      <c r="H10" s="461"/>
      <c r="I10" s="464" t="s">
        <v>434</v>
      </c>
      <c r="J10" s="465" t="s">
        <v>434</v>
      </c>
      <c r="K10" s="462"/>
      <c r="L10" s="463"/>
      <c r="N10" s="226"/>
      <c r="O10" s="226"/>
      <c r="P10" s="227"/>
      <c r="Q10" s="227"/>
      <c r="R10" s="227"/>
      <c r="S10" s="227"/>
      <c r="T10" s="227"/>
      <c r="U10" s="227"/>
      <c r="X10" s="88"/>
    </row>
    <row r="11" spans="1:24" ht="14.45" customHeight="1">
      <c r="A11" s="460"/>
      <c r="B11" s="460"/>
      <c r="C11" s="460"/>
      <c r="D11" s="460"/>
      <c r="E11" s="460"/>
      <c r="F11" s="461"/>
      <c r="G11" s="461"/>
      <c r="H11" s="461"/>
      <c r="I11" s="464" t="s">
        <v>435</v>
      </c>
      <c r="J11" s="465" t="s">
        <v>435</v>
      </c>
      <c r="K11" s="462"/>
      <c r="L11" s="463"/>
      <c r="N11" s="226"/>
      <c r="O11" s="226"/>
      <c r="P11" s="227"/>
      <c r="Q11" s="227"/>
      <c r="R11" s="227"/>
      <c r="S11" s="227"/>
      <c r="T11" s="227"/>
      <c r="U11" s="227"/>
      <c r="X11" s="88"/>
    </row>
    <row r="12" spans="1:24" ht="14.45" customHeight="1">
      <c r="A12" s="460"/>
      <c r="B12" s="460"/>
      <c r="C12" s="460"/>
      <c r="D12" s="460"/>
      <c r="E12" s="460"/>
      <c r="F12" s="461"/>
      <c r="G12" s="461"/>
      <c r="H12" s="461"/>
      <c r="I12" s="460"/>
      <c r="J12" s="460"/>
      <c r="K12" s="462"/>
      <c r="L12" s="463"/>
      <c r="N12" s="226"/>
      <c r="O12" s="226"/>
      <c r="P12" s="227"/>
      <c r="Q12" s="227"/>
      <c r="R12" s="227"/>
      <c r="S12" s="227"/>
      <c r="T12" s="227"/>
      <c r="U12" s="227"/>
      <c r="X12" s="88"/>
    </row>
    <row r="13" spans="1:24" ht="14.45" customHeight="1" thickBot="1">
      <c r="A13" s="460"/>
      <c r="B13" s="460"/>
      <c r="C13" s="460"/>
      <c r="D13" s="460"/>
      <c r="E13" s="460"/>
      <c r="F13" s="461"/>
      <c r="G13" s="461"/>
      <c r="H13" s="461"/>
      <c r="I13" s="460"/>
      <c r="J13" s="460"/>
      <c r="K13" s="462"/>
      <c r="L13" s="463"/>
      <c r="N13" s="226"/>
      <c r="O13" s="226"/>
      <c r="P13" s="227"/>
      <c r="Q13" s="227"/>
      <c r="R13" s="227"/>
      <c r="S13" s="227"/>
      <c r="T13" s="227"/>
      <c r="U13" s="227"/>
      <c r="X13" s="88"/>
    </row>
    <row r="14" spans="1:24" ht="18.75" customHeight="1" thickBot="1">
      <c r="A14" s="311" t="s">
        <v>33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3"/>
      <c r="N14" s="314" t="s">
        <v>37</v>
      </c>
      <c r="O14" s="315"/>
      <c r="P14" s="315"/>
      <c r="Q14" s="315"/>
      <c r="R14" s="315"/>
      <c r="S14" s="315"/>
      <c r="T14" s="315"/>
      <c r="U14" s="315"/>
      <c r="V14" s="316"/>
      <c r="X14" s="88"/>
    </row>
    <row r="15" spans="1:24" ht="8.25" customHeight="1">
      <c r="A15" s="300" t="s">
        <v>83</v>
      </c>
      <c r="B15" s="300" t="s">
        <v>51</v>
      </c>
      <c r="C15" s="300" t="s">
        <v>52</v>
      </c>
      <c r="D15" s="300" t="s">
        <v>24</v>
      </c>
      <c r="E15" s="300" t="s">
        <v>53</v>
      </c>
      <c r="F15" s="300" t="s">
        <v>55</v>
      </c>
      <c r="G15" s="300" t="s">
        <v>50</v>
      </c>
      <c r="H15" s="300" t="s">
        <v>64</v>
      </c>
      <c r="I15" s="300" t="s">
        <v>57</v>
      </c>
      <c r="J15" s="300" t="s">
        <v>49</v>
      </c>
      <c r="K15" s="300" t="s">
        <v>35</v>
      </c>
      <c r="L15" s="337" t="s">
        <v>48</v>
      </c>
      <c r="N15" s="324" t="s">
        <v>41</v>
      </c>
      <c r="O15" s="324"/>
      <c r="P15" s="325" t="s">
        <v>42</v>
      </c>
      <c r="Q15" s="326"/>
      <c r="R15" s="326"/>
      <c r="S15" s="326"/>
      <c r="T15" s="326"/>
      <c r="U15" s="327"/>
      <c r="V15" s="324" t="s">
        <v>43</v>
      </c>
      <c r="X15" s="88"/>
    </row>
    <row r="16" spans="1:24" ht="12.75" customHeight="1">
      <c r="A16" s="301"/>
      <c r="B16" s="301"/>
      <c r="C16" s="301"/>
      <c r="D16" s="301"/>
      <c r="E16" s="301"/>
      <c r="F16" s="301"/>
      <c r="G16" s="301"/>
      <c r="H16" s="301"/>
      <c r="I16" s="301"/>
      <c r="J16" s="301"/>
      <c r="K16" s="301"/>
      <c r="L16" s="338"/>
      <c r="N16" s="324"/>
      <c r="O16" s="324"/>
      <c r="P16" s="328"/>
      <c r="Q16" s="329"/>
      <c r="R16" s="329"/>
      <c r="S16" s="329"/>
      <c r="T16" s="329"/>
      <c r="U16" s="330"/>
      <c r="V16" s="324"/>
      <c r="X16" s="88"/>
    </row>
    <row r="17" spans="1:24" ht="12.75" customHeight="1">
      <c r="A17" s="301"/>
      <c r="B17" s="301"/>
      <c r="C17" s="301"/>
      <c r="D17" s="301"/>
      <c r="E17" s="301"/>
      <c r="F17" s="301"/>
      <c r="G17" s="301"/>
      <c r="H17" s="301"/>
      <c r="I17" s="301"/>
      <c r="J17" s="301"/>
      <c r="K17" s="301"/>
      <c r="L17" s="338"/>
      <c r="N17" s="324"/>
      <c r="O17" s="324"/>
      <c r="P17" s="328"/>
      <c r="Q17" s="329"/>
      <c r="R17" s="329"/>
      <c r="S17" s="329"/>
      <c r="T17" s="329"/>
      <c r="U17" s="330"/>
      <c r="V17" s="324"/>
      <c r="X17" s="88"/>
    </row>
    <row r="18" spans="1:24" ht="3.75" customHeight="1">
      <c r="A18" s="301"/>
      <c r="B18" s="301"/>
      <c r="C18" s="301"/>
      <c r="D18" s="301"/>
      <c r="E18" s="301"/>
      <c r="F18" s="301"/>
      <c r="G18" s="301"/>
      <c r="H18" s="301"/>
      <c r="I18" s="301"/>
      <c r="J18" s="301"/>
      <c r="K18" s="301"/>
      <c r="L18" s="338"/>
      <c r="N18" s="324"/>
      <c r="O18" s="324"/>
      <c r="P18" s="331"/>
      <c r="Q18" s="332"/>
      <c r="R18" s="332"/>
      <c r="S18" s="332"/>
      <c r="T18" s="332"/>
      <c r="U18" s="333"/>
      <c r="V18" s="324"/>
      <c r="X18" s="88"/>
    </row>
    <row r="19" spans="1:24" ht="45.75" customHeight="1" thickBot="1">
      <c r="A19" s="301"/>
      <c r="B19" s="301"/>
      <c r="C19" s="301"/>
      <c r="D19" s="302"/>
      <c r="E19" s="302"/>
      <c r="F19" s="302"/>
      <c r="G19" s="302"/>
      <c r="H19" s="302"/>
      <c r="I19" s="302"/>
      <c r="J19" s="302"/>
      <c r="K19" s="302"/>
      <c r="L19" s="338"/>
      <c r="M19" s="98"/>
      <c r="N19" s="334" t="s">
        <v>17</v>
      </c>
      <c r="O19" s="334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227"/>
    </row>
    <row r="20" spans="1:24" ht="14.45" customHeight="1" thickBot="1">
      <c r="A20" s="317"/>
      <c r="B20" s="317"/>
      <c r="C20" s="317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229" t="s">
        <v>18</v>
      </c>
      <c r="O20" s="229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227"/>
    </row>
    <row r="21" spans="1:24" ht="17.25" customHeight="1">
      <c r="A21" s="300">
        <f>A37</f>
        <v>0</v>
      </c>
      <c r="B21" s="318"/>
      <c r="C21" s="318"/>
      <c r="D21" s="320">
        <f>(C21-B21+(C21&lt;B21))*24*60</f>
        <v>0</v>
      </c>
      <c r="E21" s="322"/>
      <c r="F21" s="335">
        <f>IF(E21=0,0,(F37/J3*60))</f>
        <v>0</v>
      </c>
      <c r="G21" s="339">
        <f>IF($K21=0,0,(K21*100)/(D21*$J$3/60))</f>
        <v>0</v>
      </c>
      <c r="H21" s="335">
        <f>P19+P26</f>
        <v>0</v>
      </c>
      <c r="I21" s="339">
        <f>D21-F21-P27</f>
        <v>0</v>
      </c>
      <c r="J21" s="320">
        <f>(D21-H21)/60*E21</f>
        <v>0</v>
      </c>
      <c r="K21" s="341">
        <f>F37</f>
        <v>0</v>
      </c>
      <c r="L21" s="100">
        <f>IF($K21=0,0,K21/J21)</f>
        <v>0</v>
      </c>
      <c r="N21" s="229" t="s">
        <v>19</v>
      </c>
      <c r="O21" s="229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227"/>
      <c r="X21" s="227"/>
    </row>
    <row r="22" spans="1:24" ht="17.25" customHeight="1" thickBot="1">
      <c r="A22" s="317"/>
      <c r="B22" s="319"/>
      <c r="C22" s="319"/>
      <c r="D22" s="321"/>
      <c r="E22" s="323"/>
      <c r="F22" s="336"/>
      <c r="G22" s="340"/>
      <c r="H22" s="336"/>
      <c r="I22" s="340"/>
      <c r="J22" s="321"/>
      <c r="K22" s="342"/>
      <c r="L22" s="101">
        <f>K21-J21</f>
        <v>0</v>
      </c>
      <c r="N22" s="229" t="s">
        <v>20</v>
      </c>
      <c r="O22" s="229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227"/>
      <c r="X22" s="227"/>
    </row>
    <row r="23" spans="1:24" ht="17.25" customHeight="1">
      <c r="A23" s="300">
        <f>A38</f>
        <v>0</v>
      </c>
      <c r="B23" s="318"/>
      <c r="C23" s="318"/>
      <c r="D23" s="320">
        <f>(C23-B23+(C23&lt;B23))*24*60</f>
        <v>0</v>
      </c>
      <c r="E23" s="322"/>
      <c r="F23" s="335">
        <f>IF(E23=0,0,(F38/J3*60))</f>
        <v>0</v>
      </c>
      <c r="G23" s="339">
        <f>IF($K23=0,0,(K23*100)/(D23*$J$3/60))</f>
        <v>0</v>
      </c>
      <c r="H23" s="335">
        <f>Q19+Q26</f>
        <v>0</v>
      </c>
      <c r="I23" s="339">
        <f>D23-F23-Q27</f>
        <v>0</v>
      </c>
      <c r="J23" s="320">
        <f>(D23-H23)/60*E23</f>
        <v>0</v>
      </c>
      <c r="K23" s="341">
        <f>F38</f>
        <v>0</v>
      </c>
      <c r="L23" s="102">
        <f>IF($K23=0,0,K23/J23)</f>
        <v>0</v>
      </c>
      <c r="N23" s="229" t="s">
        <v>27</v>
      </c>
      <c r="O23" s="229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227"/>
      <c r="X23" s="227"/>
    </row>
    <row r="24" spans="1:24" ht="16.899999999999999" customHeight="1" thickBot="1">
      <c r="A24" s="317"/>
      <c r="B24" s="319"/>
      <c r="C24" s="319"/>
      <c r="D24" s="321"/>
      <c r="E24" s="323"/>
      <c r="F24" s="336"/>
      <c r="G24" s="340"/>
      <c r="H24" s="336"/>
      <c r="I24" s="340"/>
      <c r="J24" s="321"/>
      <c r="K24" s="342"/>
      <c r="L24" s="101">
        <f>K23-J23</f>
        <v>0</v>
      </c>
      <c r="N24" s="230" t="s">
        <v>21</v>
      </c>
      <c r="O24" s="230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227"/>
      <c r="X24" s="227"/>
    </row>
    <row r="25" spans="1:24" ht="16.899999999999999" customHeight="1" collapsed="1">
      <c r="A25" s="300">
        <f>A39</f>
        <v>0</v>
      </c>
      <c r="B25" s="318"/>
      <c r="C25" s="318"/>
      <c r="D25" s="320">
        <f>(C25-B25+(C25&lt;B25))*24*60</f>
        <v>0</v>
      </c>
      <c r="E25" s="322"/>
      <c r="F25" s="335">
        <f>IF(E25=0,0,(F39/J3*60))</f>
        <v>0</v>
      </c>
      <c r="G25" s="339">
        <f>IF($K25=0,0,(K25*100)/(D25*$J$3/60))</f>
        <v>0</v>
      </c>
      <c r="H25" s="335">
        <f>R19+R26</f>
        <v>0</v>
      </c>
      <c r="I25" s="339">
        <f>D25-F25-R27</f>
        <v>0</v>
      </c>
      <c r="J25" s="320">
        <f>(D25-H25)/60*E25</f>
        <v>0</v>
      </c>
      <c r="K25" s="341">
        <f>F39</f>
        <v>0</v>
      </c>
      <c r="L25" s="100">
        <f>IF($K25=0,0,K25/J25)</f>
        <v>0</v>
      </c>
      <c r="N25" s="230" t="s">
        <v>39</v>
      </c>
      <c r="O25" s="230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227"/>
      <c r="X25" s="227"/>
    </row>
    <row r="26" spans="1:24" ht="16.899999999999999" customHeight="1" thickBot="1">
      <c r="A26" s="317"/>
      <c r="B26" s="319"/>
      <c r="C26" s="319"/>
      <c r="D26" s="321"/>
      <c r="E26" s="323"/>
      <c r="F26" s="336"/>
      <c r="G26" s="340"/>
      <c r="H26" s="336"/>
      <c r="I26" s="340"/>
      <c r="J26" s="321"/>
      <c r="K26" s="342"/>
      <c r="L26" s="101">
        <f>K25-J25</f>
        <v>0</v>
      </c>
      <c r="N26" s="343" t="s">
        <v>22</v>
      </c>
      <c r="O26" s="343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227"/>
      <c r="X26" s="227"/>
    </row>
    <row r="27" spans="1:24" ht="16.899999999999999" customHeight="1" collapsed="1">
      <c r="A27" s="301">
        <f>A40</f>
        <v>0</v>
      </c>
      <c r="B27" s="348"/>
      <c r="C27" s="348"/>
      <c r="D27" s="346">
        <f>(C27-B27+(C27&lt;B27))*24*60</f>
        <v>0</v>
      </c>
      <c r="E27" s="349"/>
      <c r="F27" s="344">
        <f>IF(E27=0,0,(F40/J3*60))</f>
        <v>0</v>
      </c>
      <c r="G27" s="339">
        <f>IF($K27=0,0,(K27*100)/(D27*$J$3/60))</f>
        <v>0</v>
      </c>
      <c r="H27" s="344">
        <f>S19+S26</f>
        <v>0</v>
      </c>
      <c r="I27" s="345">
        <f>D27-F27-S27</f>
        <v>0</v>
      </c>
      <c r="J27" s="346">
        <f>(D27-H27)/60*E27</f>
        <v>0</v>
      </c>
      <c r="K27" s="341">
        <f>F40</f>
        <v>0</v>
      </c>
      <c r="L27" s="100">
        <f>IF($K27=0,0,K27/J27)</f>
        <v>0</v>
      </c>
      <c r="N27" s="347" t="s">
        <v>15</v>
      </c>
      <c r="O27" s="347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227"/>
      <c r="X27" s="227"/>
    </row>
    <row r="28" spans="1:24" ht="16.899999999999999" customHeight="1" thickBot="1">
      <c r="A28" s="317"/>
      <c r="B28" s="319"/>
      <c r="C28" s="319"/>
      <c r="D28" s="321"/>
      <c r="E28" s="323"/>
      <c r="F28" s="336"/>
      <c r="G28" s="340"/>
      <c r="H28" s="336"/>
      <c r="I28" s="340"/>
      <c r="J28" s="321"/>
      <c r="K28" s="342"/>
      <c r="L28" s="101">
        <f>K27-J27</f>
        <v>0</v>
      </c>
      <c r="N28" s="347"/>
      <c r="O28" s="347"/>
      <c r="P28" s="19"/>
      <c r="Q28" s="19"/>
      <c r="R28" s="19"/>
      <c r="S28" s="19"/>
      <c r="T28" s="19"/>
      <c r="U28" s="19"/>
      <c r="V28" s="19"/>
      <c r="W28" s="227"/>
      <c r="X28" s="227"/>
    </row>
    <row r="29" spans="1:24" ht="16.899999999999999" customHeight="1">
      <c r="A29" s="300">
        <f>A41</f>
        <v>0</v>
      </c>
      <c r="B29" s="318"/>
      <c r="C29" s="318"/>
      <c r="D29" s="320">
        <f>(C29-B29+(C29&lt;B29))*24*60</f>
        <v>0</v>
      </c>
      <c r="E29" s="322"/>
      <c r="F29" s="335">
        <f>IF(E29=0,0,(F41/J3*60))</f>
        <v>0</v>
      </c>
      <c r="G29" s="339">
        <f>IF($K29=0,0,(K29*100)/(D29*$J$3/60))</f>
        <v>0</v>
      </c>
      <c r="H29" s="335">
        <f>T19+T26</f>
        <v>0</v>
      </c>
      <c r="I29" s="339">
        <f>D29-F29-T27</f>
        <v>0</v>
      </c>
      <c r="J29" s="320">
        <f>(D29-H29)/60*E29</f>
        <v>0</v>
      </c>
      <c r="K29" s="341">
        <f>F41</f>
        <v>0</v>
      </c>
      <c r="L29" s="100">
        <f>IF($K29=0,0,K29/J29)</f>
        <v>0</v>
      </c>
      <c r="V29" s="227"/>
      <c r="W29" s="227"/>
      <c r="X29" s="227"/>
    </row>
    <row r="30" spans="1:24" ht="16.899999999999999" customHeight="1" thickBot="1">
      <c r="A30" s="317"/>
      <c r="B30" s="319"/>
      <c r="C30" s="319"/>
      <c r="D30" s="321"/>
      <c r="E30" s="323"/>
      <c r="F30" s="336"/>
      <c r="G30" s="340"/>
      <c r="H30" s="336"/>
      <c r="I30" s="340"/>
      <c r="J30" s="321"/>
      <c r="K30" s="342"/>
      <c r="L30" s="101">
        <f>K29-J29</f>
        <v>0</v>
      </c>
      <c r="V30" s="227"/>
      <c r="W30" s="227"/>
      <c r="X30" s="227"/>
    </row>
    <row r="31" spans="1:24" ht="16.899999999999999" customHeight="1">
      <c r="A31" s="300">
        <f>A42</f>
        <v>0</v>
      </c>
      <c r="B31" s="318"/>
      <c r="C31" s="318"/>
      <c r="D31" s="320">
        <f>(C31-B31+(C31&lt;B31))*24*60</f>
        <v>0</v>
      </c>
      <c r="E31" s="322"/>
      <c r="F31" s="335">
        <f>IF(E31=0,0,(F42/J3*60))</f>
        <v>0</v>
      </c>
      <c r="G31" s="339">
        <f>IF($K31=0,0,(K31*100)/(D31*$J$3/60))</f>
        <v>0</v>
      </c>
      <c r="H31" s="335">
        <f>U19+U26</f>
        <v>0</v>
      </c>
      <c r="I31" s="339">
        <f>D31-F31-U27</f>
        <v>0</v>
      </c>
      <c r="J31" s="320">
        <f>(D31-H31)/60*E31</f>
        <v>0</v>
      </c>
      <c r="K31" s="341">
        <f>F42</f>
        <v>0</v>
      </c>
      <c r="L31" s="100">
        <f>IF($K31=0,0,K31/J31)</f>
        <v>0</v>
      </c>
      <c r="V31" s="227"/>
      <c r="W31" s="227"/>
      <c r="X31" s="227"/>
    </row>
    <row r="32" spans="1:24" ht="16.899999999999999" customHeight="1" thickBot="1">
      <c r="A32" s="317"/>
      <c r="B32" s="319"/>
      <c r="C32" s="319"/>
      <c r="D32" s="321"/>
      <c r="E32" s="323"/>
      <c r="F32" s="336"/>
      <c r="G32" s="340"/>
      <c r="H32" s="336"/>
      <c r="I32" s="340"/>
      <c r="J32" s="321"/>
      <c r="K32" s="342"/>
      <c r="L32" s="103">
        <f>K31-J31</f>
        <v>0</v>
      </c>
      <c r="V32" s="227"/>
      <c r="W32" s="227"/>
      <c r="X32" s="227"/>
    </row>
    <row r="33" spans="1:28" s="104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228" t="s">
        <v>81</v>
      </c>
      <c r="K33" s="140" t="s">
        <v>82</v>
      </c>
      <c r="L33" s="354">
        <f>IF($K34=0,0,K34/J34)</f>
        <v>0</v>
      </c>
      <c r="N33"/>
      <c r="O33"/>
      <c r="P33"/>
      <c r="Q33"/>
      <c r="R33"/>
      <c r="S33"/>
      <c r="T33"/>
      <c r="U33"/>
      <c r="V33" s="227"/>
      <c r="W33" s="105"/>
      <c r="X33" s="105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41">
        <f>J21+J23+J25+J27+J29+J31</f>
        <v>0</v>
      </c>
      <c r="K34" s="140">
        <f>K21+K23+K25+K27+K29+K31</f>
        <v>0</v>
      </c>
      <c r="L34" s="355"/>
      <c r="M34" s="227"/>
      <c r="V34" s="227"/>
      <c r="W34" s="227"/>
      <c r="X34" s="227"/>
    </row>
    <row r="35" spans="1:28" ht="17.25" customHeight="1">
      <c r="A35" s="363" t="s">
        <v>11</v>
      </c>
      <c r="B35" s="364"/>
      <c r="C35" s="364"/>
      <c r="D35" s="364"/>
      <c r="E35" s="337"/>
      <c r="F35" s="300" t="s">
        <v>78</v>
      </c>
      <c r="G35" s="300" t="s">
        <v>80</v>
      </c>
      <c r="H35" s="367"/>
      <c r="I35" s="20"/>
      <c r="J35" s="21"/>
      <c r="K35" s="22"/>
      <c r="L35" s="367" t="s">
        <v>56</v>
      </c>
      <c r="M35" s="356"/>
      <c r="V35" s="227"/>
      <c r="W35" s="106"/>
      <c r="X35" s="106"/>
    </row>
    <row r="36" spans="1:28" ht="17.25" customHeight="1" thickBot="1">
      <c r="A36" s="365"/>
      <c r="B36" s="366"/>
      <c r="C36" s="366"/>
      <c r="D36" s="366"/>
      <c r="E36" s="338"/>
      <c r="F36" s="302"/>
      <c r="G36" s="301"/>
      <c r="H36" s="368"/>
      <c r="I36" s="117"/>
      <c r="J36" s="118"/>
      <c r="K36" s="115"/>
      <c r="L36" s="368"/>
      <c r="M36" s="356"/>
      <c r="V36" s="227"/>
      <c r="W36" s="106"/>
      <c r="X36" s="106"/>
    </row>
    <row r="37" spans="1:28" ht="15.75" thickBot="1">
      <c r="A37" s="357"/>
      <c r="B37" s="358"/>
      <c r="C37" s="358"/>
      <c r="D37" s="358"/>
      <c r="E37" s="359"/>
      <c r="F37" s="62"/>
      <c r="G37" s="119"/>
      <c r="H37" s="120"/>
      <c r="I37" s="121"/>
      <c r="J37" s="122"/>
      <c r="K37" s="123">
        <f>G37</f>
        <v>0</v>
      </c>
      <c r="L37" s="107"/>
      <c r="M37" s="108"/>
      <c r="V37" s="227"/>
      <c r="W37" s="227"/>
      <c r="X37" s="227"/>
    </row>
    <row r="38" spans="1:28" ht="13.5" customHeight="1" thickBot="1">
      <c r="A38" s="360"/>
      <c r="B38" s="361"/>
      <c r="C38" s="361"/>
      <c r="D38" s="361"/>
      <c r="E38" s="362"/>
      <c r="F38" s="62"/>
      <c r="G38" s="124"/>
      <c r="H38" s="109"/>
      <c r="I38" s="110"/>
      <c r="J38" s="111"/>
      <c r="K38" s="17">
        <f t="shared" ref="K38:K42" si="2">G38</f>
        <v>0</v>
      </c>
      <c r="L38" s="64"/>
      <c r="M38" s="108"/>
      <c r="V38" s="227"/>
      <c r="W38" s="227"/>
      <c r="X38" s="227"/>
    </row>
    <row r="39" spans="1:28" ht="13.5" customHeight="1" thickBot="1">
      <c r="A39" s="360"/>
      <c r="B39" s="361"/>
      <c r="C39" s="361"/>
      <c r="D39" s="361"/>
      <c r="E39" s="362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227"/>
      <c r="W39" s="227"/>
      <c r="X39" s="227"/>
    </row>
    <row r="40" spans="1:28" ht="13.5" customHeight="1" thickBot="1">
      <c r="A40" s="360"/>
      <c r="B40" s="361"/>
      <c r="C40" s="361"/>
      <c r="D40" s="361"/>
      <c r="E40" s="362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227"/>
      <c r="W40" s="227"/>
      <c r="X40" s="227"/>
    </row>
    <row r="41" spans="1:28" ht="13.5" customHeight="1" thickBot="1">
      <c r="A41" s="360"/>
      <c r="B41" s="361"/>
      <c r="C41" s="361"/>
      <c r="D41" s="361"/>
      <c r="E41" s="362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227"/>
      <c r="W41" s="227"/>
      <c r="X41" s="227"/>
    </row>
    <row r="42" spans="1:28" ht="13.5" customHeight="1" thickBot="1">
      <c r="A42" s="369"/>
      <c r="B42" s="370"/>
      <c r="C42" s="370"/>
      <c r="D42" s="370"/>
      <c r="E42" s="371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227"/>
      <c r="W42" s="227"/>
      <c r="X42" s="227"/>
    </row>
    <row r="43" spans="1:28" ht="13.5" thickBot="1">
      <c r="A43" s="372" t="s">
        <v>79</v>
      </c>
      <c r="B43" s="373"/>
      <c r="C43" s="373"/>
      <c r="D43" s="373"/>
      <c r="E43" s="373"/>
      <c r="F43" s="374"/>
      <c r="G43" s="373"/>
      <c r="H43" s="373"/>
      <c r="I43" s="373"/>
      <c r="J43" s="375"/>
      <c r="K43" s="116">
        <f>SUM(K37:K42)</f>
        <v>0</v>
      </c>
      <c r="L43" s="116">
        <f>SUM(L38+L38)</f>
        <v>0</v>
      </c>
      <c r="M43" s="112"/>
      <c r="V43" s="227"/>
    </row>
    <row r="44" spans="1:28" ht="12.75" customHeight="1" thickBot="1"/>
    <row r="45" spans="1:28" ht="12.75" customHeight="1" thickBot="1">
      <c r="A45" s="376" t="s">
        <v>11</v>
      </c>
      <c r="B45" s="376" t="s">
        <v>59</v>
      </c>
      <c r="C45" s="378"/>
      <c r="D45" s="380" t="s">
        <v>58</v>
      </c>
      <c r="E45" s="378" t="s">
        <v>1</v>
      </c>
      <c r="F45" s="383" t="s">
        <v>6</v>
      </c>
      <c r="G45" s="384"/>
      <c r="H45" s="380" t="s">
        <v>5</v>
      </c>
      <c r="I45" s="388" t="s">
        <v>12</v>
      </c>
      <c r="J45" s="389"/>
      <c r="K45" s="380" t="s">
        <v>38</v>
      </c>
      <c r="L45" s="376" t="s">
        <v>0</v>
      </c>
      <c r="M45" s="383"/>
      <c r="N45" s="384"/>
      <c r="O45" s="380" t="s">
        <v>4</v>
      </c>
      <c r="P45" s="380" t="s">
        <v>2</v>
      </c>
      <c r="Q45" s="380" t="s">
        <v>3</v>
      </c>
      <c r="S45" s="390" t="s">
        <v>26</v>
      </c>
      <c r="T45" s="391"/>
      <c r="U45" s="391"/>
      <c r="V45" s="391"/>
      <c r="W45" s="391"/>
      <c r="X45" s="391"/>
      <c r="Y45" s="391"/>
      <c r="Z45" s="392"/>
    </row>
    <row r="46" spans="1:28" s="85" customFormat="1" ht="25.5" customHeight="1" thickBot="1">
      <c r="A46" s="377"/>
      <c r="B46" s="377"/>
      <c r="C46" s="379"/>
      <c r="D46" s="381"/>
      <c r="E46" s="382"/>
      <c r="F46" s="385"/>
      <c r="G46" s="386"/>
      <c r="H46" s="387"/>
      <c r="I46" s="27" t="s">
        <v>13</v>
      </c>
      <c r="J46" s="28" t="s">
        <v>14</v>
      </c>
      <c r="K46" s="381"/>
      <c r="L46" s="377"/>
      <c r="M46" s="399"/>
      <c r="N46" s="400"/>
      <c r="O46" s="381"/>
      <c r="P46" s="381"/>
      <c r="Q46" s="381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405">
        <f>A37</f>
        <v>0</v>
      </c>
      <c r="B47" s="23">
        <f>B21</f>
        <v>0</v>
      </c>
      <c r="C47" s="23">
        <f>B47+1/24</f>
        <v>4.1666666666666664E-2</v>
      </c>
      <c r="D47" s="1"/>
      <c r="E47" s="233"/>
      <c r="F47" s="408"/>
      <c r="G47" s="409"/>
      <c r="H47" s="2"/>
      <c r="I47" s="3"/>
      <c r="J47" s="3"/>
      <c r="K47" s="29">
        <f>(J47-I47+(J47&lt;I47))*24*60</f>
        <v>0</v>
      </c>
      <c r="L47" s="410"/>
      <c r="M47" s="411"/>
      <c r="N47" s="412"/>
      <c r="O47" s="35">
        <f t="shared" ref="O47:O110" si="3">IF(H47=$V$5,$F$7,"")</f>
        <v>0</v>
      </c>
      <c r="P47" s="233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406"/>
      <c r="B48" s="24">
        <f>C47</f>
        <v>4.1666666666666664E-2</v>
      </c>
      <c r="C48" s="24">
        <f>B48+1/24</f>
        <v>8.3333333333333329E-2</v>
      </c>
      <c r="D48" s="5"/>
      <c r="E48" s="231"/>
      <c r="F48" s="393"/>
      <c r="G48" s="394"/>
      <c r="H48" s="6"/>
      <c r="I48" s="7"/>
      <c r="J48" s="7"/>
      <c r="K48" s="30">
        <f t="shared" ref="K48:K111" si="4">(J48-I48+(J48&lt;I48))*24*60</f>
        <v>0</v>
      </c>
      <c r="L48" s="395"/>
      <c r="M48" s="396"/>
      <c r="N48" s="397"/>
      <c r="O48" s="36">
        <f t="shared" si="3"/>
        <v>0</v>
      </c>
      <c r="P48" s="231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406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231"/>
      <c r="F49" s="398"/>
      <c r="G49" s="398"/>
      <c r="H49" s="6"/>
      <c r="I49" s="7"/>
      <c r="J49" s="7"/>
      <c r="K49" s="30">
        <f t="shared" si="4"/>
        <v>0</v>
      </c>
      <c r="L49" s="395"/>
      <c r="M49" s="396"/>
      <c r="N49" s="397"/>
      <c r="O49" s="36">
        <f t="shared" si="3"/>
        <v>0</v>
      </c>
      <c r="P49" s="231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406"/>
      <c r="B50" s="24">
        <f t="shared" si="13"/>
        <v>0.125</v>
      </c>
      <c r="C50" s="24">
        <f t="shared" si="14"/>
        <v>0.16666666666666666</v>
      </c>
      <c r="D50" s="5"/>
      <c r="E50" s="231"/>
      <c r="F50" s="398"/>
      <c r="G50" s="398"/>
      <c r="H50" s="6"/>
      <c r="I50" s="7"/>
      <c r="J50" s="7"/>
      <c r="K50" s="30">
        <f t="shared" si="4"/>
        <v>0</v>
      </c>
      <c r="L50" s="395"/>
      <c r="M50" s="396"/>
      <c r="N50" s="397"/>
      <c r="O50" s="36">
        <f t="shared" si="3"/>
        <v>0</v>
      </c>
      <c r="P50" s="231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406"/>
      <c r="B51" s="24">
        <f t="shared" si="13"/>
        <v>0.16666666666666666</v>
      </c>
      <c r="C51" s="24">
        <f t="shared" si="14"/>
        <v>0.20833333333333331</v>
      </c>
      <c r="D51" s="5"/>
      <c r="E51" s="231"/>
      <c r="F51" s="398"/>
      <c r="G51" s="398"/>
      <c r="H51" s="6"/>
      <c r="I51" s="7"/>
      <c r="J51" s="7"/>
      <c r="K51" s="30">
        <f t="shared" si="4"/>
        <v>0</v>
      </c>
      <c r="L51" s="395"/>
      <c r="M51" s="396"/>
      <c r="N51" s="397"/>
      <c r="O51" s="36">
        <f t="shared" si="3"/>
        <v>0</v>
      </c>
      <c r="P51" s="231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406"/>
      <c r="B52" s="24">
        <f t="shared" si="13"/>
        <v>0.20833333333333331</v>
      </c>
      <c r="C52" s="24">
        <f t="shared" si="14"/>
        <v>0.24999999999999997</v>
      </c>
      <c r="D52" s="5"/>
      <c r="E52" s="231"/>
      <c r="F52" s="398"/>
      <c r="G52" s="398"/>
      <c r="H52" s="6"/>
      <c r="I52" s="7"/>
      <c r="J52" s="7"/>
      <c r="K52" s="30">
        <f t="shared" si="4"/>
        <v>0</v>
      </c>
      <c r="L52" s="395"/>
      <c r="M52" s="396"/>
      <c r="N52" s="397"/>
      <c r="O52" s="36">
        <f t="shared" si="3"/>
        <v>0</v>
      </c>
      <c r="P52" s="231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406"/>
      <c r="B53" s="24">
        <f t="shared" si="13"/>
        <v>0.24999999999999997</v>
      </c>
      <c r="C53" s="24">
        <f t="shared" si="14"/>
        <v>0.29166666666666663</v>
      </c>
      <c r="D53" s="5"/>
      <c r="E53" s="234"/>
      <c r="F53" s="398"/>
      <c r="G53" s="398"/>
      <c r="H53" s="6"/>
      <c r="I53" s="7"/>
      <c r="J53" s="7"/>
      <c r="K53" s="30">
        <f t="shared" si="4"/>
        <v>0</v>
      </c>
      <c r="L53" s="395"/>
      <c r="M53" s="396"/>
      <c r="N53" s="397"/>
      <c r="O53" s="36">
        <f t="shared" si="3"/>
        <v>0</v>
      </c>
      <c r="P53" s="231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406"/>
      <c r="B54" s="24">
        <f t="shared" si="13"/>
        <v>0.29166666666666663</v>
      </c>
      <c r="C54" s="24">
        <f t="shared" si="14"/>
        <v>0.33333333333333331</v>
      </c>
      <c r="D54" s="5"/>
      <c r="E54" s="234"/>
      <c r="F54" s="393"/>
      <c r="G54" s="394"/>
      <c r="H54" s="6"/>
      <c r="I54" s="7"/>
      <c r="J54" s="7"/>
      <c r="K54" s="30">
        <f t="shared" si="4"/>
        <v>0</v>
      </c>
      <c r="L54" s="395"/>
      <c r="M54" s="396"/>
      <c r="N54" s="397"/>
      <c r="O54" s="36">
        <f t="shared" si="3"/>
        <v>0</v>
      </c>
      <c r="P54" s="231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406"/>
      <c r="B55" s="24">
        <f t="shared" si="13"/>
        <v>0.33333333333333331</v>
      </c>
      <c r="C55" s="24">
        <f t="shared" si="14"/>
        <v>0.375</v>
      </c>
      <c r="D55" s="5"/>
      <c r="E55" s="234"/>
      <c r="F55" s="393"/>
      <c r="G55" s="394"/>
      <c r="H55" s="6"/>
      <c r="I55" s="7"/>
      <c r="J55" s="7"/>
      <c r="K55" s="30">
        <f t="shared" si="4"/>
        <v>0</v>
      </c>
      <c r="L55" s="395"/>
      <c r="M55" s="396"/>
      <c r="N55" s="397"/>
      <c r="O55" s="36">
        <f t="shared" si="3"/>
        <v>0</v>
      </c>
      <c r="P55" s="231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406"/>
      <c r="B56" s="24">
        <f t="shared" si="13"/>
        <v>0.375</v>
      </c>
      <c r="C56" s="24">
        <f t="shared" si="14"/>
        <v>0.41666666666666669</v>
      </c>
      <c r="D56" s="5"/>
      <c r="E56" s="234"/>
      <c r="F56" s="398"/>
      <c r="G56" s="398"/>
      <c r="H56" s="6"/>
      <c r="I56" s="7"/>
      <c r="J56" s="7"/>
      <c r="K56" s="30">
        <f t="shared" si="4"/>
        <v>0</v>
      </c>
      <c r="L56" s="395"/>
      <c r="M56" s="396"/>
      <c r="N56" s="397"/>
      <c r="O56" s="36">
        <f t="shared" si="3"/>
        <v>0</v>
      </c>
      <c r="P56" s="231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406"/>
      <c r="B57" s="24">
        <f t="shared" si="13"/>
        <v>0.41666666666666669</v>
      </c>
      <c r="C57" s="24">
        <f t="shared" si="14"/>
        <v>0.45833333333333337</v>
      </c>
      <c r="D57" s="10"/>
      <c r="E57" s="234"/>
      <c r="F57" s="398"/>
      <c r="G57" s="398"/>
      <c r="H57" s="6"/>
      <c r="I57" s="7"/>
      <c r="J57" s="7"/>
      <c r="K57" s="30">
        <f t="shared" si="4"/>
        <v>0</v>
      </c>
      <c r="L57" s="395"/>
      <c r="M57" s="396"/>
      <c r="N57" s="397"/>
      <c r="O57" s="36">
        <f t="shared" si="3"/>
        <v>0</v>
      </c>
      <c r="P57" s="231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407"/>
      <c r="B58" s="25">
        <f t="shared" si="13"/>
        <v>0.45833333333333337</v>
      </c>
      <c r="C58" s="26">
        <f t="shared" si="14"/>
        <v>0.5</v>
      </c>
      <c r="D58" s="235"/>
      <c r="E58" s="235"/>
      <c r="F58" s="401"/>
      <c r="G58" s="401"/>
      <c r="H58" s="6"/>
      <c r="I58" s="13"/>
      <c r="J58" s="13"/>
      <c r="K58" s="31">
        <f t="shared" si="4"/>
        <v>0</v>
      </c>
      <c r="L58" s="402"/>
      <c r="M58" s="403"/>
      <c r="N58" s="404"/>
      <c r="O58" s="231">
        <f t="shared" si="3"/>
        <v>0</v>
      </c>
      <c r="P58" s="232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405">
        <f>A38</f>
        <v>0</v>
      </c>
      <c r="B59" s="23">
        <f>B23</f>
        <v>0</v>
      </c>
      <c r="C59" s="23">
        <f>B59+1/24</f>
        <v>4.1666666666666664E-2</v>
      </c>
      <c r="D59" s="1"/>
      <c r="E59" s="233"/>
      <c r="F59" s="408"/>
      <c r="G59" s="409"/>
      <c r="H59" s="2"/>
      <c r="I59" s="3"/>
      <c r="J59" s="3"/>
      <c r="K59" s="29">
        <f t="shared" si="4"/>
        <v>0</v>
      </c>
      <c r="L59" s="410"/>
      <c r="M59" s="411"/>
      <c r="N59" s="412"/>
      <c r="O59" s="35">
        <f t="shared" si="3"/>
        <v>0</v>
      </c>
      <c r="P59" s="233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406"/>
      <c r="B60" s="24">
        <f>C59</f>
        <v>4.1666666666666664E-2</v>
      </c>
      <c r="C60" s="24">
        <f>B60+1/24</f>
        <v>8.3333333333333329E-2</v>
      </c>
      <c r="D60" s="5"/>
      <c r="E60" s="231"/>
      <c r="F60" s="393"/>
      <c r="G60" s="394"/>
      <c r="H60" s="6"/>
      <c r="I60" s="7"/>
      <c r="J60" s="7"/>
      <c r="K60" s="30">
        <f t="shared" si="4"/>
        <v>0</v>
      </c>
      <c r="L60" s="395"/>
      <c r="M60" s="396"/>
      <c r="N60" s="397"/>
      <c r="O60" s="36">
        <f t="shared" si="3"/>
        <v>0</v>
      </c>
      <c r="P60" s="231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406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231"/>
      <c r="F61" s="398"/>
      <c r="G61" s="398"/>
      <c r="H61" s="6"/>
      <c r="I61" s="7"/>
      <c r="J61" s="7"/>
      <c r="K61" s="30">
        <f t="shared" si="4"/>
        <v>0</v>
      </c>
      <c r="L61" s="395"/>
      <c r="M61" s="396"/>
      <c r="N61" s="397"/>
      <c r="O61" s="36">
        <f t="shared" si="3"/>
        <v>0</v>
      </c>
      <c r="P61" s="231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406"/>
      <c r="B62" s="24">
        <f t="shared" si="15"/>
        <v>0.125</v>
      </c>
      <c r="C62" s="24">
        <f t="shared" si="16"/>
        <v>0.16666666666666666</v>
      </c>
      <c r="D62" s="5"/>
      <c r="E62" s="231"/>
      <c r="F62" s="398"/>
      <c r="G62" s="398"/>
      <c r="H62" s="6"/>
      <c r="I62" s="7"/>
      <c r="J62" s="7"/>
      <c r="K62" s="30">
        <f t="shared" si="4"/>
        <v>0</v>
      </c>
      <c r="L62" s="395"/>
      <c r="M62" s="396"/>
      <c r="N62" s="397"/>
      <c r="O62" s="36">
        <f t="shared" si="3"/>
        <v>0</v>
      </c>
      <c r="P62" s="231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406"/>
      <c r="B63" s="24">
        <f t="shared" si="15"/>
        <v>0.16666666666666666</v>
      </c>
      <c r="C63" s="24">
        <f t="shared" si="16"/>
        <v>0.20833333333333331</v>
      </c>
      <c r="D63" s="5"/>
      <c r="E63" s="231"/>
      <c r="F63" s="398"/>
      <c r="G63" s="398"/>
      <c r="H63" s="6"/>
      <c r="I63" s="7"/>
      <c r="J63" s="7"/>
      <c r="K63" s="30">
        <f t="shared" si="4"/>
        <v>0</v>
      </c>
      <c r="L63" s="395"/>
      <c r="M63" s="396"/>
      <c r="N63" s="397"/>
      <c r="O63" s="36">
        <f t="shared" si="3"/>
        <v>0</v>
      </c>
      <c r="P63" s="231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406"/>
      <c r="B64" s="24">
        <f t="shared" si="15"/>
        <v>0.20833333333333331</v>
      </c>
      <c r="C64" s="24">
        <f t="shared" si="16"/>
        <v>0.24999999999999997</v>
      </c>
      <c r="D64" s="5"/>
      <c r="E64" s="231"/>
      <c r="F64" s="398"/>
      <c r="G64" s="398"/>
      <c r="H64" s="6"/>
      <c r="I64" s="7"/>
      <c r="J64" s="7"/>
      <c r="K64" s="30">
        <f t="shared" si="4"/>
        <v>0</v>
      </c>
      <c r="L64" s="395"/>
      <c r="M64" s="396"/>
      <c r="N64" s="397"/>
      <c r="O64" s="36">
        <f t="shared" si="3"/>
        <v>0</v>
      </c>
      <c r="P64" s="231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406"/>
      <c r="B65" s="24">
        <f t="shared" si="15"/>
        <v>0.24999999999999997</v>
      </c>
      <c r="C65" s="24">
        <f t="shared" si="16"/>
        <v>0.29166666666666663</v>
      </c>
      <c r="D65" s="5"/>
      <c r="E65" s="234"/>
      <c r="F65" s="398"/>
      <c r="G65" s="398"/>
      <c r="H65" s="6"/>
      <c r="I65" s="7"/>
      <c r="J65" s="7"/>
      <c r="K65" s="30">
        <f t="shared" si="4"/>
        <v>0</v>
      </c>
      <c r="L65" s="395"/>
      <c r="M65" s="396"/>
      <c r="N65" s="397"/>
      <c r="O65" s="36">
        <f t="shared" si="3"/>
        <v>0</v>
      </c>
      <c r="P65" s="231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406"/>
      <c r="B66" s="24">
        <f t="shared" si="15"/>
        <v>0.29166666666666663</v>
      </c>
      <c r="C66" s="24">
        <f t="shared" si="16"/>
        <v>0.33333333333333331</v>
      </c>
      <c r="D66" s="5"/>
      <c r="E66" s="234"/>
      <c r="F66" s="393"/>
      <c r="G66" s="394"/>
      <c r="H66" s="6"/>
      <c r="I66" s="7"/>
      <c r="J66" s="7"/>
      <c r="K66" s="30">
        <f t="shared" si="4"/>
        <v>0</v>
      </c>
      <c r="L66" s="395"/>
      <c r="M66" s="396"/>
      <c r="N66" s="397"/>
      <c r="O66" s="36">
        <f t="shared" si="3"/>
        <v>0</v>
      </c>
      <c r="P66" s="231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406"/>
      <c r="B67" s="24">
        <f t="shared" si="15"/>
        <v>0.33333333333333331</v>
      </c>
      <c r="C67" s="24">
        <f t="shared" si="16"/>
        <v>0.375</v>
      </c>
      <c r="D67" s="5"/>
      <c r="E67" s="234"/>
      <c r="F67" s="393"/>
      <c r="G67" s="394"/>
      <c r="H67" s="6"/>
      <c r="I67" s="7"/>
      <c r="J67" s="7"/>
      <c r="K67" s="30">
        <f t="shared" si="4"/>
        <v>0</v>
      </c>
      <c r="L67" s="395"/>
      <c r="M67" s="396"/>
      <c r="N67" s="397"/>
      <c r="O67" s="36">
        <f t="shared" si="3"/>
        <v>0</v>
      </c>
      <c r="P67" s="231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406"/>
      <c r="B68" s="24">
        <f t="shared" si="15"/>
        <v>0.375</v>
      </c>
      <c r="C68" s="24">
        <f t="shared" si="16"/>
        <v>0.41666666666666669</v>
      </c>
      <c r="D68" s="5"/>
      <c r="E68" s="234"/>
      <c r="F68" s="398"/>
      <c r="G68" s="398"/>
      <c r="H68" s="6"/>
      <c r="I68" s="7"/>
      <c r="J68" s="7"/>
      <c r="K68" s="30">
        <f t="shared" si="4"/>
        <v>0</v>
      </c>
      <c r="L68" s="395"/>
      <c r="M68" s="396"/>
      <c r="N68" s="397"/>
      <c r="O68" s="36">
        <f t="shared" si="3"/>
        <v>0</v>
      </c>
      <c r="P68" s="231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407"/>
      <c r="B69" s="25">
        <f t="shared" si="15"/>
        <v>0.41666666666666669</v>
      </c>
      <c r="C69" s="25">
        <f t="shared" si="16"/>
        <v>0.45833333333333337</v>
      </c>
      <c r="D69" s="15"/>
      <c r="E69" s="235"/>
      <c r="F69" s="401"/>
      <c r="G69" s="401"/>
      <c r="H69" s="12"/>
      <c r="I69" s="13"/>
      <c r="J69" s="13"/>
      <c r="K69" s="31">
        <f t="shared" si="4"/>
        <v>0</v>
      </c>
      <c r="L69" s="402"/>
      <c r="M69" s="403"/>
      <c r="N69" s="404"/>
      <c r="O69" s="231">
        <f t="shared" si="3"/>
        <v>0</v>
      </c>
      <c r="P69" s="232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405">
        <f>A39</f>
        <v>0</v>
      </c>
      <c r="B70" s="23">
        <f>B25</f>
        <v>0</v>
      </c>
      <c r="C70" s="23">
        <f>B70+1/24</f>
        <v>4.1666666666666664E-2</v>
      </c>
      <c r="D70" s="1"/>
      <c r="E70" s="233"/>
      <c r="F70" s="408"/>
      <c r="G70" s="409"/>
      <c r="H70" s="2"/>
      <c r="I70" s="3"/>
      <c r="J70" s="3"/>
      <c r="K70" s="29">
        <f t="shared" si="4"/>
        <v>0</v>
      </c>
      <c r="L70" s="410"/>
      <c r="M70" s="411"/>
      <c r="N70" s="412"/>
      <c r="O70" s="35">
        <f t="shared" si="3"/>
        <v>0</v>
      </c>
      <c r="P70" s="233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406"/>
      <c r="B71" s="24">
        <f>C70</f>
        <v>4.1666666666666664E-2</v>
      </c>
      <c r="C71" s="24">
        <f>B71+1/24</f>
        <v>8.3333333333333329E-2</v>
      </c>
      <c r="D71" s="5"/>
      <c r="E71" s="231"/>
      <c r="F71" s="393"/>
      <c r="G71" s="394"/>
      <c r="H71" s="6"/>
      <c r="I71" s="7"/>
      <c r="J71" s="7"/>
      <c r="K71" s="30">
        <f t="shared" si="4"/>
        <v>0</v>
      </c>
      <c r="L71" s="395"/>
      <c r="M71" s="396"/>
      <c r="N71" s="397"/>
      <c r="O71" s="36">
        <f t="shared" si="3"/>
        <v>0</v>
      </c>
      <c r="P71" s="231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40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231"/>
      <c r="F72" s="398"/>
      <c r="G72" s="398"/>
      <c r="H72" s="6"/>
      <c r="I72" s="7"/>
      <c r="J72" s="7"/>
      <c r="K72" s="30">
        <f t="shared" si="4"/>
        <v>0</v>
      </c>
      <c r="L72" s="395"/>
      <c r="M72" s="396"/>
      <c r="N72" s="397"/>
      <c r="O72" s="36">
        <f t="shared" si="3"/>
        <v>0</v>
      </c>
      <c r="P72" s="231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406"/>
      <c r="B73" s="24">
        <f t="shared" si="17"/>
        <v>0.125</v>
      </c>
      <c r="C73" s="24">
        <f t="shared" si="18"/>
        <v>0.16666666666666666</v>
      </c>
      <c r="D73" s="5"/>
      <c r="E73" s="231"/>
      <c r="F73" s="398"/>
      <c r="G73" s="398"/>
      <c r="H73" s="6"/>
      <c r="I73" s="7"/>
      <c r="J73" s="7"/>
      <c r="K73" s="30">
        <f t="shared" si="4"/>
        <v>0</v>
      </c>
      <c r="L73" s="395"/>
      <c r="M73" s="396"/>
      <c r="N73" s="397"/>
      <c r="O73" s="36">
        <f t="shared" si="3"/>
        <v>0</v>
      </c>
      <c r="P73" s="231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406"/>
      <c r="B74" s="24">
        <f t="shared" si="17"/>
        <v>0.16666666666666666</v>
      </c>
      <c r="C74" s="24">
        <f t="shared" si="18"/>
        <v>0.20833333333333331</v>
      </c>
      <c r="D74" s="5"/>
      <c r="E74" s="231"/>
      <c r="F74" s="398"/>
      <c r="G74" s="398"/>
      <c r="H74" s="6"/>
      <c r="I74" s="7"/>
      <c r="J74" s="7"/>
      <c r="K74" s="30">
        <f t="shared" si="4"/>
        <v>0</v>
      </c>
      <c r="L74" s="395"/>
      <c r="M74" s="396"/>
      <c r="N74" s="397"/>
      <c r="O74" s="36">
        <f t="shared" si="3"/>
        <v>0</v>
      </c>
      <c r="P74" s="231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406"/>
      <c r="B75" s="24">
        <f t="shared" si="17"/>
        <v>0.20833333333333331</v>
      </c>
      <c r="C75" s="24">
        <f t="shared" si="18"/>
        <v>0.24999999999999997</v>
      </c>
      <c r="D75" s="5"/>
      <c r="E75" s="231"/>
      <c r="F75" s="398"/>
      <c r="G75" s="398"/>
      <c r="H75" s="6"/>
      <c r="I75" s="7"/>
      <c r="J75" s="7"/>
      <c r="K75" s="30">
        <f t="shared" si="4"/>
        <v>0</v>
      </c>
      <c r="L75" s="395"/>
      <c r="M75" s="396"/>
      <c r="N75" s="397"/>
      <c r="O75" s="36">
        <f t="shared" si="3"/>
        <v>0</v>
      </c>
      <c r="P75" s="231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406"/>
      <c r="B76" s="24">
        <f t="shared" si="17"/>
        <v>0.24999999999999997</v>
      </c>
      <c r="C76" s="24">
        <f t="shared" si="18"/>
        <v>0.29166666666666663</v>
      </c>
      <c r="D76" s="5"/>
      <c r="E76" s="234"/>
      <c r="F76" s="398"/>
      <c r="G76" s="398"/>
      <c r="H76" s="6"/>
      <c r="I76" s="7"/>
      <c r="J76" s="7"/>
      <c r="K76" s="30">
        <f t="shared" si="4"/>
        <v>0</v>
      </c>
      <c r="L76" s="395"/>
      <c r="M76" s="396"/>
      <c r="N76" s="397"/>
      <c r="O76" s="36">
        <f t="shared" si="3"/>
        <v>0</v>
      </c>
      <c r="P76" s="231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406"/>
      <c r="B77" s="24">
        <f t="shared" si="17"/>
        <v>0.29166666666666663</v>
      </c>
      <c r="C77" s="24">
        <f t="shared" si="18"/>
        <v>0.33333333333333331</v>
      </c>
      <c r="D77" s="5"/>
      <c r="E77" s="234"/>
      <c r="F77" s="393"/>
      <c r="G77" s="394"/>
      <c r="H77" s="6"/>
      <c r="I77" s="7"/>
      <c r="J77" s="7"/>
      <c r="K77" s="30">
        <f t="shared" si="4"/>
        <v>0</v>
      </c>
      <c r="L77" s="395"/>
      <c r="M77" s="396"/>
      <c r="N77" s="397"/>
      <c r="O77" s="36">
        <f t="shared" si="3"/>
        <v>0</v>
      </c>
      <c r="P77" s="231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406"/>
      <c r="B78" s="24">
        <f t="shared" si="17"/>
        <v>0.33333333333333331</v>
      </c>
      <c r="C78" s="24">
        <f t="shared" si="18"/>
        <v>0.375</v>
      </c>
      <c r="D78" s="5"/>
      <c r="E78" s="234"/>
      <c r="F78" s="393"/>
      <c r="G78" s="394"/>
      <c r="H78" s="6"/>
      <c r="I78" s="7"/>
      <c r="J78" s="7"/>
      <c r="K78" s="30">
        <f t="shared" si="4"/>
        <v>0</v>
      </c>
      <c r="L78" s="395"/>
      <c r="M78" s="396"/>
      <c r="N78" s="397"/>
      <c r="O78" s="36">
        <f t="shared" si="3"/>
        <v>0</v>
      </c>
      <c r="P78" s="231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406"/>
      <c r="B79" s="24">
        <f t="shared" si="17"/>
        <v>0.375</v>
      </c>
      <c r="C79" s="24">
        <f t="shared" si="18"/>
        <v>0.41666666666666669</v>
      </c>
      <c r="D79" s="5"/>
      <c r="E79" s="234"/>
      <c r="F79" s="398"/>
      <c r="G79" s="398"/>
      <c r="H79" s="6"/>
      <c r="I79" s="7"/>
      <c r="J79" s="7"/>
      <c r="K79" s="30">
        <f t="shared" si="4"/>
        <v>0</v>
      </c>
      <c r="L79" s="395"/>
      <c r="M79" s="396"/>
      <c r="N79" s="397"/>
      <c r="O79" s="36">
        <f t="shared" si="3"/>
        <v>0</v>
      </c>
      <c r="P79" s="231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407"/>
      <c r="B80" s="25">
        <f t="shared" si="17"/>
        <v>0.41666666666666669</v>
      </c>
      <c r="C80" s="25">
        <f t="shared" si="18"/>
        <v>0.45833333333333337</v>
      </c>
      <c r="D80" s="15"/>
      <c r="E80" s="235"/>
      <c r="F80" s="401"/>
      <c r="G80" s="401"/>
      <c r="H80" s="12"/>
      <c r="I80" s="13"/>
      <c r="J80" s="13"/>
      <c r="K80" s="31">
        <f t="shared" si="4"/>
        <v>0</v>
      </c>
      <c r="L80" s="402"/>
      <c r="M80" s="403"/>
      <c r="N80" s="404"/>
      <c r="O80" s="231">
        <f t="shared" si="3"/>
        <v>0</v>
      </c>
      <c r="P80" s="232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405">
        <f>A40</f>
        <v>0</v>
      </c>
      <c r="B81" s="23">
        <f>B27</f>
        <v>0</v>
      </c>
      <c r="C81" s="23">
        <f>B81+1/24</f>
        <v>4.1666666666666664E-2</v>
      </c>
      <c r="D81" s="1"/>
      <c r="E81" s="233"/>
      <c r="F81" s="408"/>
      <c r="G81" s="409"/>
      <c r="H81" s="2"/>
      <c r="I81" s="3"/>
      <c r="J81" s="3"/>
      <c r="K81" s="29">
        <f t="shared" si="4"/>
        <v>0</v>
      </c>
      <c r="L81" s="410"/>
      <c r="M81" s="411"/>
      <c r="N81" s="412"/>
      <c r="O81" s="35">
        <f t="shared" si="3"/>
        <v>0</v>
      </c>
      <c r="P81" s="233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406"/>
      <c r="B82" s="24">
        <f>C81</f>
        <v>4.1666666666666664E-2</v>
      </c>
      <c r="C82" s="24">
        <f>B82+1/24</f>
        <v>8.3333333333333329E-2</v>
      </c>
      <c r="D82" s="5"/>
      <c r="E82" s="231"/>
      <c r="F82" s="393"/>
      <c r="G82" s="394"/>
      <c r="H82" s="6"/>
      <c r="I82" s="7"/>
      <c r="J82" s="7"/>
      <c r="K82" s="30">
        <f t="shared" si="4"/>
        <v>0</v>
      </c>
      <c r="L82" s="395"/>
      <c r="M82" s="396"/>
      <c r="N82" s="397"/>
      <c r="O82" s="36">
        <f t="shared" si="3"/>
        <v>0</v>
      </c>
      <c r="P82" s="231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40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231"/>
      <c r="F83" s="398"/>
      <c r="G83" s="398"/>
      <c r="H83" s="6"/>
      <c r="I83" s="7"/>
      <c r="J83" s="7"/>
      <c r="K83" s="30">
        <f t="shared" si="4"/>
        <v>0</v>
      </c>
      <c r="L83" s="395"/>
      <c r="M83" s="396"/>
      <c r="N83" s="397"/>
      <c r="O83" s="36">
        <f t="shared" si="3"/>
        <v>0</v>
      </c>
      <c r="P83" s="231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406"/>
      <c r="B84" s="24">
        <f t="shared" si="19"/>
        <v>0.125</v>
      </c>
      <c r="C84" s="24">
        <f t="shared" si="20"/>
        <v>0.16666666666666666</v>
      </c>
      <c r="D84" s="5"/>
      <c r="E84" s="231"/>
      <c r="F84" s="398"/>
      <c r="G84" s="398"/>
      <c r="H84" s="6"/>
      <c r="I84" s="7"/>
      <c r="J84" s="7"/>
      <c r="K84" s="30">
        <f t="shared" si="4"/>
        <v>0</v>
      </c>
      <c r="L84" s="395"/>
      <c r="M84" s="396"/>
      <c r="N84" s="397"/>
      <c r="O84" s="36">
        <f t="shared" si="3"/>
        <v>0</v>
      </c>
      <c r="P84" s="231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406"/>
      <c r="B85" s="24">
        <f t="shared" si="19"/>
        <v>0.16666666666666666</v>
      </c>
      <c r="C85" s="24">
        <f t="shared" si="20"/>
        <v>0.20833333333333331</v>
      </c>
      <c r="D85" s="5"/>
      <c r="E85" s="231"/>
      <c r="F85" s="398"/>
      <c r="G85" s="398"/>
      <c r="H85" s="6"/>
      <c r="I85" s="7"/>
      <c r="J85" s="7"/>
      <c r="K85" s="30">
        <f t="shared" si="4"/>
        <v>0</v>
      </c>
      <c r="L85" s="395"/>
      <c r="M85" s="396"/>
      <c r="N85" s="397"/>
      <c r="O85" s="36">
        <f t="shared" si="3"/>
        <v>0</v>
      </c>
      <c r="P85" s="231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406"/>
      <c r="B86" s="24">
        <f t="shared" si="19"/>
        <v>0.20833333333333331</v>
      </c>
      <c r="C86" s="24">
        <f t="shared" si="20"/>
        <v>0.24999999999999997</v>
      </c>
      <c r="D86" s="5"/>
      <c r="E86" s="231"/>
      <c r="F86" s="398"/>
      <c r="G86" s="398"/>
      <c r="H86" s="6"/>
      <c r="I86" s="7"/>
      <c r="J86" s="7"/>
      <c r="K86" s="30">
        <f t="shared" si="4"/>
        <v>0</v>
      </c>
      <c r="L86" s="395"/>
      <c r="M86" s="396"/>
      <c r="N86" s="397"/>
      <c r="O86" s="36">
        <f t="shared" si="3"/>
        <v>0</v>
      </c>
      <c r="P86" s="231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406"/>
      <c r="B87" s="24">
        <f t="shared" si="19"/>
        <v>0.24999999999999997</v>
      </c>
      <c r="C87" s="24">
        <f t="shared" si="20"/>
        <v>0.29166666666666663</v>
      </c>
      <c r="D87" s="5"/>
      <c r="E87" s="234"/>
      <c r="F87" s="398"/>
      <c r="G87" s="398"/>
      <c r="H87" s="6"/>
      <c r="I87" s="7"/>
      <c r="J87" s="7"/>
      <c r="K87" s="30">
        <f t="shared" si="4"/>
        <v>0</v>
      </c>
      <c r="L87" s="395"/>
      <c r="M87" s="396"/>
      <c r="N87" s="397"/>
      <c r="O87" s="36">
        <f t="shared" si="3"/>
        <v>0</v>
      </c>
      <c r="P87" s="231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406"/>
      <c r="B88" s="24">
        <f t="shared" si="19"/>
        <v>0.29166666666666663</v>
      </c>
      <c r="C88" s="24">
        <f t="shared" si="20"/>
        <v>0.33333333333333331</v>
      </c>
      <c r="D88" s="5"/>
      <c r="E88" s="234"/>
      <c r="F88" s="393"/>
      <c r="G88" s="394"/>
      <c r="H88" s="6"/>
      <c r="I88" s="7"/>
      <c r="J88" s="7"/>
      <c r="K88" s="30">
        <f t="shared" si="4"/>
        <v>0</v>
      </c>
      <c r="L88" s="395"/>
      <c r="M88" s="396"/>
      <c r="N88" s="397"/>
      <c r="O88" s="36">
        <f t="shared" si="3"/>
        <v>0</v>
      </c>
      <c r="P88" s="231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406"/>
      <c r="B89" s="24">
        <f t="shared" si="19"/>
        <v>0.33333333333333331</v>
      </c>
      <c r="C89" s="24">
        <f t="shared" si="20"/>
        <v>0.375</v>
      </c>
      <c r="D89" s="5"/>
      <c r="E89" s="234"/>
      <c r="F89" s="393"/>
      <c r="G89" s="394"/>
      <c r="H89" s="6"/>
      <c r="I89" s="7"/>
      <c r="J89" s="7"/>
      <c r="K89" s="30">
        <f t="shared" si="4"/>
        <v>0</v>
      </c>
      <c r="L89" s="395"/>
      <c r="M89" s="396"/>
      <c r="N89" s="397"/>
      <c r="O89" s="36">
        <f t="shared" si="3"/>
        <v>0</v>
      </c>
      <c r="P89" s="231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406"/>
      <c r="B90" s="24">
        <f t="shared" si="19"/>
        <v>0.375</v>
      </c>
      <c r="C90" s="24">
        <f t="shared" si="20"/>
        <v>0.41666666666666669</v>
      </c>
      <c r="D90" s="5"/>
      <c r="E90" s="234"/>
      <c r="F90" s="398"/>
      <c r="G90" s="398"/>
      <c r="H90" s="6"/>
      <c r="I90" s="7"/>
      <c r="J90" s="7"/>
      <c r="K90" s="30">
        <f t="shared" si="4"/>
        <v>0</v>
      </c>
      <c r="L90" s="395"/>
      <c r="M90" s="396"/>
      <c r="N90" s="397"/>
      <c r="O90" s="36">
        <f t="shared" si="3"/>
        <v>0</v>
      </c>
      <c r="P90" s="231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407"/>
      <c r="B91" s="25">
        <f t="shared" si="19"/>
        <v>0.41666666666666669</v>
      </c>
      <c r="C91" s="25">
        <f t="shared" si="20"/>
        <v>0.45833333333333337</v>
      </c>
      <c r="D91" s="15"/>
      <c r="E91" s="235"/>
      <c r="F91" s="401"/>
      <c r="G91" s="401"/>
      <c r="H91" s="12"/>
      <c r="I91" s="13"/>
      <c r="J91" s="13"/>
      <c r="K91" s="31">
        <f t="shared" si="4"/>
        <v>0</v>
      </c>
      <c r="L91" s="402"/>
      <c r="M91" s="403"/>
      <c r="N91" s="404"/>
      <c r="O91" s="231">
        <f t="shared" si="3"/>
        <v>0</v>
      </c>
      <c r="P91" s="232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406">
        <f>A41</f>
        <v>0</v>
      </c>
      <c r="B92" s="23">
        <f>B29</f>
        <v>0</v>
      </c>
      <c r="C92" s="23">
        <f>B92+1/24</f>
        <v>4.1666666666666664E-2</v>
      </c>
      <c r="D92" s="1"/>
      <c r="E92" s="233"/>
      <c r="F92" s="408"/>
      <c r="G92" s="409"/>
      <c r="H92" s="2"/>
      <c r="I92" s="3"/>
      <c r="J92" s="3"/>
      <c r="K92" s="29">
        <f t="shared" si="4"/>
        <v>0</v>
      </c>
      <c r="L92" s="410"/>
      <c r="M92" s="411"/>
      <c r="N92" s="412"/>
      <c r="O92" s="35">
        <f t="shared" si="3"/>
        <v>0</v>
      </c>
      <c r="P92" s="233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406"/>
      <c r="B93" s="24">
        <f>C92</f>
        <v>4.1666666666666664E-2</v>
      </c>
      <c r="C93" s="24">
        <f>B93+1/24</f>
        <v>8.3333333333333329E-2</v>
      </c>
      <c r="D93" s="5"/>
      <c r="E93" s="231"/>
      <c r="F93" s="393"/>
      <c r="G93" s="394"/>
      <c r="H93" s="6"/>
      <c r="I93" s="7"/>
      <c r="J93" s="7"/>
      <c r="K93" s="30">
        <f t="shared" si="4"/>
        <v>0</v>
      </c>
      <c r="L93" s="395"/>
      <c r="M93" s="396"/>
      <c r="N93" s="397"/>
      <c r="O93" s="36">
        <f t="shared" si="3"/>
        <v>0</v>
      </c>
      <c r="P93" s="231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40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231"/>
      <c r="F94" s="398"/>
      <c r="G94" s="398"/>
      <c r="H94" s="6"/>
      <c r="I94" s="7"/>
      <c r="J94" s="7"/>
      <c r="K94" s="30">
        <f t="shared" si="4"/>
        <v>0</v>
      </c>
      <c r="L94" s="395"/>
      <c r="M94" s="396"/>
      <c r="N94" s="397"/>
      <c r="O94" s="36">
        <f t="shared" si="3"/>
        <v>0</v>
      </c>
      <c r="P94" s="231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406"/>
      <c r="B95" s="24">
        <f t="shared" si="21"/>
        <v>0.125</v>
      </c>
      <c r="C95" s="24">
        <f t="shared" si="22"/>
        <v>0.16666666666666666</v>
      </c>
      <c r="D95" s="5"/>
      <c r="E95" s="231"/>
      <c r="F95" s="398"/>
      <c r="G95" s="398"/>
      <c r="H95" s="6"/>
      <c r="I95" s="7"/>
      <c r="J95" s="7"/>
      <c r="K95" s="30">
        <f t="shared" si="4"/>
        <v>0</v>
      </c>
      <c r="L95" s="395"/>
      <c r="M95" s="396"/>
      <c r="N95" s="397"/>
      <c r="O95" s="36">
        <f t="shared" si="3"/>
        <v>0</v>
      </c>
      <c r="P95" s="231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406"/>
      <c r="B96" s="24">
        <f t="shared" si="21"/>
        <v>0.16666666666666666</v>
      </c>
      <c r="C96" s="24">
        <f t="shared" si="22"/>
        <v>0.20833333333333331</v>
      </c>
      <c r="D96" s="5"/>
      <c r="E96" s="231"/>
      <c r="F96" s="398"/>
      <c r="G96" s="398"/>
      <c r="H96" s="6"/>
      <c r="I96" s="7"/>
      <c r="J96" s="7"/>
      <c r="K96" s="30">
        <f t="shared" si="4"/>
        <v>0</v>
      </c>
      <c r="L96" s="395"/>
      <c r="M96" s="396"/>
      <c r="N96" s="397"/>
      <c r="O96" s="36">
        <f t="shared" si="3"/>
        <v>0</v>
      </c>
      <c r="P96" s="231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406"/>
      <c r="B97" s="24">
        <f t="shared" si="21"/>
        <v>0.20833333333333331</v>
      </c>
      <c r="C97" s="24">
        <f t="shared" si="22"/>
        <v>0.24999999999999997</v>
      </c>
      <c r="D97" s="5"/>
      <c r="E97" s="231"/>
      <c r="F97" s="398"/>
      <c r="G97" s="398"/>
      <c r="H97" s="6"/>
      <c r="I97" s="7"/>
      <c r="J97" s="7"/>
      <c r="K97" s="30">
        <f t="shared" si="4"/>
        <v>0</v>
      </c>
      <c r="L97" s="395"/>
      <c r="M97" s="396"/>
      <c r="N97" s="397"/>
      <c r="O97" s="36">
        <f t="shared" si="3"/>
        <v>0</v>
      </c>
      <c r="P97" s="231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406"/>
      <c r="B98" s="24">
        <f t="shared" si="21"/>
        <v>0.24999999999999997</v>
      </c>
      <c r="C98" s="24">
        <f t="shared" si="22"/>
        <v>0.29166666666666663</v>
      </c>
      <c r="D98" s="5"/>
      <c r="E98" s="234"/>
      <c r="F98" s="398"/>
      <c r="G98" s="398"/>
      <c r="H98" s="6"/>
      <c r="I98" s="7"/>
      <c r="J98" s="7"/>
      <c r="K98" s="30">
        <f t="shared" si="4"/>
        <v>0</v>
      </c>
      <c r="L98" s="395"/>
      <c r="M98" s="396"/>
      <c r="N98" s="397"/>
      <c r="O98" s="36">
        <f t="shared" si="3"/>
        <v>0</v>
      </c>
      <c r="P98" s="231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406"/>
      <c r="B99" s="24">
        <f t="shared" si="21"/>
        <v>0.29166666666666663</v>
      </c>
      <c r="C99" s="24">
        <f t="shared" si="22"/>
        <v>0.33333333333333331</v>
      </c>
      <c r="D99" s="5"/>
      <c r="E99" s="234"/>
      <c r="F99" s="393"/>
      <c r="G99" s="394"/>
      <c r="H99" s="6"/>
      <c r="I99" s="7"/>
      <c r="J99" s="7"/>
      <c r="K99" s="30">
        <f t="shared" si="4"/>
        <v>0</v>
      </c>
      <c r="L99" s="395"/>
      <c r="M99" s="396"/>
      <c r="N99" s="397"/>
      <c r="O99" s="36">
        <f t="shared" si="3"/>
        <v>0</v>
      </c>
      <c r="P99" s="231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406"/>
      <c r="B100" s="24">
        <f t="shared" si="21"/>
        <v>0.33333333333333331</v>
      </c>
      <c r="C100" s="24">
        <f t="shared" si="22"/>
        <v>0.375</v>
      </c>
      <c r="D100" s="5"/>
      <c r="E100" s="234"/>
      <c r="F100" s="393"/>
      <c r="G100" s="394"/>
      <c r="H100" s="6"/>
      <c r="I100" s="7"/>
      <c r="J100" s="7"/>
      <c r="K100" s="30">
        <f t="shared" si="4"/>
        <v>0</v>
      </c>
      <c r="L100" s="395"/>
      <c r="M100" s="396"/>
      <c r="N100" s="397"/>
      <c r="O100" s="36">
        <f t="shared" si="3"/>
        <v>0</v>
      </c>
      <c r="P100" s="231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406"/>
      <c r="B101" s="24">
        <f t="shared" si="21"/>
        <v>0.375</v>
      </c>
      <c r="C101" s="24">
        <f t="shared" si="22"/>
        <v>0.41666666666666669</v>
      </c>
      <c r="D101" s="5"/>
      <c r="E101" s="234"/>
      <c r="F101" s="398"/>
      <c r="G101" s="398"/>
      <c r="H101" s="6"/>
      <c r="I101" s="7"/>
      <c r="J101" s="7"/>
      <c r="K101" s="30">
        <f t="shared" si="4"/>
        <v>0</v>
      </c>
      <c r="L101" s="395"/>
      <c r="M101" s="396"/>
      <c r="N101" s="397"/>
      <c r="O101" s="36">
        <f t="shared" si="3"/>
        <v>0</v>
      </c>
      <c r="P101" s="231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407"/>
      <c r="B102" s="25">
        <f t="shared" si="21"/>
        <v>0.41666666666666669</v>
      </c>
      <c r="C102" s="25">
        <f t="shared" si="22"/>
        <v>0.45833333333333337</v>
      </c>
      <c r="D102" s="15"/>
      <c r="E102" s="235"/>
      <c r="F102" s="401"/>
      <c r="G102" s="401"/>
      <c r="H102" s="12"/>
      <c r="I102" s="13"/>
      <c r="J102" s="13"/>
      <c r="K102" s="31">
        <f t="shared" si="4"/>
        <v>0</v>
      </c>
      <c r="L102" s="402"/>
      <c r="M102" s="403"/>
      <c r="N102" s="404"/>
      <c r="O102" s="231">
        <f t="shared" si="3"/>
        <v>0</v>
      </c>
      <c r="P102" s="232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405">
        <f>A42</f>
        <v>0</v>
      </c>
      <c r="B103" s="23">
        <f>B31</f>
        <v>0</v>
      </c>
      <c r="C103" s="23">
        <f>B103+1/24</f>
        <v>4.1666666666666664E-2</v>
      </c>
      <c r="D103" s="1"/>
      <c r="E103" s="233"/>
      <c r="F103" s="408"/>
      <c r="G103" s="409"/>
      <c r="H103" s="2"/>
      <c r="I103" s="3"/>
      <c r="J103" s="3"/>
      <c r="K103" s="29">
        <f t="shared" si="4"/>
        <v>0</v>
      </c>
      <c r="L103" s="410"/>
      <c r="M103" s="411"/>
      <c r="N103" s="412"/>
      <c r="O103" s="35">
        <f t="shared" si="3"/>
        <v>0</v>
      </c>
      <c r="P103" s="233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406"/>
      <c r="B104" s="24">
        <f>C103</f>
        <v>4.1666666666666664E-2</v>
      </c>
      <c r="C104" s="24">
        <f>B104+1/24</f>
        <v>8.3333333333333329E-2</v>
      </c>
      <c r="D104" s="5"/>
      <c r="E104" s="231"/>
      <c r="F104" s="393"/>
      <c r="G104" s="394"/>
      <c r="H104" s="6"/>
      <c r="I104" s="7"/>
      <c r="J104" s="7"/>
      <c r="K104" s="30">
        <f t="shared" si="4"/>
        <v>0</v>
      </c>
      <c r="L104" s="395"/>
      <c r="M104" s="396"/>
      <c r="N104" s="397"/>
      <c r="O104" s="36">
        <f t="shared" si="3"/>
        <v>0</v>
      </c>
      <c r="P104" s="231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40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231"/>
      <c r="F105" s="398"/>
      <c r="G105" s="398"/>
      <c r="H105" s="6"/>
      <c r="I105" s="7"/>
      <c r="J105" s="7"/>
      <c r="K105" s="30">
        <f t="shared" si="4"/>
        <v>0</v>
      </c>
      <c r="L105" s="395"/>
      <c r="M105" s="396"/>
      <c r="N105" s="397"/>
      <c r="O105" s="36">
        <f t="shared" si="3"/>
        <v>0</v>
      </c>
      <c r="P105" s="231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406"/>
      <c r="B106" s="24">
        <f t="shared" si="23"/>
        <v>0.125</v>
      </c>
      <c r="C106" s="24">
        <f t="shared" si="24"/>
        <v>0.16666666666666666</v>
      </c>
      <c r="D106" s="5"/>
      <c r="E106" s="231"/>
      <c r="F106" s="398"/>
      <c r="G106" s="398"/>
      <c r="H106" s="6"/>
      <c r="I106" s="7"/>
      <c r="J106" s="7"/>
      <c r="K106" s="30">
        <f t="shared" si="4"/>
        <v>0</v>
      </c>
      <c r="L106" s="395"/>
      <c r="M106" s="396"/>
      <c r="N106" s="397"/>
      <c r="O106" s="36">
        <f t="shared" si="3"/>
        <v>0</v>
      </c>
      <c r="P106" s="231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406"/>
      <c r="B107" s="24">
        <f t="shared" si="23"/>
        <v>0.16666666666666666</v>
      </c>
      <c r="C107" s="24">
        <f t="shared" si="24"/>
        <v>0.20833333333333331</v>
      </c>
      <c r="D107" s="5"/>
      <c r="E107" s="231"/>
      <c r="F107" s="398"/>
      <c r="G107" s="398"/>
      <c r="H107" s="6"/>
      <c r="I107" s="7"/>
      <c r="J107" s="7"/>
      <c r="K107" s="30">
        <f t="shared" si="4"/>
        <v>0</v>
      </c>
      <c r="L107" s="395"/>
      <c r="M107" s="396"/>
      <c r="N107" s="397"/>
      <c r="O107" s="36">
        <f t="shared" si="3"/>
        <v>0</v>
      </c>
      <c r="P107" s="231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406"/>
      <c r="B108" s="24">
        <f t="shared" si="23"/>
        <v>0.20833333333333331</v>
      </c>
      <c r="C108" s="24">
        <f t="shared" si="24"/>
        <v>0.24999999999999997</v>
      </c>
      <c r="D108" s="5"/>
      <c r="E108" s="231"/>
      <c r="F108" s="398"/>
      <c r="G108" s="398"/>
      <c r="H108" s="6"/>
      <c r="I108" s="7"/>
      <c r="J108" s="7"/>
      <c r="K108" s="30">
        <f t="shared" si="4"/>
        <v>0</v>
      </c>
      <c r="L108" s="395"/>
      <c r="M108" s="396"/>
      <c r="N108" s="397"/>
      <c r="O108" s="36">
        <f t="shared" si="3"/>
        <v>0</v>
      </c>
      <c r="P108" s="231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406"/>
      <c r="B109" s="24">
        <f t="shared" si="23"/>
        <v>0.24999999999999997</v>
      </c>
      <c r="C109" s="24">
        <f t="shared" si="24"/>
        <v>0.29166666666666663</v>
      </c>
      <c r="D109" s="5"/>
      <c r="E109" s="234"/>
      <c r="F109" s="398"/>
      <c r="G109" s="398"/>
      <c r="H109" s="6"/>
      <c r="I109" s="7"/>
      <c r="J109" s="7"/>
      <c r="K109" s="30">
        <f t="shared" si="4"/>
        <v>0</v>
      </c>
      <c r="L109" s="395"/>
      <c r="M109" s="396"/>
      <c r="N109" s="397"/>
      <c r="O109" s="36">
        <f t="shared" si="3"/>
        <v>0</v>
      </c>
      <c r="P109" s="231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406"/>
      <c r="B110" s="24">
        <f t="shared" si="23"/>
        <v>0.29166666666666663</v>
      </c>
      <c r="C110" s="24">
        <f t="shared" si="24"/>
        <v>0.33333333333333331</v>
      </c>
      <c r="D110" s="5"/>
      <c r="E110" s="234"/>
      <c r="F110" s="393"/>
      <c r="G110" s="394"/>
      <c r="H110" s="6"/>
      <c r="I110" s="7"/>
      <c r="J110" s="7"/>
      <c r="K110" s="30">
        <f t="shared" si="4"/>
        <v>0</v>
      </c>
      <c r="L110" s="395"/>
      <c r="M110" s="396"/>
      <c r="N110" s="397"/>
      <c r="O110" s="36">
        <f t="shared" si="3"/>
        <v>0</v>
      </c>
      <c r="P110" s="231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406"/>
      <c r="B111" s="24">
        <f t="shared" si="23"/>
        <v>0.33333333333333331</v>
      </c>
      <c r="C111" s="24">
        <f t="shared" si="24"/>
        <v>0.375</v>
      </c>
      <c r="D111" s="5"/>
      <c r="E111" s="234"/>
      <c r="F111" s="393"/>
      <c r="G111" s="394"/>
      <c r="H111" s="6"/>
      <c r="I111" s="7"/>
      <c r="J111" s="7"/>
      <c r="K111" s="30">
        <f t="shared" si="4"/>
        <v>0</v>
      </c>
      <c r="L111" s="395"/>
      <c r="M111" s="396"/>
      <c r="N111" s="397"/>
      <c r="O111" s="36">
        <f t="shared" ref="O111:O113" si="25">IF(H111=$V$5,$F$7,"")</f>
        <v>0</v>
      </c>
      <c r="P111" s="231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406"/>
      <c r="B112" s="24">
        <f t="shared" si="23"/>
        <v>0.375</v>
      </c>
      <c r="C112" s="24">
        <f t="shared" si="24"/>
        <v>0.41666666666666669</v>
      </c>
      <c r="D112" s="5"/>
      <c r="E112" s="234"/>
      <c r="F112" s="398"/>
      <c r="G112" s="398"/>
      <c r="H112" s="6"/>
      <c r="I112" s="7"/>
      <c r="J112" s="7"/>
      <c r="K112" s="30">
        <f t="shared" ref="K112:K113" si="26">(J112-I112+(J112&lt;I112))*24*60</f>
        <v>0</v>
      </c>
      <c r="L112" s="395"/>
      <c r="M112" s="396"/>
      <c r="N112" s="397"/>
      <c r="O112" s="36">
        <f t="shared" si="25"/>
        <v>0</v>
      </c>
      <c r="P112" s="231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407"/>
      <c r="B113" s="25">
        <f t="shared" si="23"/>
        <v>0.41666666666666669</v>
      </c>
      <c r="C113" s="25">
        <f t="shared" si="24"/>
        <v>0.45833333333333337</v>
      </c>
      <c r="D113" s="15"/>
      <c r="E113" s="235"/>
      <c r="F113" s="401"/>
      <c r="G113" s="401"/>
      <c r="H113" s="12"/>
      <c r="I113" s="13"/>
      <c r="J113" s="13"/>
      <c r="K113" s="31">
        <f t="shared" si="26"/>
        <v>0</v>
      </c>
      <c r="L113" s="402"/>
      <c r="M113" s="403"/>
      <c r="N113" s="404"/>
      <c r="O113" s="232">
        <f t="shared" si="25"/>
        <v>0</v>
      </c>
      <c r="P113" s="232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5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220"/>
      <c r="S116" s="220"/>
      <c r="T116" s="220"/>
      <c r="U116" s="220"/>
    </row>
    <row r="117" spans="1:28" ht="15.75" thickBot="1">
      <c r="A117" s="258" t="s">
        <v>90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221"/>
      <c r="S117" s="221"/>
      <c r="T117" s="221"/>
      <c r="U117" s="221"/>
    </row>
    <row r="118" spans="1:28" ht="18.75" thickBot="1">
      <c r="A118" s="259" t="s">
        <v>62</v>
      </c>
      <c r="B118" s="260"/>
      <c r="C118" s="260"/>
      <c r="D118" s="260"/>
      <c r="E118" s="261"/>
      <c r="F118" s="413"/>
      <c r="G118" s="414"/>
      <c r="H118" s="415"/>
      <c r="I118" s="81" t="s">
        <v>47</v>
      </c>
      <c r="J118" s="82">
        <v>2000</v>
      </c>
      <c r="K118" s="83" t="s">
        <v>54</v>
      </c>
      <c r="L118" s="84">
        <v>720</v>
      </c>
    </row>
    <row r="119" spans="1:28" ht="20.25" customHeight="1">
      <c r="A119" s="468" t="s">
        <v>8</v>
      </c>
      <c r="B119" s="468"/>
      <c r="C119" s="468"/>
      <c r="D119" s="468"/>
      <c r="E119" s="468"/>
      <c r="F119" s="468" t="s">
        <v>34</v>
      </c>
      <c r="G119" s="468"/>
      <c r="H119" s="468"/>
      <c r="I119" s="468" t="s">
        <v>9</v>
      </c>
      <c r="J119" s="468"/>
      <c r="K119" s="468" t="s">
        <v>16</v>
      </c>
      <c r="L119" s="468"/>
      <c r="M119" s="85"/>
      <c r="N119" s="269" t="s">
        <v>28</v>
      </c>
      <c r="O119" s="270"/>
      <c r="P119" s="270"/>
      <c r="Q119" s="270"/>
      <c r="R119" s="270"/>
      <c r="S119" s="270"/>
      <c r="T119" s="270"/>
      <c r="U119" s="271"/>
      <c r="X119" s="86"/>
    </row>
    <row r="120" spans="1:28" ht="14.25">
      <c r="A120" s="466" t="s">
        <v>63</v>
      </c>
      <c r="B120" s="467"/>
      <c r="C120" s="467"/>
      <c r="D120" s="467"/>
      <c r="E120" s="467"/>
      <c r="F120" s="461"/>
      <c r="G120" s="461"/>
      <c r="H120" s="461"/>
      <c r="I120" s="460" t="s">
        <v>430</v>
      </c>
      <c r="J120" s="460" t="s">
        <v>430</v>
      </c>
      <c r="K120" s="461"/>
      <c r="L120" s="461"/>
      <c r="N120" s="296"/>
      <c r="O120" s="280" t="s">
        <v>29</v>
      </c>
      <c r="P120" s="281"/>
      <c r="Q120" s="281"/>
      <c r="R120" s="222"/>
      <c r="S120" s="222"/>
      <c r="T120" s="222"/>
      <c r="U120" s="87"/>
      <c r="X120" s="88"/>
    </row>
    <row r="121" spans="1:28" ht="14.25">
      <c r="A121" s="466" t="s">
        <v>7</v>
      </c>
      <c r="B121" s="467"/>
      <c r="C121" s="467"/>
      <c r="D121" s="467"/>
      <c r="E121" s="465"/>
      <c r="F121" s="461"/>
      <c r="G121" s="461"/>
      <c r="H121" s="461"/>
      <c r="I121" s="460" t="s">
        <v>431</v>
      </c>
      <c r="J121" s="460" t="s">
        <v>431</v>
      </c>
      <c r="K121" s="461"/>
      <c r="L121" s="461"/>
      <c r="N121" s="297"/>
      <c r="O121" s="298"/>
      <c r="P121" s="299"/>
      <c r="Q121" s="299"/>
      <c r="R121" s="225"/>
      <c r="S121" s="225"/>
      <c r="T121" s="225"/>
      <c r="U121" s="89"/>
      <c r="X121" s="88"/>
    </row>
    <row r="122" spans="1:28" ht="16.5" customHeight="1">
      <c r="A122" s="469" t="s">
        <v>46</v>
      </c>
      <c r="B122" s="460"/>
      <c r="C122" s="460"/>
      <c r="D122" s="460"/>
      <c r="E122" s="464"/>
      <c r="F122" s="461"/>
      <c r="G122" s="461"/>
      <c r="H122" s="461"/>
      <c r="I122" s="460" t="s">
        <v>432</v>
      </c>
      <c r="J122" s="460" t="s">
        <v>432</v>
      </c>
      <c r="K122" s="461"/>
      <c r="L122" s="461"/>
      <c r="N122" s="278"/>
      <c r="O122" s="280" t="s">
        <v>30</v>
      </c>
      <c r="P122" s="281"/>
      <c r="Q122" s="282"/>
      <c r="R122" s="223"/>
      <c r="S122" s="223"/>
      <c r="T122" s="223"/>
      <c r="U122" s="87"/>
      <c r="X122" s="88"/>
    </row>
    <row r="123" spans="1:28" ht="16.5" customHeight="1" thickBot="1">
      <c r="A123" s="460"/>
      <c r="B123" s="460"/>
      <c r="C123" s="460"/>
      <c r="D123" s="460"/>
      <c r="E123" s="460"/>
      <c r="F123" s="461"/>
      <c r="G123" s="461"/>
      <c r="H123" s="461"/>
      <c r="I123" s="460" t="s">
        <v>433</v>
      </c>
      <c r="J123" s="460" t="s">
        <v>433</v>
      </c>
      <c r="K123" s="461"/>
      <c r="L123" s="461"/>
      <c r="N123" s="279"/>
      <c r="O123" s="283"/>
      <c r="P123" s="284"/>
      <c r="Q123" s="285"/>
      <c r="R123" s="224"/>
      <c r="S123" s="224"/>
      <c r="T123" s="224"/>
      <c r="U123" s="91"/>
      <c r="X123" s="88"/>
    </row>
    <row r="124" spans="1:28" ht="14.25">
      <c r="A124" s="460"/>
      <c r="B124" s="460"/>
      <c r="C124" s="460"/>
      <c r="D124" s="460"/>
      <c r="E124" s="460"/>
      <c r="F124" s="461"/>
      <c r="G124" s="461"/>
      <c r="H124" s="461"/>
      <c r="I124" s="460" t="s">
        <v>433</v>
      </c>
      <c r="J124" s="460" t="s">
        <v>433</v>
      </c>
      <c r="K124" s="461"/>
      <c r="L124" s="461"/>
      <c r="N124" s="309"/>
      <c r="O124" s="309"/>
      <c r="P124" s="310"/>
      <c r="Q124" s="310"/>
      <c r="R124" s="227"/>
      <c r="S124" s="227"/>
      <c r="T124" s="227"/>
      <c r="U124" s="227"/>
      <c r="X124" s="88"/>
    </row>
    <row r="125" spans="1:28" ht="14.45" customHeight="1">
      <c r="A125" s="460"/>
      <c r="B125" s="460"/>
      <c r="C125" s="460"/>
      <c r="D125" s="460"/>
      <c r="E125" s="460"/>
      <c r="F125" s="461"/>
      <c r="G125" s="461"/>
      <c r="H125" s="461"/>
      <c r="I125" s="464" t="s">
        <v>434</v>
      </c>
      <c r="J125" s="465" t="s">
        <v>434</v>
      </c>
      <c r="K125" s="462"/>
      <c r="L125" s="463"/>
      <c r="N125" s="226"/>
      <c r="O125" s="226"/>
      <c r="P125" s="227"/>
      <c r="Q125" s="227"/>
      <c r="R125" s="227"/>
      <c r="S125" s="227"/>
      <c r="T125" s="227"/>
      <c r="U125" s="227"/>
      <c r="X125" s="88"/>
    </row>
    <row r="126" spans="1:28" ht="14.45" customHeight="1">
      <c r="A126" s="460"/>
      <c r="B126" s="460"/>
      <c r="C126" s="460"/>
      <c r="D126" s="460"/>
      <c r="E126" s="460"/>
      <c r="F126" s="461"/>
      <c r="G126" s="461"/>
      <c r="H126" s="461"/>
      <c r="I126" s="464" t="s">
        <v>435</v>
      </c>
      <c r="J126" s="465" t="s">
        <v>435</v>
      </c>
      <c r="K126" s="462"/>
      <c r="L126" s="463"/>
      <c r="N126" s="226"/>
      <c r="O126" s="226"/>
      <c r="P126" s="227"/>
      <c r="Q126" s="227"/>
      <c r="R126" s="227"/>
      <c r="S126" s="227"/>
      <c r="T126" s="227"/>
      <c r="U126" s="227"/>
      <c r="X126" s="88"/>
    </row>
    <row r="127" spans="1:28" ht="14.45" customHeight="1">
      <c r="A127" s="460"/>
      <c r="B127" s="460"/>
      <c r="C127" s="460"/>
      <c r="D127" s="460"/>
      <c r="E127" s="460"/>
      <c r="F127" s="461"/>
      <c r="G127" s="461"/>
      <c r="H127" s="461"/>
      <c r="I127" s="460"/>
      <c r="J127" s="460"/>
      <c r="K127" s="462"/>
      <c r="L127" s="463"/>
      <c r="N127" s="226"/>
      <c r="O127" s="226"/>
      <c r="P127" s="227"/>
      <c r="Q127" s="227"/>
      <c r="R127" s="227"/>
      <c r="S127" s="227"/>
      <c r="T127" s="227"/>
      <c r="U127" s="227"/>
      <c r="X127" s="88"/>
    </row>
    <row r="128" spans="1:28" ht="14.45" customHeight="1" thickBot="1">
      <c r="A128" s="460"/>
      <c r="B128" s="460"/>
      <c r="C128" s="460"/>
      <c r="D128" s="460"/>
      <c r="E128" s="460"/>
      <c r="F128" s="461"/>
      <c r="G128" s="461"/>
      <c r="H128" s="461"/>
      <c r="I128" s="460"/>
      <c r="J128" s="460"/>
      <c r="K128" s="462"/>
      <c r="L128" s="463"/>
      <c r="N128" s="226"/>
      <c r="O128" s="226"/>
      <c r="P128" s="227"/>
      <c r="Q128" s="227"/>
      <c r="R128" s="227"/>
      <c r="S128" s="227"/>
      <c r="T128" s="227"/>
      <c r="U128" s="227"/>
      <c r="X128" s="88"/>
    </row>
    <row r="129" spans="1:24" ht="18.75" customHeight="1" thickBot="1">
      <c r="A129" s="311" t="s">
        <v>33</v>
      </c>
      <c r="B129" s="312"/>
      <c r="C129" s="312"/>
      <c r="D129" s="312"/>
      <c r="E129" s="312"/>
      <c r="F129" s="312"/>
      <c r="G129" s="312"/>
      <c r="H129" s="312"/>
      <c r="I129" s="312"/>
      <c r="J129" s="312"/>
      <c r="K129" s="312"/>
      <c r="L129" s="313"/>
      <c r="N129" s="314" t="s">
        <v>37</v>
      </c>
      <c r="O129" s="315"/>
      <c r="P129" s="315"/>
      <c r="Q129" s="315"/>
      <c r="R129" s="315"/>
      <c r="S129" s="315"/>
      <c r="T129" s="315"/>
      <c r="U129" s="315"/>
      <c r="V129" s="316"/>
      <c r="X129" s="88"/>
    </row>
    <row r="130" spans="1:24" ht="8.25" customHeight="1">
      <c r="A130" s="300" t="s">
        <v>83</v>
      </c>
      <c r="B130" s="300" t="s">
        <v>51</v>
      </c>
      <c r="C130" s="300" t="s">
        <v>52</v>
      </c>
      <c r="D130" s="300" t="s">
        <v>24</v>
      </c>
      <c r="E130" s="300" t="s">
        <v>53</v>
      </c>
      <c r="F130" s="300" t="s">
        <v>55</v>
      </c>
      <c r="G130" s="300" t="s">
        <v>50</v>
      </c>
      <c r="H130" s="300" t="s">
        <v>64</v>
      </c>
      <c r="I130" s="300" t="s">
        <v>57</v>
      </c>
      <c r="J130" s="300" t="s">
        <v>49</v>
      </c>
      <c r="K130" s="300" t="s">
        <v>35</v>
      </c>
      <c r="L130" s="337" t="s">
        <v>48</v>
      </c>
      <c r="N130" s="324" t="s">
        <v>41</v>
      </c>
      <c r="O130" s="324"/>
      <c r="P130" s="325" t="s">
        <v>42</v>
      </c>
      <c r="Q130" s="326"/>
      <c r="R130" s="326"/>
      <c r="S130" s="326"/>
      <c r="T130" s="326"/>
      <c r="U130" s="327"/>
      <c r="V130" s="324" t="s">
        <v>43</v>
      </c>
      <c r="X130" s="88"/>
    </row>
    <row r="131" spans="1:24" ht="12.75" customHeight="1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38"/>
      <c r="N131" s="324"/>
      <c r="O131" s="324"/>
      <c r="P131" s="328"/>
      <c r="Q131" s="329"/>
      <c r="R131" s="329"/>
      <c r="S131" s="329"/>
      <c r="T131" s="329"/>
      <c r="U131" s="330"/>
      <c r="V131" s="324"/>
      <c r="X131" s="88"/>
    </row>
    <row r="132" spans="1:24" ht="12.75" customHeight="1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38"/>
      <c r="N132" s="324"/>
      <c r="O132" s="324"/>
      <c r="P132" s="328"/>
      <c r="Q132" s="329"/>
      <c r="R132" s="329"/>
      <c r="S132" s="329"/>
      <c r="T132" s="329"/>
      <c r="U132" s="330"/>
      <c r="V132" s="324"/>
      <c r="X132" s="88"/>
    </row>
    <row r="133" spans="1:24" ht="3.75" customHeight="1">
      <c r="A133" s="301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38"/>
      <c r="N133" s="324"/>
      <c r="O133" s="324"/>
      <c r="P133" s="331"/>
      <c r="Q133" s="332"/>
      <c r="R133" s="332"/>
      <c r="S133" s="332"/>
      <c r="T133" s="332"/>
      <c r="U133" s="333"/>
      <c r="V133" s="324"/>
      <c r="X133" s="88"/>
    </row>
    <row r="134" spans="1:24" ht="45.75" customHeight="1" thickBot="1">
      <c r="A134" s="301"/>
      <c r="B134" s="301"/>
      <c r="C134" s="301"/>
      <c r="D134" s="302"/>
      <c r="E134" s="302"/>
      <c r="F134" s="302"/>
      <c r="G134" s="302"/>
      <c r="H134" s="302"/>
      <c r="I134" s="302"/>
      <c r="J134" s="302"/>
      <c r="K134" s="302"/>
      <c r="L134" s="338"/>
      <c r="M134" s="98"/>
      <c r="N134" s="334" t="s">
        <v>17</v>
      </c>
      <c r="O134" s="334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88"/>
    </row>
    <row r="135" spans="1:24" ht="16.899999999999999" customHeight="1" thickBot="1">
      <c r="A135" s="317"/>
      <c r="B135" s="317"/>
      <c r="C135" s="317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229" t="s">
        <v>18</v>
      </c>
      <c r="O135" s="229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300">
        <f>A152</f>
        <v>0</v>
      </c>
      <c r="B136" s="318"/>
      <c r="C136" s="318"/>
      <c r="D136" s="320">
        <f>(C136-B136+(C136&lt;B136))*24*60</f>
        <v>0</v>
      </c>
      <c r="E136" s="322"/>
      <c r="F136" s="335">
        <f>IF(E136=0,0,(F152/J118*60))</f>
        <v>0</v>
      </c>
      <c r="G136" s="339">
        <f>IF($K136=0,0,(K136*100)/(D136*$J$3/60))</f>
        <v>0</v>
      </c>
      <c r="H136" s="335">
        <f>P134+P141</f>
        <v>0</v>
      </c>
      <c r="I136" s="339">
        <f>D136-F136-P142</f>
        <v>0</v>
      </c>
      <c r="J136" s="320">
        <f>(D136-H136)/60*E136</f>
        <v>0</v>
      </c>
      <c r="K136" s="341">
        <f>F152</f>
        <v>0</v>
      </c>
      <c r="L136" s="100">
        <f>IF($K136=0,0,K136/J136)</f>
        <v>0</v>
      </c>
      <c r="N136" s="229" t="s">
        <v>19</v>
      </c>
      <c r="O136" s="229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227"/>
    </row>
    <row r="137" spans="1:24" ht="17.25" customHeight="1" thickBot="1">
      <c r="A137" s="317"/>
      <c r="B137" s="319"/>
      <c r="C137" s="319"/>
      <c r="D137" s="321"/>
      <c r="E137" s="323"/>
      <c r="F137" s="336"/>
      <c r="G137" s="340"/>
      <c r="H137" s="336"/>
      <c r="I137" s="340"/>
      <c r="J137" s="321"/>
      <c r="K137" s="342"/>
      <c r="L137" s="101">
        <f>K136-J136</f>
        <v>0</v>
      </c>
      <c r="N137" s="229" t="s">
        <v>20</v>
      </c>
      <c r="O137" s="229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227"/>
    </row>
    <row r="138" spans="1:24" ht="17.25" customHeight="1">
      <c r="A138" s="300">
        <f>A153</f>
        <v>0</v>
      </c>
      <c r="B138" s="318"/>
      <c r="C138" s="318"/>
      <c r="D138" s="320">
        <f>(C138-B138+(C138&lt;B138))*24*60</f>
        <v>0</v>
      </c>
      <c r="E138" s="322"/>
      <c r="F138" s="335">
        <f>IF(E138=0,0,(F153/J118*60))</f>
        <v>0</v>
      </c>
      <c r="G138" s="339">
        <f>IF($K138=0,0,(K138*100)/(D138*$J$3/60))</f>
        <v>0</v>
      </c>
      <c r="H138" s="335">
        <f>Q134+Q141</f>
        <v>0</v>
      </c>
      <c r="I138" s="339">
        <f>D138-F138-Q142</f>
        <v>0</v>
      </c>
      <c r="J138" s="320">
        <f>(D138-H138)/60*E138</f>
        <v>0</v>
      </c>
      <c r="K138" s="341">
        <f>F153</f>
        <v>0</v>
      </c>
      <c r="L138" s="102">
        <f>IF($K138=0,0,K138/J138)</f>
        <v>0</v>
      </c>
      <c r="N138" s="229" t="s">
        <v>27</v>
      </c>
      <c r="O138" s="229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227"/>
    </row>
    <row r="139" spans="1:24" ht="16.899999999999999" customHeight="1" thickBot="1">
      <c r="A139" s="317"/>
      <c r="B139" s="319"/>
      <c r="C139" s="319"/>
      <c r="D139" s="321"/>
      <c r="E139" s="323"/>
      <c r="F139" s="336"/>
      <c r="G139" s="340"/>
      <c r="H139" s="336"/>
      <c r="I139" s="340"/>
      <c r="J139" s="321"/>
      <c r="K139" s="342"/>
      <c r="L139" s="101">
        <f>K138-J138</f>
        <v>0</v>
      </c>
      <c r="N139" s="230" t="s">
        <v>21</v>
      </c>
      <c r="O139" s="230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227"/>
    </row>
    <row r="140" spans="1:24" ht="16.899999999999999" customHeight="1" collapsed="1">
      <c r="A140" s="300">
        <f>A154</f>
        <v>0</v>
      </c>
      <c r="B140" s="318"/>
      <c r="C140" s="318"/>
      <c r="D140" s="320">
        <f>(C140-B140+(C140&lt;B140))*24*60</f>
        <v>0</v>
      </c>
      <c r="E140" s="322"/>
      <c r="F140" s="335">
        <f>IF(E140=0,0,(F154/J118*60))</f>
        <v>0</v>
      </c>
      <c r="G140" s="339">
        <f>IF($K140=0,0,(K140*100)/(D140*$J$3/60))</f>
        <v>0</v>
      </c>
      <c r="H140" s="335">
        <f>R134+R141</f>
        <v>0</v>
      </c>
      <c r="I140" s="339">
        <f>D140-F140-R142</f>
        <v>0</v>
      </c>
      <c r="J140" s="320">
        <f>(D140-H140)/60*E140</f>
        <v>0</v>
      </c>
      <c r="K140" s="341">
        <f>F154</f>
        <v>0</v>
      </c>
      <c r="L140" s="100">
        <f>IF($K140=0,0,K140/J140)</f>
        <v>0</v>
      </c>
      <c r="N140" s="230" t="s">
        <v>39</v>
      </c>
      <c r="O140" s="230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227"/>
      <c r="X140" s="227"/>
    </row>
    <row r="141" spans="1:24" ht="16.899999999999999" customHeight="1" thickBot="1">
      <c r="A141" s="317"/>
      <c r="B141" s="319"/>
      <c r="C141" s="319"/>
      <c r="D141" s="321"/>
      <c r="E141" s="323"/>
      <c r="F141" s="336"/>
      <c r="G141" s="340"/>
      <c r="H141" s="336"/>
      <c r="I141" s="340"/>
      <c r="J141" s="321"/>
      <c r="K141" s="342"/>
      <c r="L141" s="101">
        <f>K140-J140</f>
        <v>0</v>
      </c>
      <c r="N141" s="343" t="s">
        <v>22</v>
      </c>
      <c r="O141" s="343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227"/>
      <c r="X141" s="227"/>
    </row>
    <row r="142" spans="1:24" ht="16.899999999999999" customHeight="1" collapsed="1">
      <c r="A142" s="301">
        <f>A155</f>
        <v>0</v>
      </c>
      <c r="B142" s="348"/>
      <c r="C142" s="348"/>
      <c r="D142" s="346">
        <f>(C142-B142+(C142&lt;B142))*24*60</f>
        <v>0</v>
      </c>
      <c r="E142" s="349"/>
      <c r="F142" s="344">
        <f>IF(E142=0,0,(F155/J118*60))</f>
        <v>0</v>
      </c>
      <c r="G142" s="339">
        <f>IF($K142=0,0,(K142*100)/(D142*$J$3/60))</f>
        <v>0</v>
      </c>
      <c r="H142" s="344">
        <f>S134+S141</f>
        <v>0</v>
      </c>
      <c r="I142" s="345">
        <f>D142-F142-S142</f>
        <v>0</v>
      </c>
      <c r="J142" s="346">
        <f>(D142-H142)/60*E142</f>
        <v>0</v>
      </c>
      <c r="K142" s="341">
        <f>F155</f>
        <v>0</v>
      </c>
      <c r="L142" s="100">
        <f>IF($K142=0,0,K142/J142)</f>
        <v>0</v>
      </c>
      <c r="N142" s="347" t="s">
        <v>15</v>
      </c>
      <c r="O142" s="347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227"/>
      <c r="X142" s="227"/>
    </row>
    <row r="143" spans="1:24" ht="16.899999999999999" customHeight="1" thickBot="1">
      <c r="A143" s="317"/>
      <c r="B143" s="319"/>
      <c r="C143" s="319"/>
      <c r="D143" s="321"/>
      <c r="E143" s="323"/>
      <c r="F143" s="336"/>
      <c r="G143" s="340"/>
      <c r="H143" s="336"/>
      <c r="I143" s="340"/>
      <c r="J143" s="321"/>
      <c r="K143" s="342"/>
      <c r="L143" s="101">
        <f>K142-J142</f>
        <v>0</v>
      </c>
      <c r="N143" s="347"/>
      <c r="O143" s="347"/>
      <c r="P143" s="19"/>
      <c r="Q143" s="19"/>
      <c r="R143" s="19"/>
      <c r="S143" s="19"/>
      <c r="T143" s="19"/>
      <c r="U143" s="19"/>
      <c r="V143" s="19"/>
      <c r="W143" s="227"/>
      <c r="X143" s="227"/>
    </row>
    <row r="144" spans="1:24" ht="16.899999999999999" customHeight="1">
      <c r="A144" s="300">
        <f>A156</f>
        <v>0</v>
      </c>
      <c r="B144" s="318"/>
      <c r="C144" s="318"/>
      <c r="D144" s="320">
        <f>(C144-B144+(C144&lt;B144))*24*60</f>
        <v>0</v>
      </c>
      <c r="E144" s="322"/>
      <c r="F144" s="335">
        <f>IF(E144=0,0,(F156/J118*60))</f>
        <v>0</v>
      </c>
      <c r="G144" s="339">
        <f>IF($K144=0,0,(K144*100)/(D144*$J$3/60))</f>
        <v>0</v>
      </c>
      <c r="H144" s="335">
        <f>T134+T141</f>
        <v>0</v>
      </c>
      <c r="I144" s="339">
        <f>D144-F144-T142</f>
        <v>0</v>
      </c>
      <c r="J144" s="320">
        <f>(D144-H144)/60*E144</f>
        <v>0</v>
      </c>
      <c r="K144" s="341">
        <f>F156</f>
        <v>0</v>
      </c>
      <c r="L144" s="100">
        <f>IF($K144=0,0,K144/J144)</f>
        <v>0</v>
      </c>
      <c r="V144" s="227"/>
      <c r="W144" s="227"/>
      <c r="X144" s="227"/>
    </row>
    <row r="145" spans="1:26" ht="16.899999999999999" customHeight="1" thickBot="1">
      <c r="A145" s="317"/>
      <c r="B145" s="319"/>
      <c r="C145" s="319"/>
      <c r="D145" s="321"/>
      <c r="E145" s="323"/>
      <c r="F145" s="336"/>
      <c r="G145" s="340"/>
      <c r="H145" s="336"/>
      <c r="I145" s="340"/>
      <c r="J145" s="321"/>
      <c r="K145" s="342"/>
      <c r="L145" s="101">
        <f>K144-J144</f>
        <v>0</v>
      </c>
      <c r="V145" s="227"/>
      <c r="W145" s="227"/>
      <c r="X145" s="227"/>
    </row>
    <row r="146" spans="1:26" ht="16.899999999999999" customHeight="1">
      <c r="A146" s="300">
        <f>A157</f>
        <v>0</v>
      </c>
      <c r="B146" s="318"/>
      <c r="C146" s="318"/>
      <c r="D146" s="320">
        <f>(C146-B146+(C146&lt;B146))*24*60</f>
        <v>0</v>
      </c>
      <c r="E146" s="322"/>
      <c r="F146" s="335">
        <f>IF(E146=0,0,(F157/J118*60))</f>
        <v>0</v>
      </c>
      <c r="G146" s="339">
        <f>IF($K146=0,0,(K146*100)/(D146*$J$3/60))</f>
        <v>0</v>
      </c>
      <c r="H146" s="335">
        <f>U134+U141</f>
        <v>0</v>
      </c>
      <c r="I146" s="339">
        <f>D146-F146-U142</f>
        <v>0</v>
      </c>
      <c r="J146" s="320">
        <f>(D146-H146)/60*E146</f>
        <v>0</v>
      </c>
      <c r="K146" s="341">
        <f>F157</f>
        <v>0</v>
      </c>
      <c r="L146" s="100">
        <f>IF($K146=0,0,K146/J146)</f>
        <v>0</v>
      </c>
      <c r="V146" s="227"/>
      <c r="W146" s="227"/>
      <c r="X146" s="227"/>
    </row>
    <row r="147" spans="1:26" ht="16.899999999999999" customHeight="1" thickBot="1">
      <c r="A147" s="317"/>
      <c r="B147" s="319"/>
      <c r="C147" s="319"/>
      <c r="D147" s="321"/>
      <c r="E147" s="323"/>
      <c r="F147" s="336"/>
      <c r="G147" s="340"/>
      <c r="H147" s="336"/>
      <c r="I147" s="340"/>
      <c r="J147" s="321"/>
      <c r="K147" s="342"/>
      <c r="L147" s="103">
        <f>K146-J146</f>
        <v>0</v>
      </c>
      <c r="V147" s="227"/>
      <c r="W147" s="227"/>
      <c r="X147" s="227"/>
    </row>
    <row r="148" spans="1:26" s="104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228" t="s">
        <v>81</v>
      </c>
      <c r="K148" s="140" t="s">
        <v>82</v>
      </c>
      <c r="L148" s="354">
        <f>IF($K149=0,0,K149/J149)</f>
        <v>0</v>
      </c>
      <c r="N148"/>
      <c r="O148"/>
      <c r="P148"/>
      <c r="Q148"/>
      <c r="R148"/>
      <c r="S148"/>
      <c r="T148"/>
      <c r="U148"/>
      <c r="V148" s="227"/>
      <c r="W148" s="105"/>
      <c r="X148" s="105"/>
    </row>
    <row r="149" spans="1:26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41">
        <f>J136+J138+J140+J142+J144+J146</f>
        <v>0</v>
      </c>
      <c r="K149" s="140">
        <f>K136+K138+K140+K142+K144+K146</f>
        <v>0</v>
      </c>
      <c r="L149" s="355"/>
      <c r="M149" s="227"/>
      <c r="V149" s="227"/>
      <c r="W149" s="227"/>
      <c r="X149" s="227"/>
    </row>
    <row r="150" spans="1:26" ht="17.25" customHeight="1">
      <c r="A150" s="363" t="s">
        <v>11</v>
      </c>
      <c r="B150" s="364"/>
      <c r="C150" s="364"/>
      <c r="D150" s="364"/>
      <c r="E150" s="337"/>
      <c r="F150" s="300" t="s">
        <v>78</v>
      </c>
      <c r="G150" s="300" t="s">
        <v>80</v>
      </c>
      <c r="H150" s="367"/>
      <c r="I150" s="20"/>
      <c r="J150" s="21"/>
      <c r="K150" s="22"/>
      <c r="L150" s="367" t="s">
        <v>56</v>
      </c>
      <c r="M150" s="356"/>
      <c r="V150" s="227"/>
      <c r="W150" s="106"/>
      <c r="X150" s="106"/>
    </row>
    <row r="151" spans="1:26" ht="17.25" customHeight="1" thickBot="1">
      <c r="A151" s="365"/>
      <c r="B151" s="366"/>
      <c r="C151" s="366"/>
      <c r="D151" s="366"/>
      <c r="E151" s="338"/>
      <c r="F151" s="302"/>
      <c r="G151" s="301"/>
      <c r="H151" s="416"/>
      <c r="I151" s="117"/>
      <c r="J151" s="118"/>
      <c r="K151" s="115"/>
      <c r="L151" s="368"/>
      <c r="M151" s="356"/>
      <c r="V151" s="227"/>
      <c r="W151" s="106"/>
      <c r="X151" s="106"/>
    </row>
    <row r="152" spans="1:26" ht="15.75" thickBot="1">
      <c r="A152" s="357"/>
      <c r="B152" s="358"/>
      <c r="C152" s="358"/>
      <c r="D152" s="358"/>
      <c r="E152" s="359"/>
      <c r="F152" s="62"/>
      <c r="G152" s="63"/>
      <c r="H152" s="131"/>
      <c r="I152" s="121"/>
      <c r="J152" s="135"/>
      <c r="K152" s="123">
        <f>G152</f>
        <v>0</v>
      </c>
      <c r="L152" s="136"/>
      <c r="M152" s="133"/>
      <c r="V152" s="227"/>
      <c r="W152" s="227"/>
      <c r="X152" s="227"/>
    </row>
    <row r="153" spans="1:26" ht="13.5" customHeight="1" thickBot="1">
      <c r="A153" s="360"/>
      <c r="B153" s="361"/>
      <c r="C153" s="361"/>
      <c r="D153" s="361"/>
      <c r="E153" s="362"/>
      <c r="F153" s="62"/>
      <c r="G153" s="64"/>
      <c r="H153" s="132"/>
      <c r="I153" s="110"/>
      <c r="J153" s="134"/>
      <c r="K153" s="17">
        <f t="shared" ref="K153:K157" si="30">G153</f>
        <v>0</v>
      </c>
      <c r="L153" s="137"/>
      <c r="M153" s="133"/>
      <c r="V153" s="227"/>
      <c r="W153" s="227"/>
      <c r="X153" s="227"/>
    </row>
    <row r="154" spans="1:26" ht="13.5" customHeight="1" thickBot="1">
      <c r="A154" s="360"/>
      <c r="B154" s="361"/>
      <c r="C154" s="361"/>
      <c r="D154" s="361"/>
      <c r="E154" s="362"/>
      <c r="F154" s="62"/>
      <c r="G154" s="64"/>
      <c r="H154" s="132"/>
      <c r="I154" s="110"/>
      <c r="J154" s="134"/>
      <c r="K154" s="17">
        <f t="shared" si="30"/>
        <v>0</v>
      </c>
      <c r="L154" s="137"/>
      <c r="M154" s="133"/>
      <c r="V154" s="227"/>
      <c r="W154" s="227"/>
      <c r="X154" s="227"/>
    </row>
    <row r="155" spans="1:26" ht="13.5" customHeight="1" thickBot="1">
      <c r="A155" s="360"/>
      <c r="B155" s="361"/>
      <c r="C155" s="361"/>
      <c r="D155" s="361"/>
      <c r="E155" s="362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227"/>
      <c r="W155" s="227"/>
      <c r="X155" s="227"/>
    </row>
    <row r="156" spans="1:26" ht="13.5" customHeight="1" thickBot="1">
      <c r="A156" s="360"/>
      <c r="B156" s="361"/>
      <c r="C156" s="361"/>
      <c r="D156" s="361"/>
      <c r="E156" s="362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227"/>
      <c r="W156" s="227"/>
      <c r="X156" s="227"/>
    </row>
    <row r="157" spans="1:26" ht="13.5" customHeight="1" thickBot="1">
      <c r="A157" s="369"/>
      <c r="B157" s="370"/>
      <c r="C157" s="370"/>
      <c r="D157" s="370"/>
      <c r="E157" s="371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227"/>
      <c r="W157" s="227"/>
      <c r="X157" s="227"/>
    </row>
    <row r="158" spans="1:26" ht="13.5" thickBot="1">
      <c r="A158" s="372" t="s">
        <v>79</v>
      </c>
      <c r="B158" s="373"/>
      <c r="C158" s="373"/>
      <c r="D158" s="373"/>
      <c r="E158" s="373"/>
      <c r="F158" s="374"/>
      <c r="G158" s="374"/>
      <c r="H158" s="374"/>
      <c r="I158" s="373"/>
      <c r="J158" s="375"/>
      <c r="K158" s="116">
        <f>SUM(K152:K157)</f>
        <v>0</v>
      </c>
      <c r="L158" s="116">
        <f>SUM(L153+L153)</f>
        <v>0</v>
      </c>
      <c r="M158" s="112"/>
      <c r="V158" s="227"/>
    </row>
    <row r="159" spans="1:26" ht="12.75" customHeight="1" thickBot="1"/>
    <row r="160" spans="1:26" ht="12.75" customHeight="1" thickBot="1">
      <c r="A160" s="376" t="s">
        <v>11</v>
      </c>
      <c r="B160" s="376" t="s">
        <v>59</v>
      </c>
      <c r="C160" s="378"/>
      <c r="D160" s="380" t="s">
        <v>58</v>
      </c>
      <c r="E160" s="378" t="s">
        <v>1</v>
      </c>
      <c r="F160" s="383" t="s">
        <v>6</v>
      </c>
      <c r="G160" s="384"/>
      <c r="H160" s="380" t="s">
        <v>5</v>
      </c>
      <c r="I160" s="388" t="s">
        <v>12</v>
      </c>
      <c r="J160" s="389"/>
      <c r="K160" s="380" t="s">
        <v>38</v>
      </c>
      <c r="L160" s="376" t="s">
        <v>0</v>
      </c>
      <c r="M160" s="383"/>
      <c r="N160" s="384"/>
      <c r="O160" s="380" t="s">
        <v>4</v>
      </c>
      <c r="P160" s="380" t="s">
        <v>2</v>
      </c>
      <c r="Q160" s="380" t="s">
        <v>3</v>
      </c>
      <c r="S160" s="390" t="s">
        <v>26</v>
      </c>
      <c r="T160" s="391"/>
      <c r="U160" s="391"/>
      <c r="V160" s="391"/>
      <c r="W160" s="391"/>
      <c r="X160" s="391"/>
      <c r="Y160" s="391"/>
      <c r="Z160" s="392"/>
    </row>
    <row r="161" spans="1:28" s="85" customFormat="1" ht="25.5" customHeight="1" thickBot="1">
      <c r="A161" s="377"/>
      <c r="B161" s="377"/>
      <c r="C161" s="379"/>
      <c r="D161" s="381"/>
      <c r="E161" s="382"/>
      <c r="F161" s="385"/>
      <c r="G161" s="386"/>
      <c r="H161" s="387"/>
      <c r="I161" s="27" t="s">
        <v>13</v>
      </c>
      <c r="J161" s="28" t="s">
        <v>14</v>
      </c>
      <c r="K161" s="381"/>
      <c r="L161" s="377"/>
      <c r="M161" s="399"/>
      <c r="N161" s="400"/>
      <c r="O161" s="381"/>
      <c r="P161" s="381"/>
      <c r="Q161" s="381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405">
        <f>A152</f>
        <v>0</v>
      </c>
      <c r="B162" s="23">
        <f>B136</f>
        <v>0</v>
      </c>
      <c r="C162" s="23">
        <f>B162+1/24</f>
        <v>4.1666666666666664E-2</v>
      </c>
      <c r="D162" s="1"/>
      <c r="E162" s="233"/>
      <c r="F162" s="408"/>
      <c r="G162" s="409"/>
      <c r="H162" s="2"/>
      <c r="I162" s="3"/>
      <c r="J162" s="3"/>
      <c r="K162" s="29">
        <f>(J162-I162+(J162&lt;I162))*24*60</f>
        <v>0</v>
      </c>
      <c r="L162" s="410"/>
      <c r="M162" s="411"/>
      <c r="N162" s="412"/>
      <c r="O162" s="35">
        <f t="shared" ref="O162:O225" si="31">IF(H162=$V$5,$F$122,"")</f>
        <v>0</v>
      </c>
      <c r="P162" s="233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406"/>
      <c r="B163" s="24">
        <f>C162</f>
        <v>4.1666666666666664E-2</v>
      </c>
      <c r="C163" s="24">
        <f>B163+1/24</f>
        <v>8.3333333333333329E-2</v>
      </c>
      <c r="D163" s="5"/>
      <c r="E163" s="231"/>
      <c r="F163" s="398"/>
      <c r="G163" s="398"/>
      <c r="H163" s="6"/>
      <c r="I163" s="7"/>
      <c r="J163" s="7"/>
      <c r="K163" s="30">
        <f t="shared" ref="K163:K226" si="32">(J163-I163+(J163&lt;I163))*24*60</f>
        <v>0</v>
      </c>
      <c r="L163" s="395"/>
      <c r="M163" s="396"/>
      <c r="N163" s="397"/>
      <c r="O163" s="36">
        <f t="shared" si="31"/>
        <v>0</v>
      </c>
      <c r="P163" s="231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406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231"/>
      <c r="F164" s="398"/>
      <c r="G164" s="398"/>
      <c r="H164" s="6"/>
      <c r="I164" s="7"/>
      <c r="J164" s="7"/>
      <c r="K164" s="30">
        <f t="shared" si="32"/>
        <v>0</v>
      </c>
      <c r="L164" s="395"/>
      <c r="M164" s="396"/>
      <c r="N164" s="397"/>
      <c r="O164" s="36">
        <f t="shared" si="31"/>
        <v>0</v>
      </c>
      <c r="P164" s="231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406"/>
      <c r="B165" s="24">
        <f t="shared" si="41"/>
        <v>0.125</v>
      </c>
      <c r="C165" s="24">
        <f t="shared" si="42"/>
        <v>0.16666666666666666</v>
      </c>
      <c r="D165" s="5"/>
      <c r="E165" s="231"/>
      <c r="F165" s="398"/>
      <c r="G165" s="398"/>
      <c r="H165" s="6"/>
      <c r="I165" s="7"/>
      <c r="J165" s="7"/>
      <c r="K165" s="30">
        <f t="shared" si="32"/>
        <v>0</v>
      </c>
      <c r="L165" s="395"/>
      <c r="M165" s="396"/>
      <c r="N165" s="397"/>
      <c r="O165" s="36">
        <f t="shared" si="31"/>
        <v>0</v>
      </c>
      <c r="P165" s="231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406"/>
      <c r="B166" s="24">
        <f t="shared" si="41"/>
        <v>0.16666666666666666</v>
      </c>
      <c r="C166" s="24">
        <f t="shared" si="42"/>
        <v>0.20833333333333331</v>
      </c>
      <c r="D166" s="5"/>
      <c r="E166" s="231"/>
      <c r="F166" s="398"/>
      <c r="G166" s="398"/>
      <c r="H166" s="6"/>
      <c r="I166" s="7"/>
      <c r="J166" s="7"/>
      <c r="K166" s="30">
        <f t="shared" si="32"/>
        <v>0</v>
      </c>
      <c r="L166" s="395"/>
      <c r="M166" s="396"/>
      <c r="N166" s="397"/>
      <c r="O166" s="36">
        <f t="shared" si="31"/>
        <v>0</v>
      </c>
      <c r="P166" s="231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406"/>
      <c r="B167" s="24">
        <f t="shared" si="41"/>
        <v>0.20833333333333331</v>
      </c>
      <c r="C167" s="24">
        <f t="shared" si="42"/>
        <v>0.24999999999999997</v>
      </c>
      <c r="D167" s="5"/>
      <c r="E167" s="231"/>
      <c r="F167" s="398"/>
      <c r="G167" s="398"/>
      <c r="H167" s="6"/>
      <c r="I167" s="7"/>
      <c r="J167" s="7"/>
      <c r="K167" s="30">
        <f t="shared" si="32"/>
        <v>0</v>
      </c>
      <c r="L167" s="395"/>
      <c r="M167" s="396"/>
      <c r="N167" s="397"/>
      <c r="O167" s="36">
        <f t="shared" si="31"/>
        <v>0</v>
      </c>
      <c r="P167" s="231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406"/>
      <c r="B168" s="24">
        <f t="shared" si="41"/>
        <v>0.24999999999999997</v>
      </c>
      <c r="C168" s="24">
        <f t="shared" si="42"/>
        <v>0.29166666666666663</v>
      </c>
      <c r="D168" s="5"/>
      <c r="E168" s="234"/>
      <c r="F168" s="398"/>
      <c r="G168" s="398"/>
      <c r="H168" s="6"/>
      <c r="I168" s="7"/>
      <c r="J168" s="7"/>
      <c r="K168" s="30">
        <f t="shared" si="32"/>
        <v>0</v>
      </c>
      <c r="L168" s="395"/>
      <c r="M168" s="396"/>
      <c r="N168" s="397"/>
      <c r="O168" s="36">
        <f t="shared" si="31"/>
        <v>0</v>
      </c>
      <c r="P168" s="231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406"/>
      <c r="B169" s="24">
        <f t="shared" si="41"/>
        <v>0.29166666666666663</v>
      </c>
      <c r="C169" s="24">
        <f t="shared" si="42"/>
        <v>0.33333333333333331</v>
      </c>
      <c r="D169" s="5"/>
      <c r="E169" s="234"/>
      <c r="F169" s="393"/>
      <c r="G169" s="394"/>
      <c r="H169" s="6"/>
      <c r="I169" s="7"/>
      <c r="J169" s="7"/>
      <c r="K169" s="30">
        <f t="shared" si="32"/>
        <v>0</v>
      </c>
      <c r="L169" s="395"/>
      <c r="M169" s="396"/>
      <c r="N169" s="397"/>
      <c r="O169" s="36">
        <f t="shared" si="31"/>
        <v>0</v>
      </c>
      <c r="P169" s="231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406"/>
      <c r="B170" s="24">
        <f t="shared" si="41"/>
        <v>0.33333333333333331</v>
      </c>
      <c r="C170" s="24">
        <f t="shared" si="42"/>
        <v>0.375</v>
      </c>
      <c r="D170" s="5"/>
      <c r="E170" s="234"/>
      <c r="F170" s="393"/>
      <c r="G170" s="394"/>
      <c r="H170" s="6"/>
      <c r="I170" s="7"/>
      <c r="J170" s="7"/>
      <c r="K170" s="30">
        <f t="shared" si="32"/>
        <v>0</v>
      </c>
      <c r="L170" s="395"/>
      <c r="M170" s="396"/>
      <c r="N170" s="397"/>
      <c r="O170" s="36">
        <f t="shared" si="31"/>
        <v>0</v>
      </c>
      <c r="P170" s="231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406"/>
      <c r="B171" s="24">
        <f t="shared" si="41"/>
        <v>0.375</v>
      </c>
      <c r="C171" s="24">
        <f t="shared" si="42"/>
        <v>0.41666666666666669</v>
      </c>
      <c r="D171" s="5"/>
      <c r="E171" s="234"/>
      <c r="F171" s="398"/>
      <c r="G171" s="398"/>
      <c r="H171" s="6"/>
      <c r="I171" s="7"/>
      <c r="J171" s="7"/>
      <c r="K171" s="30">
        <f t="shared" si="32"/>
        <v>0</v>
      </c>
      <c r="L171" s="395"/>
      <c r="M171" s="396"/>
      <c r="N171" s="397"/>
      <c r="O171" s="36">
        <f t="shared" si="31"/>
        <v>0</v>
      </c>
      <c r="P171" s="231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406"/>
      <c r="B172" s="24">
        <f t="shared" si="41"/>
        <v>0.41666666666666669</v>
      </c>
      <c r="C172" s="24">
        <f t="shared" si="42"/>
        <v>0.45833333333333337</v>
      </c>
      <c r="D172" s="10"/>
      <c r="E172" s="234"/>
      <c r="F172" s="398"/>
      <c r="G172" s="398"/>
      <c r="H172" s="6"/>
      <c r="I172" s="7"/>
      <c r="J172" s="7"/>
      <c r="K172" s="30">
        <f t="shared" si="32"/>
        <v>0</v>
      </c>
      <c r="L172" s="395"/>
      <c r="M172" s="396"/>
      <c r="N172" s="397"/>
      <c r="O172" s="36">
        <f t="shared" si="31"/>
        <v>0</v>
      </c>
      <c r="P172" s="231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407"/>
      <c r="B173" s="25">
        <f t="shared" si="41"/>
        <v>0.45833333333333337</v>
      </c>
      <c r="C173" s="26">
        <f t="shared" si="42"/>
        <v>0.5</v>
      </c>
      <c r="D173" s="235"/>
      <c r="E173" s="235"/>
      <c r="F173" s="401"/>
      <c r="G173" s="401"/>
      <c r="H173" s="6"/>
      <c r="I173" s="13"/>
      <c r="J173" s="13"/>
      <c r="K173" s="31">
        <f t="shared" si="32"/>
        <v>0</v>
      </c>
      <c r="L173" s="402"/>
      <c r="M173" s="403"/>
      <c r="N173" s="404"/>
      <c r="O173" s="39">
        <f t="shared" si="31"/>
        <v>0</v>
      </c>
      <c r="P173" s="232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405">
        <f>A153</f>
        <v>0</v>
      </c>
      <c r="B174" s="23">
        <f>B138</f>
        <v>0</v>
      </c>
      <c r="C174" s="23">
        <f>B174+1/24</f>
        <v>4.1666666666666664E-2</v>
      </c>
      <c r="D174" s="1"/>
      <c r="E174" s="233"/>
      <c r="F174" s="408"/>
      <c r="G174" s="409"/>
      <c r="H174" s="2"/>
      <c r="I174" s="3"/>
      <c r="J174" s="3"/>
      <c r="K174" s="29">
        <f t="shared" si="32"/>
        <v>0</v>
      </c>
      <c r="L174" s="410"/>
      <c r="M174" s="411"/>
      <c r="N174" s="412"/>
      <c r="O174" s="35">
        <f t="shared" si="31"/>
        <v>0</v>
      </c>
      <c r="P174" s="233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406"/>
      <c r="B175" s="24">
        <f>C174</f>
        <v>4.1666666666666664E-2</v>
      </c>
      <c r="C175" s="24">
        <f>B175+1/24</f>
        <v>8.3333333333333329E-2</v>
      </c>
      <c r="D175" s="5"/>
      <c r="E175" s="231"/>
      <c r="F175" s="398"/>
      <c r="G175" s="398"/>
      <c r="H175" s="6"/>
      <c r="I175" s="7"/>
      <c r="J175" s="7"/>
      <c r="K175" s="30">
        <f t="shared" si="32"/>
        <v>0</v>
      </c>
      <c r="L175" s="395"/>
      <c r="M175" s="396"/>
      <c r="N175" s="397"/>
      <c r="O175" s="36">
        <f t="shared" si="31"/>
        <v>0</v>
      </c>
      <c r="P175" s="231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406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231"/>
      <c r="F176" s="398"/>
      <c r="G176" s="398"/>
      <c r="H176" s="6"/>
      <c r="I176" s="7"/>
      <c r="J176" s="7"/>
      <c r="K176" s="30">
        <f t="shared" si="32"/>
        <v>0</v>
      </c>
      <c r="L176" s="395"/>
      <c r="M176" s="396"/>
      <c r="N176" s="397"/>
      <c r="O176" s="36">
        <f t="shared" si="31"/>
        <v>0</v>
      </c>
      <c r="P176" s="231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406"/>
      <c r="B177" s="24">
        <f t="shared" si="43"/>
        <v>0.125</v>
      </c>
      <c r="C177" s="24">
        <f t="shared" si="44"/>
        <v>0.16666666666666666</v>
      </c>
      <c r="D177" s="5"/>
      <c r="E177" s="231"/>
      <c r="F177" s="398"/>
      <c r="G177" s="398"/>
      <c r="H177" s="6"/>
      <c r="I177" s="7"/>
      <c r="J177" s="7"/>
      <c r="K177" s="30">
        <f t="shared" si="32"/>
        <v>0</v>
      </c>
      <c r="L177" s="395"/>
      <c r="M177" s="396"/>
      <c r="N177" s="397"/>
      <c r="O177" s="36">
        <f t="shared" si="31"/>
        <v>0</v>
      </c>
      <c r="P177" s="231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406"/>
      <c r="B178" s="24">
        <f t="shared" si="43"/>
        <v>0.16666666666666666</v>
      </c>
      <c r="C178" s="24">
        <f t="shared" si="44"/>
        <v>0.20833333333333331</v>
      </c>
      <c r="D178" s="5"/>
      <c r="E178" s="231"/>
      <c r="F178" s="398"/>
      <c r="G178" s="398"/>
      <c r="H178" s="6"/>
      <c r="I178" s="7"/>
      <c r="J178" s="7"/>
      <c r="K178" s="30">
        <f t="shared" si="32"/>
        <v>0</v>
      </c>
      <c r="L178" s="395"/>
      <c r="M178" s="396"/>
      <c r="N178" s="397"/>
      <c r="O178" s="36">
        <f t="shared" si="31"/>
        <v>0</v>
      </c>
      <c r="P178" s="231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406"/>
      <c r="B179" s="24">
        <f t="shared" si="43"/>
        <v>0.20833333333333331</v>
      </c>
      <c r="C179" s="24">
        <f t="shared" si="44"/>
        <v>0.24999999999999997</v>
      </c>
      <c r="D179" s="5"/>
      <c r="E179" s="231"/>
      <c r="F179" s="398"/>
      <c r="G179" s="398"/>
      <c r="H179" s="6"/>
      <c r="I179" s="7"/>
      <c r="J179" s="7"/>
      <c r="K179" s="30">
        <f t="shared" si="32"/>
        <v>0</v>
      </c>
      <c r="L179" s="395"/>
      <c r="M179" s="396"/>
      <c r="N179" s="397"/>
      <c r="O179" s="36">
        <f t="shared" si="31"/>
        <v>0</v>
      </c>
      <c r="P179" s="231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406"/>
      <c r="B180" s="24">
        <f t="shared" si="43"/>
        <v>0.24999999999999997</v>
      </c>
      <c r="C180" s="24">
        <f t="shared" si="44"/>
        <v>0.29166666666666663</v>
      </c>
      <c r="D180" s="5"/>
      <c r="E180" s="234"/>
      <c r="F180" s="398"/>
      <c r="G180" s="398"/>
      <c r="H180" s="6"/>
      <c r="I180" s="7"/>
      <c r="J180" s="7"/>
      <c r="K180" s="30">
        <f t="shared" si="32"/>
        <v>0</v>
      </c>
      <c r="L180" s="395"/>
      <c r="M180" s="396"/>
      <c r="N180" s="397"/>
      <c r="O180" s="36">
        <f t="shared" si="31"/>
        <v>0</v>
      </c>
      <c r="P180" s="231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406"/>
      <c r="B181" s="24">
        <f t="shared" si="43"/>
        <v>0.29166666666666663</v>
      </c>
      <c r="C181" s="24">
        <f t="shared" si="44"/>
        <v>0.33333333333333331</v>
      </c>
      <c r="D181" s="5"/>
      <c r="E181" s="234"/>
      <c r="F181" s="393"/>
      <c r="G181" s="394"/>
      <c r="H181" s="6"/>
      <c r="I181" s="7"/>
      <c r="J181" s="7"/>
      <c r="K181" s="30">
        <f t="shared" si="32"/>
        <v>0</v>
      </c>
      <c r="L181" s="395"/>
      <c r="M181" s="396"/>
      <c r="N181" s="397"/>
      <c r="O181" s="36">
        <f t="shared" si="31"/>
        <v>0</v>
      </c>
      <c r="P181" s="231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406"/>
      <c r="B182" s="24">
        <f t="shared" si="43"/>
        <v>0.33333333333333331</v>
      </c>
      <c r="C182" s="24">
        <f t="shared" si="44"/>
        <v>0.375</v>
      </c>
      <c r="D182" s="5"/>
      <c r="E182" s="234"/>
      <c r="F182" s="393"/>
      <c r="G182" s="394"/>
      <c r="H182" s="6"/>
      <c r="I182" s="7"/>
      <c r="J182" s="7"/>
      <c r="K182" s="30">
        <f t="shared" si="32"/>
        <v>0</v>
      </c>
      <c r="L182" s="395"/>
      <c r="M182" s="396"/>
      <c r="N182" s="397"/>
      <c r="O182" s="36">
        <f t="shared" si="31"/>
        <v>0</v>
      </c>
      <c r="P182" s="231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406"/>
      <c r="B183" s="24">
        <f t="shared" si="43"/>
        <v>0.375</v>
      </c>
      <c r="C183" s="24">
        <f t="shared" si="44"/>
        <v>0.41666666666666669</v>
      </c>
      <c r="D183" s="5"/>
      <c r="E183" s="234"/>
      <c r="F183" s="398"/>
      <c r="G183" s="398"/>
      <c r="H183" s="6"/>
      <c r="I183" s="7"/>
      <c r="J183" s="7"/>
      <c r="K183" s="30">
        <f t="shared" si="32"/>
        <v>0</v>
      </c>
      <c r="L183" s="395"/>
      <c r="M183" s="396"/>
      <c r="N183" s="397"/>
      <c r="O183" s="36">
        <f t="shared" si="31"/>
        <v>0</v>
      </c>
      <c r="P183" s="231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407"/>
      <c r="B184" s="25">
        <f t="shared" si="43"/>
        <v>0.41666666666666669</v>
      </c>
      <c r="C184" s="25">
        <f t="shared" si="44"/>
        <v>0.45833333333333337</v>
      </c>
      <c r="D184" s="15"/>
      <c r="E184" s="235"/>
      <c r="F184" s="401"/>
      <c r="G184" s="401"/>
      <c r="H184" s="12"/>
      <c r="I184" s="13"/>
      <c r="J184" s="13"/>
      <c r="K184" s="31">
        <f t="shared" si="32"/>
        <v>0</v>
      </c>
      <c r="L184" s="402"/>
      <c r="M184" s="403"/>
      <c r="N184" s="404"/>
      <c r="O184" s="39">
        <f t="shared" si="31"/>
        <v>0</v>
      </c>
      <c r="P184" s="232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405">
        <f>A154</f>
        <v>0</v>
      </c>
      <c r="B185" s="23">
        <f>B140</f>
        <v>0</v>
      </c>
      <c r="C185" s="23">
        <f>B185+1/24</f>
        <v>4.1666666666666664E-2</v>
      </c>
      <c r="D185" s="1"/>
      <c r="E185" s="233"/>
      <c r="F185" s="408"/>
      <c r="G185" s="409"/>
      <c r="H185" s="2"/>
      <c r="I185" s="3"/>
      <c r="J185" s="3"/>
      <c r="K185" s="29">
        <f t="shared" si="32"/>
        <v>0</v>
      </c>
      <c r="L185" s="410"/>
      <c r="M185" s="411"/>
      <c r="N185" s="412"/>
      <c r="O185" s="35">
        <f t="shared" si="31"/>
        <v>0</v>
      </c>
      <c r="P185" s="233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406"/>
      <c r="B186" s="24">
        <f>C185</f>
        <v>4.1666666666666664E-2</v>
      </c>
      <c r="C186" s="24">
        <f>B186+1/24</f>
        <v>8.3333333333333329E-2</v>
      </c>
      <c r="D186" s="5"/>
      <c r="E186" s="231"/>
      <c r="F186" s="398"/>
      <c r="G186" s="398"/>
      <c r="H186" s="6"/>
      <c r="I186" s="7"/>
      <c r="J186" s="7"/>
      <c r="K186" s="30">
        <f t="shared" si="32"/>
        <v>0</v>
      </c>
      <c r="L186" s="395"/>
      <c r="M186" s="396"/>
      <c r="N186" s="397"/>
      <c r="O186" s="36">
        <f t="shared" si="31"/>
        <v>0</v>
      </c>
      <c r="P186" s="231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40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231"/>
      <c r="F187" s="398"/>
      <c r="G187" s="398"/>
      <c r="H187" s="6"/>
      <c r="I187" s="7"/>
      <c r="J187" s="7"/>
      <c r="K187" s="30">
        <f t="shared" si="32"/>
        <v>0</v>
      </c>
      <c r="L187" s="395"/>
      <c r="M187" s="396"/>
      <c r="N187" s="397"/>
      <c r="O187" s="36">
        <f t="shared" si="31"/>
        <v>0</v>
      </c>
      <c r="P187" s="231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406"/>
      <c r="B188" s="24">
        <f t="shared" si="45"/>
        <v>0.125</v>
      </c>
      <c r="C188" s="24">
        <f t="shared" si="46"/>
        <v>0.16666666666666666</v>
      </c>
      <c r="D188" s="5"/>
      <c r="E188" s="231"/>
      <c r="F188" s="398"/>
      <c r="G188" s="398"/>
      <c r="H188" s="6"/>
      <c r="I188" s="7"/>
      <c r="J188" s="7"/>
      <c r="K188" s="30">
        <f t="shared" si="32"/>
        <v>0</v>
      </c>
      <c r="L188" s="395"/>
      <c r="M188" s="396"/>
      <c r="N188" s="397"/>
      <c r="O188" s="36">
        <f t="shared" si="31"/>
        <v>0</v>
      </c>
      <c r="P188" s="231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406"/>
      <c r="B189" s="24">
        <f t="shared" si="45"/>
        <v>0.16666666666666666</v>
      </c>
      <c r="C189" s="24">
        <f t="shared" si="46"/>
        <v>0.20833333333333331</v>
      </c>
      <c r="D189" s="5"/>
      <c r="E189" s="231"/>
      <c r="F189" s="398"/>
      <c r="G189" s="398"/>
      <c r="H189" s="6"/>
      <c r="I189" s="7"/>
      <c r="J189" s="7"/>
      <c r="K189" s="30">
        <f t="shared" si="32"/>
        <v>0</v>
      </c>
      <c r="L189" s="395"/>
      <c r="M189" s="396"/>
      <c r="N189" s="397"/>
      <c r="O189" s="36">
        <f t="shared" si="31"/>
        <v>0</v>
      </c>
      <c r="P189" s="231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406"/>
      <c r="B190" s="24">
        <f t="shared" si="45"/>
        <v>0.20833333333333331</v>
      </c>
      <c r="C190" s="24">
        <f t="shared" si="46"/>
        <v>0.24999999999999997</v>
      </c>
      <c r="D190" s="5"/>
      <c r="E190" s="231"/>
      <c r="F190" s="398"/>
      <c r="G190" s="398"/>
      <c r="H190" s="6"/>
      <c r="I190" s="7"/>
      <c r="J190" s="7"/>
      <c r="K190" s="30">
        <f t="shared" si="32"/>
        <v>0</v>
      </c>
      <c r="L190" s="395"/>
      <c r="M190" s="396"/>
      <c r="N190" s="397"/>
      <c r="O190" s="36">
        <f t="shared" si="31"/>
        <v>0</v>
      </c>
      <c r="P190" s="231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406"/>
      <c r="B191" s="24">
        <f t="shared" si="45"/>
        <v>0.24999999999999997</v>
      </c>
      <c r="C191" s="24">
        <f t="shared" si="46"/>
        <v>0.29166666666666663</v>
      </c>
      <c r="D191" s="5"/>
      <c r="E191" s="234"/>
      <c r="F191" s="398"/>
      <c r="G191" s="398"/>
      <c r="H191" s="6"/>
      <c r="I191" s="7"/>
      <c r="J191" s="7"/>
      <c r="K191" s="30">
        <f t="shared" si="32"/>
        <v>0</v>
      </c>
      <c r="L191" s="395"/>
      <c r="M191" s="396"/>
      <c r="N191" s="397"/>
      <c r="O191" s="36">
        <f t="shared" si="31"/>
        <v>0</v>
      </c>
      <c r="P191" s="231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406"/>
      <c r="B192" s="24">
        <f t="shared" si="45"/>
        <v>0.29166666666666663</v>
      </c>
      <c r="C192" s="24">
        <f t="shared" si="46"/>
        <v>0.33333333333333331</v>
      </c>
      <c r="D192" s="5"/>
      <c r="E192" s="234"/>
      <c r="F192" s="393"/>
      <c r="G192" s="394"/>
      <c r="H192" s="6"/>
      <c r="I192" s="7"/>
      <c r="J192" s="7"/>
      <c r="K192" s="30">
        <f t="shared" si="32"/>
        <v>0</v>
      </c>
      <c r="L192" s="395"/>
      <c r="M192" s="396"/>
      <c r="N192" s="397"/>
      <c r="O192" s="36">
        <f t="shared" si="31"/>
        <v>0</v>
      </c>
      <c r="P192" s="231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406"/>
      <c r="B193" s="24">
        <f t="shared" si="45"/>
        <v>0.33333333333333331</v>
      </c>
      <c r="C193" s="24">
        <f t="shared" si="46"/>
        <v>0.375</v>
      </c>
      <c r="D193" s="5"/>
      <c r="E193" s="234"/>
      <c r="F193" s="393"/>
      <c r="G193" s="394"/>
      <c r="H193" s="6"/>
      <c r="I193" s="7"/>
      <c r="J193" s="7"/>
      <c r="K193" s="30">
        <f t="shared" si="32"/>
        <v>0</v>
      </c>
      <c r="L193" s="395"/>
      <c r="M193" s="396"/>
      <c r="N193" s="397"/>
      <c r="O193" s="36">
        <f t="shared" si="31"/>
        <v>0</v>
      </c>
      <c r="P193" s="231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406"/>
      <c r="B194" s="24">
        <f t="shared" si="45"/>
        <v>0.375</v>
      </c>
      <c r="C194" s="24">
        <f t="shared" si="46"/>
        <v>0.41666666666666669</v>
      </c>
      <c r="D194" s="5"/>
      <c r="E194" s="234"/>
      <c r="F194" s="398"/>
      <c r="G194" s="398"/>
      <c r="H194" s="6"/>
      <c r="I194" s="7"/>
      <c r="J194" s="7"/>
      <c r="K194" s="30">
        <f t="shared" si="32"/>
        <v>0</v>
      </c>
      <c r="L194" s="395"/>
      <c r="M194" s="396"/>
      <c r="N194" s="397"/>
      <c r="O194" s="36">
        <f t="shared" si="31"/>
        <v>0</v>
      </c>
      <c r="P194" s="231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407"/>
      <c r="B195" s="25">
        <f t="shared" si="45"/>
        <v>0.41666666666666669</v>
      </c>
      <c r="C195" s="25">
        <f t="shared" si="46"/>
        <v>0.45833333333333337</v>
      </c>
      <c r="D195" s="15"/>
      <c r="E195" s="235"/>
      <c r="F195" s="401"/>
      <c r="G195" s="401"/>
      <c r="H195" s="12"/>
      <c r="I195" s="13"/>
      <c r="J195" s="13"/>
      <c r="K195" s="31">
        <f t="shared" si="32"/>
        <v>0</v>
      </c>
      <c r="L195" s="402"/>
      <c r="M195" s="403"/>
      <c r="N195" s="404"/>
      <c r="O195" s="39">
        <f t="shared" si="31"/>
        <v>0</v>
      </c>
      <c r="P195" s="232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405">
        <f>A155</f>
        <v>0</v>
      </c>
      <c r="B196" s="23">
        <f>B142</f>
        <v>0</v>
      </c>
      <c r="C196" s="23">
        <f>B196+1/24</f>
        <v>4.1666666666666664E-2</v>
      </c>
      <c r="D196" s="1"/>
      <c r="E196" s="233"/>
      <c r="F196" s="408"/>
      <c r="G196" s="409"/>
      <c r="H196" s="2"/>
      <c r="I196" s="3"/>
      <c r="J196" s="3"/>
      <c r="K196" s="29">
        <f t="shared" si="32"/>
        <v>0</v>
      </c>
      <c r="L196" s="410"/>
      <c r="M196" s="411"/>
      <c r="N196" s="412"/>
      <c r="O196" s="35">
        <f t="shared" si="31"/>
        <v>0</v>
      </c>
      <c r="P196" s="233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406"/>
      <c r="B197" s="24">
        <f>C196</f>
        <v>4.1666666666666664E-2</v>
      </c>
      <c r="C197" s="24">
        <f>B197+1/24</f>
        <v>8.3333333333333329E-2</v>
      </c>
      <c r="D197" s="5"/>
      <c r="E197" s="231"/>
      <c r="F197" s="398"/>
      <c r="G197" s="398"/>
      <c r="H197" s="6"/>
      <c r="I197" s="7"/>
      <c r="J197" s="7"/>
      <c r="K197" s="30">
        <f t="shared" si="32"/>
        <v>0</v>
      </c>
      <c r="L197" s="395"/>
      <c r="M197" s="396"/>
      <c r="N197" s="397"/>
      <c r="O197" s="36">
        <f t="shared" si="31"/>
        <v>0</v>
      </c>
      <c r="P197" s="231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40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231"/>
      <c r="F198" s="398"/>
      <c r="G198" s="398"/>
      <c r="H198" s="6"/>
      <c r="I198" s="7"/>
      <c r="J198" s="7"/>
      <c r="K198" s="30">
        <f t="shared" si="32"/>
        <v>0</v>
      </c>
      <c r="L198" s="395"/>
      <c r="M198" s="396"/>
      <c r="N198" s="397"/>
      <c r="O198" s="36">
        <f t="shared" si="31"/>
        <v>0</v>
      </c>
      <c r="P198" s="231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406"/>
      <c r="B199" s="24">
        <f t="shared" si="47"/>
        <v>0.125</v>
      </c>
      <c r="C199" s="24">
        <f t="shared" si="48"/>
        <v>0.16666666666666666</v>
      </c>
      <c r="D199" s="5"/>
      <c r="E199" s="231"/>
      <c r="F199" s="398"/>
      <c r="G199" s="398"/>
      <c r="H199" s="6"/>
      <c r="I199" s="7"/>
      <c r="J199" s="7"/>
      <c r="K199" s="30">
        <f t="shared" si="32"/>
        <v>0</v>
      </c>
      <c r="L199" s="395"/>
      <c r="M199" s="396"/>
      <c r="N199" s="397"/>
      <c r="O199" s="36">
        <f t="shared" si="31"/>
        <v>0</v>
      </c>
      <c r="P199" s="231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406"/>
      <c r="B200" s="24">
        <f t="shared" si="47"/>
        <v>0.16666666666666666</v>
      </c>
      <c r="C200" s="24">
        <f t="shared" si="48"/>
        <v>0.20833333333333331</v>
      </c>
      <c r="D200" s="5"/>
      <c r="E200" s="231"/>
      <c r="F200" s="398"/>
      <c r="G200" s="398"/>
      <c r="H200" s="6"/>
      <c r="I200" s="7"/>
      <c r="J200" s="7"/>
      <c r="K200" s="30">
        <f t="shared" si="32"/>
        <v>0</v>
      </c>
      <c r="L200" s="395"/>
      <c r="M200" s="396"/>
      <c r="N200" s="397"/>
      <c r="O200" s="36">
        <f t="shared" si="31"/>
        <v>0</v>
      </c>
      <c r="P200" s="231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406"/>
      <c r="B201" s="24">
        <f t="shared" si="47"/>
        <v>0.20833333333333331</v>
      </c>
      <c r="C201" s="24">
        <f t="shared" si="48"/>
        <v>0.24999999999999997</v>
      </c>
      <c r="D201" s="5"/>
      <c r="E201" s="231"/>
      <c r="F201" s="398"/>
      <c r="G201" s="398"/>
      <c r="H201" s="6"/>
      <c r="I201" s="7"/>
      <c r="J201" s="7"/>
      <c r="K201" s="30">
        <f t="shared" si="32"/>
        <v>0</v>
      </c>
      <c r="L201" s="395"/>
      <c r="M201" s="396"/>
      <c r="N201" s="397"/>
      <c r="O201" s="36">
        <f t="shared" si="31"/>
        <v>0</v>
      </c>
      <c r="P201" s="231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406"/>
      <c r="B202" s="24">
        <f t="shared" si="47"/>
        <v>0.24999999999999997</v>
      </c>
      <c r="C202" s="24">
        <f t="shared" si="48"/>
        <v>0.29166666666666663</v>
      </c>
      <c r="D202" s="5"/>
      <c r="E202" s="234"/>
      <c r="F202" s="398"/>
      <c r="G202" s="398"/>
      <c r="H202" s="6"/>
      <c r="I202" s="7"/>
      <c r="J202" s="7"/>
      <c r="K202" s="30">
        <f t="shared" si="32"/>
        <v>0</v>
      </c>
      <c r="L202" s="395"/>
      <c r="M202" s="396"/>
      <c r="N202" s="397"/>
      <c r="O202" s="36">
        <f t="shared" si="31"/>
        <v>0</v>
      </c>
      <c r="P202" s="231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406"/>
      <c r="B203" s="24">
        <f t="shared" si="47"/>
        <v>0.29166666666666663</v>
      </c>
      <c r="C203" s="24">
        <f t="shared" si="48"/>
        <v>0.33333333333333331</v>
      </c>
      <c r="D203" s="5"/>
      <c r="E203" s="234"/>
      <c r="F203" s="393"/>
      <c r="G203" s="394"/>
      <c r="H203" s="6"/>
      <c r="I203" s="7"/>
      <c r="J203" s="7"/>
      <c r="K203" s="30">
        <f t="shared" si="32"/>
        <v>0</v>
      </c>
      <c r="L203" s="395"/>
      <c r="M203" s="396"/>
      <c r="N203" s="397"/>
      <c r="O203" s="36">
        <f t="shared" si="31"/>
        <v>0</v>
      </c>
      <c r="P203" s="231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406"/>
      <c r="B204" s="24">
        <f t="shared" si="47"/>
        <v>0.33333333333333331</v>
      </c>
      <c r="C204" s="24">
        <f t="shared" si="48"/>
        <v>0.375</v>
      </c>
      <c r="D204" s="5"/>
      <c r="E204" s="234"/>
      <c r="F204" s="393"/>
      <c r="G204" s="394"/>
      <c r="H204" s="6"/>
      <c r="I204" s="7"/>
      <c r="J204" s="7"/>
      <c r="K204" s="30">
        <f t="shared" si="32"/>
        <v>0</v>
      </c>
      <c r="L204" s="395"/>
      <c r="M204" s="396"/>
      <c r="N204" s="397"/>
      <c r="O204" s="36">
        <f t="shared" si="31"/>
        <v>0</v>
      </c>
      <c r="P204" s="231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406"/>
      <c r="B205" s="24">
        <f t="shared" si="47"/>
        <v>0.375</v>
      </c>
      <c r="C205" s="24">
        <f t="shared" si="48"/>
        <v>0.41666666666666669</v>
      </c>
      <c r="D205" s="5"/>
      <c r="E205" s="234"/>
      <c r="F205" s="398"/>
      <c r="G205" s="398"/>
      <c r="H205" s="6"/>
      <c r="I205" s="7"/>
      <c r="J205" s="7"/>
      <c r="K205" s="30">
        <f t="shared" si="32"/>
        <v>0</v>
      </c>
      <c r="L205" s="395"/>
      <c r="M205" s="396"/>
      <c r="N205" s="397"/>
      <c r="O205" s="36">
        <f t="shared" si="31"/>
        <v>0</v>
      </c>
      <c r="P205" s="231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407"/>
      <c r="B206" s="25">
        <f t="shared" si="47"/>
        <v>0.41666666666666669</v>
      </c>
      <c r="C206" s="25">
        <f t="shared" si="48"/>
        <v>0.45833333333333337</v>
      </c>
      <c r="D206" s="15"/>
      <c r="E206" s="235"/>
      <c r="F206" s="401"/>
      <c r="G206" s="401"/>
      <c r="H206" s="12"/>
      <c r="I206" s="13"/>
      <c r="J206" s="13"/>
      <c r="K206" s="31">
        <f t="shared" si="32"/>
        <v>0</v>
      </c>
      <c r="L206" s="402"/>
      <c r="M206" s="403"/>
      <c r="N206" s="404"/>
      <c r="O206" s="232">
        <f t="shared" si="31"/>
        <v>0</v>
      </c>
      <c r="P206" s="232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406">
        <f>A156</f>
        <v>0</v>
      </c>
      <c r="B207" s="23">
        <f>B144</f>
        <v>0</v>
      </c>
      <c r="C207" s="23">
        <f>B207+1/24</f>
        <v>4.1666666666666664E-2</v>
      </c>
      <c r="D207" s="1"/>
      <c r="E207" s="233"/>
      <c r="F207" s="408"/>
      <c r="G207" s="409"/>
      <c r="H207" s="2"/>
      <c r="I207" s="3"/>
      <c r="J207" s="3"/>
      <c r="K207" s="29">
        <f t="shared" si="32"/>
        <v>0</v>
      </c>
      <c r="L207" s="410"/>
      <c r="M207" s="411"/>
      <c r="N207" s="412"/>
      <c r="O207" s="35">
        <f t="shared" si="31"/>
        <v>0</v>
      </c>
      <c r="P207" s="233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406"/>
      <c r="B208" s="24">
        <f>C207</f>
        <v>4.1666666666666664E-2</v>
      </c>
      <c r="C208" s="24">
        <f>B208+1/24</f>
        <v>8.3333333333333329E-2</v>
      </c>
      <c r="D208" s="5"/>
      <c r="E208" s="231"/>
      <c r="F208" s="393"/>
      <c r="G208" s="394"/>
      <c r="H208" s="6"/>
      <c r="I208" s="7"/>
      <c r="J208" s="7"/>
      <c r="K208" s="30">
        <f t="shared" si="32"/>
        <v>0</v>
      </c>
      <c r="L208" s="395"/>
      <c r="M208" s="396"/>
      <c r="N208" s="397"/>
      <c r="O208" s="36">
        <f t="shared" si="31"/>
        <v>0</v>
      </c>
      <c r="P208" s="231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40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231"/>
      <c r="F209" s="398"/>
      <c r="G209" s="398"/>
      <c r="H209" s="6"/>
      <c r="I209" s="7"/>
      <c r="J209" s="7"/>
      <c r="K209" s="30">
        <f t="shared" si="32"/>
        <v>0</v>
      </c>
      <c r="L209" s="395"/>
      <c r="M209" s="396"/>
      <c r="N209" s="397"/>
      <c r="O209" s="36">
        <f t="shared" si="31"/>
        <v>0</v>
      </c>
      <c r="P209" s="231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406"/>
      <c r="B210" s="24">
        <f t="shared" si="49"/>
        <v>0.125</v>
      </c>
      <c r="C210" s="24">
        <f t="shared" si="50"/>
        <v>0.16666666666666666</v>
      </c>
      <c r="D210" s="5"/>
      <c r="E210" s="231"/>
      <c r="F210" s="398"/>
      <c r="G210" s="398"/>
      <c r="H210" s="6"/>
      <c r="I210" s="7"/>
      <c r="J210" s="7"/>
      <c r="K210" s="30">
        <f t="shared" si="32"/>
        <v>0</v>
      </c>
      <c r="L210" s="395"/>
      <c r="M210" s="396"/>
      <c r="N210" s="397"/>
      <c r="O210" s="36">
        <f t="shared" si="31"/>
        <v>0</v>
      </c>
      <c r="P210" s="231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406"/>
      <c r="B211" s="24">
        <f t="shared" si="49"/>
        <v>0.16666666666666666</v>
      </c>
      <c r="C211" s="24">
        <f t="shared" si="50"/>
        <v>0.20833333333333331</v>
      </c>
      <c r="D211" s="5"/>
      <c r="E211" s="231"/>
      <c r="F211" s="398"/>
      <c r="G211" s="398"/>
      <c r="H211" s="6"/>
      <c r="I211" s="7"/>
      <c r="J211" s="7"/>
      <c r="K211" s="30">
        <f t="shared" si="32"/>
        <v>0</v>
      </c>
      <c r="L211" s="395"/>
      <c r="M211" s="396"/>
      <c r="N211" s="397"/>
      <c r="O211" s="36">
        <f t="shared" si="31"/>
        <v>0</v>
      </c>
      <c r="P211" s="231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406"/>
      <c r="B212" s="24">
        <f t="shared" si="49"/>
        <v>0.20833333333333331</v>
      </c>
      <c r="C212" s="24">
        <f t="shared" si="50"/>
        <v>0.24999999999999997</v>
      </c>
      <c r="D212" s="5"/>
      <c r="E212" s="231"/>
      <c r="F212" s="398"/>
      <c r="G212" s="398"/>
      <c r="H212" s="6"/>
      <c r="I212" s="7"/>
      <c r="J212" s="7"/>
      <c r="K212" s="30">
        <f t="shared" si="32"/>
        <v>0</v>
      </c>
      <c r="L212" s="395"/>
      <c r="M212" s="396"/>
      <c r="N212" s="397"/>
      <c r="O212" s="36">
        <f t="shared" si="31"/>
        <v>0</v>
      </c>
      <c r="P212" s="231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406"/>
      <c r="B213" s="24">
        <f t="shared" si="49"/>
        <v>0.24999999999999997</v>
      </c>
      <c r="C213" s="24">
        <f t="shared" si="50"/>
        <v>0.29166666666666663</v>
      </c>
      <c r="D213" s="5"/>
      <c r="E213" s="234"/>
      <c r="F213" s="398"/>
      <c r="G213" s="398"/>
      <c r="H213" s="6"/>
      <c r="I213" s="7"/>
      <c r="J213" s="7"/>
      <c r="K213" s="30">
        <f t="shared" si="32"/>
        <v>0</v>
      </c>
      <c r="L213" s="395"/>
      <c r="M213" s="396"/>
      <c r="N213" s="397"/>
      <c r="O213" s="36">
        <f t="shared" si="31"/>
        <v>0</v>
      </c>
      <c r="P213" s="231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406"/>
      <c r="B214" s="24">
        <f t="shared" si="49"/>
        <v>0.29166666666666663</v>
      </c>
      <c r="C214" s="24">
        <f t="shared" si="50"/>
        <v>0.33333333333333331</v>
      </c>
      <c r="D214" s="5"/>
      <c r="E214" s="234"/>
      <c r="F214" s="393"/>
      <c r="G214" s="394"/>
      <c r="H214" s="6"/>
      <c r="I214" s="7"/>
      <c r="J214" s="7"/>
      <c r="K214" s="30">
        <f t="shared" si="32"/>
        <v>0</v>
      </c>
      <c r="L214" s="395"/>
      <c r="M214" s="396"/>
      <c r="N214" s="397"/>
      <c r="O214" s="36">
        <f t="shared" si="31"/>
        <v>0</v>
      </c>
      <c r="P214" s="231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406"/>
      <c r="B215" s="24">
        <f t="shared" si="49"/>
        <v>0.33333333333333331</v>
      </c>
      <c r="C215" s="24">
        <f t="shared" si="50"/>
        <v>0.375</v>
      </c>
      <c r="D215" s="5"/>
      <c r="E215" s="234"/>
      <c r="F215" s="393"/>
      <c r="G215" s="394"/>
      <c r="H215" s="6"/>
      <c r="I215" s="7"/>
      <c r="J215" s="7"/>
      <c r="K215" s="30">
        <f t="shared" si="32"/>
        <v>0</v>
      </c>
      <c r="L215" s="395"/>
      <c r="M215" s="396"/>
      <c r="N215" s="397"/>
      <c r="O215" s="36">
        <f t="shared" si="31"/>
        <v>0</v>
      </c>
      <c r="P215" s="231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406"/>
      <c r="B216" s="24">
        <f t="shared" si="49"/>
        <v>0.375</v>
      </c>
      <c r="C216" s="24">
        <f t="shared" si="50"/>
        <v>0.41666666666666669</v>
      </c>
      <c r="D216" s="5"/>
      <c r="E216" s="234"/>
      <c r="F216" s="398"/>
      <c r="G216" s="398"/>
      <c r="H216" s="6"/>
      <c r="I216" s="7"/>
      <c r="J216" s="7"/>
      <c r="K216" s="30">
        <f t="shared" si="32"/>
        <v>0</v>
      </c>
      <c r="L216" s="395"/>
      <c r="M216" s="396"/>
      <c r="N216" s="397"/>
      <c r="O216" s="36">
        <f t="shared" si="31"/>
        <v>0</v>
      </c>
      <c r="P216" s="231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407"/>
      <c r="B217" s="25">
        <f t="shared" si="49"/>
        <v>0.41666666666666669</v>
      </c>
      <c r="C217" s="25">
        <f t="shared" si="50"/>
        <v>0.45833333333333337</v>
      </c>
      <c r="D217" s="15"/>
      <c r="E217" s="235"/>
      <c r="F217" s="401"/>
      <c r="G217" s="401"/>
      <c r="H217" s="12"/>
      <c r="I217" s="13"/>
      <c r="J217" s="13"/>
      <c r="K217" s="31">
        <f t="shared" si="32"/>
        <v>0</v>
      </c>
      <c r="L217" s="402"/>
      <c r="M217" s="403"/>
      <c r="N217" s="404"/>
      <c r="O217" s="232">
        <f t="shared" si="31"/>
        <v>0</v>
      </c>
      <c r="P217" s="232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405">
        <f>A157</f>
        <v>0</v>
      </c>
      <c r="B218" s="23">
        <f>B146</f>
        <v>0</v>
      </c>
      <c r="C218" s="23">
        <f>B218+1/24</f>
        <v>4.1666666666666664E-2</v>
      </c>
      <c r="D218" s="1"/>
      <c r="E218" s="233"/>
      <c r="F218" s="408"/>
      <c r="G218" s="409"/>
      <c r="H218" s="2"/>
      <c r="I218" s="3"/>
      <c r="J218" s="3"/>
      <c r="K218" s="29">
        <f t="shared" si="32"/>
        <v>0</v>
      </c>
      <c r="L218" s="410"/>
      <c r="M218" s="411"/>
      <c r="N218" s="412"/>
      <c r="O218" s="35">
        <f t="shared" si="31"/>
        <v>0</v>
      </c>
      <c r="P218" s="233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406"/>
      <c r="B219" s="24">
        <f>C218</f>
        <v>4.1666666666666664E-2</v>
      </c>
      <c r="C219" s="24">
        <f>B219+1/24</f>
        <v>8.3333333333333329E-2</v>
      </c>
      <c r="D219" s="5"/>
      <c r="E219" s="231"/>
      <c r="F219" s="393"/>
      <c r="G219" s="394"/>
      <c r="H219" s="6"/>
      <c r="I219" s="7"/>
      <c r="J219" s="7"/>
      <c r="K219" s="30">
        <f t="shared" si="32"/>
        <v>0</v>
      </c>
      <c r="L219" s="395"/>
      <c r="M219" s="396"/>
      <c r="N219" s="397"/>
      <c r="O219" s="36">
        <f t="shared" si="31"/>
        <v>0</v>
      </c>
      <c r="P219" s="231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40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231"/>
      <c r="F220" s="398"/>
      <c r="G220" s="398"/>
      <c r="H220" s="6"/>
      <c r="I220" s="7"/>
      <c r="J220" s="7"/>
      <c r="K220" s="30">
        <f t="shared" si="32"/>
        <v>0</v>
      </c>
      <c r="L220" s="395"/>
      <c r="M220" s="396"/>
      <c r="N220" s="397"/>
      <c r="O220" s="36">
        <f t="shared" si="31"/>
        <v>0</v>
      </c>
      <c r="P220" s="231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406"/>
      <c r="B221" s="24">
        <f t="shared" si="51"/>
        <v>0.125</v>
      </c>
      <c r="C221" s="24">
        <f t="shared" si="52"/>
        <v>0.16666666666666666</v>
      </c>
      <c r="D221" s="5"/>
      <c r="E221" s="231"/>
      <c r="F221" s="398"/>
      <c r="G221" s="398"/>
      <c r="H221" s="6"/>
      <c r="I221" s="7"/>
      <c r="J221" s="7"/>
      <c r="K221" s="30">
        <f t="shared" si="32"/>
        <v>0</v>
      </c>
      <c r="L221" s="395"/>
      <c r="M221" s="396"/>
      <c r="N221" s="397"/>
      <c r="O221" s="36">
        <f t="shared" si="31"/>
        <v>0</v>
      </c>
      <c r="P221" s="231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406"/>
      <c r="B222" s="24">
        <f t="shared" si="51"/>
        <v>0.16666666666666666</v>
      </c>
      <c r="C222" s="24">
        <f t="shared" si="52"/>
        <v>0.20833333333333331</v>
      </c>
      <c r="D222" s="5"/>
      <c r="E222" s="231"/>
      <c r="F222" s="398"/>
      <c r="G222" s="398"/>
      <c r="H222" s="6"/>
      <c r="I222" s="7"/>
      <c r="J222" s="7"/>
      <c r="K222" s="30">
        <f t="shared" si="32"/>
        <v>0</v>
      </c>
      <c r="L222" s="395"/>
      <c r="M222" s="396"/>
      <c r="N222" s="397"/>
      <c r="O222" s="36">
        <f t="shared" si="31"/>
        <v>0</v>
      </c>
      <c r="P222" s="231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406"/>
      <c r="B223" s="24">
        <f t="shared" si="51"/>
        <v>0.20833333333333331</v>
      </c>
      <c r="C223" s="24">
        <f t="shared" si="52"/>
        <v>0.24999999999999997</v>
      </c>
      <c r="D223" s="5"/>
      <c r="E223" s="231"/>
      <c r="F223" s="398"/>
      <c r="G223" s="398"/>
      <c r="H223" s="6"/>
      <c r="I223" s="7"/>
      <c r="J223" s="7"/>
      <c r="K223" s="30">
        <f t="shared" si="32"/>
        <v>0</v>
      </c>
      <c r="L223" s="395"/>
      <c r="M223" s="396"/>
      <c r="N223" s="397"/>
      <c r="O223" s="36">
        <f t="shared" si="31"/>
        <v>0</v>
      </c>
      <c r="P223" s="231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406"/>
      <c r="B224" s="24">
        <f t="shared" si="51"/>
        <v>0.24999999999999997</v>
      </c>
      <c r="C224" s="24">
        <f t="shared" si="52"/>
        <v>0.29166666666666663</v>
      </c>
      <c r="D224" s="5"/>
      <c r="E224" s="234"/>
      <c r="F224" s="398"/>
      <c r="G224" s="398"/>
      <c r="H224" s="6"/>
      <c r="I224" s="7"/>
      <c r="J224" s="7"/>
      <c r="K224" s="30">
        <f t="shared" si="32"/>
        <v>0</v>
      </c>
      <c r="L224" s="395"/>
      <c r="M224" s="396"/>
      <c r="N224" s="397"/>
      <c r="O224" s="36">
        <f t="shared" si="31"/>
        <v>0</v>
      </c>
      <c r="P224" s="231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406"/>
      <c r="B225" s="24">
        <f t="shared" si="51"/>
        <v>0.29166666666666663</v>
      </c>
      <c r="C225" s="24">
        <f t="shared" si="52"/>
        <v>0.33333333333333331</v>
      </c>
      <c r="D225" s="5"/>
      <c r="E225" s="234"/>
      <c r="F225" s="393"/>
      <c r="G225" s="394"/>
      <c r="H225" s="6"/>
      <c r="I225" s="7"/>
      <c r="J225" s="7"/>
      <c r="K225" s="30">
        <f t="shared" si="32"/>
        <v>0</v>
      </c>
      <c r="L225" s="395"/>
      <c r="M225" s="396"/>
      <c r="N225" s="397"/>
      <c r="O225" s="36">
        <f t="shared" si="31"/>
        <v>0</v>
      </c>
      <c r="P225" s="231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406"/>
      <c r="B226" s="24">
        <f t="shared" si="51"/>
        <v>0.33333333333333331</v>
      </c>
      <c r="C226" s="24">
        <f t="shared" si="52"/>
        <v>0.375</v>
      </c>
      <c r="D226" s="5"/>
      <c r="E226" s="234"/>
      <c r="F226" s="393"/>
      <c r="G226" s="394"/>
      <c r="H226" s="6"/>
      <c r="I226" s="7"/>
      <c r="J226" s="7"/>
      <c r="K226" s="30">
        <f t="shared" si="32"/>
        <v>0</v>
      </c>
      <c r="L226" s="395"/>
      <c r="M226" s="396"/>
      <c r="N226" s="397"/>
      <c r="O226" s="36">
        <f t="shared" ref="O226:O228" si="53">IF(H226=$V$5,$F$122,"")</f>
        <v>0</v>
      </c>
      <c r="P226" s="231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406"/>
      <c r="B227" s="24">
        <f t="shared" si="51"/>
        <v>0.375</v>
      </c>
      <c r="C227" s="24">
        <f t="shared" si="52"/>
        <v>0.41666666666666669</v>
      </c>
      <c r="D227" s="5"/>
      <c r="E227" s="234"/>
      <c r="F227" s="398"/>
      <c r="G227" s="398"/>
      <c r="H227" s="6"/>
      <c r="I227" s="7"/>
      <c r="J227" s="7"/>
      <c r="K227" s="30">
        <f t="shared" ref="K227:K228" si="54">(J227-I227+(J227&lt;I227))*24*60</f>
        <v>0</v>
      </c>
      <c r="L227" s="395"/>
      <c r="M227" s="396"/>
      <c r="N227" s="397"/>
      <c r="O227" s="36">
        <f t="shared" si="53"/>
        <v>0</v>
      </c>
      <c r="P227" s="231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407"/>
      <c r="B228" s="25">
        <f t="shared" si="51"/>
        <v>0.41666666666666669</v>
      </c>
      <c r="C228" s="25">
        <f t="shared" si="52"/>
        <v>0.45833333333333337</v>
      </c>
      <c r="D228" s="15"/>
      <c r="E228" s="235"/>
      <c r="F228" s="401"/>
      <c r="G228" s="401"/>
      <c r="H228" s="12"/>
      <c r="I228" s="13"/>
      <c r="J228" s="13"/>
      <c r="K228" s="31">
        <f t="shared" si="54"/>
        <v>0</v>
      </c>
      <c r="L228" s="402"/>
      <c r="M228" s="403"/>
      <c r="N228" s="404"/>
      <c r="O228" s="232">
        <f t="shared" si="53"/>
        <v>0</v>
      </c>
      <c r="P228" s="232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5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611"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D21:D22"/>
    <mergeCell ref="E21:E22"/>
    <mergeCell ref="F21:F22"/>
    <mergeCell ref="G21:G22"/>
    <mergeCell ref="H21:H22"/>
    <mergeCell ref="I15:I19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J15:J19"/>
    <mergeCell ref="K15:K19"/>
    <mergeCell ref="L15:L19"/>
    <mergeCell ref="N15:O18"/>
    <mergeCell ref="P15:U1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A21:A22"/>
    <mergeCell ref="B21:B22"/>
    <mergeCell ref="C21:C22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D136:D137"/>
    <mergeCell ref="E136:E137"/>
    <mergeCell ref="F136:F137"/>
    <mergeCell ref="G136:G137"/>
    <mergeCell ref="H136:H137"/>
    <mergeCell ref="I130:I134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J130:J134"/>
    <mergeCell ref="K130:K134"/>
    <mergeCell ref="L130:L134"/>
    <mergeCell ref="N130:O133"/>
    <mergeCell ref="P130:U13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A136:A137"/>
    <mergeCell ref="B136:B137"/>
    <mergeCell ref="C136:C137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163" priority="39" stopIfTrue="1">
      <formula>LEN(TRIM(A37))=0</formula>
    </cfRule>
  </conditionalFormatting>
  <conditionalFormatting sqref="A152:F157">
    <cfRule type="containsBlanks" dxfId="162" priority="32" stopIfTrue="1">
      <formula>LEN(TRIM(A152))=0</formula>
    </cfRule>
  </conditionalFormatting>
  <conditionalFormatting sqref="B21:C32">
    <cfRule type="containsBlanks" dxfId="161" priority="41" stopIfTrue="1">
      <formula>LEN(TRIM(B21))=0</formula>
    </cfRule>
  </conditionalFormatting>
  <conditionalFormatting sqref="B136:C147">
    <cfRule type="containsBlanks" dxfId="160" priority="34" stopIfTrue="1">
      <formula>LEN(TRIM(B136))=0</formula>
    </cfRule>
  </conditionalFormatting>
  <conditionalFormatting sqref="D162:D166 D167:G168 D169:F170">
    <cfRule type="containsBlanks" dxfId="159" priority="31" stopIfTrue="1">
      <formula>LEN(TRIM(D162))=0</formula>
    </cfRule>
  </conditionalFormatting>
  <conditionalFormatting sqref="D181:F182 D183:G184">
    <cfRule type="containsBlanks" dxfId="158" priority="30" stopIfTrue="1">
      <formula>LEN(TRIM(D181))=0</formula>
    </cfRule>
  </conditionalFormatting>
  <conditionalFormatting sqref="D59:G65 D66:F67 D68:J69">
    <cfRule type="containsBlanks" dxfId="157" priority="37" stopIfTrue="1">
      <formula>LEN(TRIM(D59))=0</formula>
    </cfRule>
  </conditionalFormatting>
  <conditionalFormatting sqref="D70:G76 D77:F78 D79:J80">
    <cfRule type="containsBlanks" dxfId="156" priority="36" stopIfTrue="1">
      <formula>LEN(TRIM(D70))=0</formula>
    </cfRule>
  </conditionalFormatting>
  <conditionalFormatting sqref="D81:G87 D88:F89 D90:J91">
    <cfRule type="containsBlanks" dxfId="155" priority="35" stopIfTrue="1">
      <formula>LEN(TRIM(D81))=0</formula>
    </cfRule>
  </conditionalFormatting>
  <conditionalFormatting sqref="D92:G98 D99:F100 D101:J102">
    <cfRule type="containsBlanks" dxfId="154" priority="22" stopIfTrue="1">
      <formula>LEN(TRIM(D92))=0</formula>
    </cfRule>
  </conditionalFormatting>
  <conditionalFormatting sqref="D103:G109 D110:F111 D112:J113">
    <cfRule type="containsBlanks" dxfId="153" priority="20" stopIfTrue="1">
      <formula>LEN(TRIM(D103))=0</formula>
    </cfRule>
  </conditionalFormatting>
  <conditionalFormatting sqref="D171:G180">
    <cfRule type="containsBlanks" dxfId="152" priority="8" stopIfTrue="1">
      <formula>LEN(TRIM(D171))=0</formula>
    </cfRule>
  </conditionalFormatting>
  <conditionalFormatting sqref="D188:G191 D192:F193 D194:G195">
    <cfRule type="containsBlanks" dxfId="151" priority="29" stopIfTrue="1">
      <formula>LEN(TRIM(D188))=0</formula>
    </cfRule>
  </conditionalFormatting>
  <conditionalFormatting sqref="D200:G202 D203:F204 D205:J206">
    <cfRule type="containsBlanks" dxfId="150" priority="28" stopIfTrue="1">
      <formula>LEN(TRIM(D200))=0</formula>
    </cfRule>
  </conditionalFormatting>
  <conditionalFormatting sqref="D207:G213 D214:F215 D216:J217">
    <cfRule type="containsBlanks" dxfId="149" priority="16" stopIfTrue="1">
      <formula>LEN(TRIM(D207))=0</formula>
    </cfRule>
  </conditionalFormatting>
  <conditionalFormatting sqref="D218:G224 D225:F226 D227:J228">
    <cfRule type="containsBlanks" dxfId="148" priority="14" stopIfTrue="1">
      <formula>LEN(TRIM(D218))=0</formula>
    </cfRule>
  </conditionalFormatting>
  <conditionalFormatting sqref="D47:J53 D54:F55 H54:J55 D56:J58">
    <cfRule type="containsBlanks" dxfId="147" priority="38" stopIfTrue="1">
      <formula>LEN(TRIM(D47))=0</formula>
    </cfRule>
  </conditionalFormatting>
  <conditionalFormatting sqref="D185:J187">
    <cfRule type="containsBlanks" dxfId="146" priority="6" stopIfTrue="1">
      <formula>LEN(TRIM(D185))=0</formula>
    </cfRule>
  </conditionalFormatting>
  <conditionalFormatting sqref="D196:J199">
    <cfRule type="containsBlanks" dxfId="145" priority="5" stopIfTrue="1">
      <formula>LEN(TRIM(D196))=0</formula>
    </cfRule>
  </conditionalFormatting>
  <conditionalFormatting sqref="E21:E32">
    <cfRule type="containsBlanks" dxfId="144" priority="40" stopIfTrue="1">
      <formula>LEN(TRIM(E21))=0</formula>
    </cfRule>
  </conditionalFormatting>
  <conditionalFormatting sqref="E136:E147">
    <cfRule type="containsBlanks" dxfId="143" priority="33" stopIfTrue="1">
      <formula>LEN(TRIM(E136))=0</formula>
    </cfRule>
  </conditionalFormatting>
  <conditionalFormatting sqref="E165:G166">
    <cfRule type="containsBlanks" dxfId="142" priority="10" stopIfTrue="1">
      <formula>LEN(TRIM(E165))=0</formula>
    </cfRule>
  </conditionalFormatting>
  <conditionalFormatting sqref="E162:J164">
    <cfRule type="containsBlanks" dxfId="141" priority="11" stopIfTrue="1">
      <formula>LEN(TRIM(E162))=0</formula>
    </cfRule>
  </conditionalFormatting>
  <conditionalFormatting sqref="F5:H13">
    <cfRule type="containsBlanks" dxfId="140" priority="4" stopIfTrue="1">
      <formula>LEN(TRIM(F5))=0</formula>
    </cfRule>
  </conditionalFormatting>
  <conditionalFormatting sqref="F120:H128">
    <cfRule type="containsBlanks" dxfId="139" priority="2" stopIfTrue="1">
      <formula>LEN(TRIM(F120))=0</formula>
    </cfRule>
  </conditionalFormatting>
  <conditionalFormatting sqref="H59:J67">
    <cfRule type="containsBlanks" dxfId="138" priority="27" stopIfTrue="1">
      <formula>LEN(TRIM(H59))=0</formula>
    </cfRule>
  </conditionalFormatting>
  <conditionalFormatting sqref="H70:J78">
    <cfRule type="containsBlanks" dxfId="137" priority="26" stopIfTrue="1">
      <formula>LEN(TRIM(H70))=0</formula>
    </cfRule>
  </conditionalFormatting>
  <conditionalFormatting sqref="H81:J89">
    <cfRule type="containsBlanks" dxfId="136" priority="25" stopIfTrue="1">
      <formula>LEN(TRIM(H81))=0</formula>
    </cfRule>
  </conditionalFormatting>
  <conditionalFormatting sqref="H92:J100">
    <cfRule type="containsBlanks" dxfId="135" priority="21" stopIfTrue="1">
      <formula>LEN(TRIM(H92))=0</formula>
    </cfRule>
  </conditionalFormatting>
  <conditionalFormatting sqref="H103:J111">
    <cfRule type="containsBlanks" dxfId="134" priority="17" stopIfTrue="1">
      <formula>LEN(TRIM(H103))=0</formula>
    </cfRule>
  </conditionalFormatting>
  <conditionalFormatting sqref="H165:J184">
    <cfRule type="containsBlanks" dxfId="133" priority="9" stopIfTrue="1">
      <formula>LEN(TRIM(H165))=0</formula>
    </cfRule>
  </conditionalFormatting>
  <conditionalFormatting sqref="H188:J195">
    <cfRule type="containsBlanks" dxfId="132" priority="24" stopIfTrue="1">
      <formula>LEN(TRIM(H188))=0</formula>
    </cfRule>
  </conditionalFormatting>
  <conditionalFormatting sqref="H200:J204">
    <cfRule type="containsBlanks" dxfId="131" priority="23" stopIfTrue="1">
      <formula>LEN(TRIM(H200))=0</formula>
    </cfRule>
  </conditionalFormatting>
  <conditionalFormatting sqref="H207:J215">
    <cfRule type="containsBlanks" dxfId="130" priority="15" stopIfTrue="1">
      <formula>LEN(TRIM(H207))=0</formula>
    </cfRule>
  </conditionalFormatting>
  <conditionalFormatting sqref="H218:J226">
    <cfRule type="containsBlanks" dxfId="129" priority="12" stopIfTrue="1">
      <formula>LEN(TRIM(H218))=0</formula>
    </cfRule>
  </conditionalFormatting>
  <conditionalFormatting sqref="K5:L9 K10:K13">
    <cfRule type="containsBlanks" dxfId="128" priority="3" stopIfTrue="1">
      <formula>LEN(TRIM(K5))=0</formula>
    </cfRule>
  </conditionalFormatting>
  <conditionalFormatting sqref="K120:L124 K125:K128">
    <cfRule type="containsBlanks" dxfId="127" priority="1" stopIfTrue="1">
      <formula>LEN(TRIM(K120))=0</formula>
    </cfRule>
  </conditionalFormatting>
  <conditionalFormatting sqref="L47:L113">
    <cfRule type="containsBlanks" dxfId="126" priority="18" stopIfTrue="1">
      <formula>LEN(TRIM(L47))=0</formula>
    </cfRule>
  </conditionalFormatting>
  <conditionalFormatting sqref="L162:L228">
    <cfRule type="containsBlanks" dxfId="125" priority="7" stopIfTrue="1">
      <formula>LEN(TRIM(L162))=0</formula>
    </cfRule>
  </conditionalFormatting>
  <conditionalFormatting sqref="O47:Q113">
    <cfRule type="containsBlanks" dxfId="124" priority="19" stopIfTrue="1">
      <formula>LEN(TRIM(O47))=0</formula>
    </cfRule>
  </conditionalFormatting>
  <conditionalFormatting sqref="O162:Q228">
    <cfRule type="containsBlanks" dxfId="123" priority="13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2BCEEC1B-3CE9-4F16-A554-CC65F2450623}">
      <formula1>$V$3:$V$5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02779-7522-4A6C-8F2D-8D279283823F}">
  <sheetPr codeName="Лист29"/>
  <dimension ref="A1:AB229"/>
  <sheetViews>
    <sheetView topLeftCell="A114" zoomScale="70" zoomScaleNormal="70" workbookViewId="0">
      <selection activeCell="F126" sqref="F126:H126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20"/>
      <c r="S1" s="220"/>
      <c r="T1" s="220"/>
      <c r="U1" s="220"/>
    </row>
    <row r="2" spans="1:24" ht="15.75" thickBot="1">
      <c r="A2" s="258" t="s">
        <v>90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21"/>
      <c r="S2" s="221"/>
      <c r="T2" s="221"/>
      <c r="U2" s="221"/>
    </row>
    <row r="3" spans="1:24" ht="18.75" thickBot="1">
      <c r="A3" s="259" t="s">
        <v>60</v>
      </c>
      <c r="B3" s="260"/>
      <c r="C3" s="260"/>
      <c r="D3" s="260"/>
      <c r="E3" s="261"/>
      <c r="F3" s="37" t="s">
        <v>61</v>
      </c>
      <c r="G3" s="38">
        <f>SUM(J21:J32)+SUM(J136:J147)</f>
        <v>0</v>
      </c>
      <c r="H3" s="38">
        <f>SUM(K21:K32)+SUM(K136:K147)</f>
        <v>0</v>
      </c>
      <c r="I3" s="81" t="s">
        <v>47</v>
      </c>
      <c r="J3" s="82">
        <v>2000</v>
      </c>
      <c r="K3" s="83" t="s">
        <v>54</v>
      </c>
      <c r="L3" s="84">
        <v>720</v>
      </c>
    </row>
    <row r="4" spans="1:24" ht="20.25" customHeight="1">
      <c r="A4" s="468" t="s">
        <v>8</v>
      </c>
      <c r="B4" s="468"/>
      <c r="C4" s="468"/>
      <c r="D4" s="468"/>
      <c r="E4" s="468"/>
      <c r="F4" s="468" t="s">
        <v>34</v>
      </c>
      <c r="G4" s="468"/>
      <c r="H4" s="468"/>
      <c r="I4" s="468" t="s">
        <v>9</v>
      </c>
      <c r="J4" s="468"/>
      <c r="K4" s="468" t="s">
        <v>16</v>
      </c>
      <c r="L4" s="468"/>
      <c r="M4" s="85"/>
      <c r="N4" s="269" t="s">
        <v>28</v>
      </c>
      <c r="O4" s="270"/>
      <c r="P4" s="270"/>
      <c r="Q4" s="270"/>
      <c r="R4" s="270"/>
      <c r="S4" s="270"/>
      <c r="T4" s="270"/>
      <c r="U4" s="271"/>
      <c r="X4" s="86"/>
    </row>
    <row r="5" spans="1:24" ht="14.25">
      <c r="A5" s="466" t="s">
        <v>63</v>
      </c>
      <c r="B5" s="467"/>
      <c r="C5" s="467"/>
      <c r="D5" s="467"/>
      <c r="E5" s="467"/>
      <c r="F5" s="461"/>
      <c r="G5" s="461"/>
      <c r="H5" s="461"/>
      <c r="I5" s="460" t="s">
        <v>430</v>
      </c>
      <c r="J5" s="460" t="s">
        <v>430</v>
      </c>
      <c r="K5" s="461"/>
      <c r="L5" s="461"/>
      <c r="N5" s="296"/>
      <c r="O5" s="280" t="s">
        <v>29</v>
      </c>
      <c r="P5" s="281"/>
      <c r="Q5" s="281"/>
      <c r="R5" s="222"/>
      <c r="S5" s="222"/>
      <c r="T5" s="222"/>
      <c r="U5" s="87"/>
      <c r="X5" s="88"/>
    </row>
    <row r="6" spans="1:24" ht="14.25">
      <c r="A6" s="466" t="s">
        <v>7</v>
      </c>
      <c r="B6" s="467"/>
      <c r="C6" s="467"/>
      <c r="D6" s="467"/>
      <c r="E6" s="465"/>
      <c r="F6" s="461"/>
      <c r="G6" s="461"/>
      <c r="H6" s="461"/>
      <c r="I6" s="460" t="s">
        <v>431</v>
      </c>
      <c r="J6" s="460" t="s">
        <v>431</v>
      </c>
      <c r="K6" s="461"/>
      <c r="L6" s="461"/>
      <c r="N6" s="297"/>
      <c r="O6" s="298"/>
      <c r="P6" s="299"/>
      <c r="Q6" s="299"/>
      <c r="R6" s="225"/>
      <c r="S6" s="225"/>
      <c r="T6" s="225"/>
      <c r="U6" s="89"/>
      <c r="X6" s="88"/>
    </row>
    <row r="7" spans="1:24" ht="16.5" customHeight="1">
      <c r="A7" s="469" t="s">
        <v>46</v>
      </c>
      <c r="B7" s="460"/>
      <c r="C7" s="460"/>
      <c r="D7" s="460"/>
      <c r="E7" s="464"/>
      <c r="F7" s="461"/>
      <c r="G7" s="461"/>
      <c r="H7" s="461"/>
      <c r="I7" s="460" t="s">
        <v>432</v>
      </c>
      <c r="J7" s="460" t="s">
        <v>432</v>
      </c>
      <c r="K7" s="461"/>
      <c r="L7" s="461"/>
      <c r="N7" s="278"/>
      <c r="O7" s="280" t="s">
        <v>30</v>
      </c>
      <c r="P7" s="281"/>
      <c r="Q7" s="282"/>
      <c r="R7" s="223"/>
      <c r="S7" s="223"/>
      <c r="T7" s="223"/>
      <c r="U7" s="87"/>
      <c r="X7" s="88"/>
    </row>
    <row r="8" spans="1:24" ht="16.5" customHeight="1" thickBot="1">
      <c r="A8" s="460"/>
      <c r="B8" s="460"/>
      <c r="C8" s="460"/>
      <c r="D8" s="460"/>
      <c r="E8" s="460"/>
      <c r="F8" s="461"/>
      <c r="G8" s="461"/>
      <c r="H8" s="461"/>
      <c r="I8" s="460" t="s">
        <v>433</v>
      </c>
      <c r="J8" s="460" t="s">
        <v>433</v>
      </c>
      <c r="K8" s="461"/>
      <c r="L8" s="461"/>
      <c r="N8" s="279"/>
      <c r="O8" s="283"/>
      <c r="P8" s="284"/>
      <c r="Q8" s="285"/>
      <c r="R8" s="224"/>
      <c r="S8" s="224"/>
      <c r="T8" s="224"/>
      <c r="U8" s="91"/>
      <c r="X8" s="88"/>
    </row>
    <row r="9" spans="1:24" ht="14.25">
      <c r="A9" s="460"/>
      <c r="B9" s="460"/>
      <c r="C9" s="460"/>
      <c r="D9" s="460"/>
      <c r="E9" s="460"/>
      <c r="F9" s="461"/>
      <c r="G9" s="461"/>
      <c r="H9" s="461"/>
      <c r="I9" s="460" t="s">
        <v>433</v>
      </c>
      <c r="J9" s="460" t="s">
        <v>433</v>
      </c>
      <c r="K9" s="461"/>
      <c r="L9" s="461"/>
      <c r="N9" s="309"/>
      <c r="O9" s="309"/>
      <c r="P9" s="310"/>
      <c r="Q9" s="310"/>
      <c r="R9" s="227"/>
      <c r="S9" s="227"/>
      <c r="T9" s="227"/>
      <c r="U9" s="227"/>
      <c r="X9" s="88"/>
    </row>
    <row r="10" spans="1:24" ht="14.45" customHeight="1">
      <c r="A10" s="460"/>
      <c r="B10" s="460"/>
      <c r="C10" s="460"/>
      <c r="D10" s="460"/>
      <c r="E10" s="460"/>
      <c r="F10" s="461"/>
      <c r="G10" s="461"/>
      <c r="H10" s="461"/>
      <c r="I10" s="464" t="s">
        <v>434</v>
      </c>
      <c r="J10" s="465" t="s">
        <v>434</v>
      </c>
      <c r="K10" s="462"/>
      <c r="L10" s="463"/>
      <c r="N10" s="226"/>
      <c r="O10" s="226"/>
      <c r="P10" s="227"/>
      <c r="Q10" s="227"/>
      <c r="R10" s="227"/>
      <c r="S10" s="227"/>
      <c r="T10" s="227"/>
      <c r="U10" s="227"/>
      <c r="X10" s="88"/>
    </row>
    <row r="11" spans="1:24" ht="14.45" customHeight="1">
      <c r="A11" s="460"/>
      <c r="B11" s="460"/>
      <c r="C11" s="460"/>
      <c r="D11" s="460"/>
      <c r="E11" s="460"/>
      <c r="F11" s="461"/>
      <c r="G11" s="461"/>
      <c r="H11" s="461"/>
      <c r="I11" s="464" t="s">
        <v>435</v>
      </c>
      <c r="J11" s="465" t="s">
        <v>435</v>
      </c>
      <c r="K11" s="462"/>
      <c r="L11" s="463"/>
      <c r="N11" s="226"/>
      <c r="O11" s="226"/>
      <c r="P11" s="227"/>
      <c r="Q11" s="227"/>
      <c r="R11" s="227"/>
      <c r="S11" s="227"/>
      <c r="T11" s="227"/>
      <c r="U11" s="227"/>
      <c r="X11" s="88"/>
    </row>
    <row r="12" spans="1:24" ht="14.45" customHeight="1">
      <c r="A12" s="460"/>
      <c r="B12" s="460"/>
      <c r="C12" s="460"/>
      <c r="D12" s="460"/>
      <c r="E12" s="460"/>
      <c r="F12" s="461"/>
      <c r="G12" s="461"/>
      <c r="H12" s="461"/>
      <c r="I12" s="460"/>
      <c r="J12" s="460"/>
      <c r="K12" s="462"/>
      <c r="L12" s="463"/>
      <c r="N12" s="226"/>
      <c r="O12" s="226"/>
      <c r="P12" s="227"/>
      <c r="Q12" s="227"/>
      <c r="R12" s="227"/>
      <c r="S12" s="227"/>
      <c r="T12" s="227"/>
      <c r="U12" s="227"/>
      <c r="X12" s="88"/>
    </row>
    <row r="13" spans="1:24" ht="14.45" customHeight="1" thickBot="1">
      <c r="A13" s="460"/>
      <c r="B13" s="460"/>
      <c r="C13" s="460"/>
      <c r="D13" s="460"/>
      <c r="E13" s="460"/>
      <c r="F13" s="461"/>
      <c r="G13" s="461"/>
      <c r="H13" s="461"/>
      <c r="I13" s="460"/>
      <c r="J13" s="460"/>
      <c r="K13" s="462"/>
      <c r="L13" s="463"/>
      <c r="N13" s="226"/>
      <c r="O13" s="226"/>
      <c r="P13" s="227"/>
      <c r="Q13" s="227"/>
      <c r="R13" s="227"/>
      <c r="S13" s="227"/>
      <c r="T13" s="227"/>
      <c r="U13" s="227"/>
      <c r="X13" s="88"/>
    </row>
    <row r="14" spans="1:24" ht="18.75" customHeight="1" thickBot="1">
      <c r="A14" s="311" t="s">
        <v>33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3"/>
      <c r="N14" s="314" t="s">
        <v>37</v>
      </c>
      <c r="O14" s="315"/>
      <c r="P14" s="315"/>
      <c r="Q14" s="315"/>
      <c r="R14" s="315"/>
      <c r="S14" s="315"/>
      <c r="T14" s="315"/>
      <c r="U14" s="315"/>
      <c r="V14" s="316"/>
      <c r="X14" s="88"/>
    </row>
    <row r="15" spans="1:24" ht="8.25" customHeight="1">
      <c r="A15" s="300" t="s">
        <v>83</v>
      </c>
      <c r="B15" s="300" t="s">
        <v>51</v>
      </c>
      <c r="C15" s="300" t="s">
        <v>52</v>
      </c>
      <c r="D15" s="300" t="s">
        <v>24</v>
      </c>
      <c r="E15" s="300" t="s">
        <v>53</v>
      </c>
      <c r="F15" s="300" t="s">
        <v>55</v>
      </c>
      <c r="G15" s="300" t="s">
        <v>50</v>
      </c>
      <c r="H15" s="300" t="s">
        <v>64</v>
      </c>
      <c r="I15" s="300" t="s">
        <v>57</v>
      </c>
      <c r="J15" s="300" t="s">
        <v>49</v>
      </c>
      <c r="K15" s="300" t="s">
        <v>35</v>
      </c>
      <c r="L15" s="337" t="s">
        <v>48</v>
      </c>
      <c r="N15" s="324" t="s">
        <v>41</v>
      </c>
      <c r="O15" s="324"/>
      <c r="P15" s="325" t="s">
        <v>42</v>
      </c>
      <c r="Q15" s="326"/>
      <c r="R15" s="326"/>
      <c r="S15" s="326"/>
      <c r="T15" s="326"/>
      <c r="U15" s="327"/>
      <c r="V15" s="324" t="s">
        <v>43</v>
      </c>
      <c r="X15" s="88"/>
    </row>
    <row r="16" spans="1:24" ht="12.75" customHeight="1">
      <c r="A16" s="301"/>
      <c r="B16" s="301"/>
      <c r="C16" s="301"/>
      <c r="D16" s="301"/>
      <c r="E16" s="301"/>
      <c r="F16" s="301"/>
      <c r="G16" s="301"/>
      <c r="H16" s="301"/>
      <c r="I16" s="301"/>
      <c r="J16" s="301"/>
      <c r="K16" s="301"/>
      <c r="L16" s="338"/>
      <c r="N16" s="324"/>
      <c r="O16" s="324"/>
      <c r="P16" s="328"/>
      <c r="Q16" s="329"/>
      <c r="R16" s="329"/>
      <c r="S16" s="329"/>
      <c r="T16" s="329"/>
      <c r="U16" s="330"/>
      <c r="V16" s="324"/>
      <c r="X16" s="88"/>
    </row>
    <row r="17" spans="1:24" ht="12.75" customHeight="1">
      <c r="A17" s="301"/>
      <c r="B17" s="301"/>
      <c r="C17" s="301"/>
      <c r="D17" s="301"/>
      <c r="E17" s="301"/>
      <c r="F17" s="301"/>
      <c r="G17" s="301"/>
      <c r="H17" s="301"/>
      <c r="I17" s="301"/>
      <c r="J17" s="301"/>
      <c r="K17" s="301"/>
      <c r="L17" s="338"/>
      <c r="N17" s="324"/>
      <c r="O17" s="324"/>
      <c r="P17" s="328"/>
      <c r="Q17" s="329"/>
      <c r="R17" s="329"/>
      <c r="S17" s="329"/>
      <c r="T17" s="329"/>
      <c r="U17" s="330"/>
      <c r="V17" s="324"/>
      <c r="X17" s="88"/>
    </row>
    <row r="18" spans="1:24" ht="3.75" customHeight="1">
      <c r="A18" s="301"/>
      <c r="B18" s="301"/>
      <c r="C18" s="301"/>
      <c r="D18" s="301"/>
      <c r="E18" s="301"/>
      <c r="F18" s="301"/>
      <c r="G18" s="301"/>
      <c r="H18" s="301"/>
      <c r="I18" s="301"/>
      <c r="J18" s="301"/>
      <c r="K18" s="301"/>
      <c r="L18" s="338"/>
      <c r="N18" s="324"/>
      <c r="O18" s="324"/>
      <c r="P18" s="331"/>
      <c r="Q18" s="332"/>
      <c r="R18" s="332"/>
      <c r="S18" s="332"/>
      <c r="T18" s="332"/>
      <c r="U18" s="333"/>
      <c r="V18" s="324"/>
      <c r="X18" s="88"/>
    </row>
    <row r="19" spans="1:24" ht="45.75" customHeight="1" thickBot="1">
      <c r="A19" s="301"/>
      <c r="B19" s="301"/>
      <c r="C19" s="301"/>
      <c r="D19" s="302"/>
      <c r="E19" s="302"/>
      <c r="F19" s="302"/>
      <c r="G19" s="302"/>
      <c r="H19" s="302"/>
      <c r="I19" s="302"/>
      <c r="J19" s="302"/>
      <c r="K19" s="302"/>
      <c r="L19" s="338"/>
      <c r="M19" s="98"/>
      <c r="N19" s="334" t="s">
        <v>17</v>
      </c>
      <c r="O19" s="334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227"/>
    </row>
    <row r="20" spans="1:24" ht="14.45" customHeight="1" thickBot="1">
      <c r="A20" s="317"/>
      <c r="B20" s="317"/>
      <c r="C20" s="317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229" t="s">
        <v>18</v>
      </c>
      <c r="O20" s="229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227"/>
    </row>
    <row r="21" spans="1:24" ht="17.25" customHeight="1">
      <c r="A21" s="300">
        <f>A37</f>
        <v>0</v>
      </c>
      <c r="B21" s="318"/>
      <c r="C21" s="318"/>
      <c r="D21" s="320">
        <f>(C21-B21+(C21&lt;B21))*24*60</f>
        <v>0</v>
      </c>
      <c r="E21" s="322"/>
      <c r="F21" s="335">
        <f>IF(E21=0,0,(F37/J3*60))</f>
        <v>0</v>
      </c>
      <c r="G21" s="339">
        <f>IF($K21=0,0,(K21*100)/(D21*$J$3/60))</f>
        <v>0</v>
      </c>
      <c r="H21" s="335">
        <f>P19+P26</f>
        <v>0</v>
      </c>
      <c r="I21" s="339">
        <f>D21-F21-P27</f>
        <v>0</v>
      </c>
      <c r="J21" s="320">
        <f>(D21-H21)/60*E21</f>
        <v>0</v>
      </c>
      <c r="K21" s="341">
        <f>F37</f>
        <v>0</v>
      </c>
      <c r="L21" s="100">
        <f>IF($K21=0,0,K21/J21)</f>
        <v>0</v>
      </c>
      <c r="N21" s="229" t="s">
        <v>19</v>
      </c>
      <c r="O21" s="229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227"/>
      <c r="X21" s="227"/>
    </row>
    <row r="22" spans="1:24" ht="17.25" customHeight="1" thickBot="1">
      <c r="A22" s="317"/>
      <c r="B22" s="319"/>
      <c r="C22" s="319"/>
      <c r="D22" s="321"/>
      <c r="E22" s="323"/>
      <c r="F22" s="336"/>
      <c r="G22" s="340"/>
      <c r="H22" s="336"/>
      <c r="I22" s="340"/>
      <c r="J22" s="321"/>
      <c r="K22" s="342"/>
      <c r="L22" s="101">
        <f>K21-J21</f>
        <v>0</v>
      </c>
      <c r="N22" s="229" t="s">
        <v>20</v>
      </c>
      <c r="O22" s="229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227"/>
      <c r="X22" s="227"/>
    </row>
    <row r="23" spans="1:24" ht="17.25" customHeight="1">
      <c r="A23" s="300">
        <f>A38</f>
        <v>0</v>
      </c>
      <c r="B23" s="318"/>
      <c r="C23" s="318"/>
      <c r="D23" s="320">
        <f>(C23-B23+(C23&lt;B23))*24*60</f>
        <v>0</v>
      </c>
      <c r="E23" s="322"/>
      <c r="F23" s="335">
        <f>IF(E23=0,0,(F38/J3*60))</f>
        <v>0</v>
      </c>
      <c r="G23" s="339">
        <f>IF($K23=0,0,(K23*100)/(D23*$J$3/60))</f>
        <v>0</v>
      </c>
      <c r="H23" s="335">
        <f>Q19+Q26</f>
        <v>0</v>
      </c>
      <c r="I23" s="339">
        <f>D23-F23-Q27</f>
        <v>0</v>
      </c>
      <c r="J23" s="320">
        <f>(D23-H23)/60*E23</f>
        <v>0</v>
      </c>
      <c r="K23" s="341">
        <f>F38</f>
        <v>0</v>
      </c>
      <c r="L23" s="102">
        <f>IF($K23=0,0,K23/J23)</f>
        <v>0</v>
      </c>
      <c r="N23" s="229" t="s">
        <v>27</v>
      </c>
      <c r="O23" s="229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227"/>
      <c r="X23" s="227"/>
    </row>
    <row r="24" spans="1:24" ht="16.899999999999999" customHeight="1" thickBot="1">
      <c r="A24" s="317"/>
      <c r="B24" s="319"/>
      <c r="C24" s="319"/>
      <c r="D24" s="321"/>
      <c r="E24" s="323"/>
      <c r="F24" s="336"/>
      <c r="G24" s="340"/>
      <c r="H24" s="336"/>
      <c r="I24" s="340"/>
      <c r="J24" s="321"/>
      <c r="K24" s="342"/>
      <c r="L24" s="101">
        <f>K23-J23</f>
        <v>0</v>
      </c>
      <c r="N24" s="230" t="s">
        <v>21</v>
      </c>
      <c r="O24" s="230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227"/>
      <c r="X24" s="227"/>
    </row>
    <row r="25" spans="1:24" ht="16.899999999999999" customHeight="1" collapsed="1">
      <c r="A25" s="300">
        <f>A39</f>
        <v>0</v>
      </c>
      <c r="B25" s="318"/>
      <c r="C25" s="318"/>
      <c r="D25" s="320">
        <f>(C25-B25+(C25&lt;B25))*24*60</f>
        <v>0</v>
      </c>
      <c r="E25" s="322"/>
      <c r="F25" s="335">
        <f>IF(E25=0,0,(F39/J3*60))</f>
        <v>0</v>
      </c>
      <c r="G25" s="339">
        <f>IF($K25=0,0,(K25*100)/(D25*$J$3/60))</f>
        <v>0</v>
      </c>
      <c r="H25" s="335">
        <f>R19+R26</f>
        <v>0</v>
      </c>
      <c r="I25" s="339">
        <f>D25-F25-R27</f>
        <v>0</v>
      </c>
      <c r="J25" s="320">
        <f>(D25-H25)/60*E25</f>
        <v>0</v>
      </c>
      <c r="K25" s="341">
        <f>F39</f>
        <v>0</v>
      </c>
      <c r="L25" s="100">
        <f>IF($K25=0,0,K25/J25)</f>
        <v>0</v>
      </c>
      <c r="N25" s="230" t="s">
        <v>39</v>
      </c>
      <c r="O25" s="230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227"/>
      <c r="X25" s="227"/>
    </row>
    <row r="26" spans="1:24" ht="16.899999999999999" customHeight="1" thickBot="1">
      <c r="A26" s="317"/>
      <c r="B26" s="319"/>
      <c r="C26" s="319"/>
      <c r="D26" s="321"/>
      <c r="E26" s="323"/>
      <c r="F26" s="336"/>
      <c r="G26" s="340"/>
      <c r="H26" s="336"/>
      <c r="I26" s="340"/>
      <c r="J26" s="321"/>
      <c r="K26" s="342"/>
      <c r="L26" s="101">
        <f>K25-J25</f>
        <v>0</v>
      </c>
      <c r="N26" s="343" t="s">
        <v>22</v>
      </c>
      <c r="O26" s="343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227"/>
      <c r="X26" s="227"/>
    </row>
    <row r="27" spans="1:24" ht="16.899999999999999" customHeight="1" collapsed="1">
      <c r="A27" s="301">
        <f>A40</f>
        <v>0</v>
      </c>
      <c r="B27" s="348"/>
      <c r="C27" s="348"/>
      <c r="D27" s="346">
        <f>(C27-B27+(C27&lt;B27))*24*60</f>
        <v>0</v>
      </c>
      <c r="E27" s="349"/>
      <c r="F27" s="344">
        <f>IF(E27=0,0,(F40/J3*60))</f>
        <v>0</v>
      </c>
      <c r="G27" s="339">
        <f>IF($K27=0,0,(K27*100)/(D27*$J$3/60))</f>
        <v>0</v>
      </c>
      <c r="H27" s="344">
        <f>S19+S26</f>
        <v>0</v>
      </c>
      <c r="I27" s="345">
        <f>D27-F27-S27</f>
        <v>0</v>
      </c>
      <c r="J27" s="346">
        <f>(D27-H27)/60*E27</f>
        <v>0</v>
      </c>
      <c r="K27" s="341">
        <f>F40</f>
        <v>0</v>
      </c>
      <c r="L27" s="100">
        <f>IF($K27=0,0,K27/J27)</f>
        <v>0</v>
      </c>
      <c r="N27" s="347" t="s">
        <v>15</v>
      </c>
      <c r="O27" s="347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227"/>
      <c r="X27" s="227"/>
    </row>
    <row r="28" spans="1:24" ht="16.899999999999999" customHeight="1" thickBot="1">
      <c r="A28" s="317"/>
      <c r="B28" s="319"/>
      <c r="C28" s="319"/>
      <c r="D28" s="321"/>
      <c r="E28" s="323"/>
      <c r="F28" s="336"/>
      <c r="G28" s="340"/>
      <c r="H28" s="336"/>
      <c r="I28" s="340"/>
      <c r="J28" s="321"/>
      <c r="K28" s="342"/>
      <c r="L28" s="101">
        <f>K27-J27</f>
        <v>0</v>
      </c>
      <c r="N28" s="347"/>
      <c r="O28" s="347"/>
      <c r="P28" s="19"/>
      <c r="Q28" s="19"/>
      <c r="R28" s="19"/>
      <c r="S28" s="19"/>
      <c r="T28" s="19"/>
      <c r="U28" s="19"/>
      <c r="V28" s="19"/>
      <c r="W28" s="227"/>
      <c r="X28" s="227"/>
    </row>
    <row r="29" spans="1:24" ht="16.899999999999999" customHeight="1">
      <c r="A29" s="300">
        <f>A41</f>
        <v>0</v>
      </c>
      <c r="B29" s="318"/>
      <c r="C29" s="318"/>
      <c r="D29" s="320">
        <f>(C29-B29+(C29&lt;B29))*24*60</f>
        <v>0</v>
      </c>
      <c r="E29" s="322"/>
      <c r="F29" s="335">
        <f>IF(E29=0,0,(F41/J3*60))</f>
        <v>0</v>
      </c>
      <c r="G29" s="339">
        <f>IF($K29=0,0,(K29*100)/(D29*$J$3/60))</f>
        <v>0</v>
      </c>
      <c r="H29" s="335">
        <f>T19+T26</f>
        <v>0</v>
      </c>
      <c r="I29" s="339">
        <f>D29-F29-T27</f>
        <v>0</v>
      </c>
      <c r="J29" s="320">
        <f>(D29-H29)/60*E29</f>
        <v>0</v>
      </c>
      <c r="K29" s="341">
        <f>F41</f>
        <v>0</v>
      </c>
      <c r="L29" s="100">
        <f>IF($K29=0,0,K29/J29)</f>
        <v>0</v>
      </c>
      <c r="V29" s="227"/>
      <c r="W29" s="227"/>
      <c r="X29" s="227"/>
    </row>
    <row r="30" spans="1:24" ht="16.899999999999999" customHeight="1" thickBot="1">
      <c r="A30" s="317"/>
      <c r="B30" s="319"/>
      <c r="C30" s="319"/>
      <c r="D30" s="321"/>
      <c r="E30" s="323"/>
      <c r="F30" s="336"/>
      <c r="G30" s="340"/>
      <c r="H30" s="336"/>
      <c r="I30" s="340"/>
      <c r="J30" s="321"/>
      <c r="K30" s="342"/>
      <c r="L30" s="101">
        <f>K29-J29</f>
        <v>0</v>
      </c>
      <c r="V30" s="227"/>
      <c r="W30" s="227"/>
      <c r="X30" s="227"/>
    </row>
    <row r="31" spans="1:24" ht="16.899999999999999" customHeight="1">
      <c r="A31" s="300">
        <f>A42</f>
        <v>0</v>
      </c>
      <c r="B31" s="318"/>
      <c r="C31" s="318"/>
      <c r="D31" s="320">
        <f>(C31-B31+(C31&lt;B31))*24*60</f>
        <v>0</v>
      </c>
      <c r="E31" s="322"/>
      <c r="F31" s="335">
        <f>IF(E31=0,0,(F42/J3*60))</f>
        <v>0</v>
      </c>
      <c r="G31" s="339">
        <f>IF($K31=0,0,(K31*100)/(D31*$J$3/60))</f>
        <v>0</v>
      </c>
      <c r="H31" s="335">
        <f>U19+U26</f>
        <v>0</v>
      </c>
      <c r="I31" s="339">
        <f>D31-F31-U27</f>
        <v>0</v>
      </c>
      <c r="J31" s="320">
        <f>(D31-H31)/60*E31</f>
        <v>0</v>
      </c>
      <c r="K31" s="341">
        <f>F42</f>
        <v>0</v>
      </c>
      <c r="L31" s="100">
        <f>IF($K31=0,0,K31/J31)</f>
        <v>0</v>
      </c>
      <c r="V31" s="227"/>
      <c r="W31" s="227"/>
      <c r="X31" s="227"/>
    </row>
    <row r="32" spans="1:24" ht="16.899999999999999" customHeight="1" thickBot="1">
      <c r="A32" s="317"/>
      <c r="B32" s="319"/>
      <c r="C32" s="319"/>
      <c r="D32" s="321"/>
      <c r="E32" s="323"/>
      <c r="F32" s="336"/>
      <c r="G32" s="340"/>
      <c r="H32" s="336"/>
      <c r="I32" s="340"/>
      <c r="J32" s="321"/>
      <c r="K32" s="342"/>
      <c r="L32" s="103">
        <f>K31-J31</f>
        <v>0</v>
      </c>
      <c r="V32" s="227"/>
      <c r="W32" s="227"/>
      <c r="X32" s="227"/>
    </row>
    <row r="33" spans="1:28" s="104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228" t="s">
        <v>81</v>
      </c>
      <c r="K33" s="140" t="s">
        <v>82</v>
      </c>
      <c r="L33" s="354">
        <f>IF($K34=0,0,K34/J34)</f>
        <v>0</v>
      </c>
      <c r="N33"/>
      <c r="O33"/>
      <c r="P33"/>
      <c r="Q33"/>
      <c r="R33"/>
      <c r="S33"/>
      <c r="T33"/>
      <c r="U33"/>
      <c r="V33" s="227"/>
      <c r="W33" s="105"/>
      <c r="X33" s="105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41">
        <f>J21+J23+J25+J27+J29+J31</f>
        <v>0</v>
      </c>
      <c r="K34" s="140">
        <f>K21+K23+K25+K27+K29+K31</f>
        <v>0</v>
      </c>
      <c r="L34" s="355"/>
      <c r="M34" s="227"/>
      <c r="V34" s="227"/>
      <c r="W34" s="227"/>
      <c r="X34" s="227"/>
    </row>
    <row r="35" spans="1:28" ht="17.25" customHeight="1">
      <c r="A35" s="363" t="s">
        <v>11</v>
      </c>
      <c r="B35" s="364"/>
      <c r="C35" s="364"/>
      <c r="D35" s="364"/>
      <c r="E35" s="337"/>
      <c r="F35" s="300" t="s">
        <v>78</v>
      </c>
      <c r="G35" s="300" t="s">
        <v>80</v>
      </c>
      <c r="H35" s="367"/>
      <c r="I35" s="20"/>
      <c r="J35" s="21"/>
      <c r="K35" s="22"/>
      <c r="L35" s="367" t="s">
        <v>56</v>
      </c>
      <c r="M35" s="356"/>
      <c r="V35" s="227"/>
      <c r="W35" s="106"/>
      <c r="X35" s="106"/>
    </row>
    <row r="36" spans="1:28" ht="17.25" customHeight="1" thickBot="1">
      <c r="A36" s="365"/>
      <c r="B36" s="366"/>
      <c r="C36" s="366"/>
      <c r="D36" s="366"/>
      <c r="E36" s="338"/>
      <c r="F36" s="302"/>
      <c r="G36" s="301"/>
      <c r="H36" s="368"/>
      <c r="I36" s="117"/>
      <c r="J36" s="118"/>
      <c r="K36" s="115"/>
      <c r="L36" s="368"/>
      <c r="M36" s="356"/>
      <c r="V36" s="227"/>
      <c r="W36" s="106"/>
      <c r="X36" s="106"/>
    </row>
    <row r="37" spans="1:28" ht="15.75" thickBot="1">
      <c r="A37" s="357"/>
      <c r="B37" s="358"/>
      <c r="C37" s="358"/>
      <c r="D37" s="358"/>
      <c r="E37" s="359"/>
      <c r="F37" s="62"/>
      <c r="G37" s="119"/>
      <c r="H37" s="120"/>
      <c r="I37" s="121"/>
      <c r="J37" s="122"/>
      <c r="K37" s="123">
        <f>G37</f>
        <v>0</v>
      </c>
      <c r="L37" s="107"/>
      <c r="M37" s="108"/>
      <c r="V37" s="227"/>
      <c r="W37" s="227"/>
      <c r="X37" s="227"/>
    </row>
    <row r="38" spans="1:28" ht="13.5" customHeight="1" thickBot="1">
      <c r="A38" s="360"/>
      <c r="B38" s="361"/>
      <c r="C38" s="361"/>
      <c r="D38" s="361"/>
      <c r="E38" s="362"/>
      <c r="F38" s="62"/>
      <c r="G38" s="124"/>
      <c r="H38" s="109"/>
      <c r="I38" s="110"/>
      <c r="J38" s="111"/>
      <c r="K38" s="17">
        <f t="shared" ref="K38:K42" si="2">G38</f>
        <v>0</v>
      </c>
      <c r="L38" s="64"/>
      <c r="M38" s="108"/>
      <c r="V38" s="227"/>
      <c r="W38" s="227"/>
      <c r="X38" s="227"/>
    </row>
    <row r="39" spans="1:28" ht="13.5" customHeight="1" thickBot="1">
      <c r="A39" s="360"/>
      <c r="B39" s="361"/>
      <c r="C39" s="361"/>
      <c r="D39" s="361"/>
      <c r="E39" s="362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227"/>
      <c r="W39" s="227"/>
      <c r="X39" s="227"/>
    </row>
    <row r="40" spans="1:28" ht="13.5" customHeight="1" thickBot="1">
      <c r="A40" s="360"/>
      <c r="B40" s="361"/>
      <c r="C40" s="361"/>
      <c r="D40" s="361"/>
      <c r="E40" s="362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227"/>
      <c r="W40" s="227"/>
      <c r="X40" s="227"/>
    </row>
    <row r="41" spans="1:28" ht="13.5" customHeight="1" thickBot="1">
      <c r="A41" s="360"/>
      <c r="B41" s="361"/>
      <c r="C41" s="361"/>
      <c r="D41" s="361"/>
      <c r="E41" s="362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227"/>
      <c r="W41" s="227"/>
      <c r="X41" s="227"/>
    </row>
    <row r="42" spans="1:28" ht="13.5" customHeight="1" thickBot="1">
      <c r="A42" s="369"/>
      <c r="B42" s="370"/>
      <c r="C42" s="370"/>
      <c r="D42" s="370"/>
      <c r="E42" s="371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227"/>
      <c r="W42" s="227"/>
      <c r="X42" s="227"/>
    </row>
    <row r="43" spans="1:28" ht="13.5" thickBot="1">
      <c r="A43" s="372" t="s">
        <v>79</v>
      </c>
      <c r="B43" s="373"/>
      <c r="C43" s="373"/>
      <c r="D43" s="373"/>
      <c r="E43" s="373"/>
      <c r="F43" s="374"/>
      <c r="G43" s="373"/>
      <c r="H43" s="373"/>
      <c r="I43" s="373"/>
      <c r="J43" s="375"/>
      <c r="K43" s="116">
        <f>SUM(K37:K42)</f>
        <v>0</v>
      </c>
      <c r="L43" s="116">
        <f>SUM(L38+L38)</f>
        <v>0</v>
      </c>
      <c r="M43" s="112"/>
      <c r="V43" s="227"/>
    </row>
    <row r="44" spans="1:28" ht="12.75" customHeight="1" thickBot="1"/>
    <row r="45" spans="1:28" ht="12.75" customHeight="1" thickBot="1">
      <c r="A45" s="376" t="s">
        <v>11</v>
      </c>
      <c r="B45" s="376" t="s">
        <v>59</v>
      </c>
      <c r="C45" s="378"/>
      <c r="D45" s="380" t="s">
        <v>58</v>
      </c>
      <c r="E45" s="378" t="s">
        <v>1</v>
      </c>
      <c r="F45" s="383" t="s">
        <v>6</v>
      </c>
      <c r="G45" s="384"/>
      <c r="H45" s="380" t="s">
        <v>5</v>
      </c>
      <c r="I45" s="388" t="s">
        <v>12</v>
      </c>
      <c r="J45" s="389"/>
      <c r="K45" s="380" t="s">
        <v>38</v>
      </c>
      <c r="L45" s="376" t="s">
        <v>0</v>
      </c>
      <c r="M45" s="383"/>
      <c r="N45" s="384"/>
      <c r="O45" s="380" t="s">
        <v>4</v>
      </c>
      <c r="P45" s="380" t="s">
        <v>2</v>
      </c>
      <c r="Q45" s="380" t="s">
        <v>3</v>
      </c>
      <c r="S45" s="390" t="s">
        <v>26</v>
      </c>
      <c r="T45" s="391"/>
      <c r="U45" s="391"/>
      <c r="V45" s="391"/>
      <c r="W45" s="391"/>
      <c r="X45" s="391"/>
      <c r="Y45" s="391"/>
      <c r="Z45" s="392"/>
    </row>
    <row r="46" spans="1:28" s="85" customFormat="1" ht="25.5" customHeight="1" thickBot="1">
      <c r="A46" s="377"/>
      <c r="B46" s="377"/>
      <c r="C46" s="379"/>
      <c r="D46" s="381"/>
      <c r="E46" s="382"/>
      <c r="F46" s="385"/>
      <c r="G46" s="386"/>
      <c r="H46" s="387"/>
      <c r="I46" s="27" t="s">
        <v>13</v>
      </c>
      <c r="J46" s="28" t="s">
        <v>14</v>
      </c>
      <c r="K46" s="381"/>
      <c r="L46" s="377"/>
      <c r="M46" s="399"/>
      <c r="N46" s="400"/>
      <c r="O46" s="381"/>
      <c r="P46" s="381"/>
      <c r="Q46" s="381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405">
        <f>A37</f>
        <v>0</v>
      </c>
      <c r="B47" s="23">
        <f>B21</f>
        <v>0</v>
      </c>
      <c r="C47" s="23">
        <f>B47+1/24</f>
        <v>4.1666666666666664E-2</v>
      </c>
      <c r="D47" s="1"/>
      <c r="E47" s="233"/>
      <c r="F47" s="408"/>
      <c r="G47" s="409"/>
      <c r="H47" s="2"/>
      <c r="I47" s="3"/>
      <c r="J47" s="3"/>
      <c r="K47" s="29">
        <f>(J47-I47+(J47&lt;I47))*24*60</f>
        <v>0</v>
      </c>
      <c r="L47" s="410"/>
      <c r="M47" s="411"/>
      <c r="N47" s="412"/>
      <c r="O47" s="35">
        <f t="shared" ref="O47:O110" si="3">IF(H47=$V$5,$F$7,"")</f>
        <v>0</v>
      </c>
      <c r="P47" s="233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406"/>
      <c r="B48" s="24">
        <f>C47</f>
        <v>4.1666666666666664E-2</v>
      </c>
      <c r="C48" s="24">
        <f>B48+1/24</f>
        <v>8.3333333333333329E-2</v>
      </c>
      <c r="D48" s="5"/>
      <c r="E48" s="231"/>
      <c r="F48" s="393"/>
      <c r="G48" s="394"/>
      <c r="H48" s="6"/>
      <c r="I48" s="7"/>
      <c r="J48" s="7"/>
      <c r="K48" s="30">
        <f t="shared" ref="K48:K111" si="4">(J48-I48+(J48&lt;I48))*24*60</f>
        <v>0</v>
      </c>
      <c r="L48" s="395"/>
      <c r="M48" s="396"/>
      <c r="N48" s="397"/>
      <c r="O48" s="36">
        <f t="shared" si="3"/>
        <v>0</v>
      </c>
      <c r="P48" s="231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406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231"/>
      <c r="F49" s="398"/>
      <c r="G49" s="398"/>
      <c r="H49" s="6"/>
      <c r="I49" s="7"/>
      <c r="J49" s="7"/>
      <c r="K49" s="30">
        <f t="shared" si="4"/>
        <v>0</v>
      </c>
      <c r="L49" s="395"/>
      <c r="M49" s="396"/>
      <c r="N49" s="397"/>
      <c r="O49" s="36">
        <f t="shared" si="3"/>
        <v>0</v>
      </c>
      <c r="P49" s="231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406"/>
      <c r="B50" s="24">
        <f t="shared" si="13"/>
        <v>0.125</v>
      </c>
      <c r="C50" s="24">
        <f t="shared" si="14"/>
        <v>0.16666666666666666</v>
      </c>
      <c r="D50" s="5"/>
      <c r="E50" s="231"/>
      <c r="F50" s="398"/>
      <c r="G50" s="398"/>
      <c r="H50" s="6"/>
      <c r="I50" s="7"/>
      <c r="J50" s="7"/>
      <c r="K50" s="30">
        <f t="shared" si="4"/>
        <v>0</v>
      </c>
      <c r="L50" s="395"/>
      <c r="M50" s="396"/>
      <c r="N50" s="397"/>
      <c r="O50" s="36">
        <f t="shared" si="3"/>
        <v>0</v>
      </c>
      <c r="P50" s="231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406"/>
      <c r="B51" s="24">
        <f t="shared" si="13"/>
        <v>0.16666666666666666</v>
      </c>
      <c r="C51" s="24">
        <f t="shared" si="14"/>
        <v>0.20833333333333331</v>
      </c>
      <c r="D51" s="5"/>
      <c r="E51" s="231"/>
      <c r="F51" s="398"/>
      <c r="G51" s="398"/>
      <c r="H51" s="6"/>
      <c r="I51" s="7"/>
      <c r="J51" s="7"/>
      <c r="K51" s="30">
        <f t="shared" si="4"/>
        <v>0</v>
      </c>
      <c r="L51" s="395"/>
      <c r="M51" s="396"/>
      <c r="N51" s="397"/>
      <c r="O51" s="36">
        <f t="shared" si="3"/>
        <v>0</v>
      </c>
      <c r="P51" s="231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406"/>
      <c r="B52" s="24">
        <f t="shared" si="13"/>
        <v>0.20833333333333331</v>
      </c>
      <c r="C52" s="24">
        <f t="shared" si="14"/>
        <v>0.24999999999999997</v>
      </c>
      <c r="D52" s="5"/>
      <c r="E52" s="231"/>
      <c r="F52" s="398"/>
      <c r="G52" s="398"/>
      <c r="H52" s="6"/>
      <c r="I52" s="7"/>
      <c r="J52" s="7"/>
      <c r="K52" s="30">
        <f t="shared" si="4"/>
        <v>0</v>
      </c>
      <c r="L52" s="395"/>
      <c r="M52" s="396"/>
      <c r="N52" s="397"/>
      <c r="O52" s="36">
        <f t="shared" si="3"/>
        <v>0</v>
      </c>
      <c r="P52" s="231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406"/>
      <c r="B53" s="24">
        <f t="shared" si="13"/>
        <v>0.24999999999999997</v>
      </c>
      <c r="C53" s="24">
        <f t="shared" si="14"/>
        <v>0.29166666666666663</v>
      </c>
      <c r="D53" s="5"/>
      <c r="E53" s="234"/>
      <c r="F53" s="398"/>
      <c r="G53" s="398"/>
      <c r="H53" s="6"/>
      <c r="I53" s="7"/>
      <c r="J53" s="7"/>
      <c r="K53" s="30">
        <f t="shared" si="4"/>
        <v>0</v>
      </c>
      <c r="L53" s="395"/>
      <c r="M53" s="396"/>
      <c r="N53" s="397"/>
      <c r="O53" s="36">
        <f t="shared" si="3"/>
        <v>0</v>
      </c>
      <c r="P53" s="231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406"/>
      <c r="B54" s="24">
        <f t="shared" si="13"/>
        <v>0.29166666666666663</v>
      </c>
      <c r="C54" s="24">
        <f t="shared" si="14"/>
        <v>0.33333333333333331</v>
      </c>
      <c r="D54" s="5"/>
      <c r="E54" s="234"/>
      <c r="F54" s="393"/>
      <c r="G54" s="394"/>
      <c r="H54" s="6"/>
      <c r="I54" s="7"/>
      <c r="J54" s="7"/>
      <c r="K54" s="30">
        <f t="shared" si="4"/>
        <v>0</v>
      </c>
      <c r="L54" s="395"/>
      <c r="M54" s="396"/>
      <c r="N54" s="397"/>
      <c r="O54" s="36">
        <f t="shared" si="3"/>
        <v>0</v>
      </c>
      <c r="P54" s="231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406"/>
      <c r="B55" s="24">
        <f t="shared" si="13"/>
        <v>0.33333333333333331</v>
      </c>
      <c r="C55" s="24">
        <f t="shared" si="14"/>
        <v>0.375</v>
      </c>
      <c r="D55" s="5"/>
      <c r="E55" s="234"/>
      <c r="F55" s="393"/>
      <c r="G55" s="394"/>
      <c r="H55" s="6"/>
      <c r="I55" s="7"/>
      <c r="J55" s="7"/>
      <c r="K55" s="30">
        <f t="shared" si="4"/>
        <v>0</v>
      </c>
      <c r="L55" s="395"/>
      <c r="M55" s="396"/>
      <c r="N55" s="397"/>
      <c r="O55" s="36">
        <f t="shared" si="3"/>
        <v>0</v>
      </c>
      <c r="P55" s="231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406"/>
      <c r="B56" s="24">
        <f t="shared" si="13"/>
        <v>0.375</v>
      </c>
      <c r="C56" s="24">
        <f t="shared" si="14"/>
        <v>0.41666666666666669</v>
      </c>
      <c r="D56" s="5"/>
      <c r="E56" s="234"/>
      <c r="F56" s="398"/>
      <c r="G56" s="398"/>
      <c r="H56" s="6"/>
      <c r="I56" s="7"/>
      <c r="J56" s="7"/>
      <c r="K56" s="30">
        <f t="shared" si="4"/>
        <v>0</v>
      </c>
      <c r="L56" s="395"/>
      <c r="M56" s="396"/>
      <c r="N56" s="397"/>
      <c r="O56" s="36">
        <f t="shared" si="3"/>
        <v>0</v>
      </c>
      <c r="P56" s="231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406"/>
      <c r="B57" s="24">
        <f t="shared" si="13"/>
        <v>0.41666666666666669</v>
      </c>
      <c r="C57" s="24">
        <f t="shared" si="14"/>
        <v>0.45833333333333337</v>
      </c>
      <c r="D57" s="10"/>
      <c r="E57" s="234"/>
      <c r="F57" s="398"/>
      <c r="G57" s="398"/>
      <c r="H57" s="6"/>
      <c r="I57" s="7"/>
      <c r="J57" s="7"/>
      <c r="K57" s="30">
        <f t="shared" si="4"/>
        <v>0</v>
      </c>
      <c r="L57" s="395"/>
      <c r="M57" s="396"/>
      <c r="N57" s="397"/>
      <c r="O57" s="36">
        <f t="shared" si="3"/>
        <v>0</v>
      </c>
      <c r="P57" s="231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407"/>
      <c r="B58" s="25">
        <f t="shared" si="13"/>
        <v>0.45833333333333337</v>
      </c>
      <c r="C58" s="26">
        <f t="shared" si="14"/>
        <v>0.5</v>
      </c>
      <c r="D58" s="235"/>
      <c r="E58" s="235"/>
      <c r="F58" s="401"/>
      <c r="G58" s="401"/>
      <c r="H58" s="6"/>
      <c r="I58" s="13"/>
      <c r="J58" s="13"/>
      <c r="K58" s="31">
        <f t="shared" si="4"/>
        <v>0</v>
      </c>
      <c r="L58" s="402"/>
      <c r="M58" s="403"/>
      <c r="N58" s="404"/>
      <c r="O58" s="231">
        <f t="shared" si="3"/>
        <v>0</v>
      </c>
      <c r="P58" s="232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405">
        <f>A38</f>
        <v>0</v>
      </c>
      <c r="B59" s="23">
        <f>B23</f>
        <v>0</v>
      </c>
      <c r="C59" s="23">
        <f>B59+1/24</f>
        <v>4.1666666666666664E-2</v>
      </c>
      <c r="D59" s="1"/>
      <c r="E59" s="233"/>
      <c r="F59" s="408"/>
      <c r="G59" s="409"/>
      <c r="H59" s="2"/>
      <c r="I59" s="3"/>
      <c r="J59" s="3"/>
      <c r="K59" s="29">
        <f t="shared" si="4"/>
        <v>0</v>
      </c>
      <c r="L59" s="410"/>
      <c r="M59" s="411"/>
      <c r="N59" s="412"/>
      <c r="O59" s="35">
        <f t="shared" si="3"/>
        <v>0</v>
      </c>
      <c r="P59" s="233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406"/>
      <c r="B60" s="24">
        <f>C59</f>
        <v>4.1666666666666664E-2</v>
      </c>
      <c r="C60" s="24">
        <f>B60+1/24</f>
        <v>8.3333333333333329E-2</v>
      </c>
      <c r="D60" s="5"/>
      <c r="E60" s="231"/>
      <c r="F60" s="393"/>
      <c r="G60" s="394"/>
      <c r="H60" s="6"/>
      <c r="I60" s="7"/>
      <c r="J60" s="7"/>
      <c r="K60" s="30">
        <f t="shared" si="4"/>
        <v>0</v>
      </c>
      <c r="L60" s="395"/>
      <c r="M60" s="396"/>
      <c r="N60" s="397"/>
      <c r="O60" s="36">
        <f t="shared" si="3"/>
        <v>0</v>
      </c>
      <c r="P60" s="231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406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231"/>
      <c r="F61" s="398"/>
      <c r="G61" s="398"/>
      <c r="H61" s="6"/>
      <c r="I61" s="7"/>
      <c r="J61" s="7"/>
      <c r="K61" s="30">
        <f t="shared" si="4"/>
        <v>0</v>
      </c>
      <c r="L61" s="395"/>
      <c r="M61" s="396"/>
      <c r="N61" s="397"/>
      <c r="O61" s="36">
        <f t="shared" si="3"/>
        <v>0</v>
      </c>
      <c r="P61" s="231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406"/>
      <c r="B62" s="24">
        <f t="shared" si="15"/>
        <v>0.125</v>
      </c>
      <c r="C62" s="24">
        <f t="shared" si="16"/>
        <v>0.16666666666666666</v>
      </c>
      <c r="D62" s="5"/>
      <c r="E62" s="231"/>
      <c r="F62" s="398"/>
      <c r="G62" s="398"/>
      <c r="H62" s="6"/>
      <c r="I62" s="7"/>
      <c r="J62" s="7"/>
      <c r="K62" s="30">
        <f t="shared" si="4"/>
        <v>0</v>
      </c>
      <c r="L62" s="395"/>
      <c r="M62" s="396"/>
      <c r="N62" s="397"/>
      <c r="O62" s="36">
        <f t="shared" si="3"/>
        <v>0</v>
      </c>
      <c r="P62" s="231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406"/>
      <c r="B63" s="24">
        <f t="shared" si="15"/>
        <v>0.16666666666666666</v>
      </c>
      <c r="C63" s="24">
        <f t="shared" si="16"/>
        <v>0.20833333333333331</v>
      </c>
      <c r="D63" s="5"/>
      <c r="E63" s="231"/>
      <c r="F63" s="398"/>
      <c r="G63" s="398"/>
      <c r="H63" s="6"/>
      <c r="I63" s="7"/>
      <c r="J63" s="7"/>
      <c r="K63" s="30">
        <f t="shared" si="4"/>
        <v>0</v>
      </c>
      <c r="L63" s="395"/>
      <c r="M63" s="396"/>
      <c r="N63" s="397"/>
      <c r="O63" s="36">
        <f t="shared" si="3"/>
        <v>0</v>
      </c>
      <c r="P63" s="231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406"/>
      <c r="B64" s="24">
        <f t="shared" si="15"/>
        <v>0.20833333333333331</v>
      </c>
      <c r="C64" s="24">
        <f t="shared" si="16"/>
        <v>0.24999999999999997</v>
      </c>
      <c r="D64" s="5"/>
      <c r="E64" s="231"/>
      <c r="F64" s="398"/>
      <c r="G64" s="398"/>
      <c r="H64" s="6"/>
      <c r="I64" s="7"/>
      <c r="J64" s="7"/>
      <c r="K64" s="30">
        <f t="shared" si="4"/>
        <v>0</v>
      </c>
      <c r="L64" s="395"/>
      <c r="M64" s="396"/>
      <c r="N64" s="397"/>
      <c r="O64" s="36">
        <f t="shared" si="3"/>
        <v>0</v>
      </c>
      <c r="P64" s="231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406"/>
      <c r="B65" s="24">
        <f t="shared" si="15"/>
        <v>0.24999999999999997</v>
      </c>
      <c r="C65" s="24">
        <f t="shared" si="16"/>
        <v>0.29166666666666663</v>
      </c>
      <c r="D65" s="5"/>
      <c r="E65" s="234"/>
      <c r="F65" s="398"/>
      <c r="G65" s="398"/>
      <c r="H65" s="6"/>
      <c r="I65" s="7"/>
      <c r="J65" s="7"/>
      <c r="K65" s="30">
        <f t="shared" si="4"/>
        <v>0</v>
      </c>
      <c r="L65" s="395"/>
      <c r="M65" s="396"/>
      <c r="N65" s="397"/>
      <c r="O65" s="36">
        <f t="shared" si="3"/>
        <v>0</v>
      </c>
      <c r="P65" s="231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406"/>
      <c r="B66" s="24">
        <f t="shared" si="15"/>
        <v>0.29166666666666663</v>
      </c>
      <c r="C66" s="24">
        <f t="shared" si="16"/>
        <v>0.33333333333333331</v>
      </c>
      <c r="D66" s="5"/>
      <c r="E66" s="234"/>
      <c r="F66" s="393"/>
      <c r="G66" s="394"/>
      <c r="H66" s="6"/>
      <c r="I66" s="7"/>
      <c r="J66" s="7"/>
      <c r="K66" s="30">
        <f t="shared" si="4"/>
        <v>0</v>
      </c>
      <c r="L66" s="395"/>
      <c r="M66" s="396"/>
      <c r="N66" s="397"/>
      <c r="O66" s="36">
        <f t="shared" si="3"/>
        <v>0</v>
      </c>
      <c r="P66" s="231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406"/>
      <c r="B67" s="24">
        <f t="shared" si="15"/>
        <v>0.33333333333333331</v>
      </c>
      <c r="C67" s="24">
        <f t="shared" si="16"/>
        <v>0.375</v>
      </c>
      <c r="D67" s="5"/>
      <c r="E67" s="234"/>
      <c r="F67" s="393"/>
      <c r="G67" s="394"/>
      <c r="H67" s="6"/>
      <c r="I67" s="7"/>
      <c r="J67" s="7"/>
      <c r="K67" s="30">
        <f t="shared" si="4"/>
        <v>0</v>
      </c>
      <c r="L67" s="395"/>
      <c r="M67" s="396"/>
      <c r="N67" s="397"/>
      <c r="O67" s="36">
        <f t="shared" si="3"/>
        <v>0</v>
      </c>
      <c r="P67" s="231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406"/>
      <c r="B68" s="24">
        <f t="shared" si="15"/>
        <v>0.375</v>
      </c>
      <c r="C68" s="24">
        <f t="shared" si="16"/>
        <v>0.41666666666666669</v>
      </c>
      <c r="D68" s="5"/>
      <c r="E68" s="234"/>
      <c r="F68" s="398"/>
      <c r="G68" s="398"/>
      <c r="H68" s="6"/>
      <c r="I68" s="7"/>
      <c r="J68" s="7"/>
      <c r="K68" s="30">
        <f t="shared" si="4"/>
        <v>0</v>
      </c>
      <c r="L68" s="395"/>
      <c r="M68" s="396"/>
      <c r="N68" s="397"/>
      <c r="O68" s="36">
        <f t="shared" si="3"/>
        <v>0</v>
      </c>
      <c r="P68" s="231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407"/>
      <c r="B69" s="25">
        <f t="shared" si="15"/>
        <v>0.41666666666666669</v>
      </c>
      <c r="C69" s="25">
        <f t="shared" si="16"/>
        <v>0.45833333333333337</v>
      </c>
      <c r="D69" s="15"/>
      <c r="E69" s="235"/>
      <c r="F69" s="401"/>
      <c r="G69" s="401"/>
      <c r="H69" s="12"/>
      <c r="I69" s="13"/>
      <c r="J69" s="13"/>
      <c r="K69" s="31">
        <f t="shared" si="4"/>
        <v>0</v>
      </c>
      <c r="L69" s="402"/>
      <c r="M69" s="403"/>
      <c r="N69" s="404"/>
      <c r="O69" s="231">
        <f t="shared" si="3"/>
        <v>0</v>
      </c>
      <c r="P69" s="232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405">
        <f>A39</f>
        <v>0</v>
      </c>
      <c r="B70" s="23">
        <f>B25</f>
        <v>0</v>
      </c>
      <c r="C70" s="23">
        <f>B70+1/24</f>
        <v>4.1666666666666664E-2</v>
      </c>
      <c r="D70" s="1"/>
      <c r="E70" s="233"/>
      <c r="F70" s="408"/>
      <c r="G70" s="409"/>
      <c r="H70" s="2"/>
      <c r="I70" s="3"/>
      <c r="J70" s="3"/>
      <c r="K70" s="29">
        <f t="shared" si="4"/>
        <v>0</v>
      </c>
      <c r="L70" s="410"/>
      <c r="M70" s="411"/>
      <c r="N70" s="412"/>
      <c r="O70" s="35">
        <f t="shared" si="3"/>
        <v>0</v>
      </c>
      <c r="P70" s="233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406"/>
      <c r="B71" s="24">
        <f>C70</f>
        <v>4.1666666666666664E-2</v>
      </c>
      <c r="C71" s="24">
        <f>B71+1/24</f>
        <v>8.3333333333333329E-2</v>
      </c>
      <c r="D71" s="5"/>
      <c r="E71" s="231"/>
      <c r="F71" s="393"/>
      <c r="G71" s="394"/>
      <c r="H71" s="6"/>
      <c r="I71" s="7"/>
      <c r="J71" s="7"/>
      <c r="K71" s="30">
        <f t="shared" si="4"/>
        <v>0</v>
      </c>
      <c r="L71" s="395"/>
      <c r="M71" s="396"/>
      <c r="N71" s="397"/>
      <c r="O71" s="36">
        <f t="shared" si="3"/>
        <v>0</v>
      </c>
      <c r="P71" s="231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40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231"/>
      <c r="F72" s="398"/>
      <c r="G72" s="398"/>
      <c r="H72" s="6"/>
      <c r="I72" s="7"/>
      <c r="J72" s="7"/>
      <c r="K72" s="30">
        <f t="shared" si="4"/>
        <v>0</v>
      </c>
      <c r="L72" s="395"/>
      <c r="M72" s="396"/>
      <c r="N72" s="397"/>
      <c r="O72" s="36">
        <f t="shared" si="3"/>
        <v>0</v>
      </c>
      <c r="P72" s="231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406"/>
      <c r="B73" s="24">
        <f t="shared" si="17"/>
        <v>0.125</v>
      </c>
      <c r="C73" s="24">
        <f t="shared" si="18"/>
        <v>0.16666666666666666</v>
      </c>
      <c r="D73" s="5"/>
      <c r="E73" s="231"/>
      <c r="F73" s="398"/>
      <c r="G73" s="398"/>
      <c r="H73" s="6"/>
      <c r="I73" s="7"/>
      <c r="J73" s="7"/>
      <c r="K73" s="30">
        <f t="shared" si="4"/>
        <v>0</v>
      </c>
      <c r="L73" s="395"/>
      <c r="M73" s="396"/>
      <c r="N73" s="397"/>
      <c r="O73" s="36">
        <f t="shared" si="3"/>
        <v>0</v>
      </c>
      <c r="P73" s="231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406"/>
      <c r="B74" s="24">
        <f t="shared" si="17"/>
        <v>0.16666666666666666</v>
      </c>
      <c r="C74" s="24">
        <f t="shared" si="18"/>
        <v>0.20833333333333331</v>
      </c>
      <c r="D74" s="5"/>
      <c r="E74" s="231"/>
      <c r="F74" s="398"/>
      <c r="G74" s="398"/>
      <c r="H74" s="6"/>
      <c r="I74" s="7"/>
      <c r="J74" s="7"/>
      <c r="K74" s="30">
        <f t="shared" si="4"/>
        <v>0</v>
      </c>
      <c r="L74" s="395"/>
      <c r="M74" s="396"/>
      <c r="N74" s="397"/>
      <c r="O74" s="36">
        <f t="shared" si="3"/>
        <v>0</v>
      </c>
      <c r="P74" s="231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406"/>
      <c r="B75" s="24">
        <f t="shared" si="17"/>
        <v>0.20833333333333331</v>
      </c>
      <c r="C75" s="24">
        <f t="shared" si="18"/>
        <v>0.24999999999999997</v>
      </c>
      <c r="D75" s="5"/>
      <c r="E75" s="231"/>
      <c r="F75" s="398"/>
      <c r="G75" s="398"/>
      <c r="H75" s="6"/>
      <c r="I75" s="7"/>
      <c r="J75" s="7"/>
      <c r="K75" s="30">
        <f t="shared" si="4"/>
        <v>0</v>
      </c>
      <c r="L75" s="395"/>
      <c r="M75" s="396"/>
      <c r="N75" s="397"/>
      <c r="O75" s="36">
        <f t="shared" si="3"/>
        <v>0</v>
      </c>
      <c r="P75" s="231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406"/>
      <c r="B76" s="24">
        <f t="shared" si="17"/>
        <v>0.24999999999999997</v>
      </c>
      <c r="C76" s="24">
        <f t="shared" si="18"/>
        <v>0.29166666666666663</v>
      </c>
      <c r="D76" s="5"/>
      <c r="E76" s="234"/>
      <c r="F76" s="398"/>
      <c r="G76" s="398"/>
      <c r="H76" s="6"/>
      <c r="I76" s="7"/>
      <c r="J76" s="7"/>
      <c r="K76" s="30">
        <f t="shared" si="4"/>
        <v>0</v>
      </c>
      <c r="L76" s="395"/>
      <c r="M76" s="396"/>
      <c r="N76" s="397"/>
      <c r="O76" s="36">
        <f t="shared" si="3"/>
        <v>0</v>
      </c>
      <c r="P76" s="231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406"/>
      <c r="B77" s="24">
        <f t="shared" si="17"/>
        <v>0.29166666666666663</v>
      </c>
      <c r="C77" s="24">
        <f t="shared" si="18"/>
        <v>0.33333333333333331</v>
      </c>
      <c r="D77" s="5"/>
      <c r="E77" s="234"/>
      <c r="F77" s="393"/>
      <c r="G77" s="394"/>
      <c r="H77" s="6"/>
      <c r="I77" s="7"/>
      <c r="J77" s="7"/>
      <c r="K77" s="30">
        <f t="shared" si="4"/>
        <v>0</v>
      </c>
      <c r="L77" s="395"/>
      <c r="M77" s="396"/>
      <c r="N77" s="397"/>
      <c r="O77" s="36">
        <f t="shared" si="3"/>
        <v>0</v>
      </c>
      <c r="P77" s="231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406"/>
      <c r="B78" s="24">
        <f t="shared" si="17"/>
        <v>0.33333333333333331</v>
      </c>
      <c r="C78" s="24">
        <f t="shared" si="18"/>
        <v>0.375</v>
      </c>
      <c r="D78" s="5"/>
      <c r="E78" s="234"/>
      <c r="F78" s="393"/>
      <c r="G78" s="394"/>
      <c r="H78" s="6"/>
      <c r="I78" s="7"/>
      <c r="J78" s="7"/>
      <c r="K78" s="30">
        <f t="shared" si="4"/>
        <v>0</v>
      </c>
      <c r="L78" s="395"/>
      <c r="M78" s="396"/>
      <c r="N78" s="397"/>
      <c r="O78" s="36">
        <f t="shared" si="3"/>
        <v>0</v>
      </c>
      <c r="P78" s="231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406"/>
      <c r="B79" s="24">
        <f t="shared" si="17"/>
        <v>0.375</v>
      </c>
      <c r="C79" s="24">
        <f t="shared" si="18"/>
        <v>0.41666666666666669</v>
      </c>
      <c r="D79" s="5"/>
      <c r="E79" s="234"/>
      <c r="F79" s="398"/>
      <c r="G79" s="398"/>
      <c r="H79" s="6"/>
      <c r="I79" s="7"/>
      <c r="J79" s="7"/>
      <c r="K79" s="30">
        <f t="shared" si="4"/>
        <v>0</v>
      </c>
      <c r="L79" s="395"/>
      <c r="M79" s="396"/>
      <c r="N79" s="397"/>
      <c r="O79" s="36">
        <f t="shared" si="3"/>
        <v>0</v>
      </c>
      <c r="P79" s="231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407"/>
      <c r="B80" s="25">
        <f t="shared" si="17"/>
        <v>0.41666666666666669</v>
      </c>
      <c r="C80" s="25">
        <f t="shared" si="18"/>
        <v>0.45833333333333337</v>
      </c>
      <c r="D80" s="15"/>
      <c r="E80" s="235"/>
      <c r="F80" s="401"/>
      <c r="G80" s="401"/>
      <c r="H80" s="12"/>
      <c r="I80" s="13"/>
      <c r="J80" s="13"/>
      <c r="K80" s="31">
        <f t="shared" si="4"/>
        <v>0</v>
      </c>
      <c r="L80" s="402"/>
      <c r="M80" s="403"/>
      <c r="N80" s="404"/>
      <c r="O80" s="231">
        <f t="shared" si="3"/>
        <v>0</v>
      </c>
      <c r="P80" s="232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405">
        <f>A40</f>
        <v>0</v>
      </c>
      <c r="B81" s="23">
        <f>B27</f>
        <v>0</v>
      </c>
      <c r="C81" s="23">
        <f>B81+1/24</f>
        <v>4.1666666666666664E-2</v>
      </c>
      <c r="D81" s="1"/>
      <c r="E81" s="233"/>
      <c r="F81" s="408"/>
      <c r="G81" s="409"/>
      <c r="H81" s="2"/>
      <c r="I81" s="3"/>
      <c r="J81" s="3"/>
      <c r="K81" s="29">
        <f t="shared" si="4"/>
        <v>0</v>
      </c>
      <c r="L81" s="410"/>
      <c r="M81" s="411"/>
      <c r="N81" s="412"/>
      <c r="O81" s="35">
        <f t="shared" si="3"/>
        <v>0</v>
      </c>
      <c r="P81" s="233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406"/>
      <c r="B82" s="24">
        <f>C81</f>
        <v>4.1666666666666664E-2</v>
      </c>
      <c r="C82" s="24">
        <f>B82+1/24</f>
        <v>8.3333333333333329E-2</v>
      </c>
      <c r="D82" s="5"/>
      <c r="E82" s="231"/>
      <c r="F82" s="393"/>
      <c r="G82" s="394"/>
      <c r="H82" s="6"/>
      <c r="I82" s="7"/>
      <c r="J82" s="7"/>
      <c r="K82" s="30">
        <f t="shared" si="4"/>
        <v>0</v>
      </c>
      <c r="L82" s="395"/>
      <c r="M82" s="396"/>
      <c r="N82" s="397"/>
      <c r="O82" s="36">
        <f t="shared" si="3"/>
        <v>0</v>
      </c>
      <c r="P82" s="231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40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231"/>
      <c r="F83" s="398"/>
      <c r="G83" s="398"/>
      <c r="H83" s="6"/>
      <c r="I83" s="7"/>
      <c r="J83" s="7"/>
      <c r="K83" s="30">
        <f t="shared" si="4"/>
        <v>0</v>
      </c>
      <c r="L83" s="395"/>
      <c r="M83" s="396"/>
      <c r="N83" s="397"/>
      <c r="O83" s="36">
        <f t="shared" si="3"/>
        <v>0</v>
      </c>
      <c r="P83" s="231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406"/>
      <c r="B84" s="24">
        <f t="shared" si="19"/>
        <v>0.125</v>
      </c>
      <c r="C84" s="24">
        <f t="shared" si="20"/>
        <v>0.16666666666666666</v>
      </c>
      <c r="D84" s="5"/>
      <c r="E84" s="231"/>
      <c r="F84" s="398"/>
      <c r="G84" s="398"/>
      <c r="H84" s="6"/>
      <c r="I84" s="7"/>
      <c r="J84" s="7"/>
      <c r="K84" s="30">
        <f t="shared" si="4"/>
        <v>0</v>
      </c>
      <c r="L84" s="395"/>
      <c r="M84" s="396"/>
      <c r="N84" s="397"/>
      <c r="O84" s="36">
        <f t="shared" si="3"/>
        <v>0</v>
      </c>
      <c r="P84" s="231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406"/>
      <c r="B85" s="24">
        <f t="shared" si="19"/>
        <v>0.16666666666666666</v>
      </c>
      <c r="C85" s="24">
        <f t="shared" si="20"/>
        <v>0.20833333333333331</v>
      </c>
      <c r="D85" s="5"/>
      <c r="E85" s="231"/>
      <c r="F85" s="398"/>
      <c r="G85" s="398"/>
      <c r="H85" s="6"/>
      <c r="I85" s="7"/>
      <c r="J85" s="7"/>
      <c r="K85" s="30">
        <f t="shared" si="4"/>
        <v>0</v>
      </c>
      <c r="L85" s="395"/>
      <c r="M85" s="396"/>
      <c r="N85" s="397"/>
      <c r="O85" s="36">
        <f t="shared" si="3"/>
        <v>0</v>
      </c>
      <c r="P85" s="231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406"/>
      <c r="B86" s="24">
        <f t="shared" si="19"/>
        <v>0.20833333333333331</v>
      </c>
      <c r="C86" s="24">
        <f t="shared" si="20"/>
        <v>0.24999999999999997</v>
      </c>
      <c r="D86" s="5"/>
      <c r="E86" s="231"/>
      <c r="F86" s="398"/>
      <c r="G86" s="398"/>
      <c r="H86" s="6"/>
      <c r="I86" s="7"/>
      <c r="J86" s="7"/>
      <c r="K86" s="30">
        <f t="shared" si="4"/>
        <v>0</v>
      </c>
      <c r="L86" s="395"/>
      <c r="M86" s="396"/>
      <c r="N86" s="397"/>
      <c r="O86" s="36">
        <f t="shared" si="3"/>
        <v>0</v>
      </c>
      <c r="P86" s="231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406"/>
      <c r="B87" s="24">
        <f t="shared" si="19"/>
        <v>0.24999999999999997</v>
      </c>
      <c r="C87" s="24">
        <f t="shared" si="20"/>
        <v>0.29166666666666663</v>
      </c>
      <c r="D87" s="5"/>
      <c r="E87" s="234"/>
      <c r="F87" s="398"/>
      <c r="G87" s="398"/>
      <c r="H87" s="6"/>
      <c r="I87" s="7"/>
      <c r="J87" s="7"/>
      <c r="K87" s="30">
        <f t="shared" si="4"/>
        <v>0</v>
      </c>
      <c r="L87" s="395"/>
      <c r="M87" s="396"/>
      <c r="N87" s="397"/>
      <c r="O87" s="36">
        <f t="shared" si="3"/>
        <v>0</v>
      </c>
      <c r="P87" s="231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406"/>
      <c r="B88" s="24">
        <f t="shared" si="19"/>
        <v>0.29166666666666663</v>
      </c>
      <c r="C88" s="24">
        <f t="shared" si="20"/>
        <v>0.33333333333333331</v>
      </c>
      <c r="D88" s="5"/>
      <c r="E88" s="234"/>
      <c r="F88" s="393"/>
      <c r="G88" s="394"/>
      <c r="H88" s="6"/>
      <c r="I88" s="7"/>
      <c r="J88" s="7"/>
      <c r="K88" s="30">
        <f t="shared" si="4"/>
        <v>0</v>
      </c>
      <c r="L88" s="395"/>
      <c r="M88" s="396"/>
      <c r="N88" s="397"/>
      <c r="O88" s="36">
        <f t="shared" si="3"/>
        <v>0</v>
      </c>
      <c r="P88" s="231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406"/>
      <c r="B89" s="24">
        <f t="shared" si="19"/>
        <v>0.33333333333333331</v>
      </c>
      <c r="C89" s="24">
        <f t="shared" si="20"/>
        <v>0.375</v>
      </c>
      <c r="D89" s="5"/>
      <c r="E89" s="234"/>
      <c r="F89" s="393"/>
      <c r="G89" s="394"/>
      <c r="H89" s="6"/>
      <c r="I89" s="7"/>
      <c r="J89" s="7"/>
      <c r="K89" s="30">
        <f t="shared" si="4"/>
        <v>0</v>
      </c>
      <c r="L89" s="395"/>
      <c r="M89" s="396"/>
      <c r="N89" s="397"/>
      <c r="O89" s="36">
        <f t="shared" si="3"/>
        <v>0</v>
      </c>
      <c r="P89" s="231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406"/>
      <c r="B90" s="24">
        <f t="shared" si="19"/>
        <v>0.375</v>
      </c>
      <c r="C90" s="24">
        <f t="shared" si="20"/>
        <v>0.41666666666666669</v>
      </c>
      <c r="D90" s="5"/>
      <c r="E90" s="234"/>
      <c r="F90" s="398"/>
      <c r="G90" s="398"/>
      <c r="H90" s="6"/>
      <c r="I90" s="7"/>
      <c r="J90" s="7"/>
      <c r="K90" s="30">
        <f t="shared" si="4"/>
        <v>0</v>
      </c>
      <c r="L90" s="395"/>
      <c r="M90" s="396"/>
      <c r="N90" s="397"/>
      <c r="O90" s="36">
        <f t="shared" si="3"/>
        <v>0</v>
      </c>
      <c r="P90" s="231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407"/>
      <c r="B91" s="25">
        <f t="shared" si="19"/>
        <v>0.41666666666666669</v>
      </c>
      <c r="C91" s="25">
        <f t="shared" si="20"/>
        <v>0.45833333333333337</v>
      </c>
      <c r="D91" s="15"/>
      <c r="E91" s="235"/>
      <c r="F91" s="401"/>
      <c r="G91" s="401"/>
      <c r="H91" s="12"/>
      <c r="I91" s="13"/>
      <c r="J91" s="13"/>
      <c r="K91" s="31">
        <f t="shared" si="4"/>
        <v>0</v>
      </c>
      <c r="L91" s="402"/>
      <c r="M91" s="403"/>
      <c r="N91" s="404"/>
      <c r="O91" s="231">
        <f t="shared" si="3"/>
        <v>0</v>
      </c>
      <c r="P91" s="232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406">
        <f>A41</f>
        <v>0</v>
      </c>
      <c r="B92" s="23">
        <f>B29</f>
        <v>0</v>
      </c>
      <c r="C92" s="23">
        <f>B92+1/24</f>
        <v>4.1666666666666664E-2</v>
      </c>
      <c r="D92" s="1"/>
      <c r="E92" s="233"/>
      <c r="F92" s="408"/>
      <c r="G92" s="409"/>
      <c r="H92" s="2"/>
      <c r="I92" s="3"/>
      <c r="J92" s="3"/>
      <c r="K92" s="29">
        <f t="shared" si="4"/>
        <v>0</v>
      </c>
      <c r="L92" s="410"/>
      <c r="M92" s="411"/>
      <c r="N92" s="412"/>
      <c r="O92" s="35">
        <f t="shared" si="3"/>
        <v>0</v>
      </c>
      <c r="P92" s="233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406"/>
      <c r="B93" s="24">
        <f>C92</f>
        <v>4.1666666666666664E-2</v>
      </c>
      <c r="C93" s="24">
        <f>B93+1/24</f>
        <v>8.3333333333333329E-2</v>
      </c>
      <c r="D93" s="5"/>
      <c r="E93" s="231"/>
      <c r="F93" s="393"/>
      <c r="G93" s="394"/>
      <c r="H93" s="6"/>
      <c r="I93" s="7"/>
      <c r="J93" s="7"/>
      <c r="K93" s="30">
        <f t="shared" si="4"/>
        <v>0</v>
      </c>
      <c r="L93" s="395"/>
      <c r="M93" s="396"/>
      <c r="N93" s="397"/>
      <c r="O93" s="36">
        <f t="shared" si="3"/>
        <v>0</v>
      </c>
      <c r="P93" s="231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40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231"/>
      <c r="F94" s="398"/>
      <c r="G94" s="398"/>
      <c r="H94" s="6"/>
      <c r="I94" s="7"/>
      <c r="J94" s="7"/>
      <c r="K94" s="30">
        <f t="shared" si="4"/>
        <v>0</v>
      </c>
      <c r="L94" s="395"/>
      <c r="M94" s="396"/>
      <c r="N94" s="397"/>
      <c r="O94" s="36">
        <f t="shared" si="3"/>
        <v>0</v>
      </c>
      <c r="P94" s="231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406"/>
      <c r="B95" s="24">
        <f t="shared" si="21"/>
        <v>0.125</v>
      </c>
      <c r="C95" s="24">
        <f t="shared" si="22"/>
        <v>0.16666666666666666</v>
      </c>
      <c r="D95" s="5"/>
      <c r="E95" s="231"/>
      <c r="F95" s="398"/>
      <c r="G95" s="398"/>
      <c r="H95" s="6"/>
      <c r="I95" s="7"/>
      <c r="J95" s="7"/>
      <c r="K95" s="30">
        <f t="shared" si="4"/>
        <v>0</v>
      </c>
      <c r="L95" s="395"/>
      <c r="M95" s="396"/>
      <c r="N95" s="397"/>
      <c r="O95" s="36">
        <f t="shared" si="3"/>
        <v>0</v>
      </c>
      <c r="P95" s="231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406"/>
      <c r="B96" s="24">
        <f t="shared" si="21"/>
        <v>0.16666666666666666</v>
      </c>
      <c r="C96" s="24">
        <f t="shared" si="22"/>
        <v>0.20833333333333331</v>
      </c>
      <c r="D96" s="5"/>
      <c r="E96" s="231"/>
      <c r="F96" s="398"/>
      <c r="G96" s="398"/>
      <c r="H96" s="6"/>
      <c r="I96" s="7"/>
      <c r="J96" s="7"/>
      <c r="K96" s="30">
        <f t="shared" si="4"/>
        <v>0</v>
      </c>
      <c r="L96" s="395"/>
      <c r="M96" s="396"/>
      <c r="N96" s="397"/>
      <c r="O96" s="36">
        <f t="shared" si="3"/>
        <v>0</v>
      </c>
      <c r="P96" s="231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406"/>
      <c r="B97" s="24">
        <f t="shared" si="21"/>
        <v>0.20833333333333331</v>
      </c>
      <c r="C97" s="24">
        <f t="shared" si="22"/>
        <v>0.24999999999999997</v>
      </c>
      <c r="D97" s="5"/>
      <c r="E97" s="231"/>
      <c r="F97" s="398"/>
      <c r="G97" s="398"/>
      <c r="H97" s="6"/>
      <c r="I97" s="7"/>
      <c r="J97" s="7"/>
      <c r="K97" s="30">
        <f t="shared" si="4"/>
        <v>0</v>
      </c>
      <c r="L97" s="395"/>
      <c r="M97" s="396"/>
      <c r="N97" s="397"/>
      <c r="O97" s="36">
        <f t="shared" si="3"/>
        <v>0</v>
      </c>
      <c r="P97" s="231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406"/>
      <c r="B98" s="24">
        <f t="shared" si="21"/>
        <v>0.24999999999999997</v>
      </c>
      <c r="C98" s="24">
        <f t="shared" si="22"/>
        <v>0.29166666666666663</v>
      </c>
      <c r="D98" s="5"/>
      <c r="E98" s="234"/>
      <c r="F98" s="398"/>
      <c r="G98" s="398"/>
      <c r="H98" s="6"/>
      <c r="I98" s="7"/>
      <c r="J98" s="7"/>
      <c r="K98" s="30">
        <f t="shared" si="4"/>
        <v>0</v>
      </c>
      <c r="L98" s="395"/>
      <c r="M98" s="396"/>
      <c r="N98" s="397"/>
      <c r="O98" s="36">
        <f t="shared" si="3"/>
        <v>0</v>
      </c>
      <c r="P98" s="231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406"/>
      <c r="B99" s="24">
        <f t="shared" si="21"/>
        <v>0.29166666666666663</v>
      </c>
      <c r="C99" s="24">
        <f t="shared" si="22"/>
        <v>0.33333333333333331</v>
      </c>
      <c r="D99" s="5"/>
      <c r="E99" s="234"/>
      <c r="F99" s="393"/>
      <c r="G99" s="394"/>
      <c r="H99" s="6"/>
      <c r="I99" s="7"/>
      <c r="J99" s="7"/>
      <c r="K99" s="30">
        <f t="shared" si="4"/>
        <v>0</v>
      </c>
      <c r="L99" s="395"/>
      <c r="M99" s="396"/>
      <c r="N99" s="397"/>
      <c r="O99" s="36">
        <f t="shared" si="3"/>
        <v>0</v>
      </c>
      <c r="P99" s="231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406"/>
      <c r="B100" s="24">
        <f t="shared" si="21"/>
        <v>0.33333333333333331</v>
      </c>
      <c r="C100" s="24">
        <f t="shared" si="22"/>
        <v>0.375</v>
      </c>
      <c r="D100" s="5"/>
      <c r="E100" s="234"/>
      <c r="F100" s="393"/>
      <c r="G100" s="394"/>
      <c r="H100" s="6"/>
      <c r="I100" s="7"/>
      <c r="J100" s="7"/>
      <c r="K100" s="30">
        <f t="shared" si="4"/>
        <v>0</v>
      </c>
      <c r="L100" s="395"/>
      <c r="M100" s="396"/>
      <c r="N100" s="397"/>
      <c r="O100" s="36">
        <f t="shared" si="3"/>
        <v>0</v>
      </c>
      <c r="P100" s="231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406"/>
      <c r="B101" s="24">
        <f t="shared" si="21"/>
        <v>0.375</v>
      </c>
      <c r="C101" s="24">
        <f t="shared" si="22"/>
        <v>0.41666666666666669</v>
      </c>
      <c r="D101" s="5"/>
      <c r="E101" s="234"/>
      <c r="F101" s="398"/>
      <c r="G101" s="398"/>
      <c r="H101" s="6"/>
      <c r="I101" s="7"/>
      <c r="J101" s="7"/>
      <c r="K101" s="30">
        <f t="shared" si="4"/>
        <v>0</v>
      </c>
      <c r="L101" s="395"/>
      <c r="M101" s="396"/>
      <c r="N101" s="397"/>
      <c r="O101" s="36">
        <f t="shared" si="3"/>
        <v>0</v>
      </c>
      <c r="P101" s="231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407"/>
      <c r="B102" s="25">
        <f t="shared" si="21"/>
        <v>0.41666666666666669</v>
      </c>
      <c r="C102" s="25">
        <f t="shared" si="22"/>
        <v>0.45833333333333337</v>
      </c>
      <c r="D102" s="15"/>
      <c r="E102" s="235"/>
      <c r="F102" s="401"/>
      <c r="G102" s="401"/>
      <c r="H102" s="12"/>
      <c r="I102" s="13"/>
      <c r="J102" s="13"/>
      <c r="K102" s="31">
        <f t="shared" si="4"/>
        <v>0</v>
      </c>
      <c r="L102" s="402"/>
      <c r="M102" s="403"/>
      <c r="N102" s="404"/>
      <c r="O102" s="231">
        <f t="shared" si="3"/>
        <v>0</v>
      </c>
      <c r="P102" s="232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405">
        <f>A42</f>
        <v>0</v>
      </c>
      <c r="B103" s="23">
        <f>B31</f>
        <v>0</v>
      </c>
      <c r="C103" s="23">
        <f>B103+1/24</f>
        <v>4.1666666666666664E-2</v>
      </c>
      <c r="D103" s="1"/>
      <c r="E103" s="233"/>
      <c r="F103" s="408"/>
      <c r="G103" s="409"/>
      <c r="H103" s="2"/>
      <c r="I103" s="3"/>
      <c r="J103" s="3"/>
      <c r="K103" s="29">
        <f t="shared" si="4"/>
        <v>0</v>
      </c>
      <c r="L103" s="410"/>
      <c r="M103" s="411"/>
      <c r="N103" s="412"/>
      <c r="O103" s="35">
        <f t="shared" si="3"/>
        <v>0</v>
      </c>
      <c r="P103" s="233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406"/>
      <c r="B104" s="24">
        <f>C103</f>
        <v>4.1666666666666664E-2</v>
      </c>
      <c r="C104" s="24">
        <f>B104+1/24</f>
        <v>8.3333333333333329E-2</v>
      </c>
      <c r="D104" s="5"/>
      <c r="E104" s="231"/>
      <c r="F104" s="393"/>
      <c r="G104" s="394"/>
      <c r="H104" s="6"/>
      <c r="I104" s="7"/>
      <c r="J104" s="7"/>
      <c r="K104" s="30">
        <f t="shared" si="4"/>
        <v>0</v>
      </c>
      <c r="L104" s="395"/>
      <c r="M104" s="396"/>
      <c r="N104" s="397"/>
      <c r="O104" s="36">
        <f t="shared" si="3"/>
        <v>0</v>
      </c>
      <c r="P104" s="231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40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231"/>
      <c r="F105" s="398"/>
      <c r="G105" s="398"/>
      <c r="H105" s="6"/>
      <c r="I105" s="7"/>
      <c r="J105" s="7"/>
      <c r="K105" s="30">
        <f t="shared" si="4"/>
        <v>0</v>
      </c>
      <c r="L105" s="395"/>
      <c r="M105" s="396"/>
      <c r="N105" s="397"/>
      <c r="O105" s="36">
        <f t="shared" si="3"/>
        <v>0</v>
      </c>
      <c r="P105" s="231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406"/>
      <c r="B106" s="24">
        <f t="shared" si="23"/>
        <v>0.125</v>
      </c>
      <c r="C106" s="24">
        <f t="shared" si="24"/>
        <v>0.16666666666666666</v>
      </c>
      <c r="D106" s="5"/>
      <c r="E106" s="231"/>
      <c r="F106" s="398"/>
      <c r="G106" s="398"/>
      <c r="H106" s="6"/>
      <c r="I106" s="7"/>
      <c r="J106" s="7"/>
      <c r="K106" s="30">
        <f t="shared" si="4"/>
        <v>0</v>
      </c>
      <c r="L106" s="395"/>
      <c r="M106" s="396"/>
      <c r="N106" s="397"/>
      <c r="O106" s="36">
        <f t="shared" si="3"/>
        <v>0</v>
      </c>
      <c r="P106" s="231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406"/>
      <c r="B107" s="24">
        <f t="shared" si="23"/>
        <v>0.16666666666666666</v>
      </c>
      <c r="C107" s="24">
        <f t="shared" si="24"/>
        <v>0.20833333333333331</v>
      </c>
      <c r="D107" s="5"/>
      <c r="E107" s="231"/>
      <c r="F107" s="398"/>
      <c r="G107" s="398"/>
      <c r="H107" s="6"/>
      <c r="I107" s="7"/>
      <c r="J107" s="7"/>
      <c r="K107" s="30">
        <f t="shared" si="4"/>
        <v>0</v>
      </c>
      <c r="L107" s="395"/>
      <c r="M107" s="396"/>
      <c r="N107" s="397"/>
      <c r="O107" s="36">
        <f t="shared" si="3"/>
        <v>0</v>
      </c>
      <c r="P107" s="231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406"/>
      <c r="B108" s="24">
        <f t="shared" si="23"/>
        <v>0.20833333333333331</v>
      </c>
      <c r="C108" s="24">
        <f t="shared" si="24"/>
        <v>0.24999999999999997</v>
      </c>
      <c r="D108" s="5"/>
      <c r="E108" s="231"/>
      <c r="F108" s="398"/>
      <c r="G108" s="398"/>
      <c r="H108" s="6"/>
      <c r="I108" s="7"/>
      <c r="J108" s="7"/>
      <c r="K108" s="30">
        <f t="shared" si="4"/>
        <v>0</v>
      </c>
      <c r="L108" s="395"/>
      <c r="M108" s="396"/>
      <c r="N108" s="397"/>
      <c r="O108" s="36">
        <f t="shared" si="3"/>
        <v>0</v>
      </c>
      <c r="P108" s="231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406"/>
      <c r="B109" s="24">
        <f t="shared" si="23"/>
        <v>0.24999999999999997</v>
      </c>
      <c r="C109" s="24">
        <f t="shared" si="24"/>
        <v>0.29166666666666663</v>
      </c>
      <c r="D109" s="5"/>
      <c r="E109" s="234"/>
      <c r="F109" s="398"/>
      <c r="G109" s="398"/>
      <c r="H109" s="6"/>
      <c r="I109" s="7"/>
      <c r="J109" s="7"/>
      <c r="K109" s="30">
        <f t="shared" si="4"/>
        <v>0</v>
      </c>
      <c r="L109" s="395"/>
      <c r="M109" s="396"/>
      <c r="N109" s="397"/>
      <c r="O109" s="36">
        <f t="shared" si="3"/>
        <v>0</v>
      </c>
      <c r="P109" s="231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406"/>
      <c r="B110" s="24">
        <f t="shared" si="23"/>
        <v>0.29166666666666663</v>
      </c>
      <c r="C110" s="24">
        <f t="shared" si="24"/>
        <v>0.33333333333333331</v>
      </c>
      <c r="D110" s="5"/>
      <c r="E110" s="234"/>
      <c r="F110" s="393"/>
      <c r="G110" s="394"/>
      <c r="H110" s="6"/>
      <c r="I110" s="7"/>
      <c r="J110" s="7"/>
      <c r="K110" s="30">
        <f t="shared" si="4"/>
        <v>0</v>
      </c>
      <c r="L110" s="395"/>
      <c r="M110" s="396"/>
      <c r="N110" s="397"/>
      <c r="O110" s="36">
        <f t="shared" si="3"/>
        <v>0</v>
      </c>
      <c r="P110" s="231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406"/>
      <c r="B111" s="24">
        <f t="shared" si="23"/>
        <v>0.33333333333333331</v>
      </c>
      <c r="C111" s="24">
        <f t="shared" si="24"/>
        <v>0.375</v>
      </c>
      <c r="D111" s="5"/>
      <c r="E111" s="234"/>
      <c r="F111" s="393"/>
      <c r="G111" s="394"/>
      <c r="H111" s="6"/>
      <c r="I111" s="7"/>
      <c r="J111" s="7"/>
      <c r="K111" s="30">
        <f t="shared" si="4"/>
        <v>0</v>
      </c>
      <c r="L111" s="395"/>
      <c r="M111" s="396"/>
      <c r="N111" s="397"/>
      <c r="O111" s="36">
        <f t="shared" ref="O111:O113" si="25">IF(H111=$V$5,$F$7,"")</f>
        <v>0</v>
      </c>
      <c r="P111" s="231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406"/>
      <c r="B112" s="24">
        <f t="shared" si="23"/>
        <v>0.375</v>
      </c>
      <c r="C112" s="24">
        <f t="shared" si="24"/>
        <v>0.41666666666666669</v>
      </c>
      <c r="D112" s="5"/>
      <c r="E112" s="234"/>
      <c r="F112" s="398"/>
      <c r="G112" s="398"/>
      <c r="H112" s="6"/>
      <c r="I112" s="7"/>
      <c r="J112" s="7"/>
      <c r="K112" s="30">
        <f t="shared" ref="K112:K113" si="26">(J112-I112+(J112&lt;I112))*24*60</f>
        <v>0</v>
      </c>
      <c r="L112" s="395"/>
      <c r="M112" s="396"/>
      <c r="N112" s="397"/>
      <c r="O112" s="36">
        <f t="shared" si="25"/>
        <v>0</v>
      </c>
      <c r="P112" s="231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407"/>
      <c r="B113" s="25">
        <f t="shared" si="23"/>
        <v>0.41666666666666669</v>
      </c>
      <c r="C113" s="25">
        <f t="shared" si="24"/>
        <v>0.45833333333333337</v>
      </c>
      <c r="D113" s="15"/>
      <c r="E113" s="235"/>
      <c r="F113" s="401"/>
      <c r="G113" s="401"/>
      <c r="H113" s="12"/>
      <c r="I113" s="13"/>
      <c r="J113" s="13"/>
      <c r="K113" s="31">
        <f t="shared" si="26"/>
        <v>0</v>
      </c>
      <c r="L113" s="402"/>
      <c r="M113" s="403"/>
      <c r="N113" s="404"/>
      <c r="O113" s="232">
        <f t="shared" si="25"/>
        <v>0</v>
      </c>
      <c r="P113" s="232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5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220"/>
      <c r="S116" s="220"/>
      <c r="T116" s="220"/>
      <c r="U116" s="220"/>
    </row>
    <row r="117" spans="1:28" ht="15.75" thickBot="1">
      <c r="A117" s="258" t="s">
        <v>90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221"/>
      <c r="S117" s="221"/>
      <c r="T117" s="221"/>
      <c r="U117" s="221"/>
    </row>
    <row r="118" spans="1:28" ht="18.75" thickBot="1">
      <c r="A118" s="259" t="s">
        <v>62</v>
      </c>
      <c r="B118" s="260"/>
      <c r="C118" s="260"/>
      <c r="D118" s="260"/>
      <c r="E118" s="261"/>
      <c r="F118" s="413"/>
      <c r="G118" s="414"/>
      <c r="H118" s="415"/>
      <c r="I118" s="81" t="s">
        <v>47</v>
      </c>
      <c r="J118" s="82">
        <v>2000</v>
      </c>
      <c r="K118" s="83" t="s">
        <v>54</v>
      </c>
      <c r="L118" s="84">
        <v>720</v>
      </c>
    </row>
    <row r="119" spans="1:28" ht="20.25" customHeight="1">
      <c r="A119" s="468" t="s">
        <v>8</v>
      </c>
      <c r="B119" s="468"/>
      <c r="C119" s="468"/>
      <c r="D119" s="468"/>
      <c r="E119" s="468"/>
      <c r="F119" s="468" t="s">
        <v>34</v>
      </c>
      <c r="G119" s="468"/>
      <c r="H119" s="468"/>
      <c r="I119" s="468" t="s">
        <v>9</v>
      </c>
      <c r="J119" s="468"/>
      <c r="K119" s="468" t="s">
        <v>16</v>
      </c>
      <c r="L119" s="468"/>
      <c r="M119" s="85"/>
      <c r="N119" s="269" t="s">
        <v>28</v>
      </c>
      <c r="O119" s="270"/>
      <c r="P119" s="270"/>
      <c r="Q119" s="270"/>
      <c r="R119" s="270"/>
      <c r="S119" s="270"/>
      <c r="T119" s="270"/>
      <c r="U119" s="271"/>
      <c r="X119" s="86"/>
    </row>
    <row r="120" spans="1:28" ht="14.25">
      <c r="A120" s="466" t="s">
        <v>63</v>
      </c>
      <c r="B120" s="467"/>
      <c r="C120" s="467"/>
      <c r="D120" s="467"/>
      <c r="E120" s="467"/>
      <c r="F120" s="461"/>
      <c r="G120" s="461"/>
      <c r="H120" s="461"/>
      <c r="I120" s="460" t="s">
        <v>430</v>
      </c>
      <c r="J120" s="460" t="s">
        <v>430</v>
      </c>
      <c r="K120" s="461"/>
      <c r="L120" s="461"/>
      <c r="N120" s="296"/>
      <c r="O120" s="280" t="s">
        <v>29</v>
      </c>
      <c r="P120" s="281"/>
      <c r="Q120" s="281"/>
      <c r="R120" s="222"/>
      <c r="S120" s="222"/>
      <c r="T120" s="222"/>
      <c r="U120" s="87"/>
      <c r="X120" s="88"/>
    </row>
    <row r="121" spans="1:28" ht="14.25">
      <c r="A121" s="466" t="s">
        <v>7</v>
      </c>
      <c r="B121" s="467"/>
      <c r="C121" s="467"/>
      <c r="D121" s="467"/>
      <c r="E121" s="465"/>
      <c r="F121" s="461"/>
      <c r="G121" s="461"/>
      <c r="H121" s="461"/>
      <c r="I121" s="460" t="s">
        <v>431</v>
      </c>
      <c r="J121" s="460" t="s">
        <v>431</v>
      </c>
      <c r="K121" s="461"/>
      <c r="L121" s="461"/>
      <c r="N121" s="297"/>
      <c r="O121" s="298"/>
      <c r="P121" s="299"/>
      <c r="Q121" s="299"/>
      <c r="R121" s="225"/>
      <c r="S121" s="225"/>
      <c r="T121" s="225"/>
      <c r="U121" s="89"/>
      <c r="X121" s="88"/>
    </row>
    <row r="122" spans="1:28" ht="16.5" customHeight="1">
      <c r="A122" s="469" t="s">
        <v>46</v>
      </c>
      <c r="B122" s="460"/>
      <c r="C122" s="460"/>
      <c r="D122" s="460"/>
      <c r="E122" s="464"/>
      <c r="F122" s="461"/>
      <c r="G122" s="461"/>
      <c r="H122" s="461"/>
      <c r="I122" s="460" t="s">
        <v>432</v>
      </c>
      <c r="J122" s="460" t="s">
        <v>432</v>
      </c>
      <c r="K122" s="461"/>
      <c r="L122" s="461"/>
      <c r="N122" s="278"/>
      <c r="O122" s="280" t="s">
        <v>30</v>
      </c>
      <c r="P122" s="281"/>
      <c r="Q122" s="282"/>
      <c r="R122" s="223"/>
      <c r="S122" s="223"/>
      <c r="T122" s="223"/>
      <c r="U122" s="87"/>
      <c r="X122" s="88"/>
    </row>
    <row r="123" spans="1:28" ht="16.5" customHeight="1" thickBot="1">
      <c r="A123" s="460"/>
      <c r="B123" s="460"/>
      <c r="C123" s="460"/>
      <c r="D123" s="460"/>
      <c r="E123" s="460"/>
      <c r="F123" s="461"/>
      <c r="G123" s="461"/>
      <c r="H123" s="461"/>
      <c r="I123" s="460" t="s">
        <v>433</v>
      </c>
      <c r="J123" s="460" t="s">
        <v>433</v>
      </c>
      <c r="K123" s="461"/>
      <c r="L123" s="461"/>
      <c r="N123" s="279"/>
      <c r="O123" s="283"/>
      <c r="P123" s="284"/>
      <c r="Q123" s="285"/>
      <c r="R123" s="224"/>
      <c r="S123" s="224"/>
      <c r="T123" s="224"/>
      <c r="U123" s="91"/>
      <c r="X123" s="88"/>
    </row>
    <row r="124" spans="1:28" ht="14.25">
      <c r="A124" s="460"/>
      <c r="B124" s="460"/>
      <c r="C124" s="460"/>
      <c r="D124" s="460"/>
      <c r="E124" s="460"/>
      <c r="F124" s="461"/>
      <c r="G124" s="461"/>
      <c r="H124" s="461"/>
      <c r="I124" s="460" t="s">
        <v>433</v>
      </c>
      <c r="J124" s="460" t="s">
        <v>433</v>
      </c>
      <c r="K124" s="461"/>
      <c r="L124" s="461"/>
      <c r="N124" s="309"/>
      <c r="O124" s="309"/>
      <c r="P124" s="310"/>
      <c r="Q124" s="310"/>
      <c r="R124" s="227"/>
      <c r="S124" s="227"/>
      <c r="T124" s="227"/>
      <c r="U124" s="227"/>
      <c r="X124" s="88"/>
    </row>
    <row r="125" spans="1:28" ht="14.45" customHeight="1">
      <c r="A125" s="460"/>
      <c r="B125" s="460"/>
      <c r="C125" s="460"/>
      <c r="D125" s="460"/>
      <c r="E125" s="460"/>
      <c r="F125" s="461"/>
      <c r="G125" s="461"/>
      <c r="H125" s="461"/>
      <c r="I125" s="464" t="s">
        <v>434</v>
      </c>
      <c r="J125" s="465" t="s">
        <v>434</v>
      </c>
      <c r="K125" s="462"/>
      <c r="L125" s="463"/>
      <c r="N125" s="226"/>
      <c r="O125" s="226"/>
      <c r="P125" s="227"/>
      <c r="Q125" s="227"/>
      <c r="R125" s="227"/>
      <c r="S125" s="227"/>
      <c r="T125" s="227"/>
      <c r="U125" s="227"/>
      <c r="X125" s="88"/>
    </row>
    <row r="126" spans="1:28" ht="14.45" customHeight="1">
      <c r="A126" s="460"/>
      <c r="B126" s="460"/>
      <c r="C126" s="460"/>
      <c r="D126" s="460"/>
      <c r="E126" s="460"/>
      <c r="F126" s="461"/>
      <c r="G126" s="461"/>
      <c r="H126" s="461"/>
      <c r="I126" s="464" t="s">
        <v>435</v>
      </c>
      <c r="J126" s="465" t="s">
        <v>435</v>
      </c>
      <c r="K126" s="462"/>
      <c r="L126" s="463"/>
      <c r="N126" s="226"/>
      <c r="O126" s="226"/>
      <c r="P126" s="227"/>
      <c r="Q126" s="227"/>
      <c r="R126" s="227"/>
      <c r="S126" s="227"/>
      <c r="T126" s="227"/>
      <c r="U126" s="227"/>
      <c r="X126" s="88"/>
    </row>
    <row r="127" spans="1:28" ht="14.45" customHeight="1">
      <c r="A127" s="460"/>
      <c r="B127" s="460"/>
      <c r="C127" s="460"/>
      <c r="D127" s="460"/>
      <c r="E127" s="460"/>
      <c r="F127" s="461"/>
      <c r="G127" s="461"/>
      <c r="H127" s="461"/>
      <c r="I127" s="460"/>
      <c r="J127" s="460"/>
      <c r="K127" s="462"/>
      <c r="L127" s="463"/>
      <c r="N127" s="226"/>
      <c r="O127" s="226"/>
      <c r="P127" s="227"/>
      <c r="Q127" s="227"/>
      <c r="R127" s="227"/>
      <c r="S127" s="227"/>
      <c r="T127" s="227"/>
      <c r="U127" s="227"/>
      <c r="X127" s="88"/>
    </row>
    <row r="128" spans="1:28" ht="14.45" customHeight="1" thickBot="1">
      <c r="A128" s="460"/>
      <c r="B128" s="460"/>
      <c r="C128" s="460"/>
      <c r="D128" s="460"/>
      <c r="E128" s="460"/>
      <c r="F128" s="461"/>
      <c r="G128" s="461"/>
      <c r="H128" s="461"/>
      <c r="I128" s="460"/>
      <c r="J128" s="460"/>
      <c r="K128" s="462"/>
      <c r="L128" s="463"/>
      <c r="N128" s="226"/>
      <c r="O128" s="226"/>
      <c r="P128" s="227"/>
      <c r="Q128" s="227"/>
      <c r="R128" s="227"/>
      <c r="S128" s="227"/>
      <c r="T128" s="227"/>
      <c r="U128" s="227"/>
      <c r="X128" s="88"/>
    </row>
    <row r="129" spans="1:24" ht="18.75" customHeight="1" thickBot="1">
      <c r="A129" s="311" t="s">
        <v>33</v>
      </c>
      <c r="B129" s="312"/>
      <c r="C129" s="312"/>
      <c r="D129" s="312"/>
      <c r="E129" s="312"/>
      <c r="F129" s="312"/>
      <c r="G129" s="312"/>
      <c r="H129" s="312"/>
      <c r="I129" s="312"/>
      <c r="J129" s="312"/>
      <c r="K129" s="312"/>
      <c r="L129" s="313"/>
      <c r="N129" s="314" t="s">
        <v>37</v>
      </c>
      <c r="O129" s="315"/>
      <c r="P129" s="315"/>
      <c r="Q129" s="315"/>
      <c r="R129" s="315"/>
      <c r="S129" s="315"/>
      <c r="T129" s="315"/>
      <c r="U129" s="315"/>
      <c r="V129" s="316"/>
      <c r="X129" s="88"/>
    </row>
    <row r="130" spans="1:24" ht="8.25" customHeight="1">
      <c r="A130" s="300" t="s">
        <v>83</v>
      </c>
      <c r="B130" s="300" t="s">
        <v>51</v>
      </c>
      <c r="C130" s="300" t="s">
        <v>52</v>
      </c>
      <c r="D130" s="300" t="s">
        <v>24</v>
      </c>
      <c r="E130" s="300" t="s">
        <v>53</v>
      </c>
      <c r="F130" s="300" t="s">
        <v>55</v>
      </c>
      <c r="G130" s="300" t="s">
        <v>50</v>
      </c>
      <c r="H130" s="300" t="s">
        <v>64</v>
      </c>
      <c r="I130" s="300" t="s">
        <v>57</v>
      </c>
      <c r="J130" s="300" t="s">
        <v>49</v>
      </c>
      <c r="K130" s="300" t="s">
        <v>35</v>
      </c>
      <c r="L130" s="337" t="s">
        <v>48</v>
      </c>
      <c r="N130" s="324" t="s">
        <v>41</v>
      </c>
      <c r="O130" s="324"/>
      <c r="P130" s="325" t="s">
        <v>42</v>
      </c>
      <c r="Q130" s="326"/>
      <c r="R130" s="326"/>
      <c r="S130" s="326"/>
      <c r="T130" s="326"/>
      <c r="U130" s="327"/>
      <c r="V130" s="324" t="s">
        <v>43</v>
      </c>
      <c r="X130" s="88"/>
    </row>
    <row r="131" spans="1:24" ht="12.75" customHeight="1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38"/>
      <c r="N131" s="324"/>
      <c r="O131" s="324"/>
      <c r="P131" s="328"/>
      <c r="Q131" s="329"/>
      <c r="R131" s="329"/>
      <c r="S131" s="329"/>
      <c r="T131" s="329"/>
      <c r="U131" s="330"/>
      <c r="V131" s="324"/>
      <c r="X131" s="88"/>
    </row>
    <row r="132" spans="1:24" ht="12.75" customHeight="1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38"/>
      <c r="N132" s="324"/>
      <c r="O132" s="324"/>
      <c r="P132" s="328"/>
      <c r="Q132" s="329"/>
      <c r="R132" s="329"/>
      <c r="S132" s="329"/>
      <c r="T132" s="329"/>
      <c r="U132" s="330"/>
      <c r="V132" s="324"/>
      <c r="X132" s="88"/>
    </row>
    <row r="133" spans="1:24" ht="3.75" customHeight="1">
      <c r="A133" s="301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38"/>
      <c r="N133" s="324"/>
      <c r="O133" s="324"/>
      <c r="P133" s="331"/>
      <c r="Q133" s="332"/>
      <c r="R133" s="332"/>
      <c r="S133" s="332"/>
      <c r="T133" s="332"/>
      <c r="U133" s="333"/>
      <c r="V133" s="324"/>
      <c r="X133" s="88"/>
    </row>
    <row r="134" spans="1:24" ht="45.75" customHeight="1" thickBot="1">
      <c r="A134" s="301"/>
      <c r="B134" s="301"/>
      <c r="C134" s="301"/>
      <c r="D134" s="302"/>
      <c r="E134" s="302"/>
      <c r="F134" s="302"/>
      <c r="G134" s="302"/>
      <c r="H134" s="302"/>
      <c r="I134" s="302"/>
      <c r="J134" s="302"/>
      <c r="K134" s="302"/>
      <c r="L134" s="338"/>
      <c r="M134" s="98"/>
      <c r="N134" s="334" t="s">
        <v>17</v>
      </c>
      <c r="O134" s="334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88"/>
    </row>
    <row r="135" spans="1:24" ht="16.899999999999999" customHeight="1" thickBot="1">
      <c r="A135" s="317"/>
      <c r="B135" s="317"/>
      <c r="C135" s="317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229" t="s">
        <v>18</v>
      </c>
      <c r="O135" s="229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300">
        <f>A152</f>
        <v>0</v>
      </c>
      <c r="B136" s="318"/>
      <c r="C136" s="318"/>
      <c r="D136" s="320">
        <f>(C136-B136+(C136&lt;B136))*24*60</f>
        <v>0</v>
      </c>
      <c r="E136" s="322"/>
      <c r="F136" s="335">
        <f>IF(E136=0,0,(F152/J118*60))</f>
        <v>0</v>
      </c>
      <c r="G136" s="339">
        <f>IF($K136=0,0,(K136*100)/(D136*$J$3/60))</f>
        <v>0</v>
      </c>
      <c r="H136" s="335">
        <f>P134+P141</f>
        <v>0</v>
      </c>
      <c r="I136" s="339">
        <f>D136-F136-P142</f>
        <v>0</v>
      </c>
      <c r="J136" s="320">
        <f>(D136-H136)/60*E136</f>
        <v>0</v>
      </c>
      <c r="K136" s="341">
        <f>F152</f>
        <v>0</v>
      </c>
      <c r="L136" s="100">
        <f>IF($K136=0,0,K136/J136)</f>
        <v>0</v>
      </c>
      <c r="N136" s="229" t="s">
        <v>19</v>
      </c>
      <c r="O136" s="229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227"/>
    </row>
    <row r="137" spans="1:24" ht="17.25" customHeight="1" thickBot="1">
      <c r="A137" s="317"/>
      <c r="B137" s="319"/>
      <c r="C137" s="319"/>
      <c r="D137" s="321"/>
      <c r="E137" s="323"/>
      <c r="F137" s="336"/>
      <c r="G137" s="340"/>
      <c r="H137" s="336"/>
      <c r="I137" s="340"/>
      <c r="J137" s="321"/>
      <c r="K137" s="342"/>
      <c r="L137" s="101">
        <f>K136-J136</f>
        <v>0</v>
      </c>
      <c r="N137" s="229" t="s">
        <v>20</v>
      </c>
      <c r="O137" s="229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227"/>
    </row>
    <row r="138" spans="1:24" ht="17.25" customHeight="1">
      <c r="A138" s="300">
        <f>A153</f>
        <v>0</v>
      </c>
      <c r="B138" s="318"/>
      <c r="C138" s="318"/>
      <c r="D138" s="320">
        <f>(C138-B138+(C138&lt;B138))*24*60</f>
        <v>0</v>
      </c>
      <c r="E138" s="322"/>
      <c r="F138" s="335">
        <f>IF(E138=0,0,(F153/J118*60))</f>
        <v>0</v>
      </c>
      <c r="G138" s="339">
        <f>IF($K138=0,0,(K138*100)/(D138*$J$3/60))</f>
        <v>0</v>
      </c>
      <c r="H138" s="335">
        <f>Q134+Q141</f>
        <v>0</v>
      </c>
      <c r="I138" s="339">
        <f>D138-F138-Q142</f>
        <v>0</v>
      </c>
      <c r="J138" s="320">
        <f>(D138-H138)/60*E138</f>
        <v>0</v>
      </c>
      <c r="K138" s="341">
        <f>F153</f>
        <v>0</v>
      </c>
      <c r="L138" s="102">
        <f>IF($K138=0,0,K138/J138)</f>
        <v>0</v>
      </c>
      <c r="N138" s="229" t="s">
        <v>27</v>
      </c>
      <c r="O138" s="229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227"/>
    </row>
    <row r="139" spans="1:24" ht="16.899999999999999" customHeight="1" thickBot="1">
      <c r="A139" s="317"/>
      <c r="B139" s="319"/>
      <c r="C139" s="319"/>
      <c r="D139" s="321"/>
      <c r="E139" s="323"/>
      <c r="F139" s="336"/>
      <c r="G139" s="340"/>
      <c r="H139" s="336"/>
      <c r="I139" s="340"/>
      <c r="J139" s="321"/>
      <c r="K139" s="342"/>
      <c r="L139" s="101">
        <f>K138-J138</f>
        <v>0</v>
      </c>
      <c r="N139" s="230" t="s">
        <v>21</v>
      </c>
      <c r="O139" s="230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227"/>
    </row>
    <row r="140" spans="1:24" ht="16.899999999999999" customHeight="1" collapsed="1">
      <c r="A140" s="300">
        <f>A154</f>
        <v>0</v>
      </c>
      <c r="B140" s="318"/>
      <c r="C140" s="318"/>
      <c r="D140" s="320">
        <f>(C140-B140+(C140&lt;B140))*24*60</f>
        <v>0</v>
      </c>
      <c r="E140" s="322"/>
      <c r="F140" s="335">
        <f>IF(E140=0,0,(F154/J118*60))</f>
        <v>0</v>
      </c>
      <c r="G140" s="339">
        <f>IF($K140=0,0,(K140*100)/(D140*$J$3/60))</f>
        <v>0</v>
      </c>
      <c r="H140" s="335">
        <f>R134+R141</f>
        <v>0</v>
      </c>
      <c r="I140" s="339">
        <f>D140-F140-R142</f>
        <v>0</v>
      </c>
      <c r="J140" s="320">
        <f>(D140-H140)/60*E140</f>
        <v>0</v>
      </c>
      <c r="K140" s="341">
        <f>F154</f>
        <v>0</v>
      </c>
      <c r="L140" s="100">
        <f>IF($K140=0,0,K140/J140)</f>
        <v>0</v>
      </c>
      <c r="N140" s="230" t="s">
        <v>39</v>
      </c>
      <c r="O140" s="230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227"/>
      <c r="X140" s="227"/>
    </row>
    <row r="141" spans="1:24" ht="16.899999999999999" customHeight="1" thickBot="1">
      <c r="A141" s="317"/>
      <c r="B141" s="319"/>
      <c r="C141" s="319"/>
      <c r="D141" s="321"/>
      <c r="E141" s="323"/>
      <c r="F141" s="336"/>
      <c r="G141" s="340"/>
      <c r="H141" s="336"/>
      <c r="I141" s="340"/>
      <c r="J141" s="321"/>
      <c r="K141" s="342"/>
      <c r="L141" s="101">
        <f>K140-J140</f>
        <v>0</v>
      </c>
      <c r="N141" s="343" t="s">
        <v>22</v>
      </c>
      <c r="O141" s="343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227"/>
      <c r="X141" s="227"/>
    </row>
    <row r="142" spans="1:24" ht="16.899999999999999" customHeight="1" collapsed="1">
      <c r="A142" s="301">
        <f>A155</f>
        <v>0</v>
      </c>
      <c r="B142" s="348"/>
      <c r="C142" s="348"/>
      <c r="D142" s="346">
        <f>(C142-B142+(C142&lt;B142))*24*60</f>
        <v>0</v>
      </c>
      <c r="E142" s="349"/>
      <c r="F142" s="344">
        <f>IF(E142=0,0,(F155/J118*60))</f>
        <v>0</v>
      </c>
      <c r="G142" s="339">
        <f>IF($K142=0,0,(K142*100)/(D142*$J$3/60))</f>
        <v>0</v>
      </c>
      <c r="H142" s="344">
        <f>S134+S141</f>
        <v>0</v>
      </c>
      <c r="I142" s="345">
        <f>D142-F142-S142</f>
        <v>0</v>
      </c>
      <c r="J142" s="346">
        <f>(D142-H142)/60*E142</f>
        <v>0</v>
      </c>
      <c r="K142" s="341">
        <f>F155</f>
        <v>0</v>
      </c>
      <c r="L142" s="100">
        <f>IF($K142=0,0,K142/J142)</f>
        <v>0</v>
      </c>
      <c r="N142" s="347" t="s">
        <v>15</v>
      </c>
      <c r="O142" s="347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227"/>
      <c r="X142" s="227"/>
    </row>
    <row r="143" spans="1:24" ht="16.899999999999999" customHeight="1" thickBot="1">
      <c r="A143" s="317"/>
      <c r="B143" s="319"/>
      <c r="C143" s="319"/>
      <c r="D143" s="321"/>
      <c r="E143" s="323"/>
      <c r="F143" s="336"/>
      <c r="G143" s="340"/>
      <c r="H143" s="336"/>
      <c r="I143" s="340"/>
      <c r="J143" s="321"/>
      <c r="K143" s="342"/>
      <c r="L143" s="101">
        <f>K142-J142</f>
        <v>0</v>
      </c>
      <c r="N143" s="347"/>
      <c r="O143" s="347"/>
      <c r="P143" s="19"/>
      <c r="Q143" s="19"/>
      <c r="R143" s="19"/>
      <c r="S143" s="19"/>
      <c r="T143" s="19"/>
      <c r="U143" s="19"/>
      <c r="V143" s="19"/>
      <c r="W143" s="227"/>
      <c r="X143" s="227"/>
    </row>
    <row r="144" spans="1:24" ht="16.899999999999999" customHeight="1">
      <c r="A144" s="300">
        <f>A156</f>
        <v>0</v>
      </c>
      <c r="B144" s="318"/>
      <c r="C144" s="318"/>
      <c r="D144" s="320">
        <f>(C144-B144+(C144&lt;B144))*24*60</f>
        <v>0</v>
      </c>
      <c r="E144" s="322"/>
      <c r="F144" s="335">
        <f>IF(E144=0,0,(F156/J118*60))</f>
        <v>0</v>
      </c>
      <c r="G144" s="339">
        <f>IF($K144=0,0,(K144*100)/(D144*$J$3/60))</f>
        <v>0</v>
      </c>
      <c r="H144" s="335">
        <f>T134+T141</f>
        <v>0</v>
      </c>
      <c r="I144" s="339">
        <f>D144-F144-T142</f>
        <v>0</v>
      </c>
      <c r="J144" s="320">
        <f>(D144-H144)/60*E144</f>
        <v>0</v>
      </c>
      <c r="K144" s="341">
        <f>F156</f>
        <v>0</v>
      </c>
      <c r="L144" s="100">
        <f>IF($K144=0,0,K144/J144)</f>
        <v>0</v>
      </c>
      <c r="V144" s="227"/>
      <c r="W144" s="227"/>
      <c r="X144" s="227"/>
    </row>
    <row r="145" spans="1:26" ht="16.899999999999999" customHeight="1" thickBot="1">
      <c r="A145" s="317"/>
      <c r="B145" s="319"/>
      <c r="C145" s="319"/>
      <c r="D145" s="321"/>
      <c r="E145" s="323"/>
      <c r="F145" s="336"/>
      <c r="G145" s="340"/>
      <c r="H145" s="336"/>
      <c r="I145" s="340"/>
      <c r="J145" s="321"/>
      <c r="K145" s="342"/>
      <c r="L145" s="101">
        <f>K144-J144</f>
        <v>0</v>
      </c>
      <c r="V145" s="227"/>
      <c r="W145" s="227"/>
      <c r="X145" s="227"/>
    </row>
    <row r="146" spans="1:26" ht="16.899999999999999" customHeight="1">
      <c r="A146" s="300">
        <f>A157</f>
        <v>0</v>
      </c>
      <c r="B146" s="318"/>
      <c r="C146" s="318"/>
      <c r="D146" s="320">
        <f>(C146-B146+(C146&lt;B146))*24*60</f>
        <v>0</v>
      </c>
      <c r="E146" s="322"/>
      <c r="F146" s="335">
        <f>IF(E146=0,0,(F157/J118*60))</f>
        <v>0</v>
      </c>
      <c r="G146" s="339">
        <f>IF($K146=0,0,(K146*100)/(D146*$J$3/60))</f>
        <v>0</v>
      </c>
      <c r="H146" s="335">
        <f>U134+U141</f>
        <v>0</v>
      </c>
      <c r="I146" s="339">
        <f>D146-F146-U142</f>
        <v>0</v>
      </c>
      <c r="J146" s="320">
        <f>(D146-H146)/60*E146</f>
        <v>0</v>
      </c>
      <c r="K146" s="341">
        <f>F157</f>
        <v>0</v>
      </c>
      <c r="L146" s="100">
        <f>IF($K146=0,0,K146/J146)</f>
        <v>0</v>
      </c>
      <c r="V146" s="227"/>
      <c r="W146" s="227"/>
      <c r="X146" s="227"/>
    </row>
    <row r="147" spans="1:26" ht="16.899999999999999" customHeight="1" thickBot="1">
      <c r="A147" s="317"/>
      <c r="B147" s="319"/>
      <c r="C147" s="319"/>
      <c r="D147" s="321"/>
      <c r="E147" s="323"/>
      <c r="F147" s="336"/>
      <c r="G147" s="340"/>
      <c r="H147" s="336"/>
      <c r="I147" s="340"/>
      <c r="J147" s="321"/>
      <c r="K147" s="342"/>
      <c r="L147" s="103">
        <f>K146-J146</f>
        <v>0</v>
      </c>
      <c r="V147" s="227"/>
      <c r="W147" s="227"/>
      <c r="X147" s="227"/>
    </row>
    <row r="148" spans="1:26" s="104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228" t="s">
        <v>81</v>
      </c>
      <c r="K148" s="140" t="s">
        <v>82</v>
      </c>
      <c r="L148" s="354">
        <f>IF($K149=0,0,K149/J149)</f>
        <v>0</v>
      </c>
      <c r="N148"/>
      <c r="O148"/>
      <c r="P148"/>
      <c r="Q148"/>
      <c r="R148"/>
      <c r="S148"/>
      <c r="T148"/>
      <c r="U148"/>
      <c r="V148" s="227"/>
      <c r="W148" s="105"/>
      <c r="X148" s="105"/>
    </row>
    <row r="149" spans="1:26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41">
        <f>J136+J138+J140+J142+J144+J146</f>
        <v>0</v>
      </c>
      <c r="K149" s="140">
        <f>K136+K138+K140+K142+K144+K146</f>
        <v>0</v>
      </c>
      <c r="L149" s="355"/>
      <c r="M149" s="227"/>
      <c r="V149" s="227"/>
      <c r="W149" s="227"/>
      <c r="X149" s="227"/>
    </row>
    <row r="150" spans="1:26" ht="17.25" customHeight="1">
      <c r="A150" s="363" t="s">
        <v>11</v>
      </c>
      <c r="B150" s="364"/>
      <c r="C150" s="364"/>
      <c r="D150" s="364"/>
      <c r="E150" s="337"/>
      <c r="F150" s="300" t="s">
        <v>78</v>
      </c>
      <c r="G150" s="300" t="s">
        <v>80</v>
      </c>
      <c r="H150" s="367"/>
      <c r="I150" s="20"/>
      <c r="J150" s="21"/>
      <c r="K150" s="22"/>
      <c r="L150" s="367" t="s">
        <v>56</v>
      </c>
      <c r="M150" s="356"/>
      <c r="V150" s="227"/>
      <c r="W150" s="106"/>
      <c r="X150" s="106"/>
    </row>
    <row r="151" spans="1:26" ht="17.25" customHeight="1" thickBot="1">
      <c r="A151" s="365"/>
      <c r="B151" s="366"/>
      <c r="C151" s="366"/>
      <c r="D151" s="366"/>
      <c r="E151" s="338"/>
      <c r="F151" s="302"/>
      <c r="G151" s="301"/>
      <c r="H151" s="416"/>
      <c r="I151" s="117"/>
      <c r="J151" s="118"/>
      <c r="K151" s="115"/>
      <c r="L151" s="368"/>
      <c r="M151" s="356"/>
      <c r="V151" s="227"/>
      <c r="W151" s="106"/>
      <c r="X151" s="106"/>
    </row>
    <row r="152" spans="1:26" ht="15.75" thickBot="1">
      <c r="A152" s="357"/>
      <c r="B152" s="358"/>
      <c r="C152" s="358"/>
      <c r="D152" s="358"/>
      <c r="E152" s="359"/>
      <c r="F152" s="62"/>
      <c r="G152" s="63"/>
      <c r="H152" s="131"/>
      <c r="I152" s="121"/>
      <c r="J152" s="135"/>
      <c r="K152" s="123">
        <f>G152</f>
        <v>0</v>
      </c>
      <c r="L152" s="136"/>
      <c r="M152" s="133"/>
      <c r="V152" s="227"/>
      <c r="W152" s="227"/>
      <c r="X152" s="227"/>
    </row>
    <row r="153" spans="1:26" ht="13.5" customHeight="1" thickBot="1">
      <c r="A153" s="360"/>
      <c r="B153" s="361"/>
      <c r="C153" s="361"/>
      <c r="D153" s="361"/>
      <c r="E153" s="362"/>
      <c r="F153" s="62"/>
      <c r="G153" s="64"/>
      <c r="H153" s="132"/>
      <c r="I153" s="110"/>
      <c r="J153" s="134"/>
      <c r="K153" s="17">
        <f t="shared" ref="K153:K157" si="30">G153</f>
        <v>0</v>
      </c>
      <c r="L153" s="137"/>
      <c r="M153" s="133"/>
      <c r="V153" s="227"/>
      <c r="W153" s="227"/>
      <c r="X153" s="227"/>
    </row>
    <row r="154" spans="1:26" ht="13.5" customHeight="1" thickBot="1">
      <c r="A154" s="360"/>
      <c r="B154" s="361"/>
      <c r="C154" s="361"/>
      <c r="D154" s="361"/>
      <c r="E154" s="362"/>
      <c r="F154" s="62"/>
      <c r="G154" s="64"/>
      <c r="H154" s="132"/>
      <c r="I154" s="110"/>
      <c r="J154" s="134"/>
      <c r="K154" s="17">
        <f t="shared" si="30"/>
        <v>0</v>
      </c>
      <c r="L154" s="137"/>
      <c r="M154" s="133"/>
      <c r="V154" s="227"/>
      <c r="W154" s="227"/>
      <c r="X154" s="227"/>
    </row>
    <row r="155" spans="1:26" ht="13.5" customHeight="1" thickBot="1">
      <c r="A155" s="360"/>
      <c r="B155" s="361"/>
      <c r="C155" s="361"/>
      <c r="D155" s="361"/>
      <c r="E155" s="362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227"/>
      <c r="W155" s="227"/>
      <c r="X155" s="227"/>
    </row>
    <row r="156" spans="1:26" ht="13.5" customHeight="1" thickBot="1">
      <c r="A156" s="360"/>
      <c r="B156" s="361"/>
      <c r="C156" s="361"/>
      <c r="D156" s="361"/>
      <c r="E156" s="362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227"/>
      <c r="W156" s="227"/>
      <c r="X156" s="227"/>
    </row>
    <row r="157" spans="1:26" ht="13.5" customHeight="1" thickBot="1">
      <c r="A157" s="369"/>
      <c r="B157" s="370"/>
      <c r="C157" s="370"/>
      <c r="D157" s="370"/>
      <c r="E157" s="371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227"/>
      <c r="W157" s="227"/>
      <c r="X157" s="227"/>
    </row>
    <row r="158" spans="1:26" ht="13.5" thickBot="1">
      <c r="A158" s="372" t="s">
        <v>79</v>
      </c>
      <c r="B158" s="373"/>
      <c r="C158" s="373"/>
      <c r="D158" s="373"/>
      <c r="E158" s="373"/>
      <c r="F158" s="374"/>
      <c r="G158" s="374"/>
      <c r="H158" s="374"/>
      <c r="I158" s="373"/>
      <c r="J158" s="375"/>
      <c r="K158" s="116">
        <f>SUM(K152:K157)</f>
        <v>0</v>
      </c>
      <c r="L158" s="116">
        <f>SUM(L153+L153)</f>
        <v>0</v>
      </c>
      <c r="M158" s="112"/>
      <c r="V158" s="227"/>
    </row>
    <row r="159" spans="1:26" ht="12.75" customHeight="1" thickBot="1"/>
    <row r="160" spans="1:26" ht="12.75" customHeight="1" thickBot="1">
      <c r="A160" s="376" t="s">
        <v>11</v>
      </c>
      <c r="B160" s="376" t="s">
        <v>59</v>
      </c>
      <c r="C160" s="378"/>
      <c r="D160" s="380" t="s">
        <v>58</v>
      </c>
      <c r="E160" s="378" t="s">
        <v>1</v>
      </c>
      <c r="F160" s="383" t="s">
        <v>6</v>
      </c>
      <c r="G160" s="384"/>
      <c r="H160" s="380" t="s">
        <v>5</v>
      </c>
      <c r="I160" s="388" t="s">
        <v>12</v>
      </c>
      <c r="J160" s="389"/>
      <c r="K160" s="380" t="s">
        <v>38</v>
      </c>
      <c r="L160" s="376" t="s">
        <v>0</v>
      </c>
      <c r="M160" s="383"/>
      <c r="N160" s="384"/>
      <c r="O160" s="380" t="s">
        <v>4</v>
      </c>
      <c r="P160" s="380" t="s">
        <v>2</v>
      </c>
      <c r="Q160" s="380" t="s">
        <v>3</v>
      </c>
      <c r="S160" s="390" t="s">
        <v>26</v>
      </c>
      <c r="T160" s="391"/>
      <c r="U160" s="391"/>
      <c r="V160" s="391"/>
      <c r="W160" s="391"/>
      <c r="X160" s="391"/>
      <c r="Y160" s="391"/>
      <c r="Z160" s="392"/>
    </row>
    <row r="161" spans="1:28" s="85" customFormat="1" ht="25.5" customHeight="1" thickBot="1">
      <c r="A161" s="377"/>
      <c r="B161" s="377"/>
      <c r="C161" s="379"/>
      <c r="D161" s="381"/>
      <c r="E161" s="382"/>
      <c r="F161" s="385"/>
      <c r="G161" s="386"/>
      <c r="H161" s="387"/>
      <c r="I161" s="27" t="s">
        <v>13</v>
      </c>
      <c r="J161" s="28" t="s">
        <v>14</v>
      </c>
      <c r="K161" s="381"/>
      <c r="L161" s="377"/>
      <c r="M161" s="399"/>
      <c r="N161" s="400"/>
      <c r="O161" s="381"/>
      <c r="P161" s="381"/>
      <c r="Q161" s="381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405">
        <f>A152</f>
        <v>0</v>
      </c>
      <c r="B162" s="23">
        <f>B136</f>
        <v>0</v>
      </c>
      <c r="C162" s="23">
        <f>B162+1/24</f>
        <v>4.1666666666666664E-2</v>
      </c>
      <c r="D162" s="1"/>
      <c r="E162" s="233"/>
      <c r="F162" s="408"/>
      <c r="G162" s="409"/>
      <c r="H162" s="2"/>
      <c r="I162" s="3"/>
      <c r="J162" s="3"/>
      <c r="K162" s="29">
        <f>(J162-I162+(J162&lt;I162))*24*60</f>
        <v>0</v>
      </c>
      <c r="L162" s="410"/>
      <c r="M162" s="411"/>
      <c r="N162" s="412"/>
      <c r="O162" s="35">
        <f t="shared" ref="O162:O225" si="31">IF(H162=$V$5,$F$122,"")</f>
        <v>0</v>
      </c>
      <c r="P162" s="233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406"/>
      <c r="B163" s="24">
        <f>C162</f>
        <v>4.1666666666666664E-2</v>
      </c>
      <c r="C163" s="24">
        <f>B163+1/24</f>
        <v>8.3333333333333329E-2</v>
      </c>
      <c r="D163" s="5"/>
      <c r="E163" s="231"/>
      <c r="F163" s="398"/>
      <c r="G163" s="398"/>
      <c r="H163" s="6"/>
      <c r="I163" s="7"/>
      <c r="J163" s="7"/>
      <c r="K163" s="30">
        <f t="shared" ref="K163:K226" si="32">(J163-I163+(J163&lt;I163))*24*60</f>
        <v>0</v>
      </c>
      <c r="L163" s="395"/>
      <c r="M163" s="396"/>
      <c r="N163" s="397"/>
      <c r="O163" s="36">
        <f t="shared" si="31"/>
        <v>0</v>
      </c>
      <c r="P163" s="231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406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231"/>
      <c r="F164" s="398"/>
      <c r="G164" s="398"/>
      <c r="H164" s="6"/>
      <c r="I164" s="7"/>
      <c r="J164" s="7"/>
      <c r="K164" s="30">
        <f t="shared" si="32"/>
        <v>0</v>
      </c>
      <c r="L164" s="395"/>
      <c r="M164" s="396"/>
      <c r="N164" s="397"/>
      <c r="O164" s="36">
        <f t="shared" si="31"/>
        <v>0</v>
      </c>
      <c r="P164" s="231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406"/>
      <c r="B165" s="24">
        <f t="shared" si="41"/>
        <v>0.125</v>
      </c>
      <c r="C165" s="24">
        <f t="shared" si="42"/>
        <v>0.16666666666666666</v>
      </c>
      <c r="D165" s="5"/>
      <c r="E165" s="231"/>
      <c r="F165" s="398"/>
      <c r="G165" s="398"/>
      <c r="H165" s="6"/>
      <c r="I165" s="7"/>
      <c r="J165" s="7"/>
      <c r="K165" s="30">
        <f t="shared" si="32"/>
        <v>0</v>
      </c>
      <c r="L165" s="395"/>
      <c r="M165" s="396"/>
      <c r="N165" s="397"/>
      <c r="O165" s="36">
        <f t="shared" si="31"/>
        <v>0</v>
      </c>
      <c r="P165" s="231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406"/>
      <c r="B166" s="24">
        <f t="shared" si="41"/>
        <v>0.16666666666666666</v>
      </c>
      <c r="C166" s="24">
        <f t="shared" si="42"/>
        <v>0.20833333333333331</v>
      </c>
      <c r="D166" s="5"/>
      <c r="E166" s="231"/>
      <c r="F166" s="398"/>
      <c r="G166" s="398"/>
      <c r="H166" s="6"/>
      <c r="I166" s="7"/>
      <c r="J166" s="7"/>
      <c r="K166" s="30">
        <f t="shared" si="32"/>
        <v>0</v>
      </c>
      <c r="L166" s="395"/>
      <c r="M166" s="396"/>
      <c r="N166" s="397"/>
      <c r="O166" s="36">
        <f t="shared" si="31"/>
        <v>0</v>
      </c>
      <c r="P166" s="231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406"/>
      <c r="B167" s="24">
        <f t="shared" si="41"/>
        <v>0.20833333333333331</v>
      </c>
      <c r="C167" s="24">
        <f t="shared" si="42"/>
        <v>0.24999999999999997</v>
      </c>
      <c r="D167" s="5"/>
      <c r="E167" s="231"/>
      <c r="F167" s="398"/>
      <c r="G167" s="398"/>
      <c r="H167" s="6"/>
      <c r="I167" s="7"/>
      <c r="J167" s="7"/>
      <c r="K167" s="30">
        <f t="shared" si="32"/>
        <v>0</v>
      </c>
      <c r="L167" s="395"/>
      <c r="M167" s="396"/>
      <c r="N167" s="397"/>
      <c r="O167" s="36">
        <f t="shared" si="31"/>
        <v>0</v>
      </c>
      <c r="P167" s="231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406"/>
      <c r="B168" s="24">
        <f t="shared" si="41"/>
        <v>0.24999999999999997</v>
      </c>
      <c r="C168" s="24">
        <f t="shared" si="42"/>
        <v>0.29166666666666663</v>
      </c>
      <c r="D168" s="5"/>
      <c r="E168" s="234"/>
      <c r="F168" s="398"/>
      <c r="G168" s="398"/>
      <c r="H168" s="6"/>
      <c r="I168" s="7"/>
      <c r="J168" s="7"/>
      <c r="K168" s="30">
        <f t="shared" si="32"/>
        <v>0</v>
      </c>
      <c r="L168" s="395"/>
      <c r="M168" s="396"/>
      <c r="N168" s="397"/>
      <c r="O168" s="36">
        <f t="shared" si="31"/>
        <v>0</v>
      </c>
      <c r="P168" s="231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406"/>
      <c r="B169" s="24">
        <f t="shared" si="41"/>
        <v>0.29166666666666663</v>
      </c>
      <c r="C169" s="24">
        <f t="shared" si="42"/>
        <v>0.33333333333333331</v>
      </c>
      <c r="D169" s="5"/>
      <c r="E169" s="234"/>
      <c r="F169" s="393"/>
      <c r="G169" s="394"/>
      <c r="H169" s="6"/>
      <c r="I169" s="7"/>
      <c r="J169" s="7"/>
      <c r="K169" s="30">
        <f t="shared" si="32"/>
        <v>0</v>
      </c>
      <c r="L169" s="395"/>
      <c r="M169" s="396"/>
      <c r="N169" s="397"/>
      <c r="O169" s="36">
        <f t="shared" si="31"/>
        <v>0</v>
      </c>
      <c r="P169" s="231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406"/>
      <c r="B170" s="24">
        <f t="shared" si="41"/>
        <v>0.33333333333333331</v>
      </c>
      <c r="C170" s="24">
        <f t="shared" si="42"/>
        <v>0.375</v>
      </c>
      <c r="D170" s="5"/>
      <c r="E170" s="234"/>
      <c r="F170" s="393"/>
      <c r="G170" s="394"/>
      <c r="H170" s="6"/>
      <c r="I170" s="7"/>
      <c r="J170" s="7"/>
      <c r="K170" s="30">
        <f t="shared" si="32"/>
        <v>0</v>
      </c>
      <c r="L170" s="395"/>
      <c r="M170" s="396"/>
      <c r="N170" s="397"/>
      <c r="O170" s="36">
        <f t="shared" si="31"/>
        <v>0</v>
      </c>
      <c r="P170" s="231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406"/>
      <c r="B171" s="24">
        <f t="shared" si="41"/>
        <v>0.375</v>
      </c>
      <c r="C171" s="24">
        <f t="shared" si="42"/>
        <v>0.41666666666666669</v>
      </c>
      <c r="D171" s="5"/>
      <c r="E171" s="234"/>
      <c r="F171" s="398"/>
      <c r="G171" s="398"/>
      <c r="H171" s="6"/>
      <c r="I171" s="7"/>
      <c r="J171" s="7"/>
      <c r="K171" s="30">
        <f t="shared" si="32"/>
        <v>0</v>
      </c>
      <c r="L171" s="395"/>
      <c r="M171" s="396"/>
      <c r="N171" s="397"/>
      <c r="O171" s="36">
        <f t="shared" si="31"/>
        <v>0</v>
      </c>
      <c r="P171" s="231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406"/>
      <c r="B172" s="24">
        <f t="shared" si="41"/>
        <v>0.41666666666666669</v>
      </c>
      <c r="C172" s="24">
        <f t="shared" si="42"/>
        <v>0.45833333333333337</v>
      </c>
      <c r="D172" s="10"/>
      <c r="E172" s="234"/>
      <c r="F172" s="398"/>
      <c r="G172" s="398"/>
      <c r="H172" s="6"/>
      <c r="I172" s="7"/>
      <c r="J172" s="7"/>
      <c r="K172" s="30">
        <f t="shared" si="32"/>
        <v>0</v>
      </c>
      <c r="L172" s="395"/>
      <c r="M172" s="396"/>
      <c r="N172" s="397"/>
      <c r="O172" s="36">
        <f t="shared" si="31"/>
        <v>0</v>
      </c>
      <c r="P172" s="231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407"/>
      <c r="B173" s="25">
        <f t="shared" si="41"/>
        <v>0.45833333333333337</v>
      </c>
      <c r="C173" s="26">
        <f t="shared" si="42"/>
        <v>0.5</v>
      </c>
      <c r="D173" s="235"/>
      <c r="E173" s="235"/>
      <c r="F173" s="401"/>
      <c r="G173" s="401"/>
      <c r="H173" s="6"/>
      <c r="I173" s="13"/>
      <c r="J173" s="13"/>
      <c r="K173" s="31">
        <f t="shared" si="32"/>
        <v>0</v>
      </c>
      <c r="L173" s="402"/>
      <c r="M173" s="403"/>
      <c r="N173" s="404"/>
      <c r="O173" s="39">
        <f t="shared" si="31"/>
        <v>0</v>
      </c>
      <c r="P173" s="232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405">
        <f>A153</f>
        <v>0</v>
      </c>
      <c r="B174" s="23">
        <f>B138</f>
        <v>0</v>
      </c>
      <c r="C174" s="23">
        <f>B174+1/24</f>
        <v>4.1666666666666664E-2</v>
      </c>
      <c r="D174" s="1"/>
      <c r="E174" s="233"/>
      <c r="F174" s="408"/>
      <c r="G174" s="409"/>
      <c r="H174" s="2"/>
      <c r="I174" s="3"/>
      <c r="J174" s="3"/>
      <c r="K174" s="29">
        <f t="shared" si="32"/>
        <v>0</v>
      </c>
      <c r="L174" s="410"/>
      <c r="M174" s="411"/>
      <c r="N174" s="412"/>
      <c r="O174" s="35">
        <f t="shared" si="31"/>
        <v>0</v>
      </c>
      <c r="P174" s="233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406"/>
      <c r="B175" s="24">
        <f>C174</f>
        <v>4.1666666666666664E-2</v>
      </c>
      <c r="C175" s="24">
        <f>B175+1/24</f>
        <v>8.3333333333333329E-2</v>
      </c>
      <c r="D175" s="5"/>
      <c r="E175" s="231"/>
      <c r="F175" s="398"/>
      <c r="G175" s="398"/>
      <c r="H175" s="6"/>
      <c r="I175" s="7"/>
      <c r="J175" s="7"/>
      <c r="K175" s="30">
        <f t="shared" si="32"/>
        <v>0</v>
      </c>
      <c r="L175" s="395"/>
      <c r="M175" s="396"/>
      <c r="N175" s="397"/>
      <c r="O175" s="36">
        <f t="shared" si="31"/>
        <v>0</v>
      </c>
      <c r="P175" s="231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406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231"/>
      <c r="F176" s="398"/>
      <c r="G176" s="398"/>
      <c r="H176" s="6"/>
      <c r="I176" s="7"/>
      <c r="J176" s="7"/>
      <c r="K176" s="30">
        <f t="shared" si="32"/>
        <v>0</v>
      </c>
      <c r="L176" s="395"/>
      <c r="M176" s="396"/>
      <c r="N176" s="397"/>
      <c r="O176" s="36">
        <f t="shared" si="31"/>
        <v>0</v>
      </c>
      <c r="P176" s="231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406"/>
      <c r="B177" s="24">
        <f t="shared" si="43"/>
        <v>0.125</v>
      </c>
      <c r="C177" s="24">
        <f t="shared" si="44"/>
        <v>0.16666666666666666</v>
      </c>
      <c r="D177" s="5"/>
      <c r="E177" s="231"/>
      <c r="F177" s="398"/>
      <c r="G177" s="398"/>
      <c r="H177" s="6"/>
      <c r="I177" s="7"/>
      <c r="J177" s="7"/>
      <c r="K177" s="30">
        <f t="shared" si="32"/>
        <v>0</v>
      </c>
      <c r="L177" s="395"/>
      <c r="M177" s="396"/>
      <c r="N177" s="397"/>
      <c r="O177" s="36">
        <f t="shared" si="31"/>
        <v>0</v>
      </c>
      <c r="P177" s="231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406"/>
      <c r="B178" s="24">
        <f t="shared" si="43"/>
        <v>0.16666666666666666</v>
      </c>
      <c r="C178" s="24">
        <f t="shared" si="44"/>
        <v>0.20833333333333331</v>
      </c>
      <c r="D178" s="5"/>
      <c r="E178" s="231"/>
      <c r="F178" s="398"/>
      <c r="G178" s="398"/>
      <c r="H178" s="6"/>
      <c r="I178" s="7"/>
      <c r="J178" s="7"/>
      <c r="K178" s="30">
        <f t="shared" si="32"/>
        <v>0</v>
      </c>
      <c r="L178" s="395"/>
      <c r="M178" s="396"/>
      <c r="N178" s="397"/>
      <c r="O178" s="36">
        <f t="shared" si="31"/>
        <v>0</v>
      </c>
      <c r="P178" s="231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406"/>
      <c r="B179" s="24">
        <f t="shared" si="43"/>
        <v>0.20833333333333331</v>
      </c>
      <c r="C179" s="24">
        <f t="shared" si="44"/>
        <v>0.24999999999999997</v>
      </c>
      <c r="D179" s="5"/>
      <c r="E179" s="231"/>
      <c r="F179" s="398"/>
      <c r="G179" s="398"/>
      <c r="H179" s="6"/>
      <c r="I179" s="7"/>
      <c r="J179" s="7"/>
      <c r="K179" s="30">
        <f t="shared" si="32"/>
        <v>0</v>
      </c>
      <c r="L179" s="395"/>
      <c r="M179" s="396"/>
      <c r="N179" s="397"/>
      <c r="O179" s="36">
        <f t="shared" si="31"/>
        <v>0</v>
      </c>
      <c r="P179" s="231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406"/>
      <c r="B180" s="24">
        <f t="shared" si="43"/>
        <v>0.24999999999999997</v>
      </c>
      <c r="C180" s="24">
        <f t="shared" si="44"/>
        <v>0.29166666666666663</v>
      </c>
      <c r="D180" s="5"/>
      <c r="E180" s="234"/>
      <c r="F180" s="398"/>
      <c r="G180" s="398"/>
      <c r="H180" s="6"/>
      <c r="I180" s="7"/>
      <c r="J180" s="7"/>
      <c r="K180" s="30">
        <f t="shared" si="32"/>
        <v>0</v>
      </c>
      <c r="L180" s="395"/>
      <c r="M180" s="396"/>
      <c r="N180" s="397"/>
      <c r="O180" s="36">
        <f t="shared" si="31"/>
        <v>0</v>
      </c>
      <c r="P180" s="231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406"/>
      <c r="B181" s="24">
        <f t="shared" si="43"/>
        <v>0.29166666666666663</v>
      </c>
      <c r="C181" s="24">
        <f t="shared" si="44"/>
        <v>0.33333333333333331</v>
      </c>
      <c r="D181" s="5"/>
      <c r="E181" s="234"/>
      <c r="F181" s="393"/>
      <c r="G181" s="394"/>
      <c r="H181" s="6"/>
      <c r="I181" s="7"/>
      <c r="J181" s="7"/>
      <c r="K181" s="30">
        <f t="shared" si="32"/>
        <v>0</v>
      </c>
      <c r="L181" s="395"/>
      <c r="M181" s="396"/>
      <c r="N181" s="397"/>
      <c r="O181" s="36">
        <f t="shared" si="31"/>
        <v>0</v>
      </c>
      <c r="P181" s="231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406"/>
      <c r="B182" s="24">
        <f t="shared" si="43"/>
        <v>0.33333333333333331</v>
      </c>
      <c r="C182" s="24">
        <f t="shared" si="44"/>
        <v>0.375</v>
      </c>
      <c r="D182" s="5"/>
      <c r="E182" s="234"/>
      <c r="F182" s="393"/>
      <c r="G182" s="394"/>
      <c r="H182" s="6"/>
      <c r="I182" s="7"/>
      <c r="J182" s="7"/>
      <c r="K182" s="30">
        <f t="shared" si="32"/>
        <v>0</v>
      </c>
      <c r="L182" s="395"/>
      <c r="M182" s="396"/>
      <c r="N182" s="397"/>
      <c r="O182" s="36">
        <f t="shared" si="31"/>
        <v>0</v>
      </c>
      <c r="P182" s="231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406"/>
      <c r="B183" s="24">
        <f t="shared" si="43"/>
        <v>0.375</v>
      </c>
      <c r="C183" s="24">
        <f t="shared" si="44"/>
        <v>0.41666666666666669</v>
      </c>
      <c r="D183" s="5"/>
      <c r="E183" s="234"/>
      <c r="F183" s="398"/>
      <c r="G183" s="398"/>
      <c r="H183" s="6"/>
      <c r="I183" s="7"/>
      <c r="J183" s="7"/>
      <c r="K183" s="30">
        <f t="shared" si="32"/>
        <v>0</v>
      </c>
      <c r="L183" s="395"/>
      <c r="M183" s="396"/>
      <c r="N183" s="397"/>
      <c r="O183" s="36">
        <f t="shared" si="31"/>
        <v>0</v>
      </c>
      <c r="P183" s="231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407"/>
      <c r="B184" s="25">
        <f t="shared" si="43"/>
        <v>0.41666666666666669</v>
      </c>
      <c r="C184" s="25">
        <f t="shared" si="44"/>
        <v>0.45833333333333337</v>
      </c>
      <c r="D184" s="15"/>
      <c r="E184" s="235"/>
      <c r="F184" s="401"/>
      <c r="G184" s="401"/>
      <c r="H184" s="12"/>
      <c r="I184" s="13"/>
      <c r="J184" s="13"/>
      <c r="K184" s="31">
        <f t="shared" si="32"/>
        <v>0</v>
      </c>
      <c r="L184" s="402"/>
      <c r="M184" s="403"/>
      <c r="N184" s="404"/>
      <c r="O184" s="39">
        <f t="shared" si="31"/>
        <v>0</v>
      </c>
      <c r="P184" s="232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405">
        <f>A154</f>
        <v>0</v>
      </c>
      <c r="B185" s="23">
        <f>B140</f>
        <v>0</v>
      </c>
      <c r="C185" s="23">
        <f>B185+1/24</f>
        <v>4.1666666666666664E-2</v>
      </c>
      <c r="D185" s="1"/>
      <c r="E185" s="233"/>
      <c r="F185" s="408"/>
      <c r="G185" s="409"/>
      <c r="H185" s="2"/>
      <c r="I185" s="3"/>
      <c r="J185" s="3"/>
      <c r="K185" s="29">
        <f t="shared" si="32"/>
        <v>0</v>
      </c>
      <c r="L185" s="410"/>
      <c r="M185" s="411"/>
      <c r="N185" s="412"/>
      <c r="O185" s="35">
        <f t="shared" si="31"/>
        <v>0</v>
      </c>
      <c r="P185" s="233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406"/>
      <c r="B186" s="24">
        <f>C185</f>
        <v>4.1666666666666664E-2</v>
      </c>
      <c r="C186" s="24">
        <f>B186+1/24</f>
        <v>8.3333333333333329E-2</v>
      </c>
      <c r="D186" s="5"/>
      <c r="E186" s="231"/>
      <c r="F186" s="398"/>
      <c r="G186" s="398"/>
      <c r="H186" s="6"/>
      <c r="I186" s="7"/>
      <c r="J186" s="7"/>
      <c r="K186" s="30">
        <f t="shared" si="32"/>
        <v>0</v>
      </c>
      <c r="L186" s="395"/>
      <c r="M186" s="396"/>
      <c r="N186" s="397"/>
      <c r="O186" s="36">
        <f t="shared" si="31"/>
        <v>0</v>
      </c>
      <c r="P186" s="231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40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231"/>
      <c r="F187" s="398"/>
      <c r="G187" s="398"/>
      <c r="H187" s="6"/>
      <c r="I187" s="7"/>
      <c r="J187" s="7"/>
      <c r="K187" s="30">
        <f t="shared" si="32"/>
        <v>0</v>
      </c>
      <c r="L187" s="395"/>
      <c r="M187" s="396"/>
      <c r="N187" s="397"/>
      <c r="O187" s="36">
        <f t="shared" si="31"/>
        <v>0</v>
      </c>
      <c r="P187" s="231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406"/>
      <c r="B188" s="24">
        <f t="shared" si="45"/>
        <v>0.125</v>
      </c>
      <c r="C188" s="24">
        <f t="shared" si="46"/>
        <v>0.16666666666666666</v>
      </c>
      <c r="D188" s="5"/>
      <c r="E188" s="231"/>
      <c r="F188" s="398"/>
      <c r="G188" s="398"/>
      <c r="H188" s="6"/>
      <c r="I188" s="7"/>
      <c r="J188" s="7"/>
      <c r="K188" s="30">
        <f t="shared" si="32"/>
        <v>0</v>
      </c>
      <c r="L188" s="395"/>
      <c r="M188" s="396"/>
      <c r="N188" s="397"/>
      <c r="O188" s="36">
        <f t="shared" si="31"/>
        <v>0</v>
      </c>
      <c r="P188" s="231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406"/>
      <c r="B189" s="24">
        <f t="shared" si="45"/>
        <v>0.16666666666666666</v>
      </c>
      <c r="C189" s="24">
        <f t="shared" si="46"/>
        <v>0.20833333333333331</v>
      </c>
      <c r="D189" s="5"/>
      <c r="E189" s="231"/>
      <c r="F189" s="398"/>
      <c r="G189" s="398"/>
      <c r="H189" s="6"/>
      <c r="I189" s="7"/>
      <c r="J189" s="7"/>
      <c r="K189" s="30">
        <f t="shared" si="32"/>
        <v>0</v>
      </c>
      <c r="L189" s="395"/>
      <c r="M189" s="396"/>
      <c r="N189" s="397"/>
      <c r="O189" s="36">
        <f t="shared" si="31"/>
        <v>0</v>
      </c>
      <c r="P189" s="231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406"/>
      <c r="B190" s="24">
        <f t="shared" si="45"/>
        <v>0.20833333333333331</v>
      </c>
      <c r="C190" s="24">
        <f t="shared" si="46"/>
        <v>0.24999999999999997</v>
      </c>
      <c r="D190" s="5"/>
      <c r="E190" s="231"/>
      <c r="F190" s="398"/>
      <c r="G190" s="398"/>
      <c r="H190" s="6"/>
      <c r="I190" s="7"/>
      <c r="J190" s="7"/>
      <c r="K190" s="30">
        <f t="shared" si="32"/>
        <v>0</v>
      </c>
      <c r="L190" s="395"/>
      <c r="M190" s="396"/>
      <c r="N190" s="397"/>
      <c r="O190" s="36">
        <f t="shared" si="31"/>
        <v>0</v>
      </c>
      <c r="P190" s="231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406"/>
      <c r="B191" s="24">
        <f t="shared" si="45"/>
        <v>0.24999999999999997</v>
      </c>
      <c r="C191" s="24">
        <f t="shared" si="46"/>
        <v>0.29166666666666663</v>
      </c>
      <c r="D191" s="5"/>
      <c r="E191" s="234"/>
      <c r="F191" s="398"/>
      <c r="G191" s="398"/>
      <c r="H191" s="6"/>
      <c r="I191" s="7"/>
      <c r="J191" s="7"/>
      <c r="K191" s="30">
        <f t="shared" si="32"/>
        <v>0</v>
      </c>
      <c r="L191" s="395"/>
      <c r="M191" s="396"/>
      <c r="N191" s="397"/>
      <c r="O191" s="36">
        <f t="shared" si="31"/>
        <v>0</v>
      </c>
      <c r="P191" s="231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406"/>
      <c r="B192" s="24">
        <f t="shared" si="45"/>
        <v>0.29166666666666663</v>
      </c>
      <c r="C192" s="24">
        <f t="shared" si="46"/>
        <v>0.33333333333333331</v>
      </c>
      <c r="D192" s="5"/>
      <c r="E192" s="234"/>
      <c r="F192" s="393"/>
      <c r="G192" s="394"/>
      <c r="H192" s="6"/>
      <c r="I192" s="7"/>
      <c r="J192" s="7"/>
      <c r="K192" s="30">
        <f t="shared" si="32"/>
        <v>0</v>
      </c>
      <c r="L192" s="395"/>
      <c r="M192" s="396"/>
      <c r="N192" s="397"/>
      <c r="O192" s="36">
        <f t="shared" si="31"/>
        <v>0</v>
      </c>
      <c r="P192" s="231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406"/>
      <c r="B193" s="24">
        <f t="shared" si="45"/>
        <v>0.33333333333333331</v>
      </c>
      <c r="C193" s="24">
        <f t="shared" si="46"/>
        <v>0.375</v>
      </c>
      <c r="D193" s="5"/>
      <c r="E193" s="234"/>
      <c r="F193" s="393"/>
      <c r="G193" s="394"/>
      <c r="H193" s="6"/>
      <c r="I193" s="7"/>
      <c r="J193" s="7"/>
      <c r="K193" s="30">
        <f t="shared" si="32"/>
        <v>0</v>
      </c>
      <c r="L193" s="395"/>
      <c r="M193" s="396"/>
      <c r="N193" s="397"/>
      <c r="O193" s="36">
        <f t="shared" si="31"/>
        <v>0</v>
      </c>
      <c r="P193" s="231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406"/>
      <c r="B194" s="24">
        <f t="shared" si="45"/>
        <v>0.375</v>
      </c>
      <c r="C194" s="24">
        <f t="shared" si="46"/>
        <v>0.41666666666666669</v>
      </c>
      <c r="D194" s="5"/>
      <c r="E194" s="234"/>
      <c r="F194" s="398"/>
      <c r="G194" s="398"/>
      <c r="H194" s="6"/>
      <c r="I194" s="7"/>
      <c r="J194" s="7"/>
      <c r="K194" s="30">
        <f t="shared" si="32"/>
        <v>0</v>
      </c>
      <c r="L194" s="395"/>
      <c r="M194" s="396"/>
      <c r="N194" s="397"/>
      <c r="O194" s="36">
        <f t="shared" si="31"/>
        <v>0</v>
      </c>
      <c r="P194" s="231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407"/>
      <c r="B195" s="25">
        <f t="shared" si="45"/>
        <v>0.41666666666666669</v>
      </c>
      <c r="C195" s="25">
        <f t="shared" si="46"/>
        <v>0.45833333333333337</v>
      </c>
      <c r="D195" s="15"/>
      <c r="E195" s="235"/>
      <c r="F195" s="401"/>
      <c r="G195" s="401"/>
      <c r="H195" s="12"/>
      <c r="I195" s="13"/>
      <c r="J195" s="13"/>
      <c r="K195" s="31">
        <f t="shared" si="32"/>
        <v>0</v>
      </c>
      <c r="L195" s="402"/>
      <c r="M195" s="403"/>
      <c r="N195" s="404"/>
      <c r="O195" s="39">
        <f t="shared" si="31"/>
        <v>0</v>
      </c>
      <c r="P195" s="232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405">
        <f>A155</f>
        <v>0</v>
      </c>
      <c r="B196" s="23">
        <f>B142</f>
        <v>0</v>
      </c>
      <c r="C196" s="23">
        <f>B196+1/24</f>
        <v>4.1666666666666664E-2</v>
      </c>
      <c r="D196" s="1"/>
      <c r="E196" s="233"/>
      <c r="F196" s="408"/>
      <c r="G196" s="409"/>
      <c r="H196" s="2"/>
      <c r="I196" s="3"/>
      <c r="J196" s="3"/>
      <c r="K196" s="29">
        <f t="shared" si="32"/>
        <v>0</v>
      </c>
      <c r="L196" s="410"/>
      <c r="M196" s="411"/>
      <c r="N196" s="412"/>
      <c r="O196" s="35">
        <f t="shared" si="31"/>
        <v>0</v>
      </c>
      <c r="P196" s="233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406"/>
      <c r="B197" s="24">
        <f>C196</f>
        <v>4.1666666666666664E-2</v>
      </c>
      <c r="C197" s="24">
        <f>B197+1/24</f>
        <v>8.3333333333333329E-2</v>
      </c>
      <c r="D197" s="5"/>
      <c r="E197" s="231"/>
      <c r="F197" s="398"/>
      <c r="G197" s="398"/>
      <c r="H197" s="6"/>
      <c r="I197" s="7"/>
      <c r="J197" s="7"/>
      <c r="K197" s="30">
        <f t="shared" si="32"/>
        <v>0</v>
      </c>
      <c r="L197" s="395"/>
      <c r="M197" s="396"/>
      <c r="N197" s="397"/>
      <c r="O197" s="36">
        <f t="shared" si="31"/>
        <v>0</v>
      </c>
      <c r="P197" s="231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40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231"/>
      <c r="F198" s="398"/>
      <c r="G198" s="398"/>
      <c r="H198" s="6"/>
      <c r="I198" s="7"/>
      <c r="J198" s="7"/>
      <c r="K198" s="30">
        <f t="shared" si="32"/>
        <v>0</v>
      </c>
      <c r="L198" s="395"/>
      <c r="M198" s="396"/>
      <c r="N198" s="397"/>
      <c r="O198" s="36">
        <f t="shared" si="31"/>
        <v>0</v>
      </c>
      <c r="P198" s="231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406"/>
      <c r="B199" s="24">
        <f t="shared" si="47"/>
        <v>0.125</v>
      </c>
      <c r="C199" s="24">
        <f t="shared" si="48"/>
        <v>0.16666666666666666</v>
      </c>
      <c r="D199" s="5"/>
      <c r="E199" s="231"/>
      <c r="F199" s="398"/>
      <c r="G199" s="398"/>
      <c r="H199" s="6"/>
      <c r="I199" s="7"/>
      <c r="J199" s="7"/>
      <c r="K199" s="30">
        <f t="shared" si="32"/>
        <v>0</v>
      </c>
      <c r="L199" s="395"/>
      <c r="M199" s="396"/>
      <c r="N199" s="397"/>
      <c r="O199" s="36">
        <f t="shared" si="31"/>
        <v>0</v>
      </c>
      <c r="P199" s="231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406"/>
      <c r="B200" s="24">
        <f t="shared" si="47"/>
        <v>0.16666666666666666</v>
      </c>
      <c r="C200" s="24">
        <f t="shared" si="48"/>
        <v>0.20833333333333331</v>
      </c>
      <c r="D200" s="5"/>
      <c r="E200" s="231"/>
      <c r="F200" s="398"/>
      <c r="G200" s="398"/>
      <c r="H200" s="6"/>
      <c r="I200" s="7"/>
      <c r="J200" s="7"/>
      <c r="K200" s="30">
        <f t="shared" si="32"/>
        <v>0</v>
      </c>
      <c r="L200" s="395"/>
      <c r="M200" s="396"/>
      <c r="N200" s="397"/>
      <c r="O200" s="36">
        <f t="shared" si="31"/>
        <v>0</v>
      </c>
      <c r="P200" s="231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406"/>
      <c r="B201" s="24">
        <f t="shared" si="47"/>
        <v>0.20833333333333331</v>
      </c>
      <c r="C201" s="24">
        <f t="shared" si="48"/>
        <v>0.24999999999999997</v>
      </c>
      <c r="D201" s="5"/>
      <c r="E201" s="231"/>
      <c r="F201" s="398"/>
      <c r="G201" s="398"/>
      <c r="H201" s="6"/>
      <c r="I201" s="7"/>
      <c r="J201" s="7"/>
      <c r="K201" s="30">
        <f t="shared" si="32"/>
        <v>0</v>
      </c>
      <c r="L201" s="395"/>
      <c r="M201" s="396"/>
      <c r="N201" s="397"/>
      <c r="O201" s="36">
        <f t="shared" si="31"/>
        <v>0</v>
      </c>
      <c r="P201" s="231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406"/>
      <c r="B202" s="24">
        <f t="shared" si="47"/>
        <v>0.24999999999999997</v>
      </c>
      <c r="C202" s="24">
        <f t="shared" si="48"/>
        <v>0.29166666666666663</v>
      </c>
      <c r="D202" s="5"/>
      <c r="E202" s="234"/>
      <c r="F202" s="398"/>
      <c r="G202" s="398"/>
      <c r="H202" s="6"/>
      <c r="I202" s="7"/>
      <c r="J202" s="7"/>
      <c r="K202" s="30">
        <f t="shared" si="32"/>
        <v>0</v>
      </c>
      <c r="L202" s="395"/>
      <c r="M202" s="396"/>
      <c r="N202" s="397"/>
      <c r="O202" s="36">
        <f t="shared" si="31"/>
        <v>0</v>
      </c>
      <c r="P202" s="231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406"/>
      <c r="B203" s="24">
        <f t="shared" si="47"/>
        <v>0.29166666666666663</v>
      </c>
      <c r="C203" s="24">
        <f t="shared" si="48"/>
        <v>0.33333333333333331</v>
      </c>
      <c r="D203" s="5"/>
      <c r="E203" s="234"/>
      <c r="F203" s="393"/>
      <c r="G203" s="394"/>
      <c r="H203" s="6"/>
      <c r="I203" s="7"/>
      <c r="J203" s="7"/>
      <c r="K203" s="30">
        <f t="shared" si="32"/>
        <v>0</v>
      </c>
      <c r="L203" s="395"/>
      <c r="M203" s="396"/>
      <c r="N203" s="397"/>
      <c r="O203" s="36">
        <f t="shared" si="31"/>
        <v>0</v>
      </c>
      <c r="P203" s="231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406"/>
      <c r="B204" s="24">
        <f t="shared" si="47"/>
        <v>0.33333333333333331</v>
      </c>
      <c r="C204" s="24">
        <f t="shared" si="48"/>
        <v>0.375</v>
      </c>
      <c r="D204" s="5"/>
      <c r="E204" s="234"/>
      <c r="F204" s="393"/>
      <c r="G204" s="394"/>
      <c r="H204" s="6"/>
      <c r="I204" s="7"/>
      <c r="J204" s="7"/>
      <c r="K204" s="30">
        <f t="shared" si="32"/>
        <v>0</v>
      </c>
      <c r="L204" s="395"/>
      <c r="M204" s="396"/>
      <c r="N204" s="397"/>
      <c r="O204" s="36">
        <f t="shared" si="31"/>
        <v>0</v>
      </c>
      <c r="P204" s="231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406"/>
      <c r="B205" s="24">
        <f t="shared" si="47"/>
        <v>0.375</v>
      </c>
      <c r="C205" s="24">
        <f t="shared" si="48"/>
        <v>0.41666666666666669</v>
      </c>
      <c r="D205" s="5"/>
      <c r="E205" s="234"/>
      <c r="F205" s="398"/>
      <c r="G205" s="398"/>
      <c r="H205" s="6"/>
      <c r="I205" s="7"/>
      <c r="J205" s="7"/>
      <c r="K205" s="30">
        <f t="shared" si="32"/>
        <v>0</v>
      </c>
      <c r="L205" s="395"/>
      <c r="M205" s="396"/>
      <c r="N205" s="397"/>
      <c r="O205" s="36">
        <f t="shared" si="31"/>
        <v>0</v>
      </c>
      <c r="P205" s="231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407"/>
      <c r="B206" s="25">
        <f t="shared" si="47"/>
        <v>0.41666666666666669</v>
      </c>
      <c r="C206" s="25">
        <f t="shared" si="48"/>
        <v>0.45833333333333337</v>
      </c>
      <c r="D206" s="15"/>
      <c r="E206" s="235"/>
      <c r="F206" s="401"/>
      <c r="G206" s="401"/>
      <c r="H206" s="12"/>
      <c r="I206" s="13"/>
      <c r="J206" s="13"/>
      <c r="K206" s="31">
        <f t="shared" si="32"/>
        <v>0</v>
      </c>
      <c r="L206" s="402"/>
      <c r="M206" s="403"/>
      <c r="N206" s="404"/>
      <c r="O206" s="232">
        <f t="shared" si="31"/>
        <v>0</v>
      </c>
      <c r="P206" s="232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406">
        <f>A156</f>
        <v>0</v>
      </c>
      <c r="B207" s="23">
        <f>B144</f>
        <v>0</v>
      </c>
      <c r="C207" s="23">
        <f>B207+1/24</f>
        <v>4.1666666666666664E-2</v>
      </c>
      <c r="D207" s="1"/>
      <c r="E207" s="233"/>
      <c r="F207" s="408"/>
      <c r="G207" s="409"/>
      <c r="H207" s="2"/>
      <c r="I207" s="3"/>
      <c r="J207" s="3"/>
      <c r="K207" s="29">
        <f t="shared" si="32"/>
        <v>0</v>
      </c>
      <c r="L207" s="410"/>
      <c r="M207" s="411"/>
      <c r="N207" s="412"/>
      <c r="O207" s="35">
        <f t="shared" si="31"/>
        <v>0</v>
      </c>
      <c r="P207" s="233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406"/>
      <c r="B208" s="24">
        <f>C207</f>
        <v>4.1666666666666664E-2</v>
      </c>
      <c r="C208" s="24">
        <f>B208+1/24</f>
        <v>8.3333333333333329E-2</v>
      </c>
      <c r="D208" s="5"/>
      <c r="E208" s="231"/>
      <c r="F208" s="393"/>
      <c r="G208" s="394"/>
      <c r="H208" s="6"/>
      <c r="I208" s="7"/>
      <c r="J208" s="7"/>
      <c r="K208" s="30">
        <f t="shared" si="32"/>
        <v>0</v>
      </c>
      <c r="L208" s="395"/>
      <c r="M208" s="396"/>
      <c r="N208" s="397"/>
      <c r="O208" s="36">
        <f t="shared" si="31"/>
        <v>0</v>
      </c>
      <c r="P208" s="231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40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231"/>
      <c r="F209" s="398"/>
      <c r="G209" s="398"/>
      <c r="H209" s="6"/>
      <c r="I209" s="7"/>
      <c r="J209" s="7"/>
      <c r="K209" s="30">
        <f t="shared" si="32"/>
        <v>0</v>
      </c>
      <c r="L209" s="395"/>
      <c r="M209" s="396"/>
      <c r="N209" s="397"/>
      <c r="O209" s="36">
        <f t="shared" si="31"/>
        <v>0</v>
      </c>
      <c r="P209" s="231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406"/>
      <c r="B210" s="24">
        <f t="shared" si="49"/>
        <v>0.125</v>
      </c>
      <c r="C210" s="24">
        <f t="shared" si="50"/>
        <v>0.16666666666666666</v>
      </c>
      <c r="D210" s="5"/>
      <c r="E210" s="231"/>
      <c r="F210" s="398"/>
      <c r="G210" s="398"/>
      <c r="H210" s="6"/>
      <c r="I210" s="7"/>
      <c r="J210" s="7"/>
      <c r="K210" s="30">
        <f t="shared" si="32"/>
        <v>0</v>
      </c>
      <c r="L210" s="395"/>
      <c r="M210" s="396"/>
      <c r="N210" s="397"/>
      <c r="O210" s="36">
        <f t="shared" si="31"/>
        <v>0</v>
      </c>
      <c r="P210" s="231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406"/>
      <c r="B211" s="24">
        <f t="shared" si="49"/>
        <v>0.16666666666666666</v>
      </c>
      <c r="C211" s="24">
        <f t="shared" si="50"/>
        <v>0.20833333333333331</v>
      </c>
      <c r="D211" s="5"/>
      <c r="E211" s="231"/>
      <c r="F211" s="398"/>
      <c r="G211" s="398"/>
      <c r="H211" s="6"/>
      <c r="I211" s="7"/>
      <c r="J211" s="7"/>
      <c r="K211" s="30">
        <f t="shared" si="32"/>
        <v>0</v>
      </c>
      <c r="L211" s="395"/>
      <c r="M211" s="396"/>
      <c r="N211" s="397"/>
      <c r="O211" s="36">
        <f t="shared" si="31"/>
        <v>0</v>
      </c>
      <c r="P211" s="231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406"/>
      <c r="B212" s="24">
        <f t="shared" si="49"/>
        <v>0.20833333333333331</v>
      </c>
      <c r="C212" s="24">
        <f t="shared" si="50"/>
        <v>0.24999999999999997</v>
      </c>
      <c r="D212" s="5"/>
      <c r="E212" s="231"/>
      <c r="F212" s="398"/>
      <c r="G212" s="398"/>
      <c r="H212" s="6"/>
      <c r="I212" s="7"/>
      <c r="J212" s="7"/>
      <c r="K212" s="30">
        <f t="shared" si="32"/>
        <v>0</v>
      </c>
      <c r="L212" s="395"/>
      <c r="M212" s="396"/>
      <c r="N212" s="397"/>
      <c r="O212" s="36">
        <f t="shared" si="31"/>
        <v>0</v>
      </c>
      <c r="P212" s="231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406"/>
      <c r="B213" s="24">
        <f t="shared" si="49"/>
        <v>0.24999999999999997</v>
      </c>
      <c r="C213" s="24">
        <f t="shared" si="50"/>
        <v>0.29166666666666663</v>
      </c>
      <c r="D213" s="5"/>
      <c r="E213" s="234"/>
      <c r="F213" s="398"/>
      <c r="G213" s="398"/>
      <c r="H213" s="6"/>
      <c r="I213" s="7"/>
      <c r="J213" s="7"/>
      <c r="K213" s="30">
        <f t="shared" si="32"/>
        <v>0</v>
      </c>
      <c r="L213" s="395"/>
      <c r="M213" s="396"/>
      <c r="N213" s="397"/>
      <c r="O213" s="36">
        <f t="shared" si="31"/>
        <v>0</v>
      </c>
      <c r="P213" s="231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406"/>
      <c r="B214" s="24">
        <f t="shared" si="49"/>
        <v>0.29166666666666663</v>
      </c>
      <c r="C214" s="24">
        <f t="shared" si="50"/>
        <v>0.33333333333333331</v>
      </c>
      <c r="D214" s="5"/>
      <c r="E214" s="234"/>
      <c r="F214" s="393"/>
      <c r="G214" s="394"/>
      <c r="H214" s="6"/>
      <c r="I214" s="7"/>
      <c r="J214" s="7"/>
      <c r="K214" s="30">
        <f t="shared" si="32"/>
        <v>0</v>
      </c>
      <c r="L214" s="395"/>
      <c r="M214" s="396"/>
      <c r="N214" s="397"/>
      <c r="O214" s="36">
        <f t="shared" si="31"/>
        <v>0</v>
      </c>
      <c r="P214" s="231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406"/>
      <c r="B215" s="24">
        <f t="shared" si="49"/>
        <v>0.33333333333333331</v>
      </c>
      <c r="C215" s="24">
        <f t="shared" si="50"/>
        <v>0.375</v>
      </c>
      <c r="D215" s="5"/>
      <c r="E215" s="234"/>
      <c r="F215" s="393"/>
      <c r="G215" s="394"/>
      <c r="H215" s="6"/>
      <c r="I215" s="7"/>
      <c r="J215" s="7"/>
      <c r="K215" s="30">
        <f t="shared" si="32"/>
        <v>0</v>
      </c>
      <c r="L215" s="395"/>
      <c r="M215" s="396"/>
      <c r="N215" s="397"/>
      <c r="O215" s="36">
        <f t="shared" si="31"/>
        <v>0</v>
      </c>
      <c r="P215" s="231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406"/>
      <c r="B216" s="24">
        <f t="shared" si="49"/>
        <v>0.375</v>
      </c>
      <c r="C216" s="24">
        <f t="shared" si="50"/>
        <v>0.41666666666666669</v>
      </c>
      <c r="D216" s="5"/>
      <c r="E216" s="234"/>
      <c r="F216" s="398"/>
      <c r="G216" s="398"/>
      <c r="H216" s="6"/>
      <c r="I216" s="7"/>
      <c r="J216" s="7"/>
      <c r="K216" s="30">
        <f t="shared" si="32"/>
        <v>0</v>
      </c>
      <c r="L216" s="395"/>
      <c r="M216" s="396"/>
      <c r="N216" s="397"/>
      <c r="O216" s="36">
        <f t="shared" si="31"/>
        <v>0</v>
      </c>
      <c r="P216" s="231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407"/>
      <c r="B217" s="25">
        <f t="shared" si="49"/>
        <v>0.41666666666666669</v>
      </c>
      <c r="C217" s="25">
        <f t="shared" si="50"/>
        <v>0.45833333333333337</v>
      </c>
      <c r="D217" s="15"/>
      <c r="E217" s="235"/>
      <c r="F217" s="401"/>
      <c r="G217" s="401"/>
      <c r="H217" s="12"/>
      <c r="I217" s="13"/>
      <c r="J217" s="13"/>
      <c r="K217" s="31">
        <f t="shared" si="32"/>
        <v>0</v>
      </c>
      <c r="L217" s="402"/>
      <c r="M217" s="403"/>
      <c r="N217" s="404"/>
      <c r="O217" s="232">
        <f t="shared" si="31"/>
        <v>0</v>
      </c>
      <c r="P217" s="232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405">
        <f>A157</f>
        <v>0</v>
      </c>
      <c r="B218" s="23">
        <f>B146</f>
        <v>0</v>
      </c>
      <c r="C218" s="23">
        <f>B218+1/24</f>
        <v>4.1666666666666664E-2</v>
      </c>
      <c r="D218" s="1"/>
      <c r="E218" s="233"/>
      <c r="F218" s="408"/>
      <c r="G218" s="409"/>
      <c r="H218" s="2"/>
      <c r="I218" s="3"/>
      <c r="J218" s="3"/>
      <c r="K218" s="29">
        <f t="shared" si="32"/>
        <v>0</v>
      </c>
      <c r="L218" s="410"/>
      <c r="M218" s="411"/>
      <c r="N218" s="412"/>
      <c r="O218" s="35">
        <f t="shared" si="31"/>
        <v>0</v>
      </c>
      <c r="P218" s="233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406"/>
      <c r="B219" s="24">
        <f>C218</f>
        <v>4.1666666666666664E-2</v>
      </c>
      <c r="C219" s="24">
        <f>B219+1/24</f>
        <v>8.3333333333333329E-2</v>
      </c>
      <c r="D219" s="5"/>
      <c r="E219" s="231"/>
      <c r="F219" s="393"/>
      <c r="G219" s="394"/>
      <c r="H219" s="6"/>
      <c r="I219" s="7"/>
      <c r="J219" s="7"/>
      <c r="K219" s="30">
        <f t="shared" si="32"/>
        <v>0</v>
      </c>
      <c r="L219" s="395"/>
      <c r="M219" s="396"/>
      <c r="N219" s="397"/>
      <c r="O219" s="36">
        <f t="shared" si="31"/>
        <v>0</v>
      </c>
      <c r="P219" s="231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40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231"/>
      <c r="F220" s="398"/>
      <c r="G220" s="398"/>
      <c r="H220" s="6"/>
      <c r="I220" s="7"/>
      <c r="J220" s="7"/>
      <c r="K220" s="30">
        <f t="shared" si="32"/>
        <v>0</v>
      </c>
      <c r="L220" s="395"/>
      <c r="M220" s="396"/>
      <c r="N220" s="397"/>
      <c r="O220" s="36">
        <f t="shared" si="31"/>
        <v>0</v>
      </c>
      <c r="P220" s="231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406"/>
      <c r="B221" s="24">
        <f t="shared" si="51"/>
        <v>0.125</v>
      </c>
      <c r="C221" s="24">
        <f t="shared" si="52"/>
        <v>0.16666666666666666</v>
      </c>
      <c r="D221" s="5"/>
      <c r="E221" s="231"/>
      <c r="F221" s="398"/>
      <c r="G221" s="398"/>
      <c r="H221" s="6"/>
      <c r="I221" s="7"/>
      <c r="J221" s="7"/>
      <c r="K221" s="30">
        <f t="shared" si="32"/>
        <v>0</v>
      </c>
      <c r="L221" s="395"/>
      <c r="M221" s="396"/>
      <c r="N221" s="397"/>
      <c r="O221" s="36">
        <f t="shared" si="31"/>
        <v>0</v>
      </c>
      <c r="P221" s="231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406"/>
      <c r="B222" s="24">
        <f t="shared" si="51"/>
        <v>0.16666666666666666</v>
      </c>
      <c r="C222" s="24">
        <f t="shared" si="52"/>
        <v>0.20833333333333331</v>
      </c>
      <c r="D222" s="5"/>
      <c r="E222" s="231"/>
      <c r="F222" s="398"/>
      <c r="G222" s="398"/>
      <c r="H222" s="6"/>
      <c r="I222" s="7"/>
      <c r="J222" s="7"/>
      <c r="K222" s="30">
        <f t="shared" si="32"/>
        <v>0</v>
      </c>
      <c r="L222" s="395"/>
      <c r="M222" s="396"/>
      <c r="N222" s="397"/>
      <c r="O222" s="36">
        <f t="shared" si="31"/>
        <v>0</v>
      </c>
      <c r="P222" s="231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406"/>
      <c r="B223" s="24">
        <f t="shared" si="51"/>
        <v>0.20833333333333331</v>
      </c>
      <c r="C223" s="24">
        <f t="shared" si="52"/>
        <v>0.24999999999999997</v>
      </c>
      <c r="D223" s="5"/>
      <c r="E223" s="231"/>
      <c r="F223" s="398"/>
      <c r="G223" s="398"/>
      <c r="H223" s="6"/>
      <c r="I223" s="7"/>
      <c r="J223" s="7"/>
      <c r="K223" s="30">
        <f t="shared" si="32"/>
        <v>0</v>
      </c>
      <c r="L223" s="395"/>
      <c r="M223" s="396"/>
      <c r="N223" s="397"/>
      <c r="O223" s="36">
        <f t="shared" si="31"/>
        <v>0</v>
      </c>
      <c r="P223" s="231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406"/>
      <c r="B224" s="24">
        <f t="shared" si="51"/>
        <v>0.24999999999999997</v>
      </c>
      <c r="C224" s="24">
        <f t="shared" si="52"/>
        <v>0.29166666666666663</v>
      </c>
      <c r="D224" s="5"/>
      <c r="E224" s="234"/>
      <c r="F224" s="398"/>
      <c r="G224" s="398"/>
      <c r="H224" s="6"/>
      <c r="I224" s="7"/>
      <c r="J224" s="7"/>
      <c r="K224" s="30">
        <f t="shared" si="32"/>
        <v>0</v>
      </c>
      <c r="L224" s="395"/>
      <c r="M224" s="396"/>
      <c r="N224" s="397"/>
      <c r="O224" s="36">
        <f t="shared" si="31"/>
        <v>0</v>
      </c>
      <c r="P224" s="231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406"/>
      <c r="B225" s="24">
        <f t="shared" si="51"/>
        <v>0.29166666666666663</v>
      </c>
      <c r="C225" s="24">
        <f t="shared" si="52"/>
        <v>0.33333333333333331</v>
      </c>
      <c r="D225" s="5"/>
      <c r="E225" s="234"/>
      <c r="F225" s="393"/>
      <c r="G225" s="394"/>
      <c r="H225" s="6"/>
      <c r="I225" s="7"/>
      <c r="J225" s="7"/>
      <c r="K225" s="30">
        <f t="shared" si="32"/>
        <v>0</v>
      </c>
      <c r="L225" s="395"/>
      <c r="M225" s="396"/>
      <c r="N225" s="397"/>
      <c r="O225" s="36">
        <f t="shared" si="31"/>
        <v>0</v>
      </c>
      <c r="P225" s="231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406"/>
      <c r="B226" s="24">
        <f t="shared" si="51"/>
        <v>0.33333333333333331</v>
      </c>
      <c r="C226" s="24">
        <f t="shared" si="52"/>
        <v>0.375</v>
      </c>
      <c r="D226" s="5"/>
      <c r="E226" s="234"/>
      <c r="F226" s="393"/>
      <c r="G226" s="394"/>
      <c r="H226" s="6"/>
      <c r="I226" s="7"/>
      <c r="J226" s="7"/>
      <c r="K226" s="30">
        <f t="shared" si="32"/>
        <v>0</v>
      </c>
      <c r="L226" s="395"/>
      <c r="M226" s="396"/>
      <c r="N226" s="397"/>
      <c r="O226" s="36">
        <f t="shared" ref="O226:O228" si="53">IF(H226=$V$5,$F$122,"")</f>
        <v>0</v>
      </c>
      <c r="P226" s="231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406"/>
      <c r="B227" s="24">
        <f t="shared" si="51"/>
        <v>0.375</v>
      </c>
      <c r="C227" s="24">
        <f t="shared" si="52"/>
        <v>0.41666666666666669</v>
      </c>
      <c r="D227" s="5"/>
      <c r="E227" s="234"/>
      <c r="F227" s="398"/>
      <c r="G227" s="398"/>
      <c r="H227" s="6"/>
      <c r="I227" s="7"/>
      <c r="J227" s="7"/>
      <c r="K227" s="30">
        <f t="shared" ref="K227:K228" si="54">(J227-I227+(J227&lt;I227))*24*60</f>
        <v>0</v>
      </c>
      <c r="L227" s="395"/>
      <c r="M227" s="396"/>
      <c r="N227" s="397"/>
      <c r="O227" s="36">
        <f t="shared" si="53"/>
        <v>0</v>
      </c>
      <c r="P227" s="231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407"/>
      <c r="B228" s="25">
        <f t="shared" si="51"/>
        <v>0.41666666666666669</v>
      </c>
      <c r="C228" s="25">
        <f t="shared" si="52"/>
        <v>0.45833333333333337</v>
      </c>
      <c r="D228" s="15"/>
      <c r="E228" s="235"/>
      <c r="F228" s="401"/>
      <c r="G228" s="401"/>
      <c r="H228" s="12"/>
      <c r="I228" s="13"/>
      <c r="J228" s="13"/>
      <c r="K228" s="31">
        <f t="shared" si="54"/>
        <v>0</v>
      </c>
      <c r="L228" s="402"/>
      <c r="M228" s="403"/>
      <c r="N228" s="404"/>
      <c r="O228" s="232">
        <f t="shared" si="53"/>
        <v>0</v>
      </c>
      <c r="P228" s="232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5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611"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D21:D22"/>
    <mergeCell ref="E21:E22"/>
    <mergeCell ref="F21:F22"/>
    <mergeCell ref="G21:G22"/>
    <mergeCell ref="H21:H22"/>
    <mergeCell ref="I15:I19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J15:J19"/>
    <mergeCell ref="K15:K19"/>
    <mergeCell ref="L15:L19"/>
    <mergeCell ref="N15:O18"/>
    <mergeCell ref="P15:U1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A21:A22"/>
    <mergeCell ref="B21:B22"/>
    <mergeCell ref="C21:C22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D136:D137"/>
    <mergeCell ref="E136:E137"/>
    <mergeCell ref="F136:F137"/>
    <mergeCell ref="G136:G137"/>
    <mergeCell ref="H136:H137"/>
    <mergeCell ref="I130:I134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J130:J134"/>
    <mergeCell ref="K130:K134"/>
    <mergeCell ref="L130:L134"/>
    <mergeCell ref="N130:O133"/>
    <mergeCell ref="P130:U13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A136:A137"/>
    <mergeCell ref="B136:B137"/>
    <mergeCell ref="C136:C137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122" priority="39" stopIfTrue="1">
      <formula>LEN(TRIM(A37))=0</formula>
    </cfRule>
  </conditionalFormatting>
  <conditionalFormatting sqref="A152:F157">
    <cfRule type="containsBlanks" dxfId="121" priority="32" stopIfTrue="1">
      <formula>LEN(TRIM(A152))=0</formula>
    </cfRule>
  </conditionalFormatting>
  <conditionalFormatting sqref="B21:C32">
    <cfRule type="containsBlanks" dxfId="120" priority="41" stopIfTrue="1">
      <formula>LEN(TRIM(B21))=0</formula>
    </cfRule>
  </conditionalFormatting>
  <conditionalFormatting sqref="B136:C147">
    <cfRule type="containsBlanks" dxfId="119" priority="34" stopIfTrue="1">
      <formula>LEN(TRIM(B136))=0</formula>
    </cfRule>
  </conditionalFormatting>
  <conditionalFormatting sqref="D162:D166 D167:G168 D169:F170">
    <cfRule type="containsBlanks" dxfId="118" priority="31" stopIfTrue="1">
      <formula>LEN(TRIM(D162))=0</formula>
    </cfRule>
  </conditionalFormatting>
  <conditionalFormatting sqref="D181:F182 D183:G184">
    <cfRule type="containsBlanks" dxfId="117" priority="30" stopIfTrue="1">
      <formula>LEN(TRIM(D181))=0</formula>
    </cfRule>
  </conditionalFormatting>
  <conditionalFormatting sqref="D59:G65 D66:F67 D68:J69">
    <cfRule type="containsBlanks" dxfId="116" priority="37" stopIfTrue="1">
      <formula>LEN(TRIM(D59))=0</formula>
    </cfRule>
  </conditionalFormatting>
  <conditionalFormatting sqref="D70:G76 D77:F78 D79:J80">
    <cfRule type="containsBlanks" dxfId="115" priority="36" stopIfTrue="1">
      <formula>LEN(TRIM(D70))=0</formula>
    </cfRule>
  </conditionalFormatting>
  <conditionalFormatting sqref="D81:G87 D88:F89 D90:J91">
    <cfRule type="containsBlanks" dxfId="114" priority="35" stopIfTrue="1">
      <formula>LEN(TRIM(D81))=0</formula>
    </cfRule>
  </conditionalFormatting>
  <conditionalFormatting sqref="D92:G98 D99:F100 D101:J102">
    <cfRule type="containsBlanks" dxfId="113" priority="22" stopIfTrue="1">
      <formula>LEN(TRIM(D92))=0</formula>
    </cfRule>
  </conditionalFormatting>
  <conditionalFormatting sqref="D103:G109 D110:F111 D112:J113">
    <cfRule type="containsBlanks" dxfId="112" priority="20" stopIfTrue="1">
      <formula>LEN(TRIM(D103))=0</formula>
    </cfRule>
  </conditionalFormatting>
  <conditionalFormatting sqref="D171:G180">
    <cfRule type="containsBlanks" dxfId="111" priority="8" stopIfTrue="1">
      <formula>LEN(TRIM(D171))=0</formula>
    </cfRule>
  </conditionalFormatting>
  <conditionalFormatting sqref="D188:G191 D192:F193 D194:G195">
    <cfRule type="containsBlanks" dxfId="110" priority="29" stopIfTrue="1">
      <formula>LEN(TRIM(D188))=0</formula>
    </cfRule>
  </conditionalFormatting>
  <conditionalFormatting sqref="D200:G202 D203:F204 D205:J206">
    <cfRule type="containsBlanks" dxfId="109" priority="28" stopIfTrue="1">
      <formula>LEN(TRIM(D200))=0</formula>
    </cfRule>
  </conditionalFormatting>
  <conditionalFormatting sqref="D207:G213 D214:F215 D216:J217">
    <cfRule type="containsBlanks" dxfId="108" priority="16" stopIfTrue="1">
      <formula>LEN(TRIM(D207))=0</formula>
    </cfRule>
  </conditionalFormatting>
  <conditionalFormatting sqref="D218:G224 D225:F226 D227:J228">
    <cfRule type="containsBlanks" dxfId="107" priority="14" stopIfTrue="1">
      <formula>LEN(TRIM(D218))=0</formula>
    </cfRule>
  </conditionalFormatting>
  <conditionalFormatting sqref="D47:J53 D54:F55 H54:J55 D56:J58">
    <cfRule type="containsBlanks" dxfId="106" priority="38" stopIfTrue="1">
      <formula>LEN(TRIM(D47))=0</formula>
    </cfRule>
  </conditionalFormatting>
  <conditionalFormatting sqref="D185:J187">
    <cfRule type="containsBlanks" dxfId="105" priority="6" stopIfTrue="1">
      <formula>LEN(TRIM(D185))=0</formula>
    </cfRule>
  </conditionalFormatting>
  <conditionalFormatting sqref="D196:J199">
    <cfRule type="containsBlanks" dxfId="104" priority="5" stopIfTrue="1">
      <formula>LEN(TRIM(D196))=0</formula>
    </cfRule>
  </conditionalFormatting>
  <conditionalFormatting sqref="E21:E32">
    <cfRule type="containsBlanks" dxfId="103" priority="40" stopIfTrue="1">
      <formula>LEN(TRIM(E21))=0</formula>
    </cfRule>
  </conditionalFormatting>
  <conditionalFormatting sqref="E136:E147">
    <cfRule type="containsBlanks" dxfId="102" priority="33" stopIfTrue="1">
      <formula>LEN(TRIM(E136))=0</formula>
    </cfRule>
  </conditionalFormatting>
  <conditionalFormatting sqref="E165:G166">
    <cfRule type="containsBlanks" dxfId="101" priority="10" stopIfTrue="1">
      <formula>LEN(TRIM(E165))=0</formula>
    </cfRule>
  </conditionalFormatting>
  <conditionalFormatting sqref="E162:J164">
    <cfRule type="containsBlanks" dxfId="100" priority="11" stopIfTrue="1">
      <formula>LEN(TRIM(E162))=0</formula>
    </cfRule>
  </conditionalFormatting>
  <conditionalFormatting sqref="F5:H13">
    <cfRule type="containsBlanks" dxfId="99" priority="4" stopIfTrue="1">
      <formula>LEN(TRIM(F5))=0</formula>
    </cfRule>
  </conditionalFormatting>
  <conditionalFormatting sqref="F120:H128">
    <cfRule type="containsBlanks" dxfId="98" priority="2" stopIfTrue="1">
      <formula>LEN(TRIM(F120))=0</formula>
    </cfRule>
  </conditionalFormatting>
  <conditionalFormatting sqref="H59:J67">
    <cfRule type="containsBlanks" dxfId="97" priority="27" stopIfTrue="1">
      <formula>LEN(TRIM(H59))=0</formula>
    </cfRule>
  </conditionalFormatting>
  <conditionalFormatting sqref="H70:J78">
    <cfRule type="containsBlanks" dxfId="96" priority="26" stopIfTrue="1">
      <formula>LEN(TRIM(H70))=0</formula>
    </cfRule>
  </conditionalFormatting>
  <conditionalFormatting sqref="H81:J89">
    <cfRule type="containsBlanks" dxfId="95" priority="25" stopIfTrue="1">
      <formula>LEN(TRIM(H81))=0</formula>
    </cfRule>
  </conditionalFormatting>
  <conditionalFormatting sqref="H92:J100">
    <cfRule type="containsBlanks" dxfId="94" priority="21" stopIfTrue="1">
      <formula>LEN(TRIM(H92))=0</formula>
    </cfRule>
  </conditionalFormatting>
  <conditionalFormatting sqref="H103:J111">
    <cfRule type="containsBlanks" dxfId="93" priority="17" stopIfTrue="1">
      <formula>LEN(TRIM(H103))=0</formula>
    </cfRule>
  </conditionalFormatting>
  <conditionalFormatting sqref="H165:J184">
    <cfRule type="containsBlanks" dxfId="92" priority="9" stopIfTrue="1">
      <formula>LEN(TRIM(H165))=0</formula>
    </cfRule>
  </conditionalFormatting>
  <conditionalFormatting sqref="H188:J195">
    <cfRule type="containsBlanks" dxfId="91" priority="24" stopIfTrue="1">
      <formula>LEN(TRIM(H188))=0</formula>
    </cfRule>
  </conditionalFormatting>
  <conditionalFormatting sqref="H200:J204">
    <cfRule type="containsBlanks" dxfId="90" priority="23" stopIfTrue="1">
      <formula>LEN(TRIM(H200))=0</formula>
    </cfRule>
  </conditionalFormatting>
  <conditionalFormatting sqref="H207:J215">
    <cfRule type="containsBlanks" dxfId="89" priority="15" stopIfTrue="1">
      <formula>LEN(TRIM(H207))=0</formula>
    </cfRule>
  </conditionalFormatting>
  <conditionalFormatting sqref="H218:J226">
    <cfRule type="containsBlanks" dxfId="88" priority="12" stopIfTrue="1">
      <formula>LEN(TRIM(H218))=0</formula>
    </cfRule>
  </conditionalFormatting>
  <conditionalFormatting sqref="K5:L9 K10:K13">
    <cfRule type="containsBlanks" dxfId="87" priority="3" stopIfTrue="1">
      <formula>LEN(TRIM(K5))=0</formula>
    </cfRule>
  </conditionalFormatting>
  <conditionalFormatting sqref="K120:L124 K125:K128">
    <cfRule type="containsBlanks" dxfId="86" priority="1" stopIfTrue="1">
      <formula>LEN(TRIM(K120))=0</formula>
    </cfRule>
  </conditionalFormatting>
  <conditionalFormatting sqref="L47:L113">
    <cfRule type="containsBlanks" dxfId="85" priority="18" stopIfTrue="1">
      <formula>LEN(TRIM(L47))=0</formula>
    </cfRule>
  </conditionalFormatting>
  <conditionalFormatting sqref="L162:L228">
    <cfRule type="containsBlanks" dxfId="84" priority="7" stopIfTrue="1">
      <formula>LEN(TRIM(L162))=0</formula>
    </cfRule>
  </conditionalFormatting>
  <conditionalFormatting sqref="O47:Q113">
    <cfRule type="containsBlanks" dxfId="83" priority="19" stopIfTrue="1">
      <formula>LEN(TRIM(O47))=0</formula>
    </cfRule>
  </conditionalFormatting>
  <conditionalFormatting sqref="O162:Q228">
    <cfRule type="containsBlanks" dxfId="82" priority="13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15FDF4E9-4D8E-442B-8EE2-F0384DD891A4}">
      <formula1>$V$3:$V$5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D52B4-AE91-4ADF-9D4E-F59667905066}">
  <sheetPr codeName="Лист30"/>
  <dimension ref="A1:AB229"/>
  <sheetViews>
    <sheetView topLeftCell="A114" zoomScale="70" zoomScaleNormal="70" workbookViewId="0">
      <selection activeCell="F126" sqref="F126:H126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20"/>
      <c r="S1" s="220"/>
      <c r="T1" s="220"/>
      <c r="U1" s="220"/>
    </row>
    <row r="2" spans="1:24" ht="15.75" thickBot="1">
      <c r="A2" s="258" t="s">
        <v>90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21"/>
      <c r="S2" s="221"/>
      <c r="T2" s="221"/>
      <c r="U2" s="221"/>
    </row>
    <row r="3" spans="1:24" ht="18.75" thickBot="1">
      <c r="A3" s="259" t="s">
        <v>60</v>
      </c>
      <c r="B3" s="260"/>
      <c r="C3" s="260"/>
      <c r="D3" s="260"/>
      <c r="E3" s="261"/>
      <c r="F3" s="37" t="s">
        <v>61</v>
      </c>
      <c r="G3" s="38">
        <f>SUM(J21:J32)+SUM(J136:J147)</f>
        <v>0</v>
      </c>
      <c r="H3" s="38">
        <f>SUM(K21:K32)+SUM(K136:K147)</f>
        <v>0</v>
      </c>
      <c r="I3" s="81" t="s">
        <v>47</v>
      </c>
      <c r="J3" s="82">
        <v>2000</v>
      </c>
      <c r="K3" s="83" t="s">
        <v>54</v>
      </c>
      <c r="L3" s="84">
        <v>720</v>
      </c>
    </row>
    <row r="4" spans="1:24" ht="20.25" customHeight="1">
      <c r="A4" s="468" t="s">
        <v>8</v>
      </c>
      <c r="B4" s="468"/>
      <c r="C4" s="468"/>
      <c r="D4" s="468"/>
      <c r="E4" s="468"/>
      <c r="F4" s="468" t="s">
        <v>34</v>
      </c>
      <c r="G4" s="468"/>
      <c r="H4" s="468"/>
      <c r="I4" s="468" t="s">
        <v>9</v>
      </c>
      <c r="J4" s="468"/>
      <c r="K4" s="468" t="s">
        <v>16</v>
      </c>
      <c r="L4" s="468"/>
      <c r="M4" s="85"/>
      <c r="N4" s="269" t="s">
        <v>28</v>
      </c>
      <c r="O4" s="270"/>
      <c r="P4" s="270"/>
      <c r="Q4" s="270"/>
      <c r="R4" s="270"/>
      <c r="S4" s="270"/>
      <c r="T4" s="270"/>
      <c r="U4" s="271"/>
      <c r="X4" s="86"/>
    </row>
    <row r="5" spans="1:24" ht="14.25">
      <c r="A5" s="466" t="s">
        <v>63</v>
      </c>
      <c r="B5" s="467"/>
      <c r="C5" s="467"/>
      <c r="D5" s="467"/>
      <c r="E5" s="467"/>
      <c r="F5" s="461"/>
      <c r="G5" s="461"/>
      <c r="H5" s="461"/>
      <c r="I5" s="460" t="s">
        <v>430</v>
      </c>
      <c r="J5" s="460" t="s">
        <v>430</v>
      </c>
      <c r="K5" s="461"/>
      <c r="L5" s="461"/>
      <c r="N5" s="296"/>
      <c r="O5" s="280" t="s">
        <v>29</v>
      </c>
      <c r="P5" s="281"/>
      <c r="Q5" s="281"/>
      <c r="R5" s="222"/>
      <c r="S5" s="222"/>
      <c r="T5" s="222"/>
      <c r="U5" s="87"/>
      <c r="X5" s="88"/>
    </row>
    <row r="6" spans="1:24" ht="14.25">
      <c r="A6" s="466" t="s">
        <v>7</v>
      </c>
      <c r="B6" s="467"/>
      <c r="C6" s="467"/>
      <c r="D6" s="467"/>
      <c r="E6" s="465"/>
      <c r="F6" s="461"/>
      <c r="G6" s="461"/>
      <c r="H6" s="461"/>
      <c r="I6" s="460" t="s">
        <v>431</v>
      </c>
      <c r="J6" s="460" t="s">
        <v>431</v>
      </c>
      <c r="K6" s="461"/>
      <c r="L6" s="461"/>
      <c r="N6" s="297"/>
      <c r="O6" s="298"/>
      <c r="P6" s="299"/>
      <c r="Q6" s="299"/>
      <c r="R6" s="225"/>
      <c r="S6" s="225"/>
      <c r="T6" s="225"/>
      <c r="U6" s="89"/>
      <c r="X6" s="88"/>
    </row>
    <row r="7" spans="1:24" ht="16.5" customHeight="1">
      <c r="A7" s="469" t="s">
        <v>46</v>
      </c>
      <c r="B7" s="460"/>
      <c r="C7" s="460"/>
      <c r="D7" s="460"/>
      <c r="E7" s="464"/>
      <c r="F7" s="461"/>
      <c r="G7" s="461"/>
      <c r="H7" s="461"/>
      <c r="I7" s="460" t="s">
        <v>432</v>
      </c>
      <c r="J7" s="460" t="s">
        <v>432</v>
      </c>
      <c r="K7" s="461"/>
      <c r="L7" s="461"/>
      <c r="N7" s="278"/>
      <c r="O7" s="280" t="s">
        <v>30</v>
      </c>
      <c r="P7" s="281"/>
      <c r="Q7" s="282"/>
      <c r="R7" s="223"/>
      <c r="S7" s="223"/>
      <c r="T7" s="223"/>
      <c r="U7" s="87"/>
      <c r="X7" s="88"/>
    </row>
    <row r="8" spans="1:24" ht="16.5" customHeight="1" thickBot="1">
      <c r="A8" s="460"/>
      <c r="B8" s="460"/>
      <c r="C8" s="460"/>
      <c r="D8" s="460"/>
      <c r="E8" s="460"/>
      <c r="F8" s="461"/>
      <c r="G8" s="461"/>
      <c r="H8" s="461"/>
      <c r="I8" s="460" t="s">
        <v>433</v>
      </c>
      <c r="J8" s="460" t="s">
        <v>433</v>
      </c>
      <c r="K8" s="461"/>
      <c r="L8" s="461"/>
      <c r="N8" s="279"/>
      <c r="O8" s="283"/>
      <c r="P8" s="284"/>
      <c r="Q8" s="285"/>
      <c r="R8" s="224"/>
      <c r="S8" s="224"/>
      <c r="T8" s="224"/>
      <c r="U8" s="91"/>
      <c r="X8" s="88"/>
    </row>
    <row r="9" spans="1:24" ht="14.25">
      <c r="A9" s="460"/>
      <c r="B9" s="460"/>
      <c r="C9" s="460"/>
      <c r="D9" s="460"/>
      <c r="E9" s="460"/>
      <c r="F9" s="461"/>
      <c r="G9" s="461"/>
      <c r="H9" s="461"/>
      <c r="I9" s="460" t="s">
        <v>433</v>
      </c>
      <c r="J9" s="460" t="s">
        <v>433</v>
      </c>
      <c r="K9" s="461"/>
      <c r="L9" s="461"/>
      <c r="N9" s="309"/>
      <c r="O9" s="309"/>
      <c r="P9" s="310"/>
      <c r="Q9" s="310"/>
      <c r="R9" s="227"/>
      <c r="S9" s="227"/>
      <c r="T9" s="227"/>
      <c r="U9" s="227"/>
      <c r="X9" s="88"/>
    </row>
    <row r="10" spans="1:24" ht="14.45" customHeight="1">
      <c r="A10" s="460"/>
      <c r="B10" s="460"/>
      <c r="C10" s="460"/>
      <c r="D10" s="460"/>
      <c r="E10" s="460"/>
      <c r="F10" s="461"/>
      <c r="G10" s="461"/>
      <c r="H10" s="461"/>
      <c r="I10" s="464" t="s">
        <v>434</v>
      </c>
      <c r="J10" s="465" t="s">
        <v>434</v>
      </c>
      <c r="K10" s="462"/>
      <c r="L10" s="463"/>
      <c r="N10" s="226"/>
      <c r="O10" s="226"/>
      <c r="P10" s="227"/>
      <c r="Q10" s="227"/>
      <c r="R10" s="227"/>
      <c r="S10" s="227"/>
      <c r="T10" s="227"/>
      <c r="U10" s="227"/>
      <c r="X10" s="88"/>
    </row>
    <row r="11" spans="1:24" ht="14.45" customHeight="1">
      <c r="A11" s="460"/>
      <c r="B11" s="460"/>
      <c r="C11" s="460"/>
      <c r="D11" s="460"/>
      <c r="E11" s="460"/>
      <c r="F11" s="461"/>
      <c r="G11" s="461"/>
      <c r="H11" s="461"/>
      <c r="I11" s="464" t="s">
        <v>435</v>
      </c>
      <c r="J11" s="465" t="s">
        <v>435</v>
      </c>
      <c r="K11" s="462"/>
      <c r="L11" s="463"/>
      <c r="N11" s="226"/>
      <c r="O11" s="226"/>
      <c r="P11" s="227"/>
      <c r="Q11" s="227"/>
      <c r="R11" s="227"/>
      <c r="S11" s="227"/>
      <c r="T11" s="227"/>
      <c r="U11" s="227"/>
      <c r="X11" s="88"/>
    </row>
    <row r="12" spans="1:24" ht="14.45" customHeight="1">
      <c r="A12" s="460"/>
      <c r="B12" s="460"/>
      <c r="C12" s="460"/>
      <c r="D12" s="460"/>
      <c r="E12" s="460"/>
      <c r="F12" s="461"/>
      <c r="G12" s="461"/>
      <c r="H12" s="461"/>
      <c r="I12" s="460"/>
      <c r="J12" s="460"/>
      <c r="K12" s="462"/>
      <c r="L12" s="463"/>
      <c r="N12" s="226"/>
      <c r="O12" s="226"/>
      <c r="P12" s="227"/>
      <c r="Q12" s="227"/>
      <c r="R12" s="227"/>
      <c r="S12" s="227"/>
      <c r="T12" s="227"/>
      <c r="U12" s="227"/>
      <c r="X12" s="88"/>
    </row>
    <row r="13" spans="1:24" ht="14.45" customHeight="1" thickBot="1">
      <c r="A13" s="460"/>
      <c r="B13" s="460"/>
      <c r="C13" s="460"/>
      <c r="D13" s="460"/>
      <c r="E13" s="460"/>
      <c r="F13" s="461"/>
      <c r="G13" s="461"/>
      <c r="H13" s="461"/>
      <c r="I13" s="460"/>
      <c r="J13" s="460"/>
      <c r="K13" s="462"/>
      <c r="L13" s="463"/>
      <c r="N13" s="226"/>
      <c r="O13" s="226"/>
      <c r="P13" s="227"/>
      <c r="Q13" s="227"/>
      <c r="R13" s="227"/>
      <c r="S13" s="227"/>
      <c r="T13" s="227"/>
      <c r="U13" s="227"/>
      <c r="X13" s="88"/>
    </row>
    <row r="14" spans="1:24" ht="18.75" customHeight="1" thickBot="1">
      <c r="A14" s="311" t="s">
        <v>33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3"/>
      <c r="N14" s="314" t="s">
        <v>37</v>
      </c>
      <c r="O14" s="315"/>
      <c r="P14" s="315"/>
      <c r="Q14" s="315"/>
      <c r="R14" s="315"/>
      <c r="S14" s="315"/>
      <c r="T14" s="315"/>
      <c r="U14" s="315"/>
      <c r="V14" s="316"/>
      <c r="X14" s="88"/>
    </row>
    <row r="15" spans="1:24" ht="8.25" customHeight="1">
      <c r="A15" s="300" t="s">
        <v>83</v>
      </c>
      <c r="B15" s="300" t="s">
        <v>51</v>
      </c>
      <c r="C15" s="300" t="s">
        <v>52</v>
      </c>
      <c r="D15" s="300" t="s">
        <v>24</v>
      </c>
      <c r="E15" s="300" t="s">
        <v>53</v>
      </c>
      <c r="F15" s="300" t="s">
        <v>55</v>
      </c>
      <c r="G15" s="300" t="s">
        <v>50</v>
      </c>
      <c r="H15" s="300" t="s">
        <v>64</v>
      </c>
      <c r="I15" s="300" t="s">
        <v>57</v>
      </c>
      <c r="J15" s="300" t="s">
        <v>49</v>
      </c>
      <c r="K15" s="300" t="s">
        <v>35</v>
      </c>
      <c r="L15" s="337" t="s">
        <v>48</v>
      </c>
      <c r="N15" s="324" t="s">
        <v>41</v>
      </c>
      <c r="O15" s="324"/>
      <c r="P15" s="325" t="s">
        <v>42</v>
      </c>
      <c r="Q15" s="326"/>
      <c r="R15" s="326"/>
      <c r="S15" s="326"/>
      <c r="T15" s="326"/>
      <c r="U15" s="327"/>
      <c r="V15" s="324" t="s">
        <v>43</v>
      </c>
      <c r="X15" s="88"/>
    </row>
    <row r="16" spans="1:24" ht="12.75" customHeight="1">
      <c r="A16" s="301"/>
      <c r="B16" s="301"/>
      <c r="C16" s="301"/>
      <c r="D16" s="301"/>
      <c r="E16" s="301"/>
      <c r="F16" s="301"/>
      <c r="G16" s="301"/>
      <c r="H16" s="301"/>
      <c r="I16" s="301"/>
      <c r="J16" s="301"/>
      <c r="K16" s="301"/>
      <c r="L16" s="338"/>
      <c r="N16" s="324"/>
      <c r="O16" s="324"/>
      <c r="P16" s="328"/>
      <c r="Q16" s="329"/>
      <c r="R16" s="329"/>
      <c r="S16" s="329"/>
      <c r="T16" s="329"/>
      <c r="U16" s="330"/>
      <c r="V16" s="324"/>
      <c r="X16" s="88"/>
    </row>
    <row r="17" spans="1:24" ht="12.75" customHeight="1">
      <c r="A17" s="301"/>
      <c r="B17" s="301"/>
      <c r="C17" s="301"/>
      <c r="D17" s="301"/>
      <c r="E17" s="301"/>
      <c r="F17" s="301"/>
      <c r="G17" s="301"/>
      <c r="H17" s="301"/>
      <c r="I17" s="301"/>
      <c r="J17" s="301"/>
      <c r="K17" s="301"/>
      <c r="L17" s="338"/>
      <c r="N17" s="324"/>
      <c r="O17" s="324"/>
      <c r="P17" s="328"/>
      <c r="Q17" s="329"/>
      <c r="R17" s="329"/>
      <c r="S17" s="329"/>
      <c r="T17" s="329"/>
      <c r="U17" s="330"/>
      <c r="V17" s="324"/>
      <c r="X17" s="88"/>
    </row>
    <row r="18" spans="1:24" ht="3.75" customHeight="1">
      <c r="A18" s="301"/>
      <c r="B18" s="301"/>
      <c r="C18" s="301"/>
      <c r="D18" s="301"/>
      <c r="E18" s="301"/>
      <c r="F18" s="301"/>
      <c r="G18" s="301"/>
      <c r="H18" s="301"/>
      <c r="I18" s="301"/>
      <c r="J18" s="301"/>
      <c r="K18" s="301"/>
      <c r="L18" s="338"/>
      <c r="N18" s="324"/>
      <c r="O18" s="324"/>
      <c r="P18" s="331"/>
      <c r="Q18" s="332"/>
      <c r="R18" s="332"/>
      <c r="S18" s="332"/>
      <c r="T18" s="332"/>
      <c r="U18" s="333"/>
      <c r="V18" s="324"/>
      <c r="X18" s="88"/>
    </row>
    <row r="19" spans="1:24" ht="45.75" customHeight="1" thickBot="1">
      <c r="A19" s="301"/>
      <c r="B19" s="301"/>
      <c r="C19" s="301"/>
      <c r="D19" s="302"/>
      <c r="E19" s="302"/>
      <c r="F19" s="302"/>
      <c r="G19" s="302"/>
      <c r="H19" s="302"/>
      <c r="I19" s="302"/>
      <c r="J19" s="302"/>
      <c r="K19" s="302"/>
      <c r="L19" s="338"/>
      <c r="M19" s="98"/>
      <c r="N19" s="334" t="s">
        <v>17</v>
      </c>
      <c r="O19" s="334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227"/>
    </row>
    <row r="20" spans="1:24" ht="14.45" customHeight="1" thickBot="1">
      <c r="A20" s="317"/>
      <c r="B20" s="317"/>
      <c r="C20" s="317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229" t="s">
        <v>18</v>
      </c>
      <c r="O20" s="229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227"/>
    </row>
    <row r="21" spans="1:24" ht="17.25" customHeight="1">
      <c r="A21" s="300">
        <f>A37</f>
        <v>0</v>
      </c>
      <c r="B21" s="318"/>
      <c r="C21" s="318"/>
      <c r="D21" s="320">
        <f>(C21-B21+(C21&lt;B21))*24*60</f>
        <v>0</v>
      </c>
      <c r="E21" s="322"/>
      <c r="F21" s="335">
        <f>IF(E21=0,0,(F37/J3*60))</f>
        <v>0</v>
      </c>
      <c r="G21" s="339">
        <f>IF($K21=0,0,(K21*100)/(D21*$J$3/60))</f>
        <v>0</v>
      </c>
      <c r="H21" s="335">
        <f>P19+P26</f>
        <v>0</v>
      </c>
      <c r="I21" s="339">
        <f>D21-F21-P27</f>
        <v>0</v>
      </c>
      <c r="J21" s="320">
        <f>(D21-H21)/60*E21</f>
        <v>0</v>
      </c>
      <c r="K21" s="341">
        <f>F37</f>
        <v>0</v>
      </c>
      <c r="L21" s="100">
        <f>IF($K21=0,0,K21/J21)</f>
        <v>0</v>
      </c>
      <c r="N21" s="229" t="s">
        <v>19</v>
      </c>
      <c r="O21" s="229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227"/>
      <c r="X21" s="227"/>
    </row>
    <row r="22" spans="1:24" ht="17.25" customHeight="1" thickBot="1">
      <c r="A22" s="317"/>
      <c r="B22" s="319"/>
      <c r="C22" s="319"/>
      <c r="D22" s="321"/>
      <c r="E22" s="323"/>
      <c r="F22" s="336"/>
      <c r="G22" s="340"/>
      <c r="H22" s="336"/>
      <c r="I22" s="340"/>
      <c r="J22" s="321"/>
      <c r="K22" s="342"/>
      <c r="L22" s="101">
        <f>K21-J21</f>
        <v>0</v>
      </c>
      <c r="N22" s="229" t="s">
        <v>20</v>
      </c>
      <c r="O22" s="229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227"/>
      <c r="X22" s="227"/>
    </row>
    <row r="23" spans="1:24" ht="17.25" customHeight="1">
      <c r="A23" s="300">
        <f>A38</f>
        <v>0</v>
      </c>
      <c r="B23" s="318"/>
      <c r="C23" s="318"/>
      <c r="D23" s="320">
        <f>(C23-B23+(C23&lt;B23))*24*60</f>
        <v>0</v>
      </c>
      <c r="E23" s="322"/>
      <c r="F23" s="335">
        <f>IF(E23=0,0,(F38/J3*60))</f>
        <v>0</v>
      </c>
      <c r="G23" s="339">
        <f>IF($K23=0,0,(K23*100)/(D23*$J$3/60))</f>
        <v>0</v>
      </c>
      <c r="H23" s="335">
        <f>Q19+Q26</f>
        <v>0</v>
      </c>
      <c r="I23" s="339">
        <f>D23-F23-Q27</f>
        <v>0</v>
      </c>
      <c r="J23" s="320">
        <f>(D23-H23)/60*E23</f>
        <v>0</v>
      </c>
      <c r="K23" s="341">
        <f>F38</f>
        <v>0</v>
      </c>
      <c r="L23" s="102">
        <f>IF($K23=0,0,K23/J23)</f>
        <v>0</v>
      </c>
      <c r="N23" s="229" t="s">
        <v>27</v>
      </c>
      <c r="O23" s="229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227"/>
      <c r="X23" s="227"/>
    </row>
    <row r="24" spans="1:24" ht="16.899999999999999" customHeight="1" thickBot="1">
      <c r="A24" s="317"/>
      <c r="B24" s="319"/>
      <c r="C24" s="319"/>
      <c r="D24" s="321"/>
      <c r="E24" s="323"/>
      <c r="F24" s="336"/>
      <c r="G24" s="340"/>
      <c r="H24" s="336"/>
      <c r="I24" s="340"/>
      <c r="J24" s="321"/>
      <c r="K24" s="342"/>
      <c r="L24" s="101">
        <f>K23-J23</f>
        <v>0</v>
      </c>
      <c r="N24" s="230" t="s">
        <v>21</v>
      </c>
      <c r="O24" s="230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227"/>
      <c r="X24" s="227"/>
    </row>
    <row r="25" spans="1:24" ht="16.899999999999999" customHeight="1" collapsed="1">
      <c r="A25" s="300">
        <f>A39</f>
        <v>0</v>
      </c>
      <c r="B25" s="318"/>
      <c r="C25" s="318"/>
      <c r="D25" s="320">
        <f>(C25-B25+(C25&lt;B25))*24*60</f>
        <v>0</v>
      </c>
      <c r="E25" s="322"/>
      <c r="F25" s="335">
        <f>IF(E25=0,0,(F39/J3*60))</f>
        <v>0</v>
      </c>
      <c r="G25" s="339">
        <f>IF($K25=0,0,(K25*100)/(D25*$J$3/60))</f>
        <v>0</v>
      </c>
      <c r="H25" s="335">
        <f>R19+R26</f>
        <v>0</v>
      </c>
      <c r="I25" s="339">
        <f>D25-F25-R27</f>
        <v>0</v>
      </c>
      <c r="J25" s="320">
        <f>(D25-H25)/60*E25</f>
        <v>0</v>
      </c>
      <c r="K25" s="341">
        <f>F39</f>
        <v>0</v>
      </c>
      <c r="L25" s="100">
        <f>IF($K25=0,0,K25/J25)</f>
        <v>0</v>
      </c>
      <c r="N25" s="230" t="s">
        <v>39</v>
      </c>
      <c r="O25" s="230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227"/>
      <c r="X25" s="227"/>
    </row>
    <row r="26" spans="1:24" ht="16.899999999999999" customHeight="1" thickBot="1">
      <c r="A26" s="317"/>
      <c r="B26" s="319"/>
      <c r="C26" s="319"/>
      <c r="D26" s="321"/>
      <c r="E26" s="323"/>
      <c r="F26" s="336"/>
      <c r="G26" s="340"/>
      <c r="H26" s="336"/>
      <c r="I26" s="340"/>
      <c r="J26" s="321"/>
      <c r="K26" s="342"/>
      <c r="L26" s="101">
        <f>K25-J25</f>
        <v>0</v>
      </c>
      <c r="N26" s="343" t="s">
        <v>22</v>
      </c>
      <c r="O26" s="343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227"/>
      <c r="X26" s="227"/>
    </row>
    <row r="27" spans="1:24" ht="16.899999999999999" customHeight="1" collapsed="1">
      <c r="A27" s="301">
        <f>A40</f>
        <v>0</v>
      </c>
      <c r="B27" s="348"/>
      <c r="C27" s="348"/>
      <c r="D27" s="346">
        <f>(C27-B27+(C27&lt;B27))*24*60</f>
        <v>0</v>
      </c>
      <c r="E27" s="349"/>
      <c r="F27" s="344">
        <f>IF(E27=0,0,(F40/J3*60))</f>
        <v>0</v>
      </c>
      <c r="G27" s="339">
        <f>IF($K27=0,0,(K27*100)/(D27*$J$3/60))</f>
        <v>0</v>
      </c>
      <c r="H27" s="344">
        <f>S19+S26</f>
        <v>0</v>
      </c>
      <c r="I27" s="345">
        <f>D27-F27-S27</f>
        <v>0</v>
      </c>
      <c r="J27" s="346">
        <f>(D27-H27)/60*E27</f>
        <v>0</v>
      </c>
      <c r="K27" s="341">
        <f>F40</f>
        <v>0</v>
      </c>
      <c r="L27" s="100">
        <f>IF($K27=0,0,K27/J27)</f>
        <v>0</v>
      </c>
      <c r="N27" s="347" t="s">
        <v>15</v>
      </c>
      <c r="O27" s="347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227"/>
      <c r="X27" s="227"/>
    </row>
    <row r="28" spans="1:24" ht="16.899999999999999" customHeight="1" thickBot="1">
      <c r="A28" s="317"/>
      <c r="B28" s="319"/>
      <c r="C28" s="319"/>
      <c r="D28" s="321"/>
      <c r="E28" s="323"/>
      <c r="F28" s="336"/>
      <c r="G28" s="340"/>
      <c r="H28" s="336"/>
      <c r="I28" s="340"/>
      <c r="J28" s="321"/>
      <c r="K28" s="342"/>
      <c r="L28" s="101">
        <f>K27-J27</f>
        <v>0</v>
      </c>
      <c r="N28" s="347"/>
      <c r="O28" s="347"/>
      <c r="P28" s="19"/>
      <c r="Q28" s="19"/>
      <c r="R28" s="19"/>
      <c r="S28" s="19"/>
      <c r="T28" s="19"/>
      <c r="U28" s="19"/>
      <c r="V28" s="19"/>
      <c r="W28" s="227"/>
      <c r="X28" s="227"/>
    </row>
    <row r="29" spans="1:24" ht="16.899999999999999" customHeight="1">
      <c r="A29" s="300">
        <f>A41</f>
        <v>0</v>
      </c>
      <c r="B29" s="318"/>
      <c r="C29" s="318"/>
      <c r="D29" s="320">
        <f>(C29-B29+(C29&lt;B29))*24*60</f>
        <v>0</v>
      </c>
      <c r="E29" s="322"/>
      <c r="F29" s="335">
        <f>IF(E29=0,0,(F41/J3*60))</f>
        <v>0</v>
      </c>
      <c r="G29" s="339">
        <f>IF($K29=0,0,(K29*100)/(D29*$J$3/60))</f>
        <v>0</v>
      </c>
      <c r="H29" s="335">
        <f>T19+T26</f>
        <v>0</v>
      </c>
      <c r="I29" s="339">
        <f>D29-F29-T27</f>
        <v>0</v>
      </c>
      <c r="J29" s="320">
        <f>(D29-H29)/60*E29</f>
        <v>0</v>
      </c>
      <c r="K29" s="341">
        <f>F41</f>
        <v>0</v>
      </c>
      <c r="L29" s="100">
        <f>IF($K29=0,0,K29/J29)</f>
        <v>0</v>
      </c>
      <c r="V29" s="227"/>
      <c r="W29" s="227"/>
      <c r="X29" s="227"/>
    </row>
    <row r="30" spans="1:24" ht="16.899999999999999" customHeight="1" thickBot="1">
      <c r="A30" s="317"/>
      <c r="B30" s="319"/>
      <c r="C30" s="319"/>
      <c r="D30" s="321"/>
      <c r="E30" s="323"/>
      <c r="F30" s="336"/>
      <c r="G30" s="340"/>
      <c r="H30" s="336"/>
      <c r="I30" s="340"/>
      <c r="J30" s="321"/>
      <c r="K30" s="342"/>
      <c r="L30" s="101">
        <f>K29-J29</f>
        <v>0</v>
      </c>
      <c r="V30" s="227"/>
      <c r="W30" s="227"/>
      <c r="X30" s="227"/>
    </row>
    <row r="31" spans="1:24" ht="16.899999999999999" customHeight="1">
      <c r="A31" s="300">
        <f>A42</f>
        <v>0</v>
      </c>
      <c r="B31" s="318"/>
      <c r="C31" s="318"/>
      <c r="D31" s="320">
        <f>(C31-B31+(C31&lt;B31))*24*60</f>
        <v>0</v>
      </c>
      <c r="E31" s="322"/>
      <c r="F31" s="335">
        <f>IF(E31=0,0,(F42/J3*60))</f>
        <v>0</v>
      </c>
      <c r="G31" s="339">
        <f>IF($K31=0,0,(K31*100)/(D31*$J$3/60))</f>
        <v>0</v>
      </c>
      <c r="H31" s="335">
        <f>U19+U26</f>
        <v>0</v>
      </c>
      <c r="I31" s="339">
        <f>D31-F31-U27</f>
        <v>0</v>
      </c>
      <c r="J31" s="320">
        <f>(D31-H31)/60*E31</f>
        <v>0</v>
      </c>
      <c r="K31" s="341">
        <f>F42</f>
        <v>0</v>
      </c>
      <c r="L31" s="100">
        <f>IF($K31=0,0,K31/J31)</f>
        <v>0</v>
      </c>
      <c r="V31" s="227"/>
      <c r="W31" s="227"/>
      <c r="X31" s="227"/>
    </row>
    <row r="32" spans="1:24" ht="16.899999999999999" customHeight="1" thickBot="1">
      <c r="A32" s="317"/>
      <c r="B32" s="319"/>
      <c r="C32" s="319"/>
      <c r="D32" s="321"/>
      <c r="E32" s="323"/>
      <c r="F32" s="336"/>
      <c r="G32" s="340"/>
      <c r="H32" s="336"/>
      <c r="I32" s="340"/>
      <c r="J32" s="321"/>
      <c r="K32" s="342"/>
      <c r="L32" s="103">
        <f>K31-J31</f>
        <v>0</v>
      </c>
      <c r="V32" s="227"/>
      <c r="W32" s="227"/>
      <c r="X32" s="227"/>
    </row>
    <row r="33" spans="1:28" s="104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228" t="s">
        <v>81</v>
      </c>
      <c r="K33" s="140" t="s">
        <v>82</v>
      </c>
      <c r="L33" s="354">
        <f>IF($K34=0,0,K34/J34)</f>
        <v>0</v>
      </c>
      <c r="N33"/>
      <c r="O33"/>
      <c r="P33"/>
      <c r="Q33"/>
      <c r="R33"/>
      <c r="S33"/>
      <c r="T33"/>
      <c r="U33"/>
      <c r="V33" s="227"/>
      <c r="W33" s="105"/>
      <c r="X33" s="105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41">
        <f>J21+J23+J25+J27+J29+J31</f>
        <v>0</v>
      </c>
      <c r="K34" s="140">
        <f>K21+K23+K25+K27+K29+K31</f>
        <v>0</v>
      </c>
      <c r="L34" s="355"/>
      <c r="M34" s="227"/>
      <c r="V34" s="227"/>
      <c r="W34" s="227"/>
      <c r="X34" s="227"/>
    </row>
    <row r="35" spans="1:28" ht="17.25" customHeight="1">
      <c r="A35" s="363" t="s">
        <v>11</v>
      </c>
      <c r="B35" s="364"/>
      <c r="C35" s="364"/>
      <c r="D35" s="364"/>
      <c r="E35" s="337"/>
      <c r="F35" s="300" t="s">
        <v>78</v>
      </c>
      <c r="G35" s="300" t="s">
        <v>80</v>
      </c>
      <c r="H35" s="367"/>
      <c r="I35" s="20"/>
      <c r="J35" s="21"/>
      <c r="K35" s="22"/>
      <c r="L35" s="367" t="s">
        <v>56</v>
      </c>
      <c r="M35" s="356"/>
      <c r="V35" s="227"/>
      <c r="W35" s="106"/>
      <c r="X35" s="106"/>
    </row>
    <row r="36" spans="1:28" ht="17.25" customHeight="1" thickBot="1">
      <c r="A36" s="365"/>
      <c r="B36" s="366"/>
      <c r="C36" s="366"/>
      <c r="D36" s="366"/>
      <c r="E36" s="338"/>
      <c r="F36" s="302"/>
      <c r="G36" s="301"/>
      <c r="H36" s="368"/>
      <c r="I36" s="117"/>
      <c r="J36" s="118"/>
      <c r="K36" s="115"/>
      <c r="L36" s="368"/>
      <c r="M36" s="356"/>
      <c r="V36" s="227"/>
      <c r="W36" s="106"/>
      <c r="X36" s="106"/>
    </row>
    <row r="37" spans="1:28" ht="15.75" thickBot="1">
      <c r="A37" s="357"/>
      <c r="B37" s="358"/>
      <c r="C37" s="358"/>
      <c r="D37" s="358"/>
      <c r="E37" s="359"/>
      <c r="F37" s="62"/>
      <c r="G37" s="119"/>
      <c r="H37" s="120"/>
      <c r="I37" s="121"/>
      <c r="J37" s="122"/>
      <c r="K37" s="123">
        <f>G37</f>
        <v>0</v>
      </c>
      <c r="L37" s="107"/>
      <c r="M37" s="108"/>
      <c r="V37" s="227"/>
      <c r="W37" s="227"/>
      <c r="X37" s="227"/>
    </row>
    <row r="38" spans="1:28" ht="13.5" customHeight="1" thickBot="1">
      <c r="A38" s="360"/>
      <c r="B38" s="361"/>
      <c r="C38" s="361"/>
      <c r="D38" s="361"/>
      <c r="E38" s="362"/>
      <c r="F38" s="62"/>
      <c r="G38" s="124"/>
      <c r="H38" s="109"/>
      <c r="I38" s="110"/>
      <c r="J38" s="111"/>
      <c r="K38" s="17">
        <f t="shared" ref="K38:K42" si="2">G38</f>
        <v>0</v>
      </c>
      <c r="L38" s="64"/>
      <c r="M38" s="108"/>
      <c r="V38" s="227"/>
      <c r="W38" s="227"/>
      <c r="X38" s="227"/>
    </row>
    <row r="39" spans="1:28" ht="13.5" customHeight="1" thickBot="1">
      <c r="A39" s="360"/>
      <c r="B39" s="361"/>
      <c r="C39" s="361"/>
      <c r="D39" s="361"/>
      <c r="E39" s="362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227"/>
      <c r="W39" s="227"/>
      <c r="X39" s="227"/>
    </row>
    <row r="40" spans="1:28" ht="13.5" customHeight="1" thickBot="1">
      <c r="A40" s="360"/>
      <c r="B40" s="361"/>
      <c r="C40" s="361"/>
      <c r="D40" s="361"/>
      <c r="E40" s="362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227"/>
      <c r="W40" s="227"/>
      <c r="X40" s="227"/>
    </row>
    <row r="41" spans="1:28" ht="13.5" customHeight="1" thickBot="1">
      <c r="A41" s="360"/>
      <c r="B41" s="361"/>
      <c r="C41" s="361"/>
      <c r="D41" s="361"/>
      <c r="E41" s="362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227"/>
      <c r="W41" s="227"/>
      <c r="X41" s="227"/>
    </row>
    <row r="42" spans="1:28" ht="13.5" customHeight="1" thickBot="1">
      <c r="A42" s="369"/>
      <c r="B42" s="370"/>
      <c r="C42" s="370"/>
      <c r="D42" s="370"/>
      <c r="E42" s="371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227"/>
      <c r="W42" s="227"/>
      <c r="X42" s="227"/>
    </row>
    <row r="43" spans="1:28" ht="13.5" thickBot="1">
      <c r="A43" s="372" t="s">
        <v>79</v>
      </c>
      <c r="B43" s="373"/>
      <c r="C43" s="373"/>
      <c r="D43" s="373"/>
      <c r="E43" s="373"/>
      <c r="F43" s="374"/>
      <c r="G43" s="373"/>
      <c r="H43" s="373"/>
      <c r="I43" s="373"/>
      <c r="J43" s="375"/>
      <c r="K43" s="116">
        <f>SUM(K37:K42)</f>
        <v>0</v>
      </c>
      <c r="L43" s="116">
        <f>SUM(L38+L38)</f>
        <v>0</v>
      </c>
      <c r="M43" s="112"/>
      <c r="V43" s="227"/>
    </row>
    <row r="44" spans="1:28" ht="12.75" customHeight="1" thickBot="1"/>
    <row r="45" spans="1:28" ht="12.75" customHeight="1" thickBot="1">
      <c r="A45" s="376" t="s">
        <v>11</v>
      </c>
      <c r="B45" s="376" t="s">
        <v>59</v>
      </c>
      <c r="C45" s="378"/>
      <c r="D45" s="380" t="s">
        <v>58</v>
      </c>
      <c r="E45" s="378" t="s">
        <v>1</v>
      </c>
      <c r="F45" s="383" t="s">
        <v>6</v>
      </c>
      <c r="G45" s="384"/>
      <c r="H45" s="380" t="s">
        <v>5</v>
      </c>
      <c r="I45" s="388" t="s">
        <v>12</v>
      </c>
      <c r="J45" s="389"/>
      <c r="K45" s="380" t="s">
        <v>38</v>
      </c>
      <c r="L45" s="376" t="s">
        <v>0</v>
      </c>
      <c r="M45" s="383"/>
      <c r="N45" s="384"/>
      <c r="O45" s="380" t="s">
        <v>4</v>
      </c>
      <c r="P45" s="380" t="s">
        <v>2</v>
      </c>
      <c r="Q45" s="380" t="s">
        <v>3</v>
      </c>
      <c r="S45" s="390" t="s">
        <v>26</v>
      </c>
      <c r="T45" s="391"/>
      <c r="U45" s="391"/>
      <c r="V45" s="391"/>
      <c r="W45" s="391"/>
      <c r="X45" s="391"/>
      <c r="Y45" s="391"/>
      <c r="Z45" s="392"/>
    </row>
    <row r="46" spans="1:28" s="85" customFormat="1" ht="25.5" customHeight="1" thickBot="1">
      <c r="A46" s="377"/>
      <c r="B46" s="377"/>
      <c r="C46" s="379"/>
      <c r="D46" s="381"/>
      <c r="E46" s="382"/>
      <c r="F46" s="385"/>
      <c r="G46" s="386"/>
      <c r="H46" s="387"/>
      <c r="I46" s="27" t="s">
        <v>13</v>
      </c>
      <c r="J46" s="28" t="s">
        <v>14</v>
      </c>
      <c r="K46" s="381"/>
      <c r="L46" s="377"/>
      <c r="M46" s="399"/>
      <c r="N46" s="400"/>
      <c r="O46" s="381"/>
      <c r="P46" s="381"/>
      <c r="Q46" s="381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405">
        <f>A37</f>
        <v>0</v>
      </c>
      <c r="B47" s="23">
        <f>B21</f>
        <v>0</v>
      </c>
      <c r="C47" s="23">
        <f>B47+1/24</f>
        <v>4.1666666666666664E-2</v>
      </c>
      <c r="D47" s="1"/>
      <c r="E47" s="233"/>
      <c r="F47" s="408"/>
      <c r="G47" s="409"/>
      <c r="H47" s="2"/>
      <c r="I47" s="3"/>
      <c r="J47" s="3"/>
      <c r="K47" s="29">
        <f>(J47-I47+(J47&lt;I47))*24*60</f>
        <v>0</v>
      </c>
      <c r="L47" s="410"/>
      <c r="M47" s="411"/>
      <c r="N47" s="412"/>
      <c r="O47" s="35">
        <f t="shared" ref="O47:O110" si="3">IF(H47=$V$5,$F$7,"")</f>
        <v>0</v>
      </c>
      <c r="P47" s="233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406"/>
      <c r="B48" s="24">
        <f>C47</f>
        <v>4.1666666666666664E-2</v>
      </c>
      <c r="C48" s="24">
        <f>B48+1/24</f>
        <v>8.3333333333333329E-2</v>
      </c>
      <c r="D48" s="5"/>
      <c r="E48" s="231"/>
      <c r="F48" s="393"/>
      <c r="G48" s="394"/>
      <c r="H48" s="6"/>
      <c r="I48" s="7"/>
      <c r="J48" s="7"/>
      <c r="K48" s="30">
        <f t="shared" ref="K48:K111" si="4">(J48-I48+(J48&lt;I48))*24*60</f>
        <v>0</v>
      </c>
      <c r="L48" s="395"/>
      <c r="M48" s="396"/>
      <c r="N48" s="397"/>
      <c r="O48" s="36">
        <f t="shared" si="3"/>
        <v>0</v>
      </c>
      <c r="P48" s="231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406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231"/>
      <c r="F49" s="398"/>
      <c r="G49" s="398"/>
      <c r="H49" s="6"/>
      <c r="I49" s="7"/>
      <c r="J49" s="7"/>
      <c r="K49" s="30">
        <f t="shared" si="4"/>
        <v>0</v>
      </c>
      <c r="L49" s="395"/>
      <c r="M49" s="396"/>
      <c r="N49" s="397"/>
      <c r="O49" s="36">
        <f t="shared" si="3"/>
        <v>0</v>
      </c>
      <c r="P49" s="231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406"/>
      <c r="B50" s="24">
        <f t="shared" si="13"/>
        <v>0.125</v>
      </c>
      <c r="C50" s="24">
        <f t="shared" si="14"/>
        <v>0.16666666666666666</v>
      </c>
      <c r="D50" s="5"/>
      <c r="E50" s="231"/>
      <c r="F50" s="398"/>
      <c r="G50" s="398"/>
      <c r="H50" s="6"/>
      <c r="I50" s="7"/>
      <c r="J50" s="7"/>
      <c r="K50" s="30">
        <f t="shared" si="4"/>
        <v>0</v>
      </c>
      <c r="L50" s="395"/>
      <c r="M50" s="396"/>
      <c r="N50" s="397"/>
      <c r="O50" s="36">
        <f t="shared" si="3"/>
        <v>0</v>
      </c>
      <c r="P50" s="231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406"/>
      <c r="B51" s="24">
        <f t="shared" si="13"/>
        <v>0.16666666666666666</v>
      </c>
      <c r="C51" s="24">
        <f t="shared" si="14"/>
        <v>0.20833333333333331</v>
      </c>
      <c r="D51" s="5"/>
      <c r="E51" s="231"/>
      <c r="F51" s="398"/>
      <c r="G51" s="398"/>
      <c r="H51" s="6"/>
      <c r="I51" s="7"/>
      <c r="J51" s="7"/>
      <c r="K51" s="30">
        <f t="shared" si="4"/>
        <v>0</v>
      </c>
      <c r="L51" s="395"/>
      <c r="M51" s="396"/>
      <c r="N51" s="397"/>
      <c r="O51" s="36">
        <f t="shared" si="3"/>
        <v>0</v>
      </c>
      <c r="P51" s="231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406"/>
      <c r="B52" s="24">
        <f t="shared" si="13"/>
        <v>0.20833333333333331</v>
      </c>
      <c r="C52" s="24">
        <f t="shared" si="14"/>
        <v>0.24999999999999997</v>
      </c>
      <c r="D52" s="5"/>
      <c r="E52" s="231"/>
      <c r="F52" s="398"/>
      <c r="G52" s="398"/>
      <c r="H52" s="6"/>
      <c r="I52" s="7"/>
      <c r="J52" s="7"/>
      <c r="K52" s="30">
        <f t="shared" si="4"/>
        <v>0</v>
      </c>
      <c r="L52" s="395"/>
      <c r="M52" s="396"/>
      <c r="N52" s="397"/>
      <c r="O52" s="36">
        <f t="shared" si="3"/>
        <v>0</v>
      </c>
      <c r="P52" s="231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406"/>
      <c r="B53" s="24">
        <f t="shared" si="13"/>
        <v>0.24999999999999997</v>
      </c>
      <c r="C53" s="24">
        <f t="shared" si="14"/>
        <v>0.29166666666666663</v>
      </c>
      <c r="D53" s="5"/>
      <c r="E53" s="234"/>
      <c r="F53" s="398"/>
      <c r="G53" s="398"/>
      <c r="H53" s="6"/>
      <c r="I53" s="7"/>
      <c r="J53" s="7"/>
      <c r="K53" s="30">
        <f t="shared" si="4"/>
        <v>0</v>
      </c>
      <c r="L53" s="395"/>
      <c r="M53" s="396"/>
      <c r="N53" s="397"/>
      <c r="O53" s="36">
        <f t="shared" si="3"/>
        <v>0</v>
      </c>
      <c r="P53" s="231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406"/>
      <c r="B54" s="24">
        <f t="shared" si="13"/>
        <v>0.29166666666666663</v>
      </c>
      <c r="C54" s="24">
        <f t="shared" si="14"/>
        <v>0.33333333333333331</v>
      </c>
      <c r="D54" s="5"/>
      <c r="E54" s="234"/>
      <c r="F54" s="393"/>
      <c r="G54" s="394"/>
      <c r="H54" s="6"/>
      <c r="I54" s="7"/>
      <c r="J54" s="7"/>
      <c r="K54" s="30">
        <f t="shared" si="4"/>
        <v>0</v>
      </c>
      <c r="L54" s="395"/>
      <c r="M54" s="396"/>
      <c r="N54" s="397"/>
      <c r="O54" s="36">
        <f t="shared" si="3"/>
        <v>0</v>
      </c>
      <c r="P54" s="231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406"/>
      <c r="B55" s="24">
        <f t="shared" si="13"/>
        <v>0.33333333333333331</v>
      </c>
      <c r="C55" s="24">
        <f t="shared" si="14"/>
        <v>0.375</v>
      </c>
      <c r="D55" s="5"/>
      <c r="E55" s="234"/>
      <c r="F55" s="393"/>
      <c r="G55" s="394"/>
      <c r="H55" s="6"/>
      <c r="I55" s="7"/>
      <c r="J55" s="7"/>
      <c r="K55" s="30">
        <f t="shared" si="4"/>
        <v>0</v>
      </c>
      <c r="L55" s="395"/>
      <c r="M55" s="396"/>
      <c r="N55" s="397"/>
      <c r="O55" s="36">
        <f t="shared" si="3"/>
        <v>0</v>
      </c>
      <c r="P55" s="231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406"/>
      <c r="B56" s="24">
        <f t="shared" si="13"/>
        <v>0.375</v>
      </c>
      <c r="C56" s="24">
        <f t="shared" si="14"/>
        <v>0.41666666666666669</v>
      </c>
      <c r="D56" s="5"/>
      <c r="E56" s="234"/>
      <c r="F56" s="398"/>
      <c r="G56" s="398"/>
      <c r="H56" s="6"/>
      <c r="I56" s="7"/>
      <c r="J56" s="7"/>
      <c r="K56" s="30">
        <f t="shared" si="4"/>
        <v>0</v>
      </c>
      <c r="L56" s="395"/>
      <c r="M56" s="396"/>
      <c r="N56" s="397"/>
      <c r="O56" s="36">
        <f t="shared" si="3"/>
        <v>0</v>
      </c>
      <c r="P56" s="231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406"/>
      <c r="B57" s="24">
        <f t="shared" si="13"/>
        <v>0.41666666666666669</v>
      </c>
      <c r="C57" s="24">
        <f t="shared" si="14"/>
        <v>0.45833333333333337</v>
      </c>
      <c r="D57" s="10"/>
      <c r="E57" s="234"/>
      <c r="F57" s="398"/>
      <c r="G57" s="398"/>
      <c r="H57" s="6"/>
      <c r="I57" s="7"/>
      <c r="J57" s="7"/>
      <c r="K57" s="30">
        <f t="shared" si="4"/>
        <v>0</v>
      </c>
      <c r="L57" s="395"/>
      <c r="M57" s="396"/>
      <c r="N57" s="397"/>
      <c r="O57" s="36">
        <f t="shared" si="3"/>
        <v>0</v>
      </c>
      <c r="P57" s="231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407"/>
      <c r="B58" s="25">
        <f t="shared" si="13"/>
        <v>0.45833333333333337</v>
      </c>
      <c r="C58" s="26">
        <f t="shared" si="14"/>
        <v>0.5</v>
      </c>
      <c r="D58" s="235"/>
      <c r="E58" s="235"/>
      <c r="F58" s="401"/>
      <c r="G58" s="401"/>
      <c r="H58" s="6"/>
      <c r="I58" s="13"/>
      <c r="J58" s="13"/>
      <c r="K58" s="31">
        <f t="shared" si="4"/>
        <v>0</v>
      </c>
      <c r="L58" s="402"/>
      <c r="M58" s="403"/>
      <c r="N58" s="404"/>
      <c r="O58" s="231">
        <f t="shared" si="3"/>
        <v>0</v>
      </c>
      <c r="P58" s="232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405">
        <f>A38</f>
        <v>0</v>
      </c>
      <c r="B59" s="23">
        <f>B23</f>
        <v>0</v>
      </c>
      <c r="C59" s="23">
        <f>B59+1/24</f>
        <v>4.1666666666666664E-2</v>
      </c>
      <c r="D59" s="1"/>
      <c r="E59" s="233"/>
      <c r="F59" s="408"/>
      <c r="G59" s="409"/>
      <c r="H59" s="2"/>
      <c r="I59" s="3"/>
      <c r="J59" s="3"/>
      <c r="K59" s="29">
        <f t="shared" si="4"/>
        <v>0</v>
      </c>
      <c r="L59" s="410"/>
      <c r="M59" s="411"/>
      <c r="N59" s="412"/>
      <c r="O59" s="35">
        <f t="shared" si="3"/>
        <v>0</v>
      </c>
      <c r="P59" s="233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406"/>
      <c r="B60" s="24">
        <f>C59</f>
        <v>4.1666666666666664E-2</v>
      </c>
      <c r="C60" s="24">
        <f>B60+1/24</f>
        <v>8.3333333333333329E-2</v>
      </c>
      <c r="D60" s="5"/>
      <c r="E60" s="231"/>
      <c r="F60" s="393"/>
      <c r="G60" s="394"/>
      <c r="H60" s="6"/>
      <c r="I60" s="7"/>
      <c r="J60" s="7"/>
      <c r="K60" s="30">
        <f t="shared" si="4"/>
        <v>0</v>
      </c>
      <c r="L60" s="395"/>
      <c r="M60" s="396"/>
      <c r="N60" s="397"/>
      <c r="O60" s="36">
        <f t="shared" si="3"/>
        <v>0</v>
      </c>
      <c r="P60" s="231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406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231"/>
      <c r="F61" s="398"/>
      <c r="G61" s="398"/>
      <c r="H61" s="6"/>
      <c r="I61" s="7"/>
      <c r="J61" s="7"/>
      <c r="K61" s="30">
        <f t="shared" si="4"/>
        <v>0</v>
      </c>
      <c r="L61" s="395"/>
      <c r="M61" s="396"/>
      <c r="N61" s="397"/>
      <c r="O61" s="36">
        <f t="shared" si="3"/>
        <v>0</v>
      </c>
      <c r="P61" s="231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406"/>
      <c r="B62" s="24">
        <f t="shared" si="15"/>
        <v>0.125</v>
      </c>
      <c r="C62" s="24">
        <f t="shared" si="16"/>
        <v>0.16666666666666666</v>
      </c>
      <c r="D62" s="5"/>
      <c r="E62" s="231"/>
      <c r="F62" s="398"/>
      <c r="G62" s="398"/>
      <c r="H62" s="6"/>
      <c r="I62" s="7"/>
      <c r="J62" s="7"/>
      <c r="K62" s="30">
        <f t="shared" si="4"/>
        <v>0</v>
      </c>
      <c r="L62" s="395"/>
      <c r="M62" s="396"/>
      <c r="N62" s="397"/>
      <c r="O62" s="36">
        <f t="shared" si="3"/>
        <v>0</v>
      </c>
      <c r="P62" s="231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406"/>
      <c r="B63" s="24">
        <f t="shared" si="15"/>
        <v>0.16666666666666666</v>
      </c>
      <c r="C63" s="24">
        <f t="shared" si="16"/>
        <v>0.20833333333333331</v>
      </c>
      <c r="D63" s="5"/>
      <c r="E63" s="231"/>
      <c r="F63" s="398"/>
      <c r="G63" s="398"/>
      <c r="H63" s="6"/>
      <c r="I63" s="7"/>
      <c r="J63" s="7"/>
      <c r="K63" s="30">
        <f t="shared" si="4"/>
        <v>0</v>
      </c>
      <c r="L63" s="395"/>
      <c r="M63" s="396"/>
      <c r="N63" s="397"/>
      <c r="O63" s="36">
        <f t="shared" si="3"/>
        <v>0</v>
      </c>
      <c r="P63" s="231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406"/>
      <c r="B64" s="24">
        <f t="shared" si="15"/>
        <v>0.20833333333333331</v>
      </c>
      <c r="C64" s="24">
        <f t="shared" si="16"/>
        <v>0.24999999999999997</v>
      </c>
      <c r="D64" s="5"/>
      <c r="E64" s="231"/>
      <c r="F64" s="398"/>
      <c r="G64" s="398"/>
      <c r="H64" s="6"/>
      <c r="I64" s="7"/>
      <c r="J64" s="7"/>
      <c r="K64" s="30">
        <f t="shared" si="4"/>
        <v>0</v>
      </c>
      <c r="L64" s="395"/>
      <c r="M64" s="396"/>
      <c r="N64" s="397"/>
      <c r="O64" s="36">
        <f t="shared" si="3"/>
        <v>0</v>
      </c>
      <c r="P64" s="231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406"/>
      <c r="B65" s="24">
        <f t="shared" si="15"/>
        <v>0.24999999999999997</v>
      </c>
      <c r="C65" s="24">
        <f t="shared" si="16"/>
        <v>0.29166666666666663</v>
      </c>
      <c r="D65" s="5"/>
      <c r="E65" s="234"/>
      <c r="F65" s="398"/>
      <c r="G65" s="398"/>
      <c r="H65" s="6"/>
      <c r="I65" s="7"/>
      <c r="J65" s="7"/>
      <c r="K65" s="30">
        <f t="shared" si="4"/>
        <v>0</v>
      </c>
      <c r="L65" s="395"/>
      <c r="M65" s="396"/>
      <c r="N65" s="397"/>
      <c r="O65" s="36">
        <f t="shared" si="3"/>
        <v>0</v>
      </c>
      <c r="P65" s="231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406"/>
      <c r="B66" s="24">
        <f t="shared" si="15"/>
        <v>0.29166666666666663</v>
      </c>
      <c r="C66" s="24">
        <f t="shared" si="16"/>
        <v>0.33333333333333331</v>
      </c>
      <c r="D66" s="5"/>
      <c r="E66" s="234"/>
      <c r="F66" s="393"/>
      <c r="G66" s="394"/>
      <c r="H66" s="6"/>
      <c r="I66" s="7"/>
      <c r="J66" s="7"/>
      <c r="K66" s="30">
        <f t="shared" si="4"/>
        <v>0</v>
      </c>
      <c r="L66" s="395"/>
      <c r="M66" s="396"/>
      <c r="N66" s="397"/>
      <c r="O66" s="36">
        <f t="shared" si="3"/>
        <v>0</v>
      </c>
      <c r="P66" s="231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406"/>
      <c r="B67" s="24">
        <f t="shared" si="15"/>
        <v>0.33333333333333331</v>
      </c>
      <c r="C67" s="24">
        <f t="shared" si="16"/>
        <v>0.375</v>
      </c>
      <c r="D67" s="5"/>
      <c r="E67" s="234"/>
      <c r="F67" s="393"/>
      <c r="G67" s="394"/>
      <c r="H67" s="6"/>
      <c r="I67" s="7"/>
      <c r="J67" s="7"/>
      <c r="K67" s="30">
        <f t="shared" si="4"/>
        <v>0</v>
      </c>
      <c r="L67" s="395"/>
      <c r="M67" s="396"/>
      <c r="N67" s="397"/>
      <c r="O67" s="36">
        <f t="shared" si="3"/>
        <v>0</v>
      </c>
      <c r="P67" s="231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406"/>
      <c r="B68" s="24">
        <f t="shared" si="15"/>
        <v>0.375</v>
      </c>
      <c r="C68" s="24">
        <f t="shared" si="16"/>
        <v>0.41666666666666669</v>
      </c>
      <c r="D68" s="5"/>
      <c r="E68" s="234"/>
      <c r="F68" s="398"/>
      <c r="G68" s="398"/>
      <c r="H68" s="6"/>
      <c r="I68" s="7"/>
      <c r="J68" s="7"/>
      <c r="K68" s="30">
        <f t="shared" si="4"/>
        <v>0</v>
      </c>
      <c r="L68" s="395"/>
      <c r="M68" s="396"/>
      <c r="N68" s="397"/>
      <c r="O68" s="36">
        <f t="shared" si="3"/>
        <v>0</v>
      </c>
      <c r="P68" s="231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407"/>
      <c r="B69" s="25">
        <f t="shared" si="15"/>
        <v>0.41666666666666669</v>
      </c>
      <c r="C69" s="25">
        <f t="shared" si="16"/>
        <v>0.45833333333333337</v>
      </c>
      <c r="D69" s="15"/>
      <c r="E69" s="235"/>
      <c r="F69" s="401"/>
      <c r="G69" s="401"/>
      <c r="H69" s="12"/>
      <c r="I69" s="13"/>
      <c r="J69" s="13"/>
      <c r="K69" s="31">
        <f t="shared" si="4"/>
        <v>0</v>
      </c>
      <c r="L69" s="402"/>
      <c r="M69" s="403"/>
      <c r="N69" s="404"/>
      <c r="O69" s="231">
        <f t="shared" si="3"/>
        <v>0</v>
      </c>
      <c r="P69" s="232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405">
        <f>A39</f>
        <v>0</v>
      </c>
      <c r="B70" s="23">
        <f>B25</f>
        <v>0</v>
      </c>
      <c r="C70" s="23">
        <f>B70+1/24</f>
        <v>4.1666666666666664E-2</v>
      </c>
      <c r="D70" s="1"/>
      <c r="E70" s="233"/>
      <c r="F70" s="408"/>
      <c r="G70" s="409"/>
      <c r="H70" s="2"/>
      <c r="I70" s="3"/>
      <c r="J70" s="3"/>
      <c r="K70" s="29">
        <f t="shared" si="4"/>
        <v>0</v>
      </c>
      <c r="L70" s="410"/>
      <c r="M70" s="411"/>
      <c r="N70" s="412"/>
      <c r="O70" s="35">
        <f t="shared" si="3"/>
        <v>0</v>
      </c>
      <c r="P70" s="233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406"/>
      <c r="B71" s="24">
        <f>C70</f>
        <v>4.1666666666666664E-2</v>
      </c>
      <c r="C71" s="24">
        <f>B71+1/24</f>
        <v>8.3333333333333329E-2</v>
      </c>
      <c r="D71" s="5"/>
      <c r="E71" s="231"/>
      <c r="F71" s="393"/>
      <c r="G71" s="394"/>
      <c r="H71" s="6"/>
      <c r="I71" s="7"/>
      <c r="J71" s="7"/>
      <c r="K71" s="30">
        <f t="shared" si="4"/>
        <v>0</v>
      </c>
      <c r="L71" s="395"/>
      <c r="M71" s="396"/>
      <c r="N71" s="397"/>
      <c r="O71" s="36">
        <f t="shared" si="3"/>
        <v>0</v>
      </c>
      <c r="P71" s="231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40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231"/>
      <c r="F72" s="398"/>
      <c r="G72" s="398"/>
      <c r="H72" s="6"/>
      <c r="I72" s="7"/>
      <c r="J72" s="7"/>
      <c r="K72" s="30">
        <f t="shared" si="4"/>
        <v>0</v>
      </c>
      <c r="L72" s="395"/>
      <c r="M72" s="396"/>
      <c r="N72" s="397"/>
      <c r="O72" s="36">
        <f t="shared" si="3"/>
        <v>0</v>
      </c>
      <c r="P72" s="231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406"/>
      <c r="B73" s="24">
        <f t="shared" si="17"/>
        <v>0.125</v>
      </c>
      <c r="C73" s="24">
        <f t="shared" si="18"/>
        <v>0.16666666666666666</v>
      </c>
      <c r="D73" s="5"/>
      <c r="E73" s="231"/>
      <c r="F73" s="398"/>
      <c r="G73" s="398"/>
      <c r="H73" s="6"/>
      <c r="I73" s="7"/>
      <c r="J73" s="7"/>
      <c r="K73" s="30">
        <f t="shared" si="4"/>
        <v>0</v>
      </c>
      <c r="L73" s="395"/>
      <c r="M73" s="396"/>
      <c r="N73" s="397"/>
      <c r="O73" s="36">
        <f t="shared" si="3"/>
        <v>0</v>
      </c>
      <c r="P73" s="231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406"/>
      <c r="B74" s="24">
        <f t="shared" si="17"/>
        <v>0.16666666666666666</v>
      </c>
      <c r="C74" s="24">
        <f t="shared" si="18"/>
        <v>0.20833333333333331</v>
      </c>
      <c r="D74" s="5"/>
      <c r="E74" s="231"/>
      <c r="F74" s="398"/>
      <c r="G74" s="398"/>
      <c r="H74" s="6"/>
      <c r="I74" s="7"/>
      <c r="J74" s="7"/>
      <c r="K74" s="30">
        <f t="shared" si="4"/>
        <v>0</v>
      </c>
      <c r="L74" s="395"/>
      <c r="M74" s="396"/>
      <c r="N74" s="397"/>
      <c r="O74" s="36">
        <f t="shared" si="3"/>
        <v>0</v>
      </c>
      <c r="P74" s="231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406"/>
      <c r="B75" s="24">
        <f t="shared" si="17"/>
        <v>0.20833333333333331</v>
      </c>
      <c r="C75" s="24">
        <f t="shared" si="18"/>
        <v>0.24999999999999997</v>
      </c>
      <c r="D75" s="5"/>
      <c r="E75" s="231"/>
      <c r="F75" s="398"/>
      <c r="G75" s="398"/>
      <c r="H75" s="6"/>
      <c r="I75" s="7"/>
      <c r="J75" s="7"/>
      <c r="K75" s="30">
        <f t="shared" si="4"/>
        <v>0</v>
      </c>
      <c r="L75" s="395"/>
      <c r="M75" s="396"/>
      <c r="N75" s="397"/>
      <c r="O75" s="36">
        <f t="shared" si="3"/>
        <v>0</v>
      </c>
      <c r="P75" s="231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406"/>
      <c r="B76" s="24">
        <f t="shared" si="17"/>
        <v>0.24999999999999997</v>
      </c>
      <c r="C76" s="24">
        <f t="shared" si="18"/>
        <v>0.29166666666666663</v>
      </c>
      <c r="D76" s="5"/>
      <c r="E76" s="234"/>
      <c r="F76" s="398"/>
      <c r="G76" s="398"/>
      <c r="H76" s="6"/>
      <c r="I76" s="7"/>
      <c r="J76" s="7"/>
      <c r="K76" s="30">
        <f t="shared" si="4"/>
        <v>0</v>
      </c>
      <c r="L76" s="395"/>
      <c r="M76" s="396"/>
      <c r="N76" s="397"/>
      <c r="O76" s="36">
        <f t="shared" si="3"/>
        <v>0</v>
      </c>
      <c r="P76" s="231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406"/>
      <c r="B77" s="24">
        <f t="shared" si="17"/>
        <v>0.29166666666666663</v>
      </c>
      <c r="C77" s="24">
        <f t="shared" si="18"/>
        <v>0.33333333333333331</v>
      </c>
      <c r="D77" s="5"/>
      <c r="E77" s="234"/>
      <c r="F77" s="393"/>
      <c r="G77" s="394"/>
      <c r="H77" s="6"/>
      <c r="I77" s="7"/>
      <c r="J77" s="7"/>
      <c r="K77" s="30">
        <f t="shared" si="4"/>
        <v>0</v>
      </c>
      <c r="L77" s="395"/>
      <c r="M77" s="396"/>
      <c r="N77" s="397"/>
      <c r="O77" s="36">
        <f t="shared" si="3"/>
        <v>0</v>
      </c>
      <c r="P77" s="231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406"/>
      <c r="B78" s="24">
        <f t="shared" si="17"/>
        <v>0.33333333333333331</v>
      </c>
      <c r="C78" s="24">
        <f t="shared" si="18"/>
        <v>0.375</v>
      </c>
      <c r="D78" s="5"/>
      <c r="E78" s="234"/>
      <c r="F78" s="393"/>
      <c r="G78" s="394"/>
      <c r="H78" s="6"/>
      <c r="I78" s="7"/>
      <c r="J78" s="7"/>
      <c r="K78" s="30">
        <f t="shared" si="4"/>
        <v>0</v>
      </c>
      <c r="L78" s="395"/>
      <c r="M78" s="396"/>
      <c r="N78" s="397"/>
      <c r="O78" s="36">
        <f t="shared" si="3"/>
        <v>0</v>
      </c>
      <c r="P78" s="231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406"/>
      <c r="B79" s="24">
        <f t="shared" si="17"/>
        <v>0.375</v>
      </c>
      <c r="C79" s="24">
        <f t="shared" si="18"/>
        <v>0.41666666666666669</v>
      </c>
      <c r="D79" s="5"/>
      <c r="E79" s="234"/>
      <c r="F79" s="398"/>
      <c r="G79" s="398"/>
      <c r="H79" s="6"/>
      <c r="I79" s="7"/>
      <c r="J79" s="7"/>
      <c r="K79" s="30">
        <f t="shared" si="4"/>
        <v>0</v>
      </c>
      <c r="L79" s="395"/>
      <c r="M79" s="396"/>
      <c r="N79" s="397"/>
      <c r="O79" s="36">
        <f t="shared" si="3"/>
        <v>0</v>
      </c>
      <c r="P79" s="231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407"/>
      <c r="B80" s="25">
        <f t="shared" si="17"/>
        <v>0.41666666666666669</v>
      </c>
      <c r="C80" s="25">
        <f t="shared" si="18"/>
        <v>0.45833333333333337</v>
      </c>
      <c r="D80" s="15"/>
      <c r="E80" s="235"/>
      <c r="F80" s="401"/>
      <c r="G80" s="401"/>
      <c r="H80" s="12"/>
      <c r="I80" s="13"/>
      <c r="J80" s="13"/>
      <c r="K80" s="31">
        <f t="shared" si="4"/>
        <v>0</v>
      </c>
      <c r="L80" s="402"/>
      <c r="M80" s="403"/>
      <c r="N80" s="404"/>
      <c r="O80" s="231">
        <f t="shared" si="3"/>
        <v>0</v>
      </c>
      <c r="P80" s="232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405">
        <f>A40</f>
        <v>0</v>
      </c>
      <c r="B81" s="23">
        <f>B27</f>
        <v>0</v>
      </c>
      <c r="C81" s="23">
        <f>B81+1/24</f>
        <v>4.1666666666666664E-2</v>
      </c>
      <c r="D81" s="1"/>
      <c r="E81" s="233"/>
      <c r="F81" s="408"/>
      <c r="G81" s="409"/>
      <c r="H81" s="2"/>
      <c r="I81" s="3"/>
      <c r="J81" s="3"/>
      <c r="K81" s="29">
        <f t="shared" si="4"/>
        <v>0</v>
      </c>
      <c r="L81" s="410"/>
      <c r="M81" s="411"/>
      <c r="N81" s="412"/>
      <c r="O81" s="35">
        <f t="shared" si="3"/>
        <v>0</v>
      </c>
      <c r="P81" s="233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406"/>
      <c r="B82" s="24">
        <f>C81</f>
        <v>4.1666666666666664E-2</v>
      </c>
      <c r="C82" s="24">
        <f>B82+1/24</f>
        <v>8.3333333333333329E-2</v>
      </c>
      <c r="D82" s="5"/>
      <c r="E82" s="231"/>
      <c r="F82" s="393"/>
      <c r="G82" s="394"/>
      <c r="H82" s="6"/>
      <c r="I82" s="7"/>
      <c r="J82" s="7"/>
      <c r="K82" s="30">
        <f t="shared" si="4"/>
        <v>0</v>
      </c>
      <c r="L82" s="395"/>
      <c r="M82" s="396"/>
      <c r="N82" s="397"/>
      <c r="O82" s="36">
        <f t="shared" si="3"/>
        <v>0</v>
      </c>
      <c r="P82" s="231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40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231"/>
      <c r="F83" s="398"/>
      <c r="G83" s="398"/>
      <c r="H83" s="6"/>
      <c r="I83" s="7"/>
      <c r="J83" s="7"/>
      <c r="K83" s="30">
        <f t="shared" si="4"/>
        <v>0</v>
      </c>
      <c r="L83" s="395"/>
      <c r="M83" s="396"/>
      <c r="N83" s="397"/>
      <c r="O83" s="36">
        <f t="shared" si="3"/>
        <v>0</v>
      </c>
      <c r="P83" s="231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406"/>
      <c r="B84" s="24">
        <f t="shared" si="19"/>
        <v>0.125</v>
      </c>
      <c r="C84" s="24">
        <f t="shared" si="20"/>
        <v>0.16666666666666666</v>
      </c>
      <c r="D84" s="5"/>
      <c r="E84" s="231"/>
      <c r="F84" s="398"/>
      <c r="G84" s="398"/>
      <c r="H84" s="6"/>
      <c r="I84" s="7"/>
      <c r="J84" s="7"/>
      <c r="K84" s="30">
        <f t="shared" si="4"/>
        <v>0</v>
      </c>
      <c r="L84" s="395"/>
      <c r="M84" s="396"/>
      <c r="N84" s="397"/>
      <c r="O84" s="36">
        <f t="shared" si="3"/>
        <v>0</v>
      </c>
      <c r="P84" s="231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406"/>
      <c r="B85" s="24">
        <f t="shared" si="19"/>
        <v>0.16666666666666666</v>
      </c>
      <c r="C85" s="24">
        <f t="shared" si="20"/>
        <v>0.20833333333333331</v>
      </c>
      <c r="D85" s="5"/>
      <c r="E85" s="231"/>
      <c r="F85" s="398"/>
      <c r="G85" s="398"/>
      <c r="H85" s="6"/>
      <c r="I85" s="7"/>
      <c r="J85" s="7"/>
      <c r="K85" s="30">
        <f t="shared" si="4"/>
        <v>0</v>
      </c>
      <c r="L85" s="395"/>
      <c r="M85" s="396"/>
      <c r="N85" s="397"/>
      <c r="O85" s="36">
        <f t="shared" si="3"/>
        <v>0</v>
      </c>
      <c r="P85" s="231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406"/>
      <c r="B86" s="24">
        <f t="shared" si="19"/>
        <v>0.20833333333333331</v>
      </c>
      <c r="C86" s="24">
        <f t="shared" si="20"/>
        <v>0.24999999999999997</v>
      </c>
      <c r="D86" s="5"/>
      <c r="E86" s="231"/>
      <c r="F86" s="398"/>
      <c r="G86" s="398"/>
      <c r="H86" s="6"/>
      <c r="I86" s="7"/>
      <c r="J86" s="7"/>
      <c r="K86" s="30">
        <f t="shared" si="4"/>
        <v>0</v>
      </c>
      <c r="L86" s="395"/>
      <c r="M86" s="396"/>
      <c r="N86" s="397"/>
      <c r="O86" s="36">
        <f t="shared" si="3"/>
        <v>0</v>
      </c>
      <c r="P86" s="231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406"/>
      <c r="B87" s="24">
        <f t="shared" si="19"/>
        <v>0.24999999999999997</v>
      </c>
      <c r="C87" s="24">
        <f t="shared" si="20"/>
        <v>0.29166666666666663</v>
      </c>
      <c r="D87" s="5"/>
      <c r="E87" s="234"/>
      <c r="F87" s="398"/>
      <c r="G87" s="398"/>
      <c r="H87" s="6"/>
      <c r="I87" s="7"/>
      <c r="J87" s="7"/>
      <c r="K87" s="30">
        <f t="shared" si="4"/>
        <v>0</v>
      </c>
      <c r="L87" s="395"/>
      <c r="M87" s="396"/>
      <c r="N87" s="397"/>
      <c r="O87" s="36">
        <f t="shared" si="3"/>
        <v>0</v>
      </c>
      <c r="P87" s="231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406"/>
      <c r="B88" s="24">
        <f t="shared" si="19"/>
        <v>0.29166666666666663</v>
      </c>
      <c r="C88" s="24">
        <f t="shared" si="20"/>
        <v>0.33333333333333331</v>
      </c>
      <c r="D88" s="5"/>
      <c r="E88" s="234"/>
      <c r="F88" s="393"/>
      <c r="G88" s="394"/>
      <c r="H88" s="6"/>
      <c r="I88" s="7"/>
      <c r="J88" s="7"/>
      <c r="K88" s="30">
        <f t="shared" si="4"/>
        <v>0</v>
      </c>
      <c r="L88" s="395"/>
      <c r="M88" s="396"/>
      <c r="N88" s="397"/>
      <c r="O88" s="36">
        <f t="shared" si="3"/>
        <v>0</v>
      </c>
      <c r="P88" s="231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406"/>
      <c r="B89" s="24">
        <f t="shared" si="19"/>
        <v>0.33333333333333331</v>
      </c>
      <c r="C89" s="24">
        <f t="shared" si="20"/>
        <v>0.375</v>
      </c>
      <c r="D89" s="5"/>
      <c r="E89" s="234"/>
      <c r="F89" s="393"/>
      <c r="G89" s="394"/>
      <c r="H89" s="6"/>
      <c r="I89" s="7"/>
      <c r="J89" s="7"/>
      <c r="K89" s="30">
        <f t="shared" si="4"/>
        <v>0</v>
      </c>
      <c r="L89" s="395"/>
      <c r="M89" s="396"/>
      <c r="N89" s="397"/>
      <c r="O89" s="36">
        <f t="shared" si="3"/>
        <v>0</v>
      </c>
      <c r="P89" s="231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406"/>
      <c r="B90" s="24">
        <f t="shared" si="19"/>
        <v>0.375</v>
      </c>
      <c r="C90" s="24">
        <f t="shared" si="20"/>
        <v>0.41666666666666669</v>
      </c>
      <c r="D90" s="5"/>
      <c r="E90" s="234"/>
      <c r="F90" s="398"/>
      <c r="G90" s="398"/>
      <c r="H90" s="6"/>
      <c r="I90" s="7"/>
      <c r="J90" s="7"/>
      <c r="K90" s="30">
        <f t="shared" si="4"/>
        <v>0</v>
      </c>
      <c r="L90" s="395"/>
      <c r="M90" s="396"/>
      <c r="N90" s="397"/>
      <c r="O90" s="36">
        <f t="shared" si="3"/>
        <v>0</v>
      </c>
      <c r="P90" s="231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407"/>
      <c r="B91" s="25">
        <f t="shared" si="19"/>
        <v>0.41666666666666669</v>
      </c>
      <c r="C91" s="25">
        <f t="shared" si="20"/>
        <v>0.45833333333333337</v>
      </c>
      <c r="D91" s="15"/>
      <c r="E91" s="235"/>
      <c r="F91" s="401"/>
      <c r="G91" s="401"/>
      <c r="H91" s="12"/>
      <c r="I91" s="13"/>
      <c r="J91" s="13"/>
      <c r="K91" s="31">
        <f t="shared" si="4"/>
        <v>0</v>
      </c>
      <c r="L91" s="402"/>
      <c r="M91" s="403"/>
      <c r="N91" s="404"/>
      <c r="O91" s="231">
        <f t="shared" si="3"/>
        <v>0</v>
      </c>
      <c r="P91" s="232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406">
        <f>A41</f>
        <v>0</v>
      </c>
      <c r="B92" s="23">
        <f>B29</f>
        <v>0</v>
      </c>
      <c r="C92" s="23">
        <f>B92+1/24</f>
        <v>4.1666666666666664E-2</v>
      </c>
      <c r="D92" s="1"/>
      <c r="E92" s="233"/>
      <c r="F92" s="408"/>
      <c r="G92" s="409"/>
      <c r="H92" s="2"/>
      <c r="I92" s="3"/>
      <c r="J92" s="3"/>
      <c r="K92" s="29">
        <f t="shared" si="4"/>
        <v>0</v>
      </c>
      <c r="L92" s="410"/>
      <c r="M92" s="411"/>
      <c r="N92" s="412"/>
      <c r="O92" s="35">
        <f t="shared" si="3"/>
        <v>0</v>
      </c>
      <c r="P92" s="233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406"/>
      <c r="B93" s="24">
        <f>C92</f>
        <v>4.1666666666666664E-2</v>
      </c>
      <c r="C93" s="24">
        <f>B93+1/24</f>
        <v>8.3333333333333329E-2</v>
      </c>
      <c r="D93" s="5"/>
      <c r="E93" s="231"/>
      <c r="F93" s="393"/>
      <c r="G93" s="394"/>
      <c r="H93" s="6"/>
      <c r="I93" s="7"/>
      <c r="J93" s="7"/>
      <c r="K93" s="30">
        <f t="shared" si="4"/>
        <v>0</v>
      </c>
      <c r="L93" s="395"/>
      <c r="M93" s="396"/>
      <c r="N93" s="397"/>
      <c r="O93" s="36">
        <f t="shared" si="3"/>
        <v>0</v>
      </c>
      <c r="P93" s="231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40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231"/>
      <c r="F94" s="398"/>
      <c r="G94" s="398"/>
      <c r="H94" s="6"/>
      <c r="I94" s="7"/>
      <c r="J94" s="7"/>
      <c r="K94" s="30">
        <f t="shared" si="4"/>
        <v>0</v>
      </c>
      <c r="L94" s="395"/>
      <c r="M94" s="396"/>
      <c r="N94" s="397"/>
      <c r="O94" s="36">
        <f t="shared" si="3"/>
        <v>0</v>
      </c>
      <c r="P94" s="231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406"/>
      <c r="B95" s="24">
        <f t="shared" si="21"/>
        <v>0.125</v>
      </c>
      <c r="C95" s="24">
        <f t="shared" si="22"/>
        <v>0.16666666666666666</v>
      </c>
      <c r="D95" s="5"/>
      <c r="E95" s="231"/>
      <c r="F95" s="398"/>
      <c r="G95" s="398"/>
      <c r="H95" s="6"/>
      <c r="I95" s="7"/>
      <c r="J95" s="7"/>
      <c r="K95" s="30">
        <f t="shared" si="4"/>
        <v>0</v>
      </c>
      <c r="L95" s="395"/>
      <c r="M95" s="396"/>
      <c r="N95" s="397"/>
      <c r="O95" s="36">
        <f t="shared" si="3"/>
        <v>0</v>
      </c>
      <c r="P95" s="231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406"/>
      <c r="B96" s="24">
        <f t="shared" si="21"/>
        <v>0.16666666666666666</v>
      </c>
      <c r="C96" s="24">
        <f t="shared" si="22"/>
        <v>0.20833333333333331</v>
      </c>
      <c r="D96" s="5"/>
      <c r="E96" s="231"/>
      <c r="F96" s="398"/>
      <c r="G96" s="398"/>
      <c r="H96" s="6"/>
      <c r="I96" s="7"/>
      <c r="J96" s="7"/>
      <c r="K96" s="30">
        <f t="shared" si="4"/>
        <v>0</v>
      </c>
      <c r="L96" s="395"/>
      <c r="M96" s="396"/>
      <c r="N96" s="397"/>
      <c r="O96" s="36">
        <f t="shared" si="3"/>
        <v>0</v>
      </c>
      <c r="P96" s="231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406"/>
      <c r="B97" s="24">
        <f t="shared" si="21"/>
        <v>0.20833333333333331</v>
      </c>
      <c r="C97" s="24">
        <f t="shared" si="22"/>
        <v>0.24999999999999997</v>
      </c>
      <c r="D97" s="5"/>
      <c r="E97" s="231"/>
      <c r="F97" s="398"/>
      <c r="G97" s="398"/>
      <c r="H97" s="6"/>
      <c r="I97" s="7"/>
      <c r="J97" s="7"/>
      <c r="K97" s="30">
        <f t="shared" si="4"/>
        <v>0</v>
      </c>
      <c r="L97" s="395"/>
      <c r="M97" s="396"/>
      <c r="N97" s="397"/>
      <c r="O97" s="36">
        <f t="shared" si="3"/>
        <v>0</v>
      </c>
      <c r="P97" s="231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406"/>
      <c r="B98" s="24">
        <f t="shared" si="21"/>
        <v>0.24999999999999997</v>
      </c>
      <c r="C98" s="24">
        <f t="shared" si="22"/>
        <v>0.29166666666666663</v>
      </c>
      <c r="D98" s="5"/>
      <c r="E98" s="234"/>
      <c r="F98" s="398"/>
      <c r="G98" s="398"/>
      <c r="H98" s="6"/>
      <c r="I98" s="7"/>
      <c r="J98" s="7"/>
      <c r="K98" s="30">
        <f t="shared" si="4"/>
        <v>0</v>
      </c>
      <c r="L98" s="395"/>
      <c r="M98" s="396"/>
      <c r="N98" s="397"/>
      <c r="O98" s="36">
        <f t="shared" si="3"/>
        <v>0</v>
      </c>
      <c r="P98" s="231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406"/>
      <c r="B99" s="24">
        <f t="shared" si="21"/>
        <v>0.29166666666666663</v>
      </c>
      <c r="C99" s="24">
        <f t="shared" si="22"/>
        <v>0.33333333333333331</v>
      </c>
      <c r="D99" s="5"/>
      <c r="E99" s="234"/>
      <c r="F99" s="393"/>
      <c r="G99" s="394"/>
      <c r="H99" s="6"/>
      <c r="I99" s="7"/>
      <c r="J99" s="7"/>
      <c r="K99" s="30">
        <f t="shared" si="4"/>
        <v>0</v>
      </c>
      <c r="L99" s="395"/>
      <c r="M99" s="396"/>
      <c r="N99" s="397"/>
      <c r="O99" s="36">
        <f t="shared" si="3"/>
        <v>0</v>
      </c>
      <c r="P99" s="231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406"/>
      <c r="B100" s="24">
        <f t="shared" si="21"/>
        <v>0.33333333333333331</v>
      </c>
      <c r="C100" s="24">
        <f t="shared" si="22"/>
        <v>0.375</v>
      </c>
      <c r="D100" s="5"/>
      <c r="E100" s="234"/>
      <c r="F100" s="393"/>
      <c r="G100" s="394"/>
      <c r="H100" s="6"/>
      <c r="I100" s="7"/>
      <c r="J100" s="7"/>
      <c r="K100" s="30">
        <f t="shared" si="4"/>
        <v>0</v>
      </c>
      <c r="L100" s="395"/>
      <c r="M100" s="396"/>
      <c r="N100" s="397"/>
      <c r="O100" s="36">
        <f t="shared" si="3"/>
        <v>0</v>
      </c>
      <c r="P100" s="231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406"/>
      <c r="B101" s="24">
        <f t="shared" si="21"/>
        <v>0.375</v>
      </c>
      <c r="C101" s="24">
        <f t="shared" si="22"/>
        <v>0.41666666666666669</v>
      </c>
      <c r="D101" s="5"/>
      <c r="E101" s="234"/>
      <c r="F101" s="398"/>
      <c r="G101" s="398"/>
      <c r="H101" s="6"/>
      <c r="I101" s="7"/>
      <c r="J101" s="7"/>
      <c r="K101" s="30">
        <f t="shared" si="4"/>
        <v>0</v>
      </c>
      <c r="L101" s="395"/>
      <c r="M101" s="396"/>
      <c r="N101" s="397"/>
      <c r="O101" s="36">
        <f t="shared" si="3"/>
        <v>0</v>
      </c>
      <c r="P101" s="231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407"/>
      <c r="B102" s="25">
        <f t="shared" si="21"/>
        <v>0.41666666666666669</v>
      </c>
      <c r="C102" s="25">
        <f t="shared" si="22"/>
        <v>0.45833333333333337</v>
      </c>
      <c r="D102" s="15"/>
      <c r="E102" s="235"/>
      <c r="F102" s="401"/>
      <c r="G102" s="401"/>
      <c r="H102" s="12"/>
      <c r="I102" s="13"/>
      <c r="J102" s="13"/>
      <c r="K102" s="31">
        <f t="shared" si="4"/>
        <v>0</v>
      </c>
      <c r="L102" s="402"/>
      <c r="M102" s="403"/>
      <c r="N102" s="404"/>
      <c r="O102" s="231">
        <f t="shared" si="3"/>
        <v>0</v>
      </c>
      <c r="P102" s="232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405">
        <f>A42</f>
        <v>0</v>
      </c>
      <c r="B103" s="23">
        <f>B31</f>
        <v>0</v>
      </c>
      <c r="C103" s="23">
        <f>B103+1/24</f>
        <v>4.1666666666666664E-2</v>
      </c>
      <c r="D103" s="1"/>
      <c r="E103" s="233"/>
      <c r="F103" s="408"/>
      <c r="G103" s="409"/>
      <c r="H103" s="2"/>
      <c r="I103" s="3"/>
      <c r="J103" s="3"/>
      <c r="K103" s="29">
        <f t="shared" si="4"/>
        <v>0</v>
      </c>
      <c r="L103" s="410"/>
      <c r="M103" s="411"/>
      <c r="N103" s="412"/>
      <c r="O103" s="35">
        <f t="shared" si="3"/>
        <v>0</v>
      </c>
      <c r="P103" s="233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406"/>
      <c r="B104" s="24">
        <f>C103</f>
        <v>4.1666666666666664E-2</v>
      </c>
      <c r="C104" s="24">
        <f>B104+1/24</f>
        <v>8.3333333333333329E-2</v>
      </c>
      <c r="D104" s="5"/>
      <c r="E104" s="231"/>
      <c r="F104" s="393"/>
      <c r="G104" s="394"/>
      <c r="H104" s="6"/>
      <c r="I104" s="7"/>
      <c r="J104" s="7"/>
      <c r="K104" s="30">
        <f t="shared" si="4"/>
        <v>0</v>
      </c>
      <c r="L104" s="395"/>
      <c r="M104" s="396"/>
      <c r="N104" s="397"/>
      <c r="O104" s="36">
        <f t="shared" si="3"/>
        <v>0</v>
      </c>
      <c r="P104" s="231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40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231"/>
      <c r="F105" s="398"/>
      <c r="G105" s="398"/>
      <c r="H105" s="6"/>
      <c r="I105" s="7"/>
      <c r="J105" s="7"/>
      <c r="K105" s="30">
        <f t="shared" si="4"/>
        <v>0</v>
      </c>
      <c r="L105" s="395"/>
      <c r="M105" s="396"/>
      <c r="N105" s="397"/>
      <c r="O105" s="36">
        <f t="shared" si="3"/>
        <v>0</v>
      </c>
      <c r="P105" s="231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406"/>
      <c r="B106" s="24">
        <f t="shared" si="23"/>
        <v>0.125</v>
      </c>
      <c r="C106" s="24">
        <f t="shared" si="24"/>
        <v>0.16666666666666666</v>
      </c>
      <c r="D106" s="5"/>
      <c r="E106" s="231"/>
      <c r="F106" s="398"/>
      <c r="G106" s="398"/>
      <c r="H106" s="6"/>
      <c r="I106" s="7"/>
      <c r="J106" s="7"/>
      <c r="K106" s="30">
        <f t="shared" si="4"/>
        <v>0</v>
      </c>
      <c r="L106" s="395"/>
      <c r="M106" s="396"/>
      <c r="N106" s="397"/>
      <c r="O106" s="36">
        <f t="shared" si="3"/>
        <v>0</v>
      </c>
      <c r="P106" s="231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406"/>
      <c r="B107" s="24">
        <f t="shared" si="23"/>
        <v>0.16666666666666666</v>
      </c>
      <c r="C107" s="24">
        <f t="shared" si="24"/>
        <v>0.20833333333333331</v>
      </c>
      <c r="D107" s="5"/>
      <c r="E107" s="231"/>
      <c r="F107" s="398"/>
      <c r="G107" s="398"/>
      <c r="H107" s="6"/>
      <c r="I107" s="7"/>
      <c r="J107" s="7"/>
      <c r="K107" s="30">
        <f t="shared" si="4"/>
        <v>0</v>
      </c>
      <c r="L107" s="395"/>
      <c r="M107" s="396"/>
      <c r="N107" s="397"/>
      <c r="O107" s="36">
        <f t="shared" si="3"/>
        <v>0</v>
      </c>
      <c r="P107" s="231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406"/>
      <c r="B108" s="24">
        <f t="shared" si="23"/>
        <v>0.20833333333333331</v>
      </c>
      <c r="C108" s="24">
        <f t="shared" si="24"/>
        <v>0.24999999999999997</v>
      </c>
      <c r="D108" s="5"/>
      <c r="E108" s="231"/>
      <c r="F108" s="398"/>
      <c r="G108" s="398"/>
      <c r="H108" s="6"/>
      <c r="I108" s="7"/>
      <c r="J108" s="7"/>
      <c r="K108" s="30">
        <f t="shared" si="4"/>
        <v>0</v>
      </c>
      <c r="L108" s="395"/>
      <c r="M108" s="396"/>
      <c r="N108" s="397"/>
      <c r="O108" s="36">
        <f t="shared" si="3"/>
        <v>0</v>
      </c>
      <c r="P108" s="231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406"/>
      <c r="B109" s="24">
        <f t="shared" si="23"/>
        <v>0.24999999999999997</v>
      </c>
      <c r="C109" s="24">
        <f t="shared" si="24"/>
        <v>0.29166666666666663</v>
      </c>
      <c r="D109" s="5"/>
      <c r="E109" s="234"/>
      <c r="F109" s="398"/>
      <c r="G109" s="398"/>
      <c r="H109" s="6"/>
      <c r="I109" s="7"/>
      <c r="J109" s="7"/>
      <c r="K109" s="30">
        <f t="shared" si="4"/>
        <v>0</v>
      </c>
      <c r="L109" s="395"/>
      <c r="M109" s="396"/>
      <c r="N109" s="397"/>
      <c r="O109" s="36">
        <f t="shared" si="3"/>
        <v>0</v>
      </c>
      <c r="P109" s="231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406"/>
      <c r="B110" s="24">
        <f t="shared" si="23"/>
        <v>0.29166666666666663</v>
      </c>
      <c r="C110" s="24">
        <f t="shared" si="24"/>
        <v>0.33333333333333331</v>
      </c>
      <c r="D110" s="5"/>
      <c r="E110" s="234"/>
      <c r="F110" s="393"/>
      <c r="G110" s="394"/>
      <c r="H110" s="6"/>
      <c r="I110" s="7"/>
      <c r="J110" s="7"/>
      <c r="K110" s="30">
        <f t="shared" si="4"/>
        <v>0</v>
      </c>
      <c r="L110" s="395"/>
      <c r="M110" s="396"/>
      <c r="N110" s="397"/>
      <c r="O110" s="36">
        <f t="shared" si="3"/>
        <v>0</v>
      </c>
      <c r="P110" s="231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406"/>
      <c r="B111" s="24">
        <f t="shared" si="23"/>
        <v>0.33333333333333331</v>
      </c>
      <c r="C111" s="24">
        <f t="shared" si="24"/>
        <v>0.375</v>
      </c>
      <c r="D111" s="5"/>
      <c r="E111" s="234"/>
      <c r="F111" s="393"/>
      <c r="G111" s="394"/>
      <c r="H111" s="6"/>
      <c r="I111" s="7"/>
      <c r="J111" s="7"/>
      <c r="K111" s="30">
        <f t="shared" si="4"/>
        <v>0</v>
      </c>
      <c r="L111" s="395"/>
      <c r="M111" s="396"/>
      <c r="N111" s="397"/>
      <c r="O111" s="36">
        <f t="shared" ref="O111:O113" si="25">IF(H111=$V$5,$F$7,"")</f>
        <v>0</v>
      </c>
      <c r="P111" s="231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406"/>
      <c r="B112" s="24">
        <f t="shared" si="23"/>
        <v>0.375</v>
      </c>
      <c r="C112" s="24">
        <f t="shared" si="24"/>
        <v>0.41666666666666669</v>
      </c>
      <c r="D112" s="5"/>
      <c r="E112" s="234"/>
      <c r="F112" s="398"/>
      <c r="G112" s="398"/>
      <c r="H112" s="6"/>
      <c r="I112" s="7"/>
      <c r="J112" s="7"/>
      <c r="K112" s="30">
        <f t="shared" ref="K112:K113" si="26">(J112-I112+(J112&lt;I112))*24*60</f>
        <v>0</v>
      </c>
      <c r="L112" s="395"/>
      <c r="M112" s="396"/>
      <c r="N112" s="397"/>
      <c r="O112" s="36">
        <f t="shared" si="25"/>
        <v>0</v>
      </c>
      <c r="P112" s="231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407"/>
      <c r="B113" s="25">
        <f t="shared" si="23"/>
        <v>0.41666666666666669</v>
      </c>
      <c r="C113" s="25">
        <f t="shared" si="24"/>
        <v>0.45833333333333337</v>
      </c>
      <c r="D113" s="15"/>
      <c r="E113" s="235"/>
      <c r="F113" s="401"/>
      <c r="G113" s="401"/>
      <c r="H113" s="12"/>
      <c r="I113" s="13"/>
      <c r="J113" s="13"/>
      <c r="K113" s="31">
        <f t="shared" si="26"/>
        <v>0</v>
      </c>
      <c r="L113" s="402"/>
      <c r="M113" s="403"/>
      <c r="N113" s="404"/>
      <c r="O113" s="232">
        <f t="shared" si="25"/>
        <v>0</v>
      </c>
      <c r="P113" s="232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5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220"/>
      <c r="S116" s="220"/>
      <c r="T116" s="220"/>
      <c r="U116" s="220"/>
    </row>
    <row r="117" spans="1:28" ht="15.75" thickBot="1">
      <c r="A117" s="258" t="s">
        <v>90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221"/>
      <c r="S117" s="221"/>
      <c r="T117" s="221"/>
      <c r="U117" s="221"/>
    </row>
    <row r="118" spans="1:28" ht="18.75" thickBot="1">
      <c r="A118" s="259" t="s">
        <v>62</v>
      </c>
      <c r="B118" s="260"/>
      <c r="C118" s="260"/>
      <c r="D118" s="260"/>
      <c r="E118" s="261"/>
      <c r="F118" s="413"/>
      <c r="G118" s="414"/>
      <c r="H118" s="415"/>
      <c r="I118" s="81" t="s">
        <v>47</v>
      </c>
      <c r="J118" s="82">
        <v>2000</v>
      </c>
      <c r="K118" s="83" t="s">
        <v>54</v>
      </c>
      <c r="L118" s="84">
        <v>720</v>
      </c>
    </row>
    <row r="119" spans="1:28" ht="20.25" customHeight="1">
      <c r="A119" s="468" t="s">
        <v>8</v>
      </c>
      <c r="B119" s="468"/>
      <c r="C119" s="468"/>
      <c r="D119" s="468"/>
      <c r="E119" s="468"/>
      <c r="F119" s="468" t="s">
        <v>34</v>
      </c>
      <c r="G119" s="468"/>
      <c r="H119" s="468"/>
      <c r="I119" s="468" t="s">
        <v>9</v>
      </c>
      <c r="J119" s="468"/>
      <c r="K119" s="468" t="s">
        <v>16</v>
      </c>
      <c r="L119" s="468"/>
      <c r="M119" s="85"/>
      <c r="N119" s="269" t="s">
        <v>28</v>
      </c>
      <c r="O119" s="270"/>
      <c r="P119" s="270"/>
      <c r="Q119" s="270"/>
      <c r="R119" s="270"/>
      <c r="S119" s="270"/>
      <c r="T119" s="270"/>
      <c r="U119" s="271"/>
      <c r="X119" s="86"/>
    </row>
    <row r="120" spans="1:28" ht="14.25">
      <c r="A120" s="466" t="s">
        <v>63</v>
      </c>
      <c r="B120" s="467"/>
      <c r="C120" s="467"/>
      <c r="D120" s="467"/>
      <c r="E120" s="467"/>
      <c r="F120" s="461"/>
      <c r="G120" s="461"/>
      <c r="H120" s="461"/>
      <c r="I120" s="460" t="s">
        <v>430</v>
      </c>
      <c r="J120" s="460" t="s">
        <v>430</v>
      </c>
      <c r="K120" s="461"/>
      <c r="L120" s="461"/>
      <c r="N120" s="296"/>
      <c r="O120" s="280" t="s">
        <v>29</v>
      </c>
      <c r="P120" s="281"/>
      <c r="Q120" s="281"/>
      <c r="R120" s="222"/>
      <c r="S120" s="222"/>
      <c r="T120" s="222"/>
      <c r="U120" s="87"/>
      <c r="X120" s="88"/>
    </row>
    <row r="121" spans="1:28" ht="14.25">
      <c r="A121" s="466" t="s">
        <v>7</v>
      </c>
      <c r="B121" s="467"/>
      <c r="C121" s="467"/>
      <c r="D121" s="467"/>
      <c r="E121" s="465"/>
      <c r="F121" s="461"/>
      <c r="G121" s="461"/>
      <c r="H121" s="461"/>
      <c r="I121" s="460" t="s">
        <v>431</v>
      </c>
      <c r="J121" s="460" t="s">
        <v>431</v>
      </c>
      <c r="K121" s="461"/>
      <c r="L121" s="461"/>
      <c r="N121" s="297"/>
      <c r="O121" s="298"/>
      <c r="P121" s="299"/>
      <c r="Q121" s="299"/>
      <c r="R121" s="225"/>
      <c r="S121" s="225"/>
      <c r="T121" s="225"/>
      <c r="U121" s="89"/>
      <c r="X121" s="88"/>
    </row>
    <row r="122" spans="1:28" ht="16.5" customHeight="1">
      <c r="A122" s="469" t="s">
        <v>46</v>
      </c>
      <c r="B122" s="460"/>
      <c r="C122" s="460"/>
      <c r="D122" s="460"/>
      <c r="E122" s="464"/>
      <c r="F122" s="461"/>
      <c r="G122" s="461"/>
      <c r="H122" s="461"/>
      <c r="I122" s="460" t="s">
        <v>432</v>
      </c>
      <c r="J122" s="460" t="s">
        <v>432</v>
      </c>
      <c r="K122" s="461"/>
      <c r="L122" s="461"/>
      <c r="N122" s="278"/>
      <c r="O122" s="280" t="s">
        <v>30</v>
      </c>
      <c r="P122" s="281"/>
      <c r="Q122" s="282"/>
      <c r="R122" s="223"/>
      <c r="S122" s="223"/>
      <c r="T122" s="223"/>
      <c r="U122" s="87"/>
      <c r="X122" s="88"/>
    </row>
    <row r="123" spans="1:28" ht="16.5" customHeight="1" thickBot="1">
      <c r="A123" s="460"/>
      <c r="B123" s="460"/>
      <c r="C123" s="460"/>
      <c r="D123" s="460"/>
      <c r="E123" s="460"/>
      <c r="F123" s="461"/>
      <c r="G123" s="461"/>
      <c r="H123" s="461"/>
      <c r="I123" s="460" t="s">
        <v>433</v>
      </c>
      <c r="J123" s="460" t="s">
        <v>433</v>
      </c>
      <c r="K123" s="461"/>
      <c r="L123" s="461"/>
      <c r="N123" s="279"/>
      <c r="O123" s="283"/>
      <c r="P123" s="284"/>
      <c r="Q123" s="285"/>
      <c r="R123" s="224"/>
      <c r="S123" s="224"/>
      <c r="T123" s="224"/>
      <c r="U123" s="91"/>
      <c r="X123" s="88"/>
    </row>
    <row r="124" spans="1:28" ht="14.25">
      <c r="A124" s="460"/>
      <c r="B124" s="460"/>
      <c r="C124" s="460"/>
      <c r="D124" s="460"/>
      <c r="E124" s="460"/>
      <c r="F124" s="461"/>
      <c r="G124" s="461"/>
      <c r="H124" s="461"/>
      <c r="I124" s="460" t="s">
        <v>433</v>
      </c>
      <c r="J124" s="460" t="s">
        <v>433</v>
      </c>
      <c r="K124" s="461"/>
      <c r="L124" s="461"/>
      <c r="N124" s="309"/>
      <c r="O124" s="309"/>
      <c r="P124" s="310"/>
      <c r="Q124" s="310"/>
      <c r="R124" s="227"/>
      <c r="S124" s="227"/>
      <c r="T124" s="227"/>
      <c r="U124" s="227"/>
      <c r="X124" s="88"/>
    </row>
    <row r="125" spans="1:28" ht="14.45" customHeight="1">
      <c r="A125" s="460"/>
      <c r="B125" s="460"/>
      <c r="C125" s="460"/>
      <c r="D125" s="460"/>
      <c r="E125" s="460"/>
      <c r="F125" s="461"/>
      <c r="G125" s="461"/>
      <c r="H125" s="461"/>
      <c r="I125" s="464" t="s">
        <v>434</v>
      </c>
      <c r="J125" s="465" t="s">
        <v>434</v>
      </c>
      <c r="K125" s="462"/>
      <c r="L125" s="463"/>
      <c r="N125" s="226"/>
      <c r="O125" s="226"/>
      <c r="P125" s="227"/>
      <c r="Q125" s="227"/>
      <c r="R125" s="227"/>
      <c r="S125" s="227"/>
      <c r="T125" s="227"/>
      <c r="U125" s="227"/>
      <c r="X125" s="88"/>
    </row>
    <row r="126" spans="1:28" ht="14.45" customHeight="1">
      <c r="A126" s="460"/>
      <c r="B126" s="460"/>
      <c r="C126" s="460"/>
      <c r="D126" s="460"/>
      <c r="E126" s="460"/>
      <c r="F126" s="461"/>
      <c r="G126" s="461"/>
      <c r="H126" s="461"/>
      <c r="I126" s="464" t="s">
        <v>435</v>
      </c>
      <c r="J126" s="465" t="s">
        <v>435</v>
      </c>
      <c r="K126" s="462"/>
      <c r="L126" s="463"/>
      <c r="N126" s="226"/>
      <c r="O126" s="226"/>
      <c r="P126" s="227"/>
      <c r="Q126" s="227"/>
      <c r="R126" s="227"/>
      <c r="S126" s="227"/>
      <c r="T126" s="227"/>
      <c r="U126" s="227"/>
      <c r="X126" s="88"/>
    </row>
    <row r="127" spans="1:28" ht="14.45" customHeight="1">
      <c r="A127" s="460"/>
      <c r="B127" s="460"/>
      <c r="C127" s="460"/>
      <c r="D127" s="460"/>
      <c r="E127" s="460"/>
      <c r="F127" s="461"/>
      <c r="G127" s="461"/>
      <c r="H127" s="461"/>
      <c r="I127" s="460"/>
      <c r="J127" s="460"/>
      <c r="K127" s="462"/>
      <c r="L127" s="463"/>
      <c r="N127" s="226"/>
      <c r="O127" s="226"/>
      <c r="P127" s="227"/>
      <c r="Q127" s="227"/>
      <c r="R127" s="227"/>
      <c r="S127" s="227"/>
      <c r="T127" s="227"/>
      <c r="U127" s="227"/>
      <c r="X127" s="88"/>
    </row>
    <row r="128" spans="1:28" ht="14.45" customHeight="1" thickBot="1">
      <c r="A128" s="460"/>
      <c r="B128" s="460"/>
      <c r="C128" s="460"/>
      <c r="D128" s="460"/>
      <c r="E128" s="460"/>
      <c r="F128" s="461"/>
      <c r="G128" s="461"/>
      <c r="H128" s="461"/>
      <c r="I128" s="460"/>
      <c r="J128" s="460"/>
      <c r="K128" s="462"/>
      <c r="L128" s="463"/>
      <c r="N128" s="226"/>
      <c r="O128" s="226"/>
      <c r="P128" s="227"/>
      <c r="Q128" s="227"/>
      <c r="R128" s="227"/>
      <c r="S128" s="227"/>
      <c r="T128" s="227"/>
      <c r="U128" s="227"/>
      <c r="X128" s="88"/>
    </row>
    <row r="129" spans="1:24" ht="18.75" customHeight="1" thickBot="1">
      <c r="A129" s="311" t="s">
        <v>33</v>
      </c>
      <c r="B129" s="312"/>
      <c r="C129" s="312"/>
      <c r="D129" s="312"/>
      <c r="E129" s="312"/>
      <c r="F129" s="312"/>
      <c r="G129" s="312"/>
      <c r="H129" s="312"/>
      <c r="I129" s="312"/>
      <c r="J129" s="312"/>
      <c r="K129" s="312"/>
      <c r="L129" s="313"/>
      <c r="N129" s="314" t="s">
        <v>37</v>
      </c>
      <c r="O129" s="315"/>
      <c r="P129" s="315"/>
      <c r="Q129" s="315"/>
      <c r="R129" s="315"/>
      <c r="S129" s="315"/>
      <c r="T129" s="315"/>
      <c r="U129" s="315"/>
      <c r="V129" s="316"/>
      <c r="X129" s="88"/>
    </row>
    <row r="130" spans="1:24" ht="8.25" customHeight="1">
      <c r="A130" s="300" t="s">
        <v>83</v>
      </c>
      <c r="B130" s="300" t="s">
        <v>51</v>
      </c>
      <c r="C130" s="300" t="s">
        <v>52</v>
      </c>
      <c r="D130" s="300" t="s">
        <v>24</v>
      </c>
      <c r="E130" s="300" t="s">
        <v>53</v>
      </c>
      <c r="F130" s="300" t="s">
        <v>55</v>
      </c>
      <c r="G130" s="300" t="s">
        <v>50</v>
      </c>
      <c r="H130" s="300" t="s">
        <v>64</v>
      </c>
      <c r="I130" s="300" t="s">
        <v>57</v>
      </c>
      <c r="J130" s="300" t="s">
        <v>49</v>
      </c>
      <c r="K130" s="300" t="s">
        <v>35</v>
      </c>
      <c r="L130" s="337" t="s">
        <v>48</v>
      </c>
      <c r="N130" s="324" t="s">
        <v>41</v>
      </c>
      <c r="O130" s="324"/>
      <c r="P130" s="325" t="s">
        <v>42</v>
      </c>
      <c r="Q130" s="326"/>
      <c r="R130" s="326"/>
      <c r="S130" s="326"/>
      <c r="T130" s="326"/>
      <c r="U130" s="327"/>
      <c r="V130" s="324" t="s">
        <v>43</v>
      </c>
      <c r="X130" s="88"/>
    </row>
    <row r="131" spans="1:24" ht="12.75" customHeight="1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38"/>
      <c r="N131" s="324"/>
      <c r="O131" s="324"/>
      <c r="P131" s="328"/>
      <c r="Q131" s="329"/>
      <c r="R131" s="329"/>
      <c r="S131" s="329"/>
      <c r="T131" s="329"/>
      <c r="U131" s="330"/>
      <c r="V131" s="324"/>
      <c r="X131" s="88"/>
    </row>
    <row r="132" spans="1:24" ht="12.75" customHeight="1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38"/>
      <c r="N132" s="324"/>
      <c r="O132" s="324"/>
      <c r="P132" s="328"/>
      <c r="Q132" s="329"/>
      <c r="R132" s="329"/>
      <c r="S132" s="329"/>
      <c r="T132" s="329"/>
      <c r="U132" s="330"/>
      <c r="V132" s="324"/>
      <c r="X132" s="88"/>
    </row>
    <row r="133" spans="1:24" ht="3.75" customHeight="1">
      <c r="A133" s="301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38"/>
      <c r="N133" s="324"/>
      <c r="O133" s="324"/>
      <c r="P133" s="331"/>
      <c r="Q133" s="332"/>
      <c r="R133" s="332"/>
      <c r="S133" s="332"/>
      <c r="T133" s="332"/>
      <c r="U133" s="333"/>
      <c r="V133" s="324"/>
      <c r="X133" s="88"/>
    </row>
    <row r="134" spans="1:24" ht="45.75" customHeight="1" thickBot="1">
      <c r="A134" s="301"/>
      <c r="B134" s="301"/>
      <c r="C134" s="301"/>
      <c r="D134" s="302"/>
      <c r="E134" s="302"/>
      <c r="F134" s="302"/>
      <c r="G134" s="302"/>
      <c r="H134" s="302"/>
      <c r="I134" s="302"/>
      <c r="J134" s="302"/>
      <c r="K134" s="302"/>
      <c r="L134" s="338"/>
      <c r="M134" s="98"/>
      <c r="N134" s="334" t="s">
        <v>17</v>
      </c>
      <c r="O134" s="334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88"/>
    </row>
    <row r="135" spans="1:24" ht="16.899999999999999" customHeight="1" thickBot="1">
      <c r="A135" s="317"/>
      <c r="B135" s="317"/>
      <c r="C135" s="317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229" t="s">
        <v>18</v>
      </c>
      <c r="O135" s="229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300">
        <f>A152</f>
        <v>0</v>
      </c>
      <c r="B136" s="318"/>
      <c r="C136" s="318"/>
      <c r="D136" s="320">
        <f>(C136-B136+(C136&lt;B136))*24*60</f>
        <v>0</v>
      </c>
      <c r="E136" s="322"/>
      <c r="F136" s="335">
        <f>IF(E136=0,0,(F152/J118*60))</f>
        <v>0</v>
      </c>
      <c r="G136" s="339">
        <f>IF($K136=0,0,(K136*100)/(D136*$J$3/60))</f>
        <v>0</v>
      </c>
      <c r="H136" s="335">
        <f>P134+P141</f>
        <v>0</v>
      </c>
      <c r="I136" s="339">
        <f>D136-F136-P142</f>
        <v>0</v>
      </c>
      <c r="J136" s="320">
        <f>(D136-H136)/60*E136</f>
        <v>0</v>
      </c>
      <c r="K136" s="341">
        <f>F152</f>
        <v>0</v>
      </c>
      <c r="L136" s="100">
        <f>IF($K136=0,0,K136/J136)</f>
        <v>0</v>
      </c>
      <c r="N136" s="229" t="s">
        <v>19</v>
      </c>
      <c r="O136" s="229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227"/>
    </row>
    <row r="137" spans="1:24" ht="17.25" customHeight="1" thickBot="1">
      <c r="A137" s="317"/>
      <c r="B137" s="319"/>
      <c r="C137" s="319"/>
      <c r="D137" s="321"/>
      <c r="E137" s="323"/>
      <c r="F137" s="336"/>
      <c r="G137" s="340"/>
      <c r="H137" s="336"/>
      <c r="I137" s="340"/>
      <c r="J137" s="321"/>
      <c r="K137" s="342"/>
      <c r="L137" s="101">
        <f>K136-J136</f>
        <v>0</v>
      </c>
      <c r="N137" s="229" t="s">
        <v>20</v>
      </c>
      <c r="O137" s="229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227"/>
    </row>
    <row r="138" spans="1:24" ht="17.25" customHeight="1">
      <c r="A138" s="300">
        <f>A153</f>
        <v>0</v>
      </c>
      <c r="B138" s="318"/>
      <c r="C138" s="318"/>
      <c r="D138" s="320">
        <f>(C138-B138+(C138&lt;B138))*24*60</f>
        <v>0</v>
      </c>
      <c r="E138" s="322"/>
      <c r="F138" s="335">
        <f>IF(E138=0,0,(F153/J118*60))</f>
        <v>0</v>
      </c>
      <c r="G138" s="339">
        <f>IF($K138=0,0,(K138*100)/(D138*$J$3/60))</f>
        <v>0</v>
      </c>
      <c r="H138" s="335">
        <f>Q134+Q141</f>
        <v>0</v>
      </c>
      <c r="I138" s="339">
        <f>D138-F138-Q142</f>
        <v>0</v>
      </c>
      <c r="J138" s="320">
        <f>(D138-H138)/60*E138</f>
        <v>0</v>
      </c>
      <c r="K138" s="341">
        <f>F153</f>
        <v>0</v>
      </c>
      <c r="L138" s="102">
        <f>IF($K138=0,0,K138/J138)</f>
        <v>0</v>
      </c>
      <c r="N138" s="229" t="s">
        <v>27</v>
      </c>
      <c r="O138" s="229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227"/>
    </row>
    <row r="139" spans="1:24" ht="16.899999999999999" customHeight="1" thickBot="1">
      <c r="A139" s="317"/>
      <c r="B139" s="319"/>
      <c r="C139" s="319"/>
      <c r="D139" s="321"/>
      <c r="E139" s="323"/>
      <c r="F139" s="336"/>
      <c r="G139" s="340"/>
      <c r="H139" s="336"/>
      <c r="I139" s="340"/>
      <c r="J139" s="321"/>
      <c r="K139" s="342"/>
      <c r="L139" s="101">
        <f>K138-J138</f>
        <v>0</v>
      </c>
      <c r="N139" s="230" t="s">
        <v>21</v>
      </c>
      <c r="O139" s="230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227"/>
    </row>
    <row r="140" spans="1:24" ht="16.899999999999999" customHeight="1" collapsed="1">
      <c r="A140" s="300">
        <f>A154</f>
        <v>0</v>
      </c>
      <c r="B140" s="318"/>
      <c r="C140" s="318"/>
      <c r="D140" s="320">
        <f>(C140-B140+(C140&lt;B140))*24*60</f>
        <v>0</v>
      </c>
      <c r="E140" s="322"/>
      <c r="F140" s="335">
        <f>IF(E140=0,0,(F154/J118*60))</f>
        <v>0</v>
      </c>
      <c r="G140" s="339">
        <f>IF($K140=0,0,(K140*100)/(D140*$J$3/60))</f>
        <v>0</v>
      </c>
      <c r="H140" s="335">
        <f>R134+R141</f>
        <v>0</v>
      </c>
      <c r="I140" s="339">
        <f>D140-F140-R142</f>
        <v>0</v>
      </c>
      <c r="J140" s="320">
        <f>(D140-H140)/60*E140</f>
        <v>0</v>
      </c>
      <c r="K140" s="341">
        <f>F154</f>
        <v>0</v>
      </c>
      <c r="L140" s="100">
        <f>IF($K140=0,0,K140/J140)</f>
        <v>0</v>
      </c>
      <c r="N140" s="230" t="s">
        <v>39</v>
      </c>
      <c r="O140" s="230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227"/>
      <c r="X140" s="227"/>
    </row>
    <row r="141" spans="1:24" ht="16.899999999999999" customHeight="1" thickBot="1">
      <c r="A141" s="317"/>
      <c r="B141" s="319"/>
      <c r="C141" s="319"/>
      <c r="D141" s="321"/>
      <c r="E141" s="323"/>
      <c r="F141" s="336"/>
      <c r="G141" s="340"/>
      <c r="H141" s="336"/>
      <c r="I141" s="340"/>
      <c r="J141" s="321"/>
      <c r="K141" s="342"/>
      <c r="L141" s="101">
        <f>K140-J140</f>
        <v>0</v>
      </c>
      <c r="N141" s="343" t="s">
        <v>22</v>
      </c>
      <c r="O141" s="343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227"/>
      <c r="X141" s="227"/>
    </row>
    <row r="142" spans="1:24" ht="16.899999999999999" customHeight="1" collapsed="1">
      <c r="A142" s="301">
        <f>A155</f>
        <v>0</v>
      </c>
      <c r="B142" s="348"/>
      <c r="C142" s="348"/>
      <c r="D142" s="346">
        <f>(C142-B142+(C142&lt;B142))*24*60</f>
        <v>0</v>
      </c>
      <c r="E142" s="349"/>
      <c r="F142" s="344">
        <f>IF(E142=0,0,(F155/J118*60))</f>
        <v>0</v>
      </c>
      <c r="G142" s="339">
        <f>IF($K142=0,0,(K142*100)/(D142*$J$3/60))</f>
        <v>0</v>
      </c>
      <c r="H142" s="344">
        <f>S134+S141</f>
        <v>0</v>
      </c>
      <c r="I142" s="345">
        <f>D142-F142-S142</f>
        <v>0</v>
      </c>
      <c r="J142" s="346">
        <f>(D142-H142)/60*E142</f>
        <v>0</v>
      </c>
      <c r="K142" s="341">
        <f>F155</f>
        <v>0</v>
      </c>
      <c r="L142" s="100">
        <f>IF($K142=0,0,K142/J142)</f>
        <v>0</v>
      </c>
      <c r="N142" s="347" t="s">
        <v>15</v>
      </c>
      <c r="O142" s="347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227"/>
      <c r="X142" s="227"/>
    </row>
    <row r="143" spans="1:24" ht="16.899999999999999" customHeight="1" thickBot="1">
      <c r="A143" s="317"/>
      <c r="B143" s="319"/>
      <c r="C143" s="319"/>
      <c r="D143" s="321"/>
      <c r="E143" s="323"/>
      <c r="F143" s="336"/>
      <c r="G143" s="340"/>
      <c r="H143" s="336"/>
      <c r="I143" s="340"/>
      <c r="J143" s="321"/>
      <c r="K143" s="342"/>
      <c r="L143" s="101">
        <f>K142-J142</f>
        <v>0</v>
      </c>
      <c r="N143" s="347"/>
      <c r="O143" s="347"/>
      <c r="P143" s="19"/>
      <c r="Q143" s="19"/>
      <c r="R143" s="19"/>
      <c r="S143" s="19"/>
      <c r="T143" s="19"/>
      <c r="U143" s="19"/>
      <c r="V143" s="19"/>
      <c r="W143" s="227"/>
      <c r="X143" s="227"/>
    </row>
    <row r="144" spans="1:24" ht="16.899999999999999" customHeight="1">
      <c r="A144" s="300">
        <f>A156</f>
        <v>0</v>
      </c>
      <c r="B144" s="318"/>
      <c r="C144" s="318"/>
      <c r="D144" s="320">
        <f>(C144-B144+(C144&lt;B144))*24*60</f>
        <v>0</v>
      </c>
      <c r="E144" s="322"/>
      <c r="F144" s="335">
        <f>IF(E144=0,0,(F156/J118*60))</f>
        <v>0</v>
      </c>
      <c r="G144" s="339">
        <f>IF($K144=0,0,(K144*100)/(D144*$J$3/60))</f>
        <v>0</v>
      </c>
      <c r="H144" s="335">
        <f>T134+T141</f>
        <v>0</v>
      </c>
      <c r="I144" s="339">
        <f>D144-F144-T142</f>
        <v>0</v>
      </c>
      <c r="J144" s="320">
        <f>(D144-H144)/60*E144</f>
        <v>0</v>
      </c>
      <c r="K144" s="341">
        <f>F156</f>
        <v>0</v>
      </c>
      <c r="L144" s="100">
        <f>IF($K144=0,0,K144/J144)</f>
        <v>0</v>
      </c>
      <c r="V144" s="227"/>
      <c r="W144" s="227"/>
      <c r="X144" s="227"/>
    </row>
    <row r="145" spans="1:26" ht="16.899999999999999" customHeight="1" thickBot="1">
      <c r="A145" s="317"/>
      <c r="B145" s="319"/>
      <c r="C145" s="319"/>
      <c r="D145" s="321"/>
      <c r="E145" s="323"/>
      <c r="F145" s="336"/>
      <c r="G145" s="340"/>
      <c r="H145" s="336"/>
      <c r="I145" s="340"/>
      <c r="J145" s="321"/>
      <c r="K145" s="342"/>
      <c r="L145" s="101">
        <f>K144-J144</f>
        <v>0</v>
      </c>
      <c r="V145" s="227"/>
      <c r="W145" s="227"/>
      <c r="X145" s="227"/>
    </row>
    <row r="146" spans="1:26" ht="16.899999999999999" customHeight="1">
      <c r="A146" s="300">
        <f>A157</f>
        <v>0</v>
      </c>
      <c r="B146" s="318"/>
      <c r="C146" s="318"/>
      <c r="D146" s="320">
        <f>(C146-B146+(C146&lt;B146))*24*60</f>
        <v>0</v>
      </c>
      <c r="E146" s="322"/>
      <c r="F146" s="335">
        <f>IF(E146=0,0,(F157/J118*60))</f>
        <v>0</v>
      </c>
      <c r="G146" s="339">
        <f>IF($K146=0,0,(K146*100)/(D146*$J$3/60))</f>
        <v>0</v>
      </c>
      <c r="H146" s="335">
        <f>U134+U141</f>
        <v>0</v>
      </c>
      <c r="I146" s="339">
        <f>D146-F146-U142</f>
        <v>0</v>
      </c>
      <c r="J146" s="320">
        <f>(D146-H146)/60*E146</f>
        <v>0</v>
      </c>
      <c r="K146" s="341">
        <f>F157</f>
        <v>0</v>
      </c>
      <c r="L146" s="100">
        <f>IF($K146=0,0,K146/J146)</f>
        <v>0</v>
      </c>
      <c r="V146" s="227"/>
      <c r="W146" s="227"/>
      <c r="X146" s="227"/>
    </row>
    <row r="147" spans="1:26" ht="16.899999999999999" customHeight="1" thickBot="1">
      <c r="A147" s="317"/>
      <c r="B147" s="319"/>
      <c r="C147" s="319"/>
      <c r="D147" s="321"/>
      <c r="E147" s="323"/>
      <c r="F147" s="336"/>
      <c r="G147" s="340"/>
      <c r="H147" s="336"/>
      <c r="I147" s="340"/>
      <c r="J147" s="321"/>
      <c r="K147" s="342"/>
      <c r="L147" s="103">
        <f>K146-J146</f>
        <v>0</v>
      </c>
      <c r="V147" s="227"/>
      <c r="W147" s="227"/>
      <c r="X147" s="227"/>
    </row>
    <row r="148" spans="1:26" s="104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228" t="s">
        <v>81</v>
      </c>
      <c r="K148" s="140" t="s">
        <v>82</v>
      </c>
      <c r="L148" s="354">
        <f>IF($K149=0,0,K149/J149)</f>
        <v>0</v>
      </c>
      <c r="N148"/>
      <c r="O148"/>
      <c r="P148"/>
      <c r="Q148"/>
      <c r="R148"/>
      <c r="S148"/>
      <c r="T148"/>
      <c r="U148"/>
      <c r="V148" s="227"/>
      <c r="W148" s="105"/>
      <c r="X148" s="105"/>
    </row>
    <row r="149" spans="1:26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41">
        <f>J136+J138+J140+J142+J144+J146</f>
        <v>0</v>
      </c>
      <c r="K149" s="140">
        <f>K136+K138+K140+K142+K144+K146</f>
        <v>0</v>
      </c>
      <c r="L149" s="355"/>
      <c r="M149" s="227"/>
      <c r="V149" s="227"/>
      <c r="W149" s="227"/>
      <c r="X149" s="227"/>
    </row>
    <row r="150" spans="1:26" ht="17.25" customHeight="1">
      <c r="A150" s="363" t="s">
        <v>11</v>
      </c>
      <c r="B150" s="364"/>
      <c r="C150" s="364"/>
      <c r="D150" s="364"/>
      <c r="E150" s="337"/>
      <c r="F150" s="300" t="s">
        <v>78</v>
      </c>
      <c r="G150" s="300" t="s">
        <v>80</v>
      </c>
      <c r="H150" s="367"/>
      <c r="I150" s="20"/>
      <c r="J150" s="21"/>
      <c r="K150" s="22"/>
      <c r="L150" s="367" t="s">
        <v>56</v>
      </c>
      <c r="M150" s="356"/>
      <c r="V150" s="227"/>
      <c r="W150" s="106"/>
      <c r="X150" s="106"/>
    </row>
    <row r="151" spans="1:26" ht="17.25" customHeight="1" thickBot="1">
      <c r="A151" s="365"/>
      <c r="B151" s="366"/>
      <c r="C151" s="366"/>
      <c r="D151" s="366"/>
      <c r="E151" s="338"/>
      <c r="F151" s="302"/>
      <c r="G151" s="301"/>
      <c r="H151" s="416"/>
      <c r="I151" s="117"/>
      <c r="J151" s="118"/>
      <c r="K151" s="115"/>
      <c r="L151" s="368"/>
      <c r="M151" s="356"/>
      <c r="V151" s="227"/>
      <c r="W151" s="106"/>
      <c r="X151" s="106"/>
    </row>
    <row r="152" spans="1:26" ht="15.75" thickBot="1">
      <c r="A152" s="357"/>
      <c r="B152" s="358"/>
      <c r="C152" s="358"/>
      <c r="D152" s="358"/>
      <c r="E152" s="359"/>
      <c r="F152" s="62"/>
      <c r="G152" s="63"/>
      <c r="H152" s="131"/>
      <c r="I152" s="121"/>
      <c r="J152" s="135"/>
      <c r="K152" s="123">
        <f>G152</f>
        <v>0</v>
      </c>
      <c r="L152" s="136"/>
      <c r="M152" s="133"/>
      <c r="V152" s="227"/>
      <c r="W152" s="227"/>
      <c r="X152" s="227"/>
    </row>
    <row r="153" spans="1:26" ht="13.5" customHeight="1" thickBot="1">
      <c r="A153" s="360"/>
      <c r="B153" s="361"/>
      <c r="C153" s="361"/>
      <c r="D153" s="361"/>
      <c r="E153" s="362"/>
      <c r="F153" s="62"/>
      <c r="G153" s="64"/>
      <c r="H153" s="132"/>
      <c r="I153" s="110"/>
      <c r="J153" s="134"/>
      <c r="K153" s="17">
        <f t="shared" ref="K153:K157" si="30">G153</f>
        <v>0</v>
      </c>
      <c r="L153" s="137"/>
      <c r="M153" s="133"/>
      <c r="V153" s="227"/>
      <c r="W153" s="227"/>
      <c r="X153" s="227"/>
    </row>
    <row r="154" spans="1:26" ht="13.5" customHeight="1" thickBot="1">
      <c r="A154" s="360"/>
      <c r="B154" s="361"/>
      <c r="C154" s="361"/>
      <c r="D154" s="361"/>
      <c r="E154" s="362"/>
      <c r="F154" s="62"/>
      <c r="G154" s="64"/>
      <c r="H154" s="132"/>
      <c r="I154" s="110"/>
      <c r="J154" s="134"/>
      <c r="K154" s="17">
        <f t="shared" si="30"/>
        <v>0</v>
      </c>
      <c r="L154" s="137"/>
      <c r="M154" s="133"/>
      <c r="V154" s="227"/>
      <c r="W154" s="227"/>
      <c r="X154" s="227"/>
    </row>
    <row r="155" spans="1:26" ht="13.5" customHeight="1" thickBot="1">
      <c r="A155" s="360"/>
      <c r="B155" s="361"/>
      <c r="C155" s="361"/>
      <c r="D155" s="361"/>
      <c r="E155" s="362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227"/>
      <c r="W155" s="227"/>
      <c r="X155" s="227"/>
    </row>
    <row r="156" spans="1:26" ht="13.5" customHeight="1" thickBot="1">
      <c r="A156" s="360"/>
      <c r="B156" s="361"/>
      <c r="C156" s="361"/>
      <c r="D156" s="361"/>
      <c r="E156" s="362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227"/>
      <c r="W156" s="227"/>
      <c r="X156" s="227"/>
    </row>
    <row r="157" spans="1:26" ht="13.5" customHeight="1" thickBot="1">
      <c r="A157" s="369"/>
      <c r="B157" s="370"/>
      <c r="C157" s="370"/>
      <c r="D157" s="370"/>
      <c r="E157" s="371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227"/>
      <c r="W157" s="227"/>
      <c r="X157" s="227"/>
    </row>
    <row r="158" spans="1:26" ht="13.5" thickBot="1">
      <c r="A158" s="372" t="s">
        <v>79</v>
      </c>
      <c r="B158" s="373"/>
      <c r="C158" s="373"/>
      <c r="D158" s="373"/>
      <c r="E158" s="373"/>
      <c r="F158" s="374"/>
      <c r="G158" s="374"/>
      <c r="H158" s="374"/>
      <c r="I158" s="373"/>
      <c r="J158" s="375"/>
      <c r="K158" s="116">
        <f>SUM(K152:K157)</f>
        <v>0</v>
      </c>
      <c r="L158" s="116">
        <f>SUM(L153+L153)</f>
        <v>0</v>
      </c>
      <c r="M158" s="112"/>
      <c r="V158" s="227"/>
    </row>
    <row r="159" spans="1:26" ht="12.75" customHeight="1" thickBot="1"/>
    <row r="160" spans="1:26" ht="12.75" customHeight="1" thickBot="1">
      <c r="A160" s="376" t="s">
        <v>11</v>
      </c>
      <c r="B160" s="376" t="s">
        <v>59</v>
      </c>
      <c r="C160" s="378"/>
      <c r="D160" s="380" t="s">
        <v>58</v>
      </c>
      <c r="E160" s="378" t="s">
        <v>1</v>
      </c>
      <c r="F160" s="383" t="s">
        <v>6</v>
      </c>
      <c r="G160" s="384"/>
      <c r="H160" s="380" t="s">
        <v>5</v>
      </c>
      <c r="I160" s="388" t="s">
        <v>12</v>
      </c>
      <c r="J160" s="389"/>
      <c r="K160" s="380" t="s">
        <v>38</v>
      </c>
      <c r="L160" s="376" t="s">
        <v>0</v>
      </c>
      <c r="M160" s="383"/>
      <c r="N160" s="384"/>
      <c r="O160" s="380" t="s">
        <v>4</v>
      </c>
      <c r="P160" s="380" t="s">
        <v>2</v>
      </c>
      <c r="Q160" s="380" t="s">
        <v>3</v>
      </c>
      <c r="S160" s="390" t="s">
        <v>26</v>
      </c>
      <c r="T160" s="391"/>
      <c r="U160" s="391"/>
      <c r="V160" s="391"/>
      <c r="W160" s="391"/>
      <c r="X160" s="391"/>
      <c r="Y160" s="391"/>
      <c r="Z160" s="392"/>
    </row>
    <row r="161" spans="1:28" s="85" customFormat="1" ht="25.5" customHeight="1" thickBot="1">
      <c r="A161" s="377"/>
      <c r="B161" s="377"/>
      <c r="C161" s="379"/>
      <c r="D161" s="381"/>
      <c r="E161" s="382"/>
      <c r="F161" s="385"/>
      <c r="G161" s="386"/>
      <c r="H161" s="387"/>
      <c r="I161" s="27" t="s">
        <v>13</v>
      </c>
      <c r="J161" s="28" t="s">
        <v>14</v>
      </c>
      <c r="K161" s="381"/>
      <c r="L161" s="377"/>
      <c r="M161" s="399"/>
      <c r="N161" s="400"/>
      <c r="O161" s="381"/>
      <c r="P161" s="381"/>
      <c r="Q161" s="381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405">
        <f>A152</f>
        <v>0</v>
      </c>
      <c r="B162" s="23">
        <f>B136</f>
        <v>0</v>
      </c>
      <c r="C162" s="23">
        <f>B162+1/24</f>
        <v>4.1666666666666664E-2</v>
      </c>
      <c r="D162" s="1"/>
      <c r="E162" s="233"/>
      <c r="F162" s="408"/>
      <c r="G162" s="409"/>
      <c r="H162" s="2"/>
      <c r="I162" s="3"/>
      <c r="J162" s="3"/>
      <c r="K162" s="29">
        <f>(J162-I162+(J162&lt;I162))*24*60</f>
        <v>0</v>
      </c>
      <c r="L162" s="410"/>
      <c r="M162" s="411"/>
      <c r="N162" s="412"/>
      <c r="O162" s="35">
        <f t="shared" ref="O162:O225" si="31">IF(H162=$V$5,$F$122,"")</f>
        <v>0</v>
      </c>
      <c r="P162" s="233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406"/>
      <c r="B163" s="24">
        <f>C162</f>
        <v>4.1666666666666664E-2</v>
      </c>
      <c r="C163" s="24">
        <f>B163+1/24</f>
        <v>8.3333333333333329E-2</v>
      </c>
      <c r="D163" s="5"/>
      <c r="E163" s="231"/>
      <c r="F163" s="398"/>
      <c r="G163" s="398"/>
      <c r="H163" s="6"/>
      <c r="I163" s="7"/>
      <c r="J163" s="7"/>
      <c r="K163" s="30">
        <f t="shared" ref="K163:K226" si="32">(J163-I163+(J163&lt;I163))*24*60</f>
        <v>0</v>
      </c>
      <c r="L163" s="395"/>
      <c r="M163" s="396"/>
      <c r="N163" s="397"/>
      <c r="O163" s="36">
        <f t="shared" si="31"/>
        <v>0</v>
      </c>
      <c r="P163" s="231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406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231"/>
      <c r="F164" s="398"/>
      <c r="G164" s="398"/>
      <c r="H164" s="6"/>
      <c r="I164" s="7"/>
      <c r="J164" s="7"/>
      <c r="K164" s="30">
        <f t="shared" si="32"/>
        <v>0</v>
      </c>
      <c r="L164" s="395"/>
      <c r="M164" s="396"/>
      <c r="N164" s="397"/>
      <c r="O164" s="36">
        <f t="shared" si="31"/>
        <v>0</v>
      </c>
      <c r="P164" s="231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406"/>
      <c r="B165" s="24">
        <f t="shared" si="41"/>
        <v>0.125</v>
      </c>
      <c r="C165" s="24">
        <f t="shared" si="42"/>
        <v>0.16666666666666666</v>
      </c>
      <c r="D165" s="5"/>
      <c r="E165" s="231"/>
      <c r="F165" s="398"/>
      <c r="G165" s="398"/>
      <c r="H165" s="6"/>
      <c r="I165" s="7"/>
      <c r="J165" s="7"/>
      <c r="K165" s="30">
        <f t="shared" si="32"/>
        <v>0</v>
      </c>
      <c r="L165" s="395"/>
      <c r="M165" s="396"/>
      <c r="N165" s="397"/>
      <c r="O165" s="36">
        <f t="shared" si="31"/>
        <v>0</v>
      </c>
      <c r="P165" s="231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406"/>
      <c r="B166" s="24">
        <f t="shared" si="41"/>
        <v>0.16666666666666666</v>
      </c>
      <c r="C166" s="24">
        <f t="shared" si="42"/>
        <v>0.20833333333333331</v>
      </c>
      <c r="D166" s="5"/>
      <c r="E166" s="231"/>
      <c r="F166" s="398"/>
      <c r="G166" s="398"/>
      <c r="H166" s="6"/>
      <c r="I166" s="7"/>
      <c r="J166" s="7"/>
      <c r="K166" s="30">
        <f t="shared" si="32"/>
        <v>0</v>
      </c>
      <c r="L166" s="395"/>
      <c r="M166" s="396"/>
      <c r="N166" s="397"/>
      <c r="O166" s="36">
        <f t="shared" si="31"/>
        <v>0</v>
      </c>
      <c r="P166" s="231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406"/>
      <c r="B167" s="24">
        <f t="shared" si="41"/>
        <v>0.20833333333333331</v>
      </c>
      <c r="C167" s="24">
        <f t="shared" si="42"/>
        <v>0.24999999999999997</v>
      </c>
      <c r="D167" s="5"/>
      <c r="E167" s="231"/>
      <c r="F167" s="398"/>
      <c r="G167" s="398"/>
      <c r="H167" s="6"/>
      <c r="I167" s="7"/>
      <c r="J167" s="7"/>
      <c r="K167" s="30">
        <f t="shared" si="32"/>
        <v>0</v>
      </c>
      <c r="L167" s="395"/>
      <c r="M167" s="396"/>
      <c r="N167" s="397"/>
      <c r="O167" s="36">
        <f t="shared" si="31"/>
        <v>0</v>
      </c>
      <c r="P167" s="231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406"/>
      <c r="B168" s="24">
        <f t="shared" si="41"/>
        <v>0.24999999999999997</v>
      </c>
      <c r="C168" s="24">
        <f t="shared" si="42"/>
        <v>0.29166666666666663</v>
      </c>
      <c r="D168" s="5"/>
      <c r="E168" s="234"/>
      <c r="F168" s="398"/>
      <c r="G168" s="398"/>
      <c r="H168" s="6"/>
      <c r="I168" s="7"/>
      <c r="J168" s="7"/>
      <c r="K168" s="30">
        <f t="shared" si="32"/>
        <v>0</v>
      </c>
      <c r="L168" s="395"/>
      <c r="M168" s="396"/>
      <c r="N168" s="397"/>
      <c r="O168" s="36">
        <f t="shared" si="31"/>
        <v>0</v>
      </c>
      <c r="P168" s="231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406"/>
      <c r="B169" s="24">
        <f t="shared" si="41"/>
        <v>0.29166666666666663</v>
      </c>
      <c r="C169" s="24">
        <f t="shared" si="42"/>
        <v>0.33333333333333331</v>
      </c>
      <c r="D169" s="5"/>
      <c r="E169" s="234"/>
      <c r="F169" s="393"/>
      <c r="G169" s="394"/>
      <c r="H169" s="6"/>
      <c r="I169" s="7"/>
      <c r="J169" s="7"/>
      <c r="K169" s="30">
        <f t="shared" si="32"/>
        <v>0</v>
      </c>
      <c r="L169" s="395"/>
      <c r="M169" s="396"/>
      <c r="N169" s="397"/>
      <c r="O169" s="36">
        <f t="shared" si="31"/>
        <v>0</v>
      </c>
      <c r="P169" s="231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406"/>
      <c r="B170" s="24">
        <f t="shared" si="41"/>
        <v>0.33333333333333331</v>
      </c>
      <c r="C170" s="24">
        <f t="shared" si="42"/>
        <v>0.375</v>
      </c>
      <c r="D170" s="5"/>
      <c r="E170" s="234"/>
      <c r="F170" s="393"/>
      <c r="G170" s="394"/>
      <c r="H170" s="6"/>
      <c r="I170" s="7"/>
      <c r="J170" s="7"/>
      <c r="K170" s="30">
        <f t="shared" si="32"/>
        <v>0</v>
      </c>
      <c r="L170" s="395"/>
      <c r="M170" s="396"/>
      <c r="N170" s="397"/>
      <c r="O170" s="36">
        <f t="shared" si="31"/>
        <v>0</v>
      </c>
      <c r="P170" s="231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406"/>
      <c r="B171" s="24">
        <f t="shared" si="41"/>
        <v>0.375</v>
      </c>
      <c r="C171" s="24">
        <f t="shared" si="42"/>
        <v>0.41666666666666669</v>
      </c>
      <c r="D171" s="5"/>
      <c r="E171" s="234"/>
      <c r="F171" s="398"/>
      <c r="G171" s="398"/>
      <c r="H171" s="6"/>
      <c r="I171" s="7"/>
      <c r="J171" s="7"/>
      <c r="K171" s="30">
        <f t="shared" si="32"/>
        <v>0</v>
      </c>
      <c r="L171" s="395"/>
      <c r="M171" s="396"/>
      <c r="N171" s="397"/>
      <c r="O171" s="36">
        <f t="shared" si="31"/>
        <v>0</v>
      </c>
      <c r="P171" s="231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406"/>
      <c r="B172" s="24">
        <f t="shared" si="41"/>
        <v>0.41666666666666669</v>
      </c>
      <c r="C172" s="24">
        <f t="shared" si="42"/>
        <v>0.45833333333333337</v>
      </c>
      <c r="D172" s="10"/>
      <c r="E172" s="234"/>
      <c r="F172" s="398"/>
      <c r="G172" s="398"/>
      <c r="H172" s="6"/>
      <c r="I172" s="7"/>
      <c r="J172" s="7"/>
      <c r="K172" s="30">
        <f t="shared" si="32"/>
        <v>0</v>
      </c>
      <c r="L172" s="395"/>
      <c r="M172" s="396"/>
      <c r="N172" s="397"/>
      <c r="O172" s="36">
        <f t="shared" si="31"/>
        <v>0</v>
      </c>
      <c r="P172" s="231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407"/>
      <c r="B173" s="25">
        <f t="shared" si="41"/>
        <v>0.45833333333333337</v>
      </c>
      <c r="C173" s="26">
        <f t="shared" si="42"/>
        <v>0.5</v>
      </c>
      <c r="D173" s="235"/>
      <c r="E173" s="235"/>
      <c r="F173" s="401"/>
      <c r="G173" s="401"/>
      <c r="H173" s="6"/>
      <c r="I173" s="13"/>
      <c r="J173" s="13"/>
      <c r="K173" s="31">
        <f t="shared" si="32"/>
        <v>0</v>
      </c>
      <c r="L173" s="402"/>
      <c r="M173" s="403"/>
      <c r="N173" s="404"/>
      <c r="O173" s="39">
        <f t="shared" si="31"/>
        <v>0</v>
      </c>
      <c r="P173" s="232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405">
        <f>A153</f>
        <v>0</v>
      </c>
      <c r="B174" s="23">
        <f>B138</f>
        <v>0</v>
      </c>
      <c r="C174" s="23">
        <f>B174+1/24</f>
        <v>4.1666666666666664E-2</v>
      </c>
      <c r="D174" s="1"/>
      <c r="E174" s="233"/>
      <c r="F174" s="408"/>
      <c r="G174" s="409"/>
      <c r="H174" s="2"/>
      <c r="I174" s="3"/>
      <c r="J174" s="3"/>
      <c r="K174" s="29">
        <f t="shared" si="32"/>
        <v>0</v>
      </c>
      <c r="L174" s="410"/>
      <c r="M174" s="411"/>
      <c r="N174" s="412"/>
      <c r="O174" s="35">
        <f t="shared" si="31"/>
        <v>0</v>
      </c>
      <c r="P174" s="233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406"/>
      <c r="B175" s="24">
        <f>C174</f>
        <v>4.1666666666666664E-2</v>
      </c>
      <c r="C175" s="24">
        <f>B175+1/24</f>
        <v>8.3333333333333329E-2</v>
      </c>
      <c r="D175" s="5"/>
      <c r="E175" s="231"/>
      <c r="F175" s="398"/>
      <c r="G175" s="398"/>
      <c r="H175" s="6"/>
      <c r="I175" s="7"/>
      <c r="J175" s="7"/>
      <c r="K175" s="30">
        <f t="shared" si="32"/>
        <v>0</v>
      </c>
      <c r="L175" s="395"/>
      <c r="M175" s="396"/>
      <c r="N175" s="397"/>
      <c r="O175" s="36">
        <f t="shared" si="31"/>
        <v>0</v>
      </c>
      <c r="P175" s="231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406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231"/>
      <c r="F176" s="398"/>
      <c r="G176" s="398"/>
      <c r="H176" s="6"/>
      <c r="I176" s="7"/>
      <c r="J176" s="7"/>
      <c r="K176" s="30">
        <f t="shared" si="32"/>
        <v>0</v>
      </c>
      <c r="L176" s="395"/>
      <c r="M176" s="396"/>
      <c r="N176" s="397"/>
      <c r="O176" s="36">
        <f t="shared" si="31"/>
        <v>0</v>
      </c>
      <c r="P176" s="231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406"/>
      <c r="B177" s="24">
        <f t="shared" si="43"/>
        <v>0.125</v>
      </c>
      <c r="C177" s="24">
        <f t="shared" si="44"/>
        <v>0.16666666666666666</v>
      </c>
      <c r="D177" s="5"/>
      <c r="E177" s="231"/>
      <c r="F177" s="398"/>
      <c r="G177" s="398"/>
      <c r="H177" s="6"/>
      <c r="I177" s="7"/>
      <c r="J177" s="7"/>
      <c r="K177" s="30">
        <f t="shared" si="32"/>
        <v>0</v>
      </c>
      <c r="L177" s="395"/>
      <c r="M177" s="396"/>
      <c r="N177" s="397"/>
      <c r="O177" s="36">
        <f t="shared" si="31"/>
        <v>0</v>
      </c>
      <c r="P177" s="231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406"/>
      <c r="B178" s="24">
        <f t="shared" si="43"/>
        <v>0.16666666666666666</v>
      </c>
      <c r="C178" s="24">
        <f t="shared" si="44"/>
        <v>0.20833333333333331</v>
      </c>
      <c r="D178" s="5"/>
      <c r="E178" s="231"/>
      <c r="F178" s="398"/>
      <c r="G178" s="398"/>
      <c r="H178" s="6"/>
      <c r="I178" s="7"/>
      <c r="J178" s="7"/>
      <c r="K178" s="30">
        <f t="shared" si="32"/>
        <v>0</v>
      </c>
      <c r="L178" s="395"/>
      <c r="M178" s="396"/>
      <c r="N178" s="397"/>
      <c r="O178" s="36">
        <f t="shared" si="31"/>
        <v>0</v>
      </c>
      <c r="P178" s="231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406"/>
      <c r="B179" s="24">
        <f t="shared" si="43"/>
        <v>0.20833333333333331</v>
      </c>
      <c r="C179" s="24">
        <f t="shared" si="44"/>
        <v>0.24999999999999997</v>
      </c>
      <c r="D179" s="5"/>
      <c r="E179" s="231"/>
      <c r="F179" s="398"/>
      <c r="G179" s="398"/>
      <c r="H179" s="6"/>
      <c r="I179" s="7"/>
      <c r="J179" s="7"/>
      <c r="K179" s="30">
        <f t="shared" si="32"/>
        <v>0</v>
      </c>
      <c r="L179" s="395"/>
      <c r="M179" s="396"/>
      <c r="N179" s="397"/>
      <c r="O179" s="36">
        <f t="shared" si="31"/>
        <v>0</v>
      </c>
      <c r="P179" s="231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406"/>
      <c r="B180" s="24">
        <f t="shared" si="43"/>
        <v>0.24999999999999997</v>
      </c>
      <c r="C180" s="24">
        <f t="shared" si="44"/>
        <v>0.29166666666666663</v>
      </c>
      <c r="D180" s="5"/>
      <c r="E180" s="234"/>
      <c r="F180" s="398"/>
      <c r="G180" s="398"/>
      <c r="H180" s="6"/>
      <c r="I180" s="7"/>
      <c r="J180" s="7"/>
      <c r="K180" s="30">
        <f t="shared" si="32"/>
        <v>0</v>
      </c>
      <c r="L180" s="395"/>
      <c r="M180" s="396"/>
      <c r="N180" s="397"/>
      <c r="O180" s="36">
        <f t="shared" si="31"/>
        <v>0</v>
      </c>
      <c r="P180" s="231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406"/>
      <c r="B181" s="24">
        <f t="shared" si="43"/>
        <v>0.29166666666666663</v>
      </c>
      <c r="C181" s="24">
        <f t="shared" si="44"/>
        <v>0.33333333333333331</v>
      </c>
      <c r="D181" s="5"/>
      <c r="E181" s="234"/>
      <c r="F181" s="393"/>
      <c r="G181" s="394"/>
      <c r="H181" s="6"/>
      <c r="I181" s="7"/>
      <c r="J181" s="7"/>
      <c r="K181" s="30">
        <f t="shared" si="32"/>
        <v>0</v>
      </c>
      <c r="L181" s="395"/>
      <c r="M181" s="396"/>
      <c r="N181" s="397"/>
      <c r="O181" s="36">
        <f t="shared" si="31"/>
        <v>0</v>
      </c>
      <c r="P181" s="231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406"/>
      <c r="B182" s="24">
        <f t="shared" si="43"/>
        <v>0.33333333333333331</v>
      </c>
      <c r="C182" s="24">
        <f t="shared" si="44"/>
        <v>0.375</v>
      </c>
      <c r="D182" s="5"/>
      <c r="E182" s="234"/>
      <c r="F182" s="393"/>
      <c r="G182" s="394"/>
      <c r="H182" s="6"/>
      <c r="I182" s="7"/>
      <c r="J182" s="7"/>
      <c r="K182" s="30">
        <f t="shared" si="32"/>
        <v>0</v>
      </c>
      <c r="L182" s="395"/>
      <c r="M182" s="396"/>
      <c r="N182" s="397"/>
      <c r="O182" s="36">
        <f t="shared" si="31"/>
        <v>0</v>
      </c>
      <c r="P182" s="231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406"/>
      <c r="B183" s="24">
        <f t="shared" si="43"/>
        <v>0.375</v>
      </c>
      <c r="C183" s="24">
        <f t="shared" si="44"/>
        <v>0.41666666666666669</v>
      </c>
      <c r="D183" s="5"/>
      <c r="E183" s="234"/>
      <c r="F183" s="398"/>
      <c r="G183" s="398"/>
      <c r="H183" s="6"/>
      <c r="I183" s="7"/>
      <c r="J183" s="7"/>
      <c r="K183" s="30">
        <f t="shared" si="32"/>
        <v>0</v>
      </c>
      <c r="L183" s="395"/>
      <c r="M183" s="396"/>
      <c r="N183" s="397"/>
      <c r="O183" s="36">
        <f t="shared" si="31"/>
        <v>0</v>
      </c>
      <c r="P183" s="231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407"/>
      <c r="B184" s="25">
        <f t="shared" si="43"/>
        <v>0.41666666666666669</v>
      </c>
      <c r="C184" s="25">
        <f t="shared" si="44"/>
        <v>0.45833333333333337</v>
      </c>
      <c r="D184" s="15"/>
      <c r="E184" s="235"/>
      <c r="F184" s="401"/>
      <c r="G184" s="401"/>
      <c r="H184" s="12"/>
      <c r="I184" s="13"/>
      <c r="J184" s="13"/>
      <c r="K184" s="31">
        <f t="shared" si="32"/>
        <v>0</v>
      </c>
      <c r="L184" s="402"/>
      <c r="M184" s="403"/>
      <c r="N184" s="404"/>
      <c r="O184" s="39">
        <f t="shared" si="31"/>
        <v>0</v>
      </c>
      <c r="P184" s="232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405">
        <f>A154</f>
        <v>0</v>
      </c>
      <c r="B185" s="23">
        <f>B140</f>
        <v>0</v>
      </c>
      <c r="C185" s="23">
        <f>B185+1/24</f>
        <v>4.1666666666666664E-2</v>
      </c>
      <c r="D185" s="1"/>
      <c r="E185" s="233"/>
      <c r="F185" s="408"/>
      <c r="G185" s="409"/>
      <c r="H185" s="2"/>
      <c r="I185" s="3"/>
      <c r="J185" s="3"/>
      <c r="K185" s="29">
        <f t="shared" si="32"/>
        <v>0</v>
      </c>
      <c r="L185" s="410"/>
      <c r="M185" s="411"/>
      <c r="N185" s="412"/>
      <c r="O185" s="35">
        <f t="shared" si="31"/>
        <v>0</v>
      </c>
      <c r="P185" s="233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406"/>
      <c r="B186" s="24">
        <f>C185</f>
        <v>4.1666666666666664E-2</v>
      </c>
      <c r="C186" s="24">
        <f>B186+1/24</f>
        <v>8.3333333333333329E-2</v>
      </c>
      <c r="D186" s="5"/>
      <c r="E186" s="231"/>
      <c r="F186" s="398"/>
      <c r="G186" s="398"/>
      <c r="H186" s="6"/>
      <c r="I186" s="7"/>
      <c r="J186" s="7"/>
      <c r="K186" s="30">
        <f t="shared" si="32"/>
        <v>0</v>
      </c>
      <c r="L186" s="395"/>
      <c r="M186" s="396"/>
      <c r="N186" s="397"/>
      <c r="O186" s="36">
        <f t="shared" si="31"/>
        <v>0</v>
      </c>
      <c r="P186" s="231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40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231"/>
      <c r="F187" s="398"/>
      <c r="G187" s="398"/>
      <c r="H187" s="6"/>
      <c r="I187" s="7"/>
      <c r="J187" s="7"/>
      <c r="K187" s="30">
        <f t="shared" si="32"/>
        <v>0</v>
      </c>
      <c r="L187" s="395"/>
      <c r="M187" s="396"/>
      <c r="N187" s="397"/>
      <c r="O187" s="36">
        <f t="shared" si="31"/>
        <v>0</v>
      </c>
      <c r="P187" s="231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406"/>
      <c r="B188" s="24">
        <f t="shared" si="45"/>
        <v>0.125</v>
      </c>
      <c r="C188" s="24">
        <f t="shared" si="46"/>
        <v>0.16666666666666666</v>
      </c>
      <c r="D188" s="5"/>
      <c r="E188" s="231"/>
      <c r="F188" s="398"/>
      <c r="G188" s="398"/>
      <c r="H188" s="6"/>
      <c r="I188" s="7"/>
      <c r="J188" s="7"/>
      <c r="K188" s="30">
        <f t="shared" si="32"/>
        <v>0</v>
      </c>
      <c r="L188" s="395"/>
      <c r="M188" s="396"/>
      <c r="N188" s="397"/>
      <c r="O188" s="36">
        <f t="shared" si="31"/>
        <v>0</v>
      </c>
      <c r="P188" s="231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406"/>
      <c r="B189" s="24">
        <f t="shared" si="45"/>
        <v>0.16666666666666666</v>
      </c>
      <c r="C189" s="24">
        <f t="shared" si="46"/>
        <v>0.20833333333333331</v>
      </c>
      <c r="D189" s="5"/>
      <c r="E189" s="231"/>
      <c r="F189" s="398"/>
      <c r="G189" s="398"/>
      <c r="H189" s="6"/>
      <c r="I189" s="7"/>
      <c r="J189" s="7"/>
      <c r="K189" s="30">
        <f t="shared" si="32"/>
        <v>0</v>
      </c>
      <c r="L189" s="395"/>
      <c r="M189" s="396"/>
      <c r="N189" s="397"/>
      <c r="O189" s="36">
        <f t="shared" si="31"/>
        <v>0</v>
      </c>
      <c r="P189" s="231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406"/>
      <c r="B190" s="24">
        <f t="shared" si="45"/>
        <v>0.20833333333333331</v>
      </c>
      <c r="C190" s="24">
        <f t="shared" si="46"/>
        <v>0.24999999999999997</v>
      </c>
      <c r="D190" s="5"/>
      <c r="E190" s="231"/>
      <c r="F190" s="398"/>
      <c r="G190" s="398"/>
      <c r="H190" s="6"/>
      <c r="I190" s="7"/>
      <c r="J190" s="7"/>
      <c r="K190" s="30">
        <f t="shared" si="32"/>
        <v>0</v>
      </c>
      <c r="L190" s="395"/>
      <c r="M190" s="396"/>
      <c r="N190" s="397"/>
      <c r="O190" s="36">
        <f t="shared" si="31"/>
        <v>0</v>
      </c>
      <c r="P190" s="231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406"/>
      <c r="B191" s="24">
        <f t="shared" si="45"/>
        <v>0.24999999999999997</v>
      </c>
      <c r="C191" s="24">
        <f t="shared" si="46"/>
        <v>0.29166666666666663</v>
      </c>
      <c r="D191" s="5"/>
      <c r="E191" s="234"/>
      <c r="F191" s="398"/>
      <c r="G191" s="398"/>
      <c r="H191" s="6"/>
      <c r="I191" s="7"/>
      <c r="J191" s="7"/>
      <c r="K191" s="30">
        <f t="shared" si="32"/>
        <v>0</v>
      </c>
      <c r="L191" s="395"/>
      <c r="M191" s="396"/>
      <c r="N191" s="397"/>
      <c r="O191" s="36">
        <f t="shared" si="31"/>
        <v>0</v>
      </c>
      <c r="P191" s="231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406"/>
      <c r="B192" s="24">
        <f t="shared" si="45"/>
        <v>0.29166666666666663</v>
      </c>
      <c r="C192" s="24">
        <f t="shared" si="46"/>
        <v>0.33333333333333331</v>
      </c>
      <c r="D192" s="5"/>
      <c r="E192" s="234"/>
      <c r="F192" s="393"/>
      <c r="G192" s="394"/>
      <c r="H192" s="6"/>
      <c r="I192" s="7"/>
      <c r="J192" s="7"/>
      <c r="K192" s="30">
        <f t="shared" si="32"/>
        <v>0</v>
      </c>
      <c r="L192" s="395"/>
      <c r="M192" s="396"/>
      <c r="N192" s="397"/>
      <c r="O192" s="36">
        <f t="shared" si="31"/>
        <v>0</v>
      </c>
      <c r="P192" s="231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406"/>
      <c r="B193" s="24">
        <f t="shared" si="45"/>
        <v>0.33333333333333331</v>
      </c>
      <c r="C193" s="24">
        <f t="shared" si="46"/>
        <v>0.375</v>
      </c>
      <c r="D193" s="5"/>
      <c r="E193" s="234"/>
      <c r="F193" s="393"/>
      <c r="G193" s="394"/>
      <c r="H193" s="6"/>
      <c r="I193" s="7"/>
      <c r="J193" s="7"/>
      <c r="K193" s="30">
        <f t="shared" si="32"/>
        <v>0</v>
      </c>
      <c r="L193" s="395"/>
      <c r="M193" s="396"/>
      <c r="N193" s="397"/>
      <c r="O193" s="36">
        <f t="shared" si="31"/>
        <v>0</v>
      </c>
      <c r="P193" s="231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406"/>
      <c r="B194" s="24">
        <f t="shared" si="45"/>
        <v>0.375</v>
      </c>
      <c r="C194" s="24">
        <f t="shared" si="46"/>
        <v>0.41666666666666669</v>
      </c>
      <c r="D194" s="5"/>
      <c r="E194" s="234"/>
      <c r="F194" s="398"/>
      <c r="G194" s="398"/>
      <c r="H194" s="6"/>
      <c r="I194" s="7"/>
      <c r="J194" s="7"/>
      <c r="K194" s="30">
        <f t="shared" si="32"/>
        <v>0</v>
      </c>
      <c r="L194" s="395"/>
      <c r="M194" s="396"/>
      <c r="N194" s="397"/>
      <c r="O194" s="36">
        <f t="shared" si="31"/>
        <v>0</v>
      </c>
      <c r="P194" s="231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407"/>
      <c r="B195" s="25">
        <f t="shared" si="45"/>
        <v>0.41666666666666669</v>
      </c>
      <c r="C195" s="25">
        <f t="shared" si="46"/>
        <v>0.45833333333333337</v>
      </c>
      <c r="D195" s="15"/>
      <c r="E195" s="235"/>
      <c r="F195" s="401"/>
      <c r="G195" s="401"/>
      <c r="H195" s="12"/>
      <c r="I195" s="13"/>
      <c r="J195" s="13"/>
      <c r="K195" s="31">
        <f t="shared" si="32"/>
        <v>0</v>
      </c>
      <c r="L195" s="402"/>
      <c r="M195" s="403"/>
      <c r="N195" s="404"/>
      <c r="O195" s="39">
        <f t="shared" si="31"/>
        <v>0</v>
      </c>
      <c r="P195" s="232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405">
        <f>A155</f>
        <v>0</v>
      </c>
      <c r="B196" s="23">
        <f>B142</f>
        <v>0</v>
      </c>
      <c r="C196" s="23">
        <f>B196+1/24</f>
        <v>4.1666666666666664E-2</v>
      </c>
      <c r="D196" s="1"/>
      <c r="E196" s="233"/>
      <c r="F196" s="408"/>
      <c r="G196" s="409"/>
      <c r="H196" s="2"/>
      <c r="I196" s="3"/>
      <c r="J196" s="3"/>
      <c r="K196" s="29">
        <f t="shared" si="32"/>
        <v>0</v>
      </c>
      <c r="L196" s="410"/>
      <c r="M196" s="411"/>
      <c r="N196" s="412"/>
      <c r="O196" s="35">
        <f t="shared" si="31"/>
        <v>0</v>
      </c>
      <c r="P196" s="233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406"/>
      <c r="B197" s="24">
        <f>C196</f>
        <v>4.1666666666666664E-2</v>
      </c>
      <c r="C197" s="24">
        <f>B197+1/24</f>
        <v>8.3333333333333329E-2</v>
      </c>
      <c r="D197" s="5"/>
      <c r="E197" s="231"/>
      <c r="F197" s="398"/>
      <c r="G197" s="398"/>
      <c r="H197" s="6"/>
      <c r="I197" s="7"/>
      <c r="J197" s="7"/>
      <c r="K197" s="30">
        <f t="shared" si="32"/>
        <v>0</v>
      </c>
      <c r="L197" s="395"/>
      <c r="M197" s="396"/>
      <c r="N197" s="397"/>
      <c r="O197" s="36">
        <f t="shared" si="31"/>
        <v>0</v>
      </c>
      <c r="P197" s="231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40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231"/>
      <c r="F198" s="398"/>
      <c r="G198" s="398"/>
      <c r="H198" s="6"/>
      <c r="I198" s="7"/>
      <c r="J198" s="7"/>
      <c r="K198" s="30">
        <f t="shared" si="32"/>
        <v>0</v>
      </c>
      <c r="L198" s="395"/>
      <c r="M198" s="396"/>
      <c r="N198" s="397"/>
      <c r="O198" s="36">
        <f t="shared" si="31"/>
        <v>0</v>
      </c>
      <c r="P198" s="231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406"/>
      <c r="B199" s="24">
        <f t="shared" si="47"/>
        <v>0.125</v>
      </c>
      <c r="C199" s="24">
        <f t="shared" si="48"/>
        <v>0.16666666666666666</v>
      </c>
      <c r="D199" s="5"/>
      <c r="E199" s="231"/>
      <c r="F199" s="398"/>
      <c r="G199" s="398"/>
      <c r="H199" s="6"/>
      <c r="I199" s="7"/>
      <c r="J199" s="7"/>
      <c r="K199" s="30">
        <f t="shared" si="32"/>
        <v>0</v>
      </c>
      <c r="L199" s="395"/>
      <c r="M199" s="396"/>
      <c r="N199" s="397"/>
      <c r="O199" s="36">
        <f t="shared" si="31"/>
        <v>0</v>
      </c>
      <c r="P199" s="231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406"/>
      <c r="B200" s="24">
        <f t="shared" si="47"/>
        <v>0.16666666666666666</v>
      </c>
      <c r="C200" s="24">
        <f t="shared" si="48"/>
        <v>0.20833333333333331</v>
      </c>
      <c r="D200" s="5"/>
      <c r="E200" s="231"/>
      <c r="F200" s="398"/>
      <c r="G200" s="398"/>
      <c r="H200" s="6"/>
      <c r="I200" s="7"/>
      <c r="J200" s="7"/>
      <c r="K200" s="30">
        <f t="shared" si="32"/>
        <v>0</v>
      </c>
      <c r="L200" s="395"/>
      <c r="M200" s="396"/>
      <c r="N200" s="397"/>
      <c r="O200" s="36">
        <f t="shared" si="31"/>
        <v>0</v>
      </c>
      <c r="P200" s="231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406"/>
      <c r="B201" s="24">
        <f t="shared" si="47"/>
        <v>0.20833333333333331</v>
      </c>
      <c r="C201" s="24">
        <f t="shared" si="48"/>
        <v>0.24999999999999997</v>
      </c>
      <c r="D201" s="5"/>
      <c r="E201" s="231"/>
      <c r="F201" s="398"/>
      <c r="G201" s="398"/>
      <c r="H201" s="6"/>
      <c r="I201" s="7"/>
      <c r="J201" s="7"/>
      <c r="K201" s="30">
        <f t="shared" si="32"/>
        <v>0</v>
      </c>
      <c r="L201" s="395"/>
      <c r="M201" s="396"/>
      <c r="N201" s="397"/>
      <c r="O201" s="36">
        <f t="shared" si="31"/>
        <v>0</v>
      </c>
      <c r="P201" s="231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406"/>
      <c r="B202" s="24">
        <f t="shared" si="47"/>
        <v>0.24999999999999997</v>
      </c>
      <c r="C202" s="24">
        <f t="shared" si="48"/>
        <v>0.29166666666666663</v>
      </c>
      <c r="D202" s="5"/>
      <c r="E202" s="234"/>
      <c r="F202" s="398"/>
      <c r="G202" s="398"/>
      <c r="H202" s="6"/>
      <c r="I202" s="7"/>
      <c r="J202" s="7"/>
      <c r="K202" s="30">
        <f t="shared" si="32"/>
        <v>0</v>
      </c>
      <c r="L202" s="395"/>
      <c r="M202" s="396"/>
      <c r="N202" s="397"/>
      <c r="O202" s="36">
        <f t="shared" si="31"/>
        <v>0</v>
      </c>
      <c r="P202" s="231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406"/>
      <c r="B203" s="24">
        <f t="shared" si="47"/>
        <v>0.29166666666666663</v>
      </c>
      <c r="C203" s="24">
        <f t="shared" si="48"/>
        <v>0.33333333333333331</v>
      </c>
      <c r="D203" s="5"/>
      <c r="E203" s="234"/>
      <c r="F203" s="393"/>
      <c r="G203" s="394"/>
      <c r="H203" s="6"/>
      <c r="I203" s="7"/>
      <c r="J203" s="7"/>
      <c r="K203" s="30">
        <f t="shared" si="32"/>
        <v>0</v>
      </c>
      <c r="L203" s="395"/>
      <c r="M203" s="396"/>
      <c r="N203" s="397"/>
      <c r="O203" s="36">
        <f t="shared" si="31"/>
        <v>0</v>
      </c>
      <c r="P203" s="231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406"/>
      <c r="B204" s="24">
        <f t="shared" si="47"/>
        <v>0.33333333333333331</v>
      </c>
      <c r="C204" s="24">
        <f t="shared" si="48"/>
        <v>0.375</v>
      </c>
      <c r="D204" s="5"/>
      <c r="E204" s="234"/>
      <c r="F204" s="393"/>
      <c r="G204" s="394"/>
      <c r="H204" s="6"/>
      <c r="I204" s="7"/>
      <c r="J204" s="7"/>
      <c r="K204" s="30">
        <f t="shared" si="32"/>
        <v>0</v>
      </c>
      <c r="L204" s="395"/>
      <c r="M204" s="396"/>
      <c r="N204" s="397"/>
      <c r="O204" s="36">
        <f t="shared" si="31"/>
        <v>0</v>
      </c>
      <c r="P204" s="231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406"/>
      <c r="B205" s="24">
        <f t="shared" si="47"/>
        <v>0.375</v>
      </c>
      <c r="C205" s="24">
        <f t="shared" si="48"/>
        <v>0.41666666666666669</v>
      </c>
      <c r="D205" s="5"/>
      <c r="E205" s="234"/>
      <c r="F205" s="398"/>
      <c r="G205" s="398"/>
      <c r="H205" s="6"/>
      <c r="I205" s="7"/>
      <c r="J205" s="7"/>
      <c r="K205" s="30">
        <f t="shared" si="32"/>
        <v>0</v>
      </c>
      <c r="L205" s="395"/>
      <c r="M205" s="396"/>
      <c r="N205" s="397"/>
      <c r="O205" s="36">
        <f t="shared" si="31"/>
        <v>0</v>
      </c>
      <c r="P205" s="231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407"/>
      <c r="B206" s="25">
        <f t="shared" si="47"/>
        <v>0.41666666666666669</v>
      </c>
      <c r="C206" s="25">
        <f t="shared" si="48"/>
        <v>0.45833333333333337</v>
      </c>
      <c r="D206" s="15"/>
      <c r="E206" s="235"/>
      <c r="F206" s="401"/>
      <c r="G206" s="401"/>
      <c r="H206" s="12"/>
      <c r="I206" s="13"/>
      <c r="J206" s="13"/>
      <c r="K206" s="31">
        <f t="shared" si="32"/>
        <v>0</v>
      </c>
      <c r="L206" s="402"/>
      <c r="M206" s="403"/>
      <c r="N206" s="404"/>
      <c r="O206" s="232">
        <f t="shared" si="31"/>
        <v>0</v>
      </c>
      <c r="P206" s="232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406">
        <f>A156</f>
        <v>0</v>
      </c>
      <c r="B207" s="23">
        <f>B144</f>
        <v>0</v>
      </c>
      <c r="C207" s="23">
        <f>B207+1/24</f>
        <v>4.1666666666666664E-2</v>
      </c>
      <c r="D207" s="1"/>
      <c r="E207" s="233"/>
      <c r="F207" s="408"/>
      <c r="G207" s="409"/>
      <c r="H207" s="2"/>
      <c r="I207" s="3"/>
      <c r="J207" s="3"/>
      <c r="K207" s="29">
        <f t="shared" si="32"/>
        <v>0</v>
      </c>
      <c r="L207" s="410"/>
      <c r="M207" s="411"/>
      <c r="N207" s="412"/>
      <c r="O207" s="35">
        <f t="shared" si="31"/>
        <v>0</v>
      </c>
      <c r="P207" s="233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406"/>
      <c r="B208" s="24">
        <f>C207</f>
        <v>4.1666666666666664E-2</v>
      </c>
      <c r="C208" s="24">
        <f>B208+1/24</f>
        <v>8.3333333333333329E-2</v>
      </c>
      <c r="D208" s="5"/>
      <c r="E208" s="231"/>
      <c r="F208" s="393"/>
      <c r="G208" s="394"/>
      <c r="H208" s="6"/>
      <c r="I208" s="7"/>
      <c r="J208" s="7"/>
      <c r="K208" s="30">
        <f t="shared" si="32"/>
        <v>0</v>
      </c>
      <c r="L208" s="395"/>
      <c r="M208" s="396"/>
      <c r="N208" s="397"/>
      <c r="O208" s="36">
        <f t="shared" si="31"/>
        <v>0</v>
      </c>
      <c r="P208" s="231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40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231"/>
      <c r="F209" s="398"/>
      <c r="G209" s="398"/>
      <c r="H209" s="6"/>
      <c r="I209" s="7"/>
      <c r="J209" s="7"/>
      <c r="K209" s="30">
        <f t="shared" si="32"/>
        <v>0</v>
      </c>
      <c r="L209" s="395"/>
      <c r="M209" s="396"/>
      <c r="N209" s="397"/>
      <c r="O209" s="36">
        <f t="shared" si="31"/>
        <v>0</v>
      </c>
      <c r="P209" s="231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406"/>
      <c r="B210" s="24">
        <f t="shared" si="49"/>
        <v>0.125</v>
      </c>
      <c r="C210" s="24">
        <f t="shared" si="50"/>
        <v>0.16666666666666666</v>
      </c>
      <c r="D210" s="5"/>
      <c r="E210" s="231"/>
      <c r="F210" s="398"/>
      <c r="G210" s="398"/>
      <c r="H210" s="6"/>
      <c r="I210" s="7"/>
      <c r="J210" s="7"/>
      <c r="K210" s="30">
        <f t="shared" si="32"/>
        <v>0</v>
      </c>
      <c r="L210" s="395"/>
      <c r="M210" s="396"/>
      <c r="N210" s="397"/>
      <c r="O210" s="36">
        <f t="shared" si="31"/>
        <v>0</v>
      </c>
      <c r="P210" s="231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406"/>
      <c r="B211" s="24">
        <f t="shared" si="49"/>
        <v>0.16666666666666666</v>
      </c>
      <c r="C211" s="24">
        <f t="shared" si="50"/>
        <v>0.20833333333333331</v>
      </c>
      <c r="D211" s="5"/>
      <c r="E211" s="231"/>
      <c r="F211" s="398"/>
      <c r="G211" s="398"/>
      <c r="H211" s="6"/>
      <c r="I211" s="7"/>
      <c r="J211" s="7"/>
      <c r="K211" s="30">
        <f t="shared" si="32"/>
        <v>0</v>
      </c>
      <c r="L211" s="395"/>
      <c r="M211" s="396"/>
      <c r="N211" s="397"/>
      <c r="O211" s="36">
        <f t="shared" si="31"/>
        <v>0</v>
      </c>
      <c r="P211" s="231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406"/>
      <c r="B212" s="24">
        <f t="shared" si="49"/>
        <v>0.20833333333333331</v>
      </c>
      <c r="C212" s="24">
        <f t="shared" si="50"/>
        <v>0.24999999999999997</v>
      </c>
      <c r="D212" s="5"/>
      <c r="E212" s="231"/>
      <c r="F212" s="398"/>
      <c r="G212" s="398"/>
      <c r="H212" s="6"/>
      <c r="I212" s="7"/>
      <c r="J212" s="7"/>
      <c r="K212" s="30">
        <f t="shared" si="32"/>
        <v>0</v>
      </c>
      <c r="L212" s="395"/>
      <c r="M212" s="396"/>
      <c r="N212" s="397"/>
      <c r="O212" s="36">
        <f t="shared" si="31"/>
        <v>0</v>
      </c>
      <c r="P212" s="231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406"/>
      <c r="B213" s="24">
        <f t="shared" si="49"/>
        <v>0.24999999999999997</v>
      </c>
      <c r="C213" s="24">
        <f t="shared" si="50"/>
        <v>0.29166666666666663</v>
      </c>
      <c r="D213" s="5"/>
      <c r="E213" s="234"/>
      <c r="F213" s="398"/>
      <c r="G213" s="398"/>
      <c r="H213" s="6"/>
      <c r="I213" s="7"/>
      <c r="J213" s="7"/>
      <c r="K213" s="30">
        <f t="shared" si="32"/>
        <v>0</v>
      </c>
      <c r="L213" s="395"/>
      <c r="M213" s="396"/>
      <c r="N213" s="397"/>
      <c r="O213" s="36">
        <f t="shared" si="31"/>
        <v>0</v>
      </c>
      <c r="P213" s="231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406"/>
      <c r="B214" s="24">
        <f t="shared" si="49"/>
        <v>0.29166666666666663</v>
      </c>
      <c r="C214" s="24">
        <f t="shared" si="50"/>
        <v>0.33333333333333331</v>
      </c>
      <c r="D214" s="5"/>
      <c r="E214" s="234"/>
      <c r="F214" s="393"/>
      <c r="G214" s="394"/>
      <c r="H214" s="6"/>
      <c r="I214" s="7"/>
      <c r="J214" s="7"/>
      <c r="K214" s="30">
        <f t="shared" si="32"/>
        <v>0</v>
      </c>
      <c r="L214" s="395"/>
      <c r="M214" s="396"/>
      <c r="N214" s="397"/>
      <c r="O214" s="36">
        <f t="shared" si="31"/>
        <v>0</v>
      </c>
      <c r="P214" s="231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406"/>
      <c r="B215" s="24">
        <f t="shared" si="49"/>
        <v>0.33333333333333331</v>
      </c>
      <c r="C215" s="24">
        <f t="shared" si="50"/>
        <v>0.375</v>
      </c>
      <c r="D215" s="5"/>
      <c r="E215" s="234"/>
      <c r="F215" s="393"/>
      <c r="G215" s="394"/>
      <c r="H215" s="6"/>
      <c r="I215" s="7"/>
      <c r="J215" s="7"/>
      <c r="K215" s="30">
        <f t="shared" si="32"/>
        <v>0</v>
      </c>
      <c r="L215" s="395"/>
      <c r="M215" s="396"/>
      <c r="N215" s="397"/>
      <c r="O215" s="36">
        <f t="shared" si="31"/>
        <v>0</v>
      </c>
      <c r="P215" s="231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406"/>
      <c r="B216" s="24">
        <f t="shared" si="49"/>
        <v>0.375</v>
      </c>
      <c r="C216" s="24">
        <f t="shared" si="50"/>
        <v>0.41666666666666669</v>
      </c>
      <c r="D216" s="5"/>
      <c r="E216" s="234"/>
      <c r="F216" s="398"/>
      <c r="G216" s="398"/>
      <c r="H216" s="6"/>
      <c r="I216" s="7"/>
      <c r="J216" s="7"/>
      <c r="K216" s="30">
        <f t="shared" si="32"/>
        <v>0</v>
      </c>
      <c r="L216" s="395"/>
      <c r="M216" s="396"/>
      <c r="N216" s="397"/>
      <c r="O216" s="36">
        <f t="shared" si="31"/>
        <v>0</v>
      </c>
      <c r="P216" s="231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407"/>
      <c r="B217" s="25">
        <f t="shared" si="49"/>
        <v>0.41666666666666669</v>
      </c>
      <c r="C217" s="25">
        <f t="shared" si="50"/>
        <v>0.45833333333333337</v>
      </c>
      <c r="D217" s="15"/>
      <c r="E217" s="235"/>
      <c r="F217" s="401"/>
      <c r="G217" s="401"/>
      <c r="H217" s="12"/>
      <c r="I217" s="13"/>
      <c r="J217" s="13"/>
      <c r="K217" s="31">
        <f t="shared" si="32"/>
        <v>0</v>
      </c>
      <c r="L217" s="402"/>
      <c r="M217" s="403"/>
      <c r="N217" s="404"/>
      <c r="O217" s="232">
        <f t="shared" si="31"/>
        <v>0</v>
      </c>
      <c r="P217" s="232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405">
        <f>A157</f>
        <v>0</v>
      </c>
      <c r="B218" s="23">
        <f>B146</f>
        <v>0</v>
      </c>
      <c r="C218" s="23">
        <f>B218+1/24</f>
        <v>4.1666666666666664E-2</v>
      </c>
      <c r="D218" s="1"/>
      <c r="E218" s="233"/>
      <c r="F218" s="408"/>
      <c r="G218" s="409"/>
      <c r="H218" s="2"/>
      <c r="I218" s="3"/>
      <c r="J218" s="3"/>
      <c r="K218" s="29">
        <f t="shared" si="32"/>
        <v>0</v>
      </c>
      <c r="L218" s="410"/>
      <c r="M218" s="411"/>
      <c r="N218" s="412"/>
      <c r="O218" s="35">
        <f t="shared" si="31"/>
        <v>0</v>
      </c>
      <c r="P218" s="233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406"/>
      <c r="B219" s="24">
        <f>C218</f>
        <v>4.1666666666666664E-2</v>
      </c>
      <c r="C219" s="24">
        <f>B219+1/24</f>
        <v>8.3333333333333329E-2</v>
      </c>
      <c r="D219" s="5"/>
      <c r="E219" s="231"/>
      <c r="F219" s="393"/>
      <c r="G219" s="394"/>
      <c r="H219" s="6"/>
      <c r="I219" s="7"/>
      <c r="J219" s="7"/>
      <c r="K219" s="30">
        <f t="shared" si="32"/>
        <v>0</v>
      </c>
      <c r="L219" s="395"/>
      <c r="M219" s="396"/>
      <c r="N219" s="397"/>
      <c r="O219" s="36">
        <f t="shared" si="31"/>
        <v>0</v>
      </c>
      <c r="P219" s="231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40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231"/>
      <c r="F220" s="398"/>
      <c r="G220" s="398"/>
      <c r="H220" s="6"/>
      <c r="I220" s="7"/>
      <c r="J220" s="7"/>
      <c r="K220" s="30">
        <f t="shared" si="32"/>
        <v>0</v>
      </c>
      <c r="L220" s="395"/>
      <c r="M220" s="396"/>
      <c r="N220" s="397"/>
      <c r="O220" s="36">
        <f t="shared" si="31"/>
        <v>0</v>
      </c>
      <c r="P220" s="231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406"/>
      <c r="B221" s="24">
        <f t="shared" si="51"/>
        <v>0.125</v>
      </c>
      <c r="C221" s="24">
        <f t="shared" si="52"/>
        <v>0.16666666666666666</v>
      </c>
      <c r="D221" s="5"/>
      <c r="E221" s="231"/>
      <c r="F221" s="398"/>
      <c r="G221" s="398"/>
      <c r="H221" s="6"/>
      <c r="I221" s="7"/>
      <c r="J221" s="7"/>
      <c r="K221" s="30">
        <f t="shared" si="32"/>
        <v>0</v>
      </c>
      <c r="L221" s="395"/>
      <c r="M221" s="396"/>
      <c r="N221" s="397"/>
      <c r="O221" s="36">
        <f t="shared" si="31"/>
        <v>0</v>
      </c>
      <c r="P221" s="231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406"/>
      <c r="B222" s="24">
        <f t="shared" si="51"/>
        <v>0.16666666666666666</v>
      </c>
      <c r="C222" s="24">
        <f t="shared" si="52"/>
        <v>0.20833333333333331</v>
      </c>
      <c r="D222" s="5"/>
      <c r="E222" s="231"/>
      <c r="F222" s="398"/>
      <c r="G222" s="398"/>
      <c r="H222" s="6"/>
      <c r="I222" s="7"/>
      <c r="J222" s="7"/>
      <c r="K222" s="30">
        <f t="shared" si="32"/>
        <v>0</v>
      </c>
      <c r="L222" s="395"/>
      <c r="M222" s="396"/>
      <c r="N222" s="397"/>
      <c r="O222" s="36">
        <f t="shared" si="31"/>
        <v>0</v>
      </c>
      <c r="P222" s="231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406"/>
      <c r="B223" s="24">
        <f t="shared" si="51"/>
        <v>0.20833333333333331</v>
      </c>
      <c r="C223" s="24">
        <f t="shared" si="52"/>
        <v>0.24999999999999997</v>
      </c>
      <c r="D223" s="5"/>
      <c r="E223" s="231"/>
      <c r="F223" s="398"/>
      <c r="G223" s="398"/>
      <c r="H223" s="6"/>
      <c r="I223" s="7"/>
      <c r="J223" s="7"/>
      <c r="K223" s="30">
        <f t="shared" si="32"/>
        <v>0</v>
      </c>
      <c r="L223" s="395"/>
      <c r="M223" s="396"/>
      <c r="N223" s="397"/>
      <c r="O223" s="36">
        <f t="shared" si="31"/>
        <v>0</v>
      </c>
      <c r="P223" s="231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406"/>
      <c r="B224" s="24">
        <f t="shared" si="51"/>
        <v>0.24999999999999997</v>
      </c>
      <c r="C224" s="24">
        <f t="shared" si="52"/>
        <v>0.29166666666666663</v>
      </c>
      <c r="D224" s="5"/>
      <c r="E224" s="234"/>
      <c r="F224" s="398"/>
      <c r="G224" s="398"/>
      <c r="H224" s="6"/>
      <c r="I224" s="7"/>
      <c r="J224" s="7"/>
      <c r="K224" s="30">
        <f t="shared" si="32"/>
        <v>0</v>
      </c>
      <c r="L224" s="395"/>
      <c r="M224" s="396"/>
      <c r="N224" s="397"/>
      <c r="O224" s="36">
        <f t="shared" si="31"/>
        <v>0</v>
      </c>
      <c r="P224" s="231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406"/>
      <c r="B225" s="24">
        <f t="shared" si="51"/>
        <v>0.29166666666666663</v>
      </c>
      <c r="C225" s="24">
        <f t="shared" si="52"/>
        <v>0.33333333333333331</v>
      </c>
      <c r="D225" s="5"/>
      <c r="E225" s="234"/>
      <c r="F225" s="393"/>
      <c r="G225" s="394"/>
      <c r="H225" s="6"/>
      <c r="I225" s="7"/>
      <c r="J225" s="7"/>
      <c r="K225" s="30">
        <f t="shared" si="32"/>
        <v>0</v>
      </c>
      <c r="L225" s="395"/>
      <c r="M225" s="396"/>
      <c r="N225" s="397"/>
      <c r="O225" s="36">
        <f t="shared" si="31"/>
        <v>0</v>
      </c>
      <c r="P225" s="231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406"/>
      <c r="B226" s="24">
        <f t="shared" si="51"/>
        <v>0.33333333333333331</v>
      </c>
      <c r="C226" s="24">
        <f t="shared" si="52"/>
        <v>0.375</v>
      </c>
      <c r="D226" s="5"/>
      <c r="E226" s="234"/>
      <c r="F226" s="393"/>
      <c r="G226" s="394"/>
      <c r="H226" s="6"/>
      <c r="I226" s="7"/>
      <c r="J226" s="7"/>
      <c r="K226" s="30">
        <f t="shared" si="32"/>
        <v>0</v>
      </c>
      <c r="L226" s="395"/>
      <c r="M226" s="396"/>
      <c r="N226" s="397"/>
      <c r="O226" s="36">
        <f t="shared" ref="O226:O228" si="53">IF(H226=$V$5,$F$122,"")</f>
        <v>0</v>
      </c>
      <c r="P226" s="231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406"/>
      <c r="B227" s="24">
        <f t="shared" si="51"/>
        <v>0.375</v>
      </c>
      <c r="C227" s="24">
        <f t="shared" si="52"/>
        <v>0.41666666666666669</v>
      </c>
      <c r="D227" s="5"/>
      <c r="E227" s="234"/>
      <c r="F227" s="398"/>
      <c r="G227" s="398"/>
      <c r="H227" s="6"/>
      <c r="I227" s="7"/>
      <c r="J227" s="7"/>
      <c r="K227" s="30">
        <f t="shared" ref="K227:K228" si="54">(J227-I227+(J227&lt;I227))*24*60</f>
        <v>0</v>
      </c>
      <c r="L227" s="395"/>
      <c r="M227" s="396"/>
      <c r="N227" s="397"/>
      <c r="O227" s="36">
        <f t="shared" si="53"/>
        <v>0</v>
      </c>
      <c r="P227" s="231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407"/>
      <c r="B228" s="25">
        <f t="shared" si="51"/>
        <v>0.41666666666666669</v>
      </c>
      <c r="C228" s="25">
        <f t="shared" si="52"/>
        <v>0.45833333333333337</v>
      </c>
      <c r="D228" s="15"/>
      <c r="E228" s="235"/>
      <c r="F228" s="401"/>
      <c r="G228" s="401"/>
      <c r="H228" s="12"/>
      <c r="I228" s="13"/>
      <c r="J228" s="13"/>
      <c r="K228" s="31">
        <f t="shared" si="54"/>
        <v>0</v>
      </c>
      <c r="L228" s="402"/>
      <c r="M228" s="403"/>
      <c r="N228" s="404"/>
      <c r="O228" s="232">
        <f t="shared" si="53"/>
        <v>0</v>
      </c>
      <c r="P228" s="232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5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611"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D21:D22"/>
    <mergeCell ref="E21:E22"/>
    <mergeCell ref="F21:F22"/>
    <mergeCell ref="G21:G22"/>
    <mergeCell ref="H21:H22"/>
    <mergeCell ref="I15:I19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J15:J19"/>
    <mergeCell ref="K15:K19"/>
    <mergeCell ref="L15:L19"/>
    <mergeCell ref="N15:O18"/>
    <mergeCell ref="P15:U1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A21:A22"/>
    <mergeCell ref="B21:B22"/>
    <mergeCell ref="C21:C22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D136:D137"/>
    <mergeCell ref="E136:E137"/>
    <mergeCell ref="F136:F137"/>
    <mergeCell ref="G136:G137"/>
    <mergeCell ref="H136:H137"/>
    <mergeCell ref="I130:I134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J130:J134"/>
    <mergeCell ref="K130:K134"/>
    <mergeCell ref="L130:L134"/>
    <mergeCell ref="N130:O133"/>
    <mergeCell ref="P130:U13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A136:A137"/>
    <mergeCell ref="B136:B137"/>
    <mergeCell ref="C136:C137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81" priority="39" stopIfTrue="1">
      <formula>LEN(TRIM(A37))=0</formula>
    </cfRule>
  </conditionalFormatting>
  <conditionalFormatting sqref="A152:F157">
    <cfRule type="containsBlanks" dxfId="80" priority="32" stopIfTrue="1">
      <formula>LEN(TRIM(A152))=0</formula>
    </cfRule>
  </conditionalFormatting>
  <conditionalFormatting sqref="B21:C32">
    <cfRule type="containsBlanks" dxfId="79" priority="41" stopIfTrue="1">
      <formula>LEN(TRIM(B21))=0</formula>
    </cfRule>
  </conditionalFormatting>
  <conditionalFormatting sqref="B136:C147">
    <cfRule type="containsBlanks" dxfId="78" priority="34" stopIfTrue="1">
      <formula>LEN(TRIM(B136))=0</formula>
    </cfRule>
  </conditionalFormatting>
  <conditionalFormatting sqref="D162:D166 D167:G168 D169:F170">
    <cfRule type="containsBlanks" dxfId="77" priority="31" stopIfTrue="1">
      <formula>LEN(TRIM(D162))=0</formula>
    </cfRule>
  </conditionalFormatting>
  <conditionalFormatting sqref="D181:F182 D183:G184">
    <cfRule type="containsBlanks" dxfId="76" priority="30" stopIfTrue="1">
      <formula>LEN(TRIM(D181))=0</formula>
    </cfRule>
  </conditionalFormatting>
  <conditionalFormatting sqref="D59:G65 D66:F67 D68:J69">
    <cfRule type="containsBlanks" dxfId="75" priority="37" stopIfTrue="1">
      <formula>LEN(TRIM(D59))=0</formula>
    </cfRule>
  </conditionalFormatting>
  <conditionalFormatting sqref="D70:G76 D77:F78 D79:J80">
    <cfRule type="containsBlanks" dxfId="74" priority="36" stopIfTrue="1">
      <formula>LEN(TRIM(D70))=0</formula>
    </cfRule>
  </conditionalFormatting>
  <conditionalFormatting sqref="D81:G87 D88:F89 D90:J91">
    <cfRule type="containsBlanks" dxfId="73" priority="35" stopIfTrue="1">
      <formula>LEN(TRIM(D81))=0</formula>
    </cfRule>
  </conditionalFormatting>
  <conditionalFormatting sqref="D92:G98 D99:F100 D101:J102">
    <cfRule type="containsBlanks" dxfId="72" priority="22" stopIfTrue="1">
      <formula>LEN(TRIM(D92))=0</formula>
    </cfRule>
  </conditionalFormatting>
  <conditionalFormatting sqref="D103:G109 D110:F111 D112:J113">
    <cfRule type="containsBlanks" dxfId="71" priority="20" stopIfTrue="1">
      <formula>LEN(TRIM(D103))=0</formula>
    </cfRule>
  </conditionalFormatting>
  <conditionalFormatting sqref="D171:G180">
    <cfRule type="containsBlanks" dxfId="70" priority="8" stopIfTrue="1">
      <formula>LEN(TRIM(D171))=0</formula>
    </cfRule>
  </conditionalFormatting>
  <conditionalFormatting sqref="D188:G191 D192:F193 D194:G195">
    <cfRule type="containsBlanks" dxfId="69" priority="29" stopIfTrue="1">
      <formula>LEN(TRIM(D188))=0</formula>
    </cfRule>
  </conditionalFormatting>
  <conditionalFormatting sqref="D200:G202 D203:F204 D205:J206">
    <cfRule type="containsBlanks" dxfId="68" priority="28" stopIfTrue="1">
      <formula>LEN(TRIM(D200))=0</formula>
    </cfRule>
  </conditionalFormatting>
  <conditionalFormatting sqref="D207:G213 D214:F215 D216:J217">
    <cfRule type="containsBlanks" dxfId="67" priority="16" stopIfTrue="1">
      <formula>LEN(TRIM(D207))=0</formula>
    </cfRule>
  </conditionalFormatting>
  <conditionalFormatting sqref="D218:G224 D225:F226 D227:J228">
    <cfRule type="containsBlanks" dxfId="66" priority="14" stopIfTrue="1">
      <formula>LEN(TRIM(D218))=0</formula>
    </cfRule>
  </conditionalFormatting>
  <conditionalFormatting sqref="D47:J53 D54:F55 H54:J55 D56:J58">
    <cfRule type="containsBlanks" dxfId="65" priority="38" stopIfTrue="1">
      <formula>LEN(TRIM(D47))=0</formula>
    </cfRule>
  </conditionalFormatting>
  <conditionalFormatting sqref="D185:J187">
    <cfRule type="containsBlanks" dxfId="64" priority="6" stopIfTrue="1">
      <formula>LEN(TRIM(D185))=0</formula>
    </cfRule>
  </conditionalFormatting>
  <conditionalFormatting sqref="D196:J199">
    <cfRule type="containsBlanks" dxfId="63" priority="5" stopIfTrue="1">
      <formula>LEN(TRIM(D196))=0</formula>
    </cfRule>
  </conditionalFormatting>
  <conditionalFormatting sqref="E21:E32">
    <cfRule type="containsBlanks" dxfId="62" priority="40" stopIfTrue="1">
      <formula>LEN(TRIM(E21))=0</formula>
    </cfRule>
  </conditionalFormatting>
  <conditionalFormatting sqref="E136:E147">
    <cfRule type="containsBlanks" dxfId="61" priority="33" stopIfTrue="1">
      <formula>LEN(TRIM(E136))=0</formula>
    </cfRule>
  </conditionalFormatting>
  <conditionalFormatting sqref="E165:G166">
    <cfRule type="containsBlanks" dxfId="60" priority="10" stopIfTrue="1">
      <formula>LEN(TRIM(E165))=0</formula>
    </cfRule>
  </conditionalFormatting>
  <conditionalFormatting sqref="E162:J164">
    <cfRule type="containsBlanks" dxfId="59" priority="11" stopIfTrue="1">
      <formula>LEN(TRIM(E162))=0</formula>
    </cfRule>
  </conditionalFormatting>
  <conditionalFormatting sqref="F5:H13">
    <cfRule type="containsBlanks" dxfId="58" priority="4" stopIfTrue="1">
      <formula>LEN(TRIM(F5))=0</formula>
    </cfRule>
  </conditionalFormatting>
  <conditionalFormatting sqref="F120:H128">
    <cfRule type="containsBlanks" dxfId="57" priority="2" stopIfTrue="1">
      <formula>LEN(TRIM(F120))=0</formula>
    </cfRule>
  </conditionalFormatting>
  <conditionalFormatting sqref="H59:J67">
    <cfRule type="containsBlanks" dxfId="56" priority="27" stopIfTrue="1">
      <formula>LEN(TRIM(H59))=0</formula>
    </cfRule>
  </conditionalFormatting>
  <conditionalFormatting sqref="H70:J78">
    <cfRule type="containsBlanks" dxfId="55" priority="26" stopIfTrue="1">
      <formula>LEN(TRIM(H70))=0</formula>
    </cfRule>
  </conditionalFormatting>
  <conditionalFormatting sqref="H81:J89">
    <cfRule type="containsBlanks" dxfId="54" priority="25" stopIfTrue="1">
      <formula>LEN(TRIM(H81))=0</formula>
    </cfRule>
  </conditionalFormatting>
  <conditionalFormatting sqref="H92:J100">
    <cfRule type="containsBlanks" dxfId="53" priority="21" stopIfTrue="1">
      <formula>LEN(TRIM(H92))=0</formula>
    </cfRule>
  </conditionalFormatting>
  <conditionalFormatting sqref="H103:J111">
    <cfRule type="containsBlanks" dxfId="52" priority="17" stopIfTrue="1">
      <formula>LEN(TRIM(H103))=0</formula>
    </cfRule>
  </conditionalFormatting>
  <conditionalFormatting sqref="H165:J184">
    <cfRule type="containsBlanks" dxfId="51" priority="9" stopIfTrue="1">
      <formula>LEN(TRIM(H165))=0</formula>
    </cfRule>
  </conditionalFormatting>
  <conditionalFormatting sqref="H188:J195">
    <cfRule type="containsBlanks" dxfId="50" priority="24" stopIfTrue="1">
      <formula>LEN(TRIM(H188))=0</formula>
    </cfRule>
  </conditionalFormatting>
  <conditionalFormatting sqref="H200:J204">
    <cfRule type="containsBlanks" dxfId="49" priority="23" stopIfTrue="1">
      <formula>LEN(TRIM(H200))=0</formula>
    </cfRule>
  </conditionalFormatting>
  <conditionalFormatting sqref="H207:J215">
    <cfRule type="containsBlanks" dxfId="48" priority="15" stopIfTrue="1">
      <formula>LEN(TRIM(H207))=0</formula>
    </cfRule>
  </conditionalFormatting>
  <conditionalFormatting sqref="H218:J226">
    <cfRule type="containsBlanks" dxfId="47" priority="12" stopIfTrue="1">
      <formula>LEN(TRIM(H218))=0</formula>
    </cfRule>
  </conditionalFormatting>
  <conditionalFormatting sqref="K5:L9 K10:K13">
    <cfRule type="containsBlanks" dxfId="46" priority="3" stopIfTrue="1">
      <formula>LEN(TRIM(K5))=0</formula>
    </cfRule>
  </conditionalFormatting>
  <conditionalFormatting sqref="K120:L124 K125:K128">
    <cfRule type="containsBlanks" dxfId="45" priority="1" stopIfTrue="1">
      <formula>LEN(TRIM(K120))=0</formula>
    </cfRule>
  </conditionalFormatting>
  <conditionalFormatting sqref="L47:L113">
    <cfRule type="containsBlanks" dxfId="44" priority="18" stopIfTrue="1">
      <formula>LEN(TRIM(L47))=0</formula>
    </cfRule>
  </conditionalFormatting>
  <conditionalFormatting sqref="L162:L228">
    <cfRule type="containsBlanks" dxfId="43" priority="7" stopIfTrue="1">
      <formula>LEN(TRIM(L162))=0</formula>
    </cfRule>
  </conditionalFormatting>
  <conditionalFormatting sqref="O47:Q113">
    <cfRule type="containsBlanks" dxfId="42" priority="19" stopIfTrue="1">
      <formula>LEN(TRIM(O47))=0</formula>
    </cfRule>
  </conditionalFormatting>
  <conditionalFormatting sqref="O162:Q228">
    <cfRule type="containsBlanks" dxfId="41" priority="13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4822B811-CAEF-4BEF-97CC-8CA5FBE7EFC3}">
      <formula1>$V$3:$V$5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D48AA-DA63-43AE-B082-D669AF39FEB5}">
  <sheetPr codeName="Лист31"/>
  <dimension ref="A1:AB229"/>
  <sheetViews>
    <sheetView topLeftCell="A114" zoomScale="70" zoomScaleNormal="70" workbookViewId="0">
      <selection activeCell="F126" sqref="F126:H126"/>
    </sheetView>
  </sheetViews>
  <sheetFormatPr defaultColWidth="9.140625" defaultRowHeight="12.75"/>
  <cols>
    <col min="1" max="1" width="23" customWidth="1"/>
    <col min="2" max="2" width="10.28515625" customWidth="1"/>
    <col min="3" max="3" width="11.28515625" customWidth="1"/>
    <col min="4" max="4" width="14.28515625" customWidth="1"/>
    <col min="5" max="5" width="11.7109375" customWidth="1"/>
    <col min="6" max="6" width="26.140625" customWidth="1"/>
    <col min="7" max="7" width="18.28515625" customWidth="1"/>
    <col min="8" max="8" width="26.7109375" customWidth="1"/>
    <col min="9" max="9" width="23.5703125" customWidth="1"/>
    <col min="10" max="10" width="23.85546875" customWidth="1"/>
    <col min="11" max="11" width="24.42578125" customWidth="1"/>
    <col min="12" max="12" width="22.85546875" customWidth="1"/>
    <col min="13" max="13" width="7" customWidth="1"/>
    <col min="14" max="14" width="10.28515625" customWidth="1"/>
    <col min="15" max="15" width="15.42578125" customWidth="1"/>
    <col min="16" max="16" width="12.85546875" customWidth="1"/>
    <col min="17" max="17" width="12.7109375" customWidth="1"/>
    <col min="18" max="21" width="7.28515625" customWidth="1"/>
    <col min="22" max="27" width="8.7109375" customWidth="1"/>
    <col min="28" max="31" width="15.28515625" customWidth="1"/>
    <col min="32" max="32" width="16.140625" customWidth="1"/>
    <col min="33" max="33" width="21.7109375" customWidth="1"/>
    <col min="34" max="34" width="13.28515625" customWidth="1"/>
  </cols>
  <sheetData>
    <row r="1" spans="1:24" ht="15">
      <c r="A1" s="257" t="s">
        <v>10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20"/>
      <c r="S1" s="220"/>
      <c r="T1" s="220"/>
      <c r="U1" s="220"/>
    </row>
    <row r="2" spans="1:24" ht="15.75" thickBot="1">
      <c r="A2" s="258" t="s">
        <v>90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21"/>
      <c r="S2" s="221"/>
      <c r="T2" s="221"/>
      <c r="U2" s="221"/>
    </row>
    <row r="3" spans="1:24" ht="18.75" thickBot="1">
      <c r="A3" s="259" t="s">
        <v>60</v>
      </c>
      <c r="B3" s="260"/>
      <c r="C3" s="260"/>
      <c r="D3" s="260"/>
      <c r="E3" s="261"/>
      <c r="F3" s="37" t="s">
        <v>61</v>
      </c>
      <c r="G3" s="38">
        <f>SUM(J21:J32)+SUM(J136:J147)</f>
        <v>0</v>
      </c>
      <c r="H3" s="38">
        <f>SUM(K21:K32)+SUM(K136:K147)</f>
        <v>0</v>
      </c>
      <c r="I3" s="81" t="s">
        <v>47</v>
      </c>
      <c r="J3" s="82">
        <v>2000</v>
      </c>
      <c r="K3" s="83" t="s">
        <v>54</v>
      </c>
      <c r="L3" s="84">
        <v>720</v>
      </c>
    </row>
    <row r="4" spans="1:24" ht="20.25" customHeight="1">
      <c r="A4" s="468" t="s">
        <v>8</v>
      </c>
      <c r="B4" s="468"/>
      <c r="C4" s="468"/>
      <c r="D4" s="468"/>
      <c r="E4" s="468"/>
      <c r="F4" s="468" t="s">
        <v>34</v>
      </c>
      <c r="G4" s="468"/>
      <c r="H4" s="468"/>
      <c r="I4" s="468" t="s">
        <v>9</v>
      </c>
      <c r="J4" s="468"/>
      <c r="K4" s="468" t="s">
        <v>16</v>
      </c>
      <c r="L4" s="468"/>
      <c r="M4" s="85"/>
      <c r="N4" s="269" t="s">
        <v>28</v>
      </c>
      <c r="O4" s="270"/>
      <c r="P4" s="270"/>
      <c r="Q4" s="270"/>
      <c r="R4" s="270"/>
      <c r="S4" s="270"/>
      <c r="T4" s="270"/>
      <c r="U4" s="271"/>
      <c r="X4" s="86"/>
    </row>
    <row r="5" spans="1:24" ht="14.25">
      <c r="A5" s="466" t="s">
        <v>63</v>
      </c>
      <c r="B5" s="467"/>
      <c r="C5" s="467"/>
      <c r="D5" s="467"/>
      <c r="E5" s="467"/>
      <c r="F5" s="461"/>
      <c r="G5" s="461"/>
      <c r="H5" s="461"/>
      <c r="I5" s="460" t="s">
        <v>430</v>
      </c>
      <c r="J5" s="460" t="s">
        <v>430</v>
      </c>
      <c r="K5" s="461"/>
      <c r="L5" s="461"/>
      <c r="N5" s="296"/>
      <c r="O5" s="280" t="s">
        <v>29</v>
      </c>
      <c r="P5" s="281"/>
      <c r="Q5" s="281"/>
      <c r="R5" s="222"/>
      <c r="S5" s="222"/>
      <c r="T5" s="222"/>
      <c r="U5" s="87"/>
      <c r="X5" s="88"/>
    </row>
    <row r="6" spans="1:24" ht="14.25">
      <c r="A6" s="466" t="s">
        <v>7</v>
      </c>
      <c r="B6" s="467"/>
      <c r="C6" s="467"/>
      <c r="D6" s="467"/>
      <c r="E6" s="465"/>
      <c r="F6" s="461"/>
      <c r="G6" s="461"/>
      <c r="H6" s="461"/>
      <c r="I6" s="460" t="s">
        <v>431</v>
      </c>
      <c r="J6" s="460" t="s">
        <v>431</v>
      </c>
      <c r="K6" s="461"/>
      <c r="L6" s="461"/>
      <c r="N6" s="297"/>
      <c r="O6" s="298"/>
      <c r="P6" s="299"/>
      <c r="Q6" s="299"/>
      <c r="R6" s="225"/>
      <c r="S6" s="225"/>
      <c r="T6" s="225"/>
      <c r="U6" s="89"/>
      <c r="X6" s="88"/>
    </row>
    <row r="7" spans="1:24" ht="16.5" customHeight="1">
      <c r="A7" s="469" t="s">
        <v>46</v>
      </c>
      <c r="B7" s="460"/>
      <c r="C7" s="460"/>
      <c r="D7" s="460"/>
      <c r="E7" s="464"/>
      <c r="F7" s="461"/>
      <c r="G7" s="461"/>
      <c r="H7" s="461"/>
      <c r="I7" s="460" t="s">
        <v>432</v>
      </c>
      <c r="J7" s="460" t="s">
        <v>432</v>
      </c>
      <c r="K7" s="461"/>
      <c r="L7" s="461"/>
      <c r="N7" s="278"/>
      <c r="O7" s="280" t="s">
        <v>30</v>
      </c>
      <c r="P7" s="281"/>
      <c r="Q7" s="282"/>
      <c r="R7" s="223"/>
      <c r="S7" s="223"/>
      <c r="T7" s="223"/>
      <c r="U7" s="87"/>
      <c r="X7" s="88"/>
    </row>
    <row r="8" spans="1:24" ht="16.5" customHeight="1" thickBot="1">
      <c r="A8" s="460"/>
      <c r="B8" s="460"/>
      <c r="C8" s="460"/>
      <c r="D8" s="460"/>
      <c r="E8" s="460"/>
      <c r="F8" s="461"/>
      <c r="G8" s="461"/>
      <c r="H8" s="461"/>
      <c r="I8" s="460" t="s">
        <v>433</v>
      </c>
      <c r="J8" s="460" t="s">
        <v>433</v>
      </c>
      <c r="K8" s="461"/>
      <c r="L8" s="461"/>
      <c r="N8" s="279"/>
      <c r="O8" s="283"/>
      <c r="P8" s="284"/>
      <c r="Q8" s="285"/>
      <c r="R8" s="224"/>
      <c r="S8" s="224"/>
      <c r="T8" s="224"/>
      <c r="U8" s="91"/>
      <c r="X8" s="88"/>
    </row>
    <row r="9" spans="1:24" ht="14.25">
      <c r="A9" s="460"/>
      <c r="B9" s="460"/>
      <c r="C9" s="460"/>
      <c r="D9" s="460"/>
      <c r="E9" s="460"/>
      <c r="F9" s="461"/>
      <c r="G9" s="461"/>
      <c r="H9" s="461"/>
      <c r="I9" s="460" t="s">
        <v>433</v>
      </c>
      <c r="J9" s="460" t="s">
        <v>433</v>
      </c>
      <c r="K9" s="461"/>
      <c r="L9" s="461"/>
      <c r="N9" s="309"/>
      <c r="O9" s="309"/>
      <c r="P9" s="310"/>
      <c r="Q9" s="310"/>
      <c r="R9" s="227"/>
      <c r="S9" s="227"/>
      <c r="T9" s="227"/>
      <c r="U9" s="227"/>
      <c r="X9" s="88"/>
    </row>
    <row r="10" spans="1:24" ht="14.45" customHeight="1">
      <c r="A10" s="460"/>
      <c r="B10" s="460"/>
      <c r="C10" s="460"/>
      <c r="D10" s="460"/>
      <c r="E10" s="460"/>
      <c r="F10" s="461"/>
      <c r="G10" s="461"/>
      <c r="H10" s="461"/>
      <c r="I10" s="464" t="s">
        <v>434</v>
      </c>
      <c r="J10" s="465" t="s">
        <v>434</v>
      </c>
      <c r="K10" s="462"/>
      <c r="L10" s="463"/>
      <c r="N10" s="226"/>
      <c r="O10" s="226"/>
      <c r="P10" s="227"/>
      <c r="Q10" s="227"/>
      <c r="R10" s="227"/>
      <c r="S10" s="227"/>
      <c r="T10" s="227"/>
      <c r="U10" s="227"/>
      <c r="X10" s="88"/>
    </row>
    <row r="11" spans="1:24" ht="14.45" customHeight="1">
      <c r="A11" s="460"/>
      <c r="B11" s="460"/>
      <c r="C11" s="460"/>
      <c r="D11" s="460"/>
      <c r="E11" s="460"/>
      <c r="F11" s="461"/>
      <c r="G11" s="461"/>
      <c r="H11" s="461"/>
      <c r="I11" s="464" t="s">
        <v>435</v>
      </c>
      <c r="J11" s="465" t="s">
        <v>435</v>
      </c>
      <c r="K11" s="462"/>
      <c r="L11" s="463"/>
      <c r="N11" s="226"/>
      <c r="O11" s="226"/>
      <c r="P11" s="227"/>
      <c r="Q11" s="227"/>
      <c r="R11" s="227"/>
      <c r="S11" s="227"/>
      <c r="T11" s="227"/>
      <c r="U11" s="227"/>
      <c r="X11" s="88"/>
    </row>
    <row r="12" spans="1:24" ht="14.45" customHeight="1">
      <c r="A12" s="460"/>
      <c r="B12" s="460"/>
      <c r="C12" s="460"/>
      <c r="D12" s="460"/>
      <c r="E12" s="460"/>
      <c r="F12" s="461"/>
      <c r="G12" s="461"/>
      <c r="H12" s="461"/>
      <c r="I12" s="460"/>
      <c r="J12" s="460"/>
      <c r="K12" s="462"/>
      <c r="L12" s="463"/>
      <c r="N12" s="226"/>
      <c r="O12" s="226"/>
      <c r="P12" s="227"/>
      <c r="Q12" s="227"/>
      <c r="R12" s="227"/>
      <c r="S12" s="227"/>
      <c r="T12" s="227"/>
      <c r="U12" s="227"/>
      <c r="X12" s="88"/>
    </row>
    <row r="13" spans="1:24" ht="14.45" customHeight="1" thickBot="1">
      <c r="A13" s="460"/>
      <c r="B13" s="460"/>
      <c r="C13" s="460"/>
      <c r="D13" s="460"/>
      <c r="E13" s="460"/>
      <c r="F13" s="461"/>
      <c r="G13" s="461"/>
      <c r="H13" s="461"/>
      <c r="I13" s="460"/>
      <c r="J13" s="460"/>
      <c r="K13" s="462"/>
      <c r="L13" s="463"/>
      <c r="N13" s="226"/>
      <c r="O13" s="226"/>
      <c r="P13" s="227"/>
      <c r="Q13" s="227"/>
      <c r="R13" s="227"/>
      <c r="S13" s="227"/>
      <c r="T13" s="227"/>
      <c r="U13" s="227"/>
      <c r="X13" s="88"/>
    </row>
    <row r="14" spans="1:24" ht="18.75" customHeight="1" thickBot="1">
      <c r="A14" s="311" t="s">
        <v>33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3"/>
      <c r="N14" s="314" t="s">
        <v>37</v>
      </c>
      <c r="O14" s="315"/>
      <c r="P14" s="315"/>
      <c r="Q14" s="315"/>
      <c r="R14" s="315"/>
      <c r="S14" s="315"/>
      <c r="T14" s="315"/>
      <c r="U14" s="315"/>
      <c r="V14" s="316"/>
      <c r="X14" s="88"/>
    </row>
    <row r="15" spans="1:24" ht="8.25" customHeight="1">
      <c r="A15" s="300" t="s">
        <v>83</v>
      </c>
      <c r="B15" s="300" t="s">
        <v>51</v>
      </c>
      <c r="C15" s="300" t="s">
        <v>52</v>
      </c>
      <c r="D15" s="300" t="s">
        <v>24</v>
      </c>
      <c r="E15" s="300" t="s">
        <v>53</v>
      </c>
      <c r="F15" s="300" t="s">
        <v>55</v>
      </c>
      <c r="G15" s="300" t="s">
        <v>50</v>
      </c>
      <c r="H15" s="300" t="s">
        <v>64</v>
      </c>
      <c r="I15" s="300" t="s">
        <v>57</v>
      </c>
      <c r="J15" s="300" t="s">
        <v>49</v>
      </c>
      <c r="K15" s="300" t="s">
        <v>35</v>
      </c>
      <c r="L15" s="337" t="s">
        <v>48</v>
      </c>
      <c r="N15" s="324" t="s">
        <v>41</v>
      </c>
      <c r="O15" s="324"/>
      <c r="P15" s="325" t="s">
        <v>42</v>
      </c>
      <c r="Q15" s="326"/>
      <c r="R15" s="326"/>
      <c r="S15" s="326"/>
      <c r="T15" s="326"/>
      <c r="U15" s="327"/>
      <c r="V15" s="324" t="s">
        <v>43</v>
      </c>
      <c r="X15" s="88"/>
    </row>
    <row r="16" spans="1:24" ht="12.75" customHeight="1">
      <c r="A16" s="301"/>
      <c r="B16" s="301"/>
      <c r="C16" s="301"/>
      <c r="D16" s="301"/>
      <c r="E16" s="301"/>
      <c r="F16" s="301"/>
      <c r="G16" s="301"/>
      <c r="H16" s="301"/>
      <c r="I16" s="301"/>
      <c r="J16" s="301"/>
      <c r="K16" s="301"/>
      <c r="L16" s="338"/>
      <c r="N16" s="324"/>
      <c r="O16" s="324"/>
      <c r="P16" s="328"/>
      <c r="Q16" s="329"/>
      <c r="R16" s="329"/>
      <c r="S16" s="329"/>
      <c r="T16" s="329"/>
      <c r="U16" s="330"/>
      <c r="V16" s="324"/>
      <c r="X16" s="88"/>
    </row>
    <row r="17" spans="1:24" ht="12.75" customHeight="1">
      <c r="A17" s="301"/>
      <c r="B17" s="301"/>
      <c r="C17" s="301"/>
      <c r="D17" s="301"/>
      <c r="E17" s="301"/>
      <c r="F17" s="301"/>
      <c r="G17" s="301"/>
      <c r="H17" s="301"/>
      <c r="I17" s="301"/>
      <c r="J17" s="301"/>
      <c r="K17" s="301"/>
      <c r="L17" s="338"/>
      <c r="N17" s="324"/>
      <c r="O17" s="324"/>
      <c r="P17" s="328"/>
      <c r="Q17" s="329"/>
      <c r="R17" s="329"/>
      <c r="S17" s="329"/>
      <c r="T17" s="329"/>
      <c r="U17" s="330"/>
      <c r="V17" s="324"/>
      <c r="X17" s="88"/>
    </row>
    <row r="18" spans="1:24" ht="3.75" customHeight="1">
      <c r="A18" s="301"/>
      <c r="B18" s="301"/>
      <c r="C18" s="301"/>
      <c r="D18" s="301"/>
      <c r="E18" s="301"/>
      <c r="F18" s="301"/>
      <c r="G18" s="301"/>
      <c r="H18" s="301"/>
      <c r="I18" s="301"/>
      <c r="J18" s="301"/>
      <c r="K18" s="301"/>
      <c r="L18" s="338"/>
      <c r="N18" s="324"/>
      <c r="O18" s="324"/>
      <c r="P18" s="331"/>
      <c r="Q18" s="332"/>
      <c r="R18" s="332"/>
      <c r="S18" s="332"/>
      <c r="T18" s="332"/>
      <c r="U18" s="333"/>
      <c r="V18" s="324"/>
      <c r="X18" s="88"/>
    </row>
    <row r="19" spans="1:24" ht="45.75" customHeight="1" thickBot="1">
      <c r="A19" s="301"/>
      <c r="B19" s="301"/>
      <c r="C19" s="301"/>
      <c r="D19" s="302"/>
      <c r="E19" s="302"/>
      <c r="F19" s="302"/>
      <c r="G19" s="302"/>
      <c r="H19" s="302"/>
      <c r="I19" s="302"/>
      <c r="J19" s="302"/>
      <c r="K19" s="302"/>
      <c r="L19" s="338"/>
      <c r="M19" s="98"/>
      <c r="N19" s="334" t="s">
        <v>17</v>
      </c>
      <c r="O19" s="334"/>
      <c r="P19" s="18">
        <f>SUM(S47:S58)</f>
        <v>0</v>
      </c>
      <c r="Q19" s="18">
        <f>SUM(S59:S69)</f>
        <v>0</v>
      </c>
      <c r="R19" s="18">
        <f>SUM(S70:S80)</f>
        <v>0</v>
      </c>
      <c r="S19" s="18">
        <f>SUM(S81:S91)</f>
        <v>0</v>
      </c>
      <c r="T19" s="18">
        <f>SUM(S92:S102)</f>
        <v>0</v>
      </c>
      <c r="U19" s="18">
        <f>SUM(S103:S113)</f>
        <v>0</v>
      </c>
      <c r="V19" s="19">
        <f t="shared" ref="V19:V26" si="0">P19+Q19+R19+S19+T19+U19</f>
        <v>0</v>
      </c>
      <c r="X19" s="227"/>
    </row>
    <row r="20" spans="1:24" ht="14.45" customHeight="1" thickBot="1">
      <c r="A20" s="317"/>
      <c r="B20" s="317"/>
      <c r="C20" s="317"/>
      <c r="D20" s="16" t="s">
        <v>23</v>
      </c>
      <c r="E20" s="16" t="s">
        <v>31</v>
      </c>
      <c r="F20" s="16" t="s">
        <v>23</v>
      </c>
      <c r="G20" s="16"/>
      <c r="H20" s="16" t="s">
        <v>23</v>
      </c>
      <c r="I20" s="16"/>
      <c r="J20" s="16" t="s">
        <v>32</v>
      </c>
      <c r="K20" s="16" t="s">
        <v>32</v>
      </c>
      <c r="L20" s="99" t="s">
        <v>40</v>
      </c>
      <c r="N20" s="229" t="s">
        <v>18</v>
      </c>
      <c r="O20" s="229"/>
      <c r="P20" s="18">
        <f>SUM(T46:T57)</f>
        <v>0</v>
      </c>
      <c r="Q20" s="18">
        <f>SUM(T58:T68)</f>
        <v>0</v>
      </c>
      <c r="R20" s="18">
        <f>SUM(T69:T79)</f>
        <v>0</v>
      </c>
      <c r="S20" s="18">
        <f>SUM(T80:T90)</f>
        <v>0</v>
      </c>
      <c r="T20" s="18">
        <f>SUM(T91:T101)</f>
        <v>0</v>
      </c>
      <c r="U20" s="18">
        <f>SUM(T102:T112)</f>
        <v>0</v>
      </c>
      <c r="V20" s="19">
        <f t="shared" si="0"/>
        <v>0</v>
      </c>
      <c r="X20" s="227"/>
    </row>
    <row r="21" spans="1:24" ht="17.25" customHeight="1">
      <c r="A21" s="300">
        <f>A37</f>
        <v>0</v>
      </c>
      <c r="B21" s="318"/>
      <c r="C21" s="318"/>
      <c r="D21" s="320">
        <f>(C21-B21+(C21&lt;B21))*24*60</f>
        <v>0</v>
      </c>
      <c r="E21" s="322"/>
      <c r="F21" s="335">
        <f>IF(E21=0,0,(F37/J3*60))</f>
        <v>0</v>
      </c>
      <c r="G21" s="339">
        <f>IF($K21=0,0,(K21*100)/(D21*$J$3/60))</f>
        <v>0</v>
      </c>
      <c r="H21" s="335">
        <f>P19+P26</f>
        <v>0</v>
      </c>
      <c r="I21" s="339">
        <f>D21-F21-P27</f>
        <v>0</v>
      </c>
      <c r="J21" s="320">
        <f>(D21-H21)/60*E21</f>
        <v>0</v>
      </c>
      <c r="K21" s="341">
        <f>F37</f>
        <v>0</v>
      </c>
      <c r="L21" s="100">
        <f>IF($K21=0,0,K21/J21)</f>
        <v>0</v>
      </c>
      <c r="N21" s="229" t="s">
        <v>19</v>
      </c>
      <c r="O21" s="229"/>
      <c r="P21" s="18">
        <f>SUM(U46:U57)</f>
        <v>0</v>
      </c>
      <c r="Q21" s="18">
        <f>SUM(U58:U68)</f>
        <v>0</v>
      </c>
      <c r="R21" s="18">
        <f>SUM(U69:U79)</f>
        <v>0</v>
      </c>
      <c r="S21" s="18">
        <f>SUM(U80:U90)</f>
        <v>0</v>
      </c>
      <c r="T21" s="18">
        <f>SUM(U91:U101)</f>
        <v>0</v>
      </c>
      <c r="U21" s="18">
        <f>SUM(U102:U112)</f>
        <v>0</v>
      </c>
      <c r="V21" s="19">
        <f t="shared" si="0"/>
        <v>0</v>
      </c>
      <c r="W21" s="227"/>
      <c r="X21" s="227"/>
    </row>
    <row r="22" spans="1:24" ht="17.25" customHeight="1" thickBot="1">
      <c r="A22" s="317"/>
      <c r="B22" s="319"/>
      <c r="C22" s="319"/>
      <c r="D22" s="321"/>
      <c r="E22" s="323"/>
      <c r="F22" s="336"/>
      <c r="G22" s="340"/>
      <c r="H22" s="336"/>
      <c r="I22" s="340"/>
      <c r="J22" s="321"/>
      <c r="K22" s="342"/>
      <c r="L22" s="101">
        <f>K21-J21</f>
        <v>0</v>
      </c>
      <c r="N22" s="229" t="s">
        <v>20</v>
      </c>
      <c r="O22" s="229"/>
      <c r="P22" s="18">
        <f>SUM(V46:V57)</f>
        <v>0</v>
      </c>
      <c r="Q22" s="18">
        <f>SUM(V58:V68)</f>
        <v>0</v>
      </c>
      <c r="R22" s="18">
        <f>SUM(V69:V79)</f>
        <v>0</v>
      </c>
      <c r="S22" s="18">
        <f>SUM(V80:V90)</f>
        <v>0</v>
      </c>
      <c r="T22" s="18">
        <f>SUM(V91:V101)</f>
        <v>0</v>
      </c>
      <c r="U22" s="18">
        <f>SUM(V102:V112)</f>
        <v>0</v>
      </c>
      <c r="V22" s="19">
        <f t="shared" si="0"/>
        <v>0</v>
      </c>
      <c r="W22" s="227"/>
      <c r="X22" s="227"/>
    </row>
    <row r="23" spans="1:24" ht="17.25" customHeight="1">
      <c r="A23" s="300">
        <f>A38</f>
        <v>0</v>
      </c>
      <c r="B23" s="318"/>
      <c r="C23" s="318"/>
      <c r="D23" s="320">
        <f>(C23-B23+(C23&lt;B23))*24*60</f>
        <v>0</v>
      </c>
      <c r="E23" s="322"/>
      <c r="F23" s="335">
        <f>IF(E23=0,0,(F38/J3*60))</f>
        <v>0</v>
      </c>
      <c r="G23" s="339">
        <f>IF($K23=0,0,(K23*100)/(D23*$J$3/60))</f>
        <v>0</v>
      </c>
      <c r="H23" s="335">
        <f>Q19+Q26</f>
        <v>0</v>
      </c>
      <c r="I23" s="339">
        <f>D23-F23-Q27</f>
        <v>0</v>
      </c>
      <c r="J23" s="320">
        <f>(D23-H23)/60*E23</f>
        <v>0</v>
      </c>
      <c r="K23" s="341">
        <f>F38</f>
        <v>0</v>
      </c>
      <c r="L23" s="102">
        <f>IF($K23=0,0,K23/J23)</f>
        <v>0</v>
      </c>
      <c r="N23" s="229" t="s">
        <v>27</v>
      </c>
      <c r="O23" s="229"/>
      <c r="P23" s="18">
        <f>SUM(W46:W57)</f>
        <v>0</v>
      </c>
      <c r="Q23" s="18">
        <f>SUM(W58:W68)</f>
        <v>0</v>
      </c>
      <c r="R23" s="18">
        <f>SUM(W69:W79)</f>
        <v>0</v>
      </c>
      <c r="S23" s="18">
        <f>SUM(W80:W90)</f>
        <v>0</v>
      </c>
      <c r="T23" s="18">
        <f>SUM(W91:W101)</f>
        <v>0</v>
      </c>
      <c r="U23" s="18">
        <f>SUM(W102:W112)</f>
        <v>0</v>
      </c>
      <c r="V23" s="19">
        <f t="shared" si="0"/>
        <v>0</v>
      </c>
      <c r="W23" s="227"/>
      <c r="X23" s="227"/>
    </row>
    <row r="24" spans="1:24" ht="16.899999999999999" customHeight="1" thickBot="1">
      <c r="A24" s="317"/>
      <c r="B24" s="319"/>
      <c r="C24" s="319"/>
      <c r="D24" s="321"/>
      <c r="E24" s="323"/>
      <c r="F24" s="336"/>
      <c r="G24" s="340"/>
      <c r="H24" s="336"/>
      <c r="I24" s="340"/>
      <c r="J24" s="321"/>
      <c r="K24" s="342"/>
      <c r="L24" s="101">
        <f>K23-J23</f>
        <v>0</v>
      </c>
      <c r="N24" s="230" t="s">
        <v>21</v>
      </c>
      <c r="O24" s="230"/>
      <c r="P24" s="18">
        <f>SUM(X46:X57)</f>
        <v>0</v>
      </c>
      <c r="Q24" s="18">
        <f>SUM(X58:X68)</f>
        <v>0</v>
      </c>
      <c r="R24" s="18">
        <f>SUM(X69:X79)</f>
        <v>0</v>
      </c>
      <c r="S24" s="18">
        <f>SUM(X80:X90)</f>
        <v>0</v>
      </c>
      <c r="T24" s="18">
        <f>SUM(X91:X101)</f>
        <v>0</v>
      </c>
      <c r="U24" s="18">
        <f>SUM(X102:X112)</f>
        <v>0</v>
      </c>
      <c r="V24" s="19">
        <f t="shared" si="0"/>
        <v>0</v>
      </c>
      <c r="W24" s="227"/>
      <c r="X24" s="227"/>
    </row>
    <row r="25" spans="1:24" ht="16.899999999999999" customHeight="1" collapsed="1">
      <c r="A25" s="300">
        <f>A39</f>
        <v>0</v>
      </c>
      <c r="B25" s="318"/>
      <c r="C25" s="318"/>
      <c r="D25" s="320">
        <f>(C25-B25+(C25&lt;B25))*24*60</f>
        <v>0</v>
      </c>
      <c r="E25" s="322"/>
      <c r="F25" s="335">
        <f>IF(E25=0,0,(F39/J3*60))</f>
        <v>0</v>
      </c>
      <c r="G25" s="339">
        <f>IF($K25=0,0,(K25*100)/(D25*$J$3/60))</f>
        <v>0</v>
      </c>
      <c r="H25" s="335">
        <f>R19+R26</f>
        <v>0</v>
      </c>
      <c r="I25" s="339">
        <f>D25-F25-R27</f>
        <v>0</v>
      </c>
      <c r="J25" s="320">
        <f>(D25-H25)/60*E25</f>
        <v>0</v>
      </c>
      <c r="K25" s="341">
        <f>F39</f>
        <v>0</v>
      </c>
      <c r="L25" s="100">
        <f>IF($K25=0,0,K25/J25)</f>
        <v>0</v>
      </c>
      <c r="N25" s="230" t="s">
        <v>39</v>
      </c>
      <c r="O25" s="230"/>
      <c r="P25" s="18">
        <f>SUM(Y46:Y57)</f>
        <v>0</v>
      </c>
      <c r="Q25" s="18">
        <f>SUM(Y58:Y68)</f>
        <v>0</v>
      </c>
      <c r="R25" s="18">
        <f>SUM(Y69:Y79)</f>
        <v>0</v>
      </c>
      <c r="S25" s="18">
        <f>SUM(Y80:Y90)</f>
        <v>0</v>
      </c>
      <c r="T25" s="18">
        <f>SUM(Y91:Y101)</f>
        <v>0</v>
      </c>
      <c r="U25" s="18">
        <f>SUM(Y102:Y112)</f>
        <v>0</v>
      </c>
      <c r="V25" s="19">
        <f t="shared" si="0"/>
        <v>0</v>
      </c>
      <c r="W25" s="227"/>
      <c r="X25" s="227"/>
    </row>
    <row r="26" spans="1:24" ht="16.899999999999999" customHeight="1" thickBot="1">
      <c r="A26" s="317"/>
      <c r="B26" s="319"/>
      <c r="C26" s="319"/>
      <c r="D26" s="321"/>
      <c r="E26" s="323"/>
      <c r="F26" s="336"/>
      <c r="G26" s="340"/>
      <c r="H26" s="336"/>
      <c r="I26" s="340"/>
      <c r="J26" s="321"/>
      <c r="K26" s="342"/>
      <c r="L26" s="101">
        <f>K25-J25</f>
        <v>0</v>
      </c>
      <c r="N26" s="343" t="s">
        <v>22</v>
      </c>
      <c r="O26" s="343"/>
      <c r="P26" s="18">
        <f>SUM(Z46:Z57)</f>
        <v>0</v>
      </c>
      <c r="Q26" s="18">
        <f>SUM(Z58:Z68)</f>
        <v>0</v>
      </c>
      <c r="R26" s="18">
        <f>SUM(Z69:Z79)</f>
        <v>0</v>
      </c>
      <c r="S26" s="18">
        <f>SUM(Z80:Z90)</f>
        <v>0</v>
      </c>
      <c r="T26" s="18">
        <f>SUM(Z91:Z101)</f>
        <v>0</v>
      </c>
      <c r="U26" s="18">
        <f>SUM(Z102:Z112)</f>
        <v>0</v>
      </c>
      <c r="V26" s="19">
        <f t="shared" si="0"/>
        <v>0</v>
      </c>
      <c r="W26" s="227"/>
      <c r="X26" s="227"/>
    </row>
    <row r="27" spans="1:24" ht="16.899999999999999" customHeight="1" collapsed="1">
      <c r="A27" s="301">
        <f>A40</f>
        <v>0</v>
      </c>
      <c r="B27" s="348"/>
      <c r="C27" s="348"/>
      <c r="D27" s="346">
        <f>(C27-B27+(C27&lt;B27))*24*60</f>
        <v>0</v>
      </c>
      <c r="E27" s="349"/>
      <c r="F27" s="344">
        <f>IF(E27=0,0,(F40/J3*60))</f>
        <v>0</v>
      </c>
      <c r="G27" s="339">
        <f>IF($K27=0,0,(K27*100)/(D27*$J$3/60))</f>
        <v>0</v>
      </c>
      <c r="H27" s="344">
        <f>S19+S26</f>
        <v>0</v>
      </c>
      <c r="I27" s="345">
        <f>D27-F27-S27</f>
        <v>0</v>
      </c>
      <c r="J27" s="346">
        <f>(D27-H27)/60*E27</f>
        <v>0</v>
      </c>
      <c r="K27" s="341">
        <f>F40</f>
        <v>0</v>
      </c>
      <c r="L27" s="100">
        <f>IF($K27=0,0,K27/J27)</f>
        <v>0</v>
      </c>
      <c r="N27" s="347" t="s">
        <v>15</v>
      </c>
      <c r="O27" s="347"/>
      <c r="P27" s="19">
        <f t="shared" ref="P27:U27" si="1">SUM(P18:P26)</f>
        <v>0</v>
      </c>
      <c r="Q27" s="19">
        <f t="shared" si="1"/>
        <v>0</v>
      </c>
      <c r="R27" s="19">
        <f t="shared" si="1"/>
        <v>0</v>
      </c>
      <c r="S27" s="19">
        <f t="shared" si="1"/>
        <v>0</v>
      </c>
      <c r="T27" s="19">
        <f t="shared" si="1"/>
        <v>0</v>
      </c>
      <c r="U27" s="19">
        <f t="shared" si="1"/>
        <v>0</v>
      </c>
      <c r="V27" s="19">
        <f>P27+Q27+R27+S27+T27+U27</f>
        <v>0</v>
      </c>
      <c r="W27" s="227"/>
      <c r="X27" s="227"/>
    </row>
    <row r="28" spans="1:24" ht="16.899999999999999" customHeight="1" thickBot="1">
      <c r="A28" s="317"/>
      <c r="B28" s="319"/>
      <c r="C28" s="319"/>
      <c r="D28" s="321"/>
      <c r="E28" s="323"/>
      <c r="F28" s="336"/>
      <c r="G28" s="340"/>
      <c r="H28" s="336"/>
      <c r="I28" s="340"/>
      <c r="J28" s="321"/>
      <c r="K28" s="342"/>
      <c r="L28" s="101">
        <f>K27-J27</f>
        <v>0</v>
      </c>
      <c r="N28" s="347"/>
      <c r="O28" s="347"/>
      <c r="P28" s="19"/>
      <c r="Q28" s="19"/>
      <c r="R28" s="19"/>
      <c r="S28" s="19"/>
      <c r="T28" s="19"/>
      <c r="U28" s="19"/>
      <c r="V28" s="19"/>
      <c r="W28" s="227"/>
      <c r="X28" s="227"/>
    </row>
    <row r="29" spans="1:24" ht="16.899999999999999" customHeight="1">
      <c r="A29" s="300">
        <f>A41</f>
        <v>0</v>
      </c>
      <c r="B29" s="318"/>
      <c r="C29" s="318"/>
      <c r="D29" s="320">
        <f>(C29-B29+(C29&lt;B29))*24*60</f>
        <v>0</v>
      </c>
      <c r="E29" s="322"/>
      <c r="F29" s="335">
        <f>IF(E29=0,0,(F41/J3*60))</f>
        <v>0</v>
      </c>
      <c r="G29" s="339">
        <f>IF($K29=0,0,(K29*100)/(D29*$J$3/60))</f>
        <v>0</v>
      </c>
      <c r="H29" s="335">
        <f>T19+T26</f>
        <v>0</v>
      </c>
      <c r="I29" s="339">
        <f>D29-F29-T27</f>
        <v>0</v>
      </c>
      <c r="J29" s="320">
        <f>(D29-H29)/60*E29</f>
        <v>0</v>
      </c>
      <c r="K29" s="341">
        <f>F41</f>
        <v>0</v>
      </c>
      <c r="L29" s="100">
        <f>IF($K29=0,0,K29/J29)</f>
        <v>0</v>
      </c>
      <c r="V29" s="227"/>
      <c r="W29" s="227"/>
      <c r="X29" s="227"/>
    </row>
    <row r="30" spans="1:24" ht="16.899999999999999" customHeight="1" thickBot="1">
      <c r="A30" s="317"/>
      <c r="B30" s="319"/>
      <c r="C30" s="319"/>
      <c r="D30" s="321"/>
      <c r="E30" s="323"/>
      <c r="F30" s="336"/>
      <c r="G30" s="340"/>
      <c r="H30" s="336"/>
      <c r="I30" s="340"/>
      <c r="J30" s="321"/>
      <c r="K30" s="342"/>
      <c r="L30" s="101">
        <f>K29-J29</f>
        <v>0</v>
      </c>
      <c r="V30" s="227"/>
      <c r="W30" s="227"/>
      <c r="X30" s="227"/>
    </row>
    <row r="31" spans="1:24" ht="16.899999999999999" customHeight="1">
      <c r="A31" s="300">
        <f>A42</f>
        <v>0</v>
      </c>
      <c r="B31" s="318"/>
      <c r="C31" s="318"/>
      <c r="D31" s="320">
        <f>(C31-B31+(C31&lt;B31))*24*60</f>
        <v>0</v>
      </c>
      <c r="E31" s="322"/>
      <c r="F31" s="335">
        <f>IF(E31=0,0,(F42/J3*60))</f>
        <v>0</v>
      </c>
      <c r="G31" s="339">
        <f>IF($K31=0,0,(K31*100)/(D31*$J$3/60))</f>
        <v>0</v>
      </c>
      <c r="H31" s="335">
        <f>U19+U26</f>
        <v>0</v>
      </c>
      <c r="I31" s="339">
        <f>D31-F31-U27</f>
        <v>0</v>
      </c>
      <c r="J31" s="320">
        <f>(D31-H31)/60*E31</f>
        <v>0</v>
      </c>
      <c r="K31" s="341">
        <f>F42</f>
        <v>0</v>
      </c>
      <c r="L31" s="100">
        <f>IF($K31=0,0,K31/J31)</f>
        <v>0</v>
      </c>
      <c r="V31" s="227"/>
      <c r="W31" s="227"/>
      <c r="X31" s="227"/>
    </row>
    <row r="32" spans="1:24" ht="16.899999999999999" customHeight="1" thickBot="1">
      <c r="A32" s="317"/>
      <c r="B32" s="319"/>
      <c r="C32" s="319"/>
      <c r="D32" s="321"/>
      <c r="E32" s="323"/>
      <c r="F32" s="336"/>
      <c r="G32" s="340"/>
      <c r="H32" s="336"/>
      <c r="I32" s="340"/>
      <c r="J32" s="321"/>
      <c r="K32" s="342"/>
      <c r="L32" s="103">
        <f>K31-J31</f>
        <v>0</v>
      </c>
      <c r="V32" s="227"/>
      <c r="W32" s="227"/>
      <c r="X32" s="227"/>
    </row>
    <row r="33" spans="1:28" s="104" customFormat="1" ht="17.25" customHeight="1">
      <c r="A33" s="350" t="s">
        <v>36</v>
      </c>
      <c r="B33" s="350"/>
      <c r="C33" s="350"/>
      <c r="D33" s="350"/>
      <c r="E33" s="350"/>
      <c r="F33" s="350"/>
      <c r="G33" s="350"/>
      <c r="H33" s="350"/>
      <c r="I33" s="351"/>
      <c r="J33" s="228" t="s">
        <v>81</v>
      </c>
      <c r="K33" s="140" t="s">
        <v>82</v>
      </c>
      <c r="L33" s="354">
        <f>IF($K34=0,0,K34/J34)</f>
        <v>0</v>
      </c>
      <c r="N33"/>
      <c r="O33"/>
      <c r="P33"/>
      <c r="Q33"/>
      <c r="R33"/>
      <c r="S33"/>
      <c r="T33"/>
      <c r="U33"/>
      <c r="V33" s="227"/>
      <c r="W33" s="105"/>
      <c r="X33" s="105"/>
    </row>
    <row r="34" spans="1:28" ht="17.25" customHeight="1" thickBot="1">
      <c r="A34" s="352"/>
      <c r="B34" s="352"/>
      <c r="C34" s="352"/>
      <c r="D34" s="352"/>
      <c r="E34" s="352"/>
      <c r="F34" s="352"/>
      <c r="G34" s="352"/>
      <c r="H34" s="352"/>
      <c r="I34" s="353"/>
      <c r="J34" s="141">
        <f>J21+J23+J25+J27+J29+J31</f>
        <v>0</v>
      </c>
      <c r="K34" s="140">
        <f>K21+K23+K25+K27+K29+K31</f>
        <v>0</v>
      </c>
      <c r="L34" s="355"/>
      <c r="M34" s="227"/>
      <c r="V34" s="227"/>
      <c r="W34" s="227"/>
      <c r="X34" s="227"/>
    </row>
    <row r="35" spans="1:28" ht="17.25" customHeight="1">
      <c r="A35" s="363" t="s">
        <v>11</v>
      </c>
      <c r="B35" s="364"/>
      <c r="C35" s="364"/>
      <c r="D35" s="364"/>
      <c r="E35" s="337"/>
      <c r="F35" s="300" t="s">
        <v>78</v>
      </c>
      <c r="G35" s="300" t="s">
        <v>80</v>
      </c>
      <c r="H35" s="367"/>
      <c r="I35" s="20"/>
      <c r="J35" s="21"/>
      <c r="K35" s="22"/>
      <c r="L35" s="367" t="s">
        <v>56</v>
      </c>
      <c r="M35" s="356"/>
      <c r="V35" s="227"/>
      <c r="W35" s="106"/>
      <c r="X35" s="106"/>
    </row>
    <row r="36" spans="1:28" ht="17.25" customHeight="1" thickBot="1">
      <c r="A36" s="365"/>
      <c r="B36" s="366"/>
      <c r="C36" s="366"/>
      <c r="D36" s="366"/>
      <c r="E36" s="338"/>
      <c r="F36" s="302"/>
      <c r="G36" s="301"/>
      <c r="H36" s="368"/>
      <c r="I36" s="117"/>
      <c r="J36" s="118"/>
      <c r="K36" s="115"/>
      <c r="L36" s="368"/>
      <c r="M36" s="356"/>
      <c r="V36" s="227"/>
      <c r="W36" s="106"/>
      <c r="X36" s="106"/>
    </row>
    <row r="37" spans="1:28" ht="15.75" thickBot="1">
      <c r="A37" s="357"/>
      <c r="B37" s="358"/>
      <c r="C37" s="358"/>
      <c r="D37" s="358"/>
      <c r="E37" s="359"/>
      <c r="F37" s="62"/>
      <c r="G37" s="119"/>
      <c r="H37" s="120"/>
      <c r="I37" s="121"/>
      <c r="J37" s="122"/>
      <c r="K37" s="123">
        <f>G37</f>
        <v>0</v>
      </c>
      <c r="L37" s="107"/>
      <c r="M37" s="108"/>
      <c r="V37" s="227"/>
      <c r="W37" s="227"/>
      <c r="X37" s="227"/>
    </row>
    <row r="38" spans="1:28" ht="13.5" customHeight="1" thickBot="1">
      <c r="A38" s="360"/>
      <c r="B38" s="361"/>
      <c r="C38" s="361"/>
      <c r="D38" s="361"/>
      <c r="E38" s="362"/>
      <c r="F38" s="62"/>
      <c r="G38" s="124"/>
      <c r="H38" s="109"/>
      <c r="I38" s="110"/>
      <c r="J38" s="111"/>
      <c r="K38" s="17">
        <f t="shared" ref="K38:K42" si="2">G38</f>
        <v>0</v>
      </c>
      <c r="L38" s="64"/>
      <c r="M38" s="108"/>
      <c r="V38" s="227"/>
      <c r="W38" s="227"/>
      <c r="X38" s="227"/>
    </row>
    <row r="39" spans="1:28" ht="13.5" customHeight="1" thickBot="1">
      <c r="A39" s="360"/>
      <c r="B39" s="361"/>
      <c r="C39" s="361"/>
      <c r="D39" s="361"/>
      <c r="E39" s="362"/>
      <c r="F39" s="62"/>
      <c r="G39" s="124"/>
      <c r="H39" s="109"/>
      <c r="I39" s="110"/>
      <c r="J39" s="111"/>
      <c r="K39" s="17">
        <f t="shared" si="2"/>
        <v>0</v>
      </c>
      <c r="L39" s="64"/>
      <c r="M39" s="108"/>
      <c r="V39" s="227"/>
      <c r="W39" s="227"/>
      <c r="X39" s="227"/>
    </row>
    <row r="40" spans="1:28" ht="13.5" customHeight="1" thickBot="1">
      <c r="A40" s="360"/>
      <c r="B40" s="361"/>
      <c r="C40" s="361"/>
      <c r="D40" s="361"/>
      <c r="E40" s="362"/>
      <c r="F40" s="62"/>
      <c r="G40" s="124"/>
      <c r="H40" s="109"/>
      <c r="I40" s="110"/>
      <c r="J40" s="111"/>
      <c r="K40" s="17">
        <f t="shared" si="2"/>
        <v>0</v>
      </c>
      <c r="L40" s="64"/>
      <c r="M40" s="108"/>
      <c r="V40" s="227"/>
      <c r="W40" s="227"/>
      <c r="X40" s="227"/>
    </row>
    <row r="41" spans="1:28" ht="13.5" customHeight="1" thickBot="1">
      <c r="A41" s="360"/>
      <c r="B41" s="361"/>
      <c r="C41" s="361"/>
      <c r="D41" s="361"/>
      <c r="E41" s="362"/>
      <c r="F41" s="62"/>
      <c r="G41" s="124"/>
      <c r="H41" s="109"/>
      <c r="I41" s="110"/>
      <c r="J41" s="111"/>
      <c r="K41" s="17">
        <f t="shared" si="2"/>
        <v>0</v>
      </c>
      <c r="L41" s="64"/>
      <c r="M41" s="108"/>
      <c r="V41" s="227"/>
      <c r="W41" s="227"/>
      <c r="X41" s="227"/>
    </row>
    <row r="42" spans="1:28" ht="13.5" customHeight="1" thickBot="1">
      <c r="A42" s="369"/>
      <c r="B42" s="370"/>
      <c r="C42" s="370"/>
      <c r="D42" s="370"/>
      <c r="E42" s="371"/>
      <c r="F42" s="62"/>
      <c r="G42" s="125"/>
      <c r="H42" s="126"/>
      <c r="I42" s="127"/>
      <c r="J42" s="128"/>
      <c r="K42" s="129">
        <f t="shared" si="2"/>
        <v>0</v>
      </c>
      <c r="L42" s="130"/>
      <c r="M42" s="108"/>
      <c r="V42" s="227"/>
      <c r="W42" s="227"/>
      <c r="X42" s="227"/>
    </row>
    <row r="43" spans="1:28" ht="13.5" thickBot="1">
      <c r="A43" s="372" t="s">
        <v>79</v>
      </c>
      <c r="B43" s="373"/>
      <c r="C43" s="373"/>
      <c r="D43" s="373"/>
      <c r="E43" s="373"/>
      <c r="F43" s="374"/>
      <c r="G43" s="373"/>
      <c r="H43" s="373"/>
      <c r="I43" s="373"/>
      <c r="J43" s="375"/>
      <c r="K43" s="116">
        <f>SUM(K37:K42)</f>
        <v>0</v>
      </c>
      <c r="L43" s="116">
        <f>SUM(L38+L38)</f>
        <v>0</v>
      </c>
      <c r="M43" s="112"/>
      <c r="V43" s="227"/>
    </row>
    <row r="44" spans="1:28" ht="12.75" customHeight="1" thickBot="1"/>
    <row r="45" spans="1:28" ht="12.75" customHeight="1" thickBot="1">
      <c r="A45" s="376" t="s">
        <v>11</v>
      </c>
      <c r="B45" s="376" t="s">
        <v>59</v>
      </c>
      <c r="C45" s="378"/>
      <c r="D45" s="380" t="s">
        <v>58</v>
      </c>
      <c r="E45" s="378" t="s">
        <v>1</v>
      </c>
      <c r="F45" s="383" t="s">
        <v>6</v>
      </c>
      <c r="G45" s="384"/>
      <c r="H45" s="380" t="s">
        <v>5</v>
      </c>
      <c r="I45" s="388" t="s">
        <v>12</v>
      </c>
      <c r="J45" s="389"/>
      <c r="K45" s="380" t="s">
        <v>38</v>
      </c>
      <c r="L45" s="376" t="s">
        <v>0</v>
      </c>
      <c r="M45" s="383"/>
      <c r="N45" s="384"/>
      <c r="O45" s="380" t="s">
        <v>4</v>
      </c>
      <c r="P45" s="380" t="s">
        <v>2</v>
      </c>
      <c r="Q45" s="380" t="s">
        <v>3</v>
      </c>
      <c r="S45" s="390" t="s">
        <v>26</v>
      </c>
      <c r="T45" s="391"/>
      <c r="U45" s="391"/>
      <c r="V45" s="391"/>
      <c r="W45" s="391"/>
      <c r="X45" s="391"/>
      <c r="Y45" s="391"/>
      <c r="Z45" s="392"/>
    </row>
    <row r="46" spans="1:28" s="85" customFormat="1" ht="25.5" customHeight="1" thickBot="1">
      <c r="A46" s="377"/>
      <c r="B46" s="377"/>
      <c r="C46" s="379"/>
      <c r="D46" s="381"/>
      <c r="E46" s="382"/>
      <c r="F46" s="385"/>
      <c r="G46" s="386"/>
      <c r="H46" s="387"/>
      <c r="I46" s="27" t="s">
        <v>13</v>
      </c>
      <c r="J46" s="28" t="s">
        <v>14</v>
      </c>
      <c r="K46" s="381"/>
      <c r="L46" s="377"/>
      <c r="M46" s="399"/>
      <c r="N46" s="400"/>
      <c r="O46" s="381"/>
      <c r="P46" s="381"/>
      <c r="Q46" s="381"/>
      <c r="R46"/>
      <c r="S46" s="32" t="s">
        <v>25</v>
      </c>
      <c r="T46" s="32" t="s">
        <v>18</v>
      </c>
      <c r="U46" s="32" t="s">
        <v>19</v>
      </c>
      <c r="V46" s="32" t="s">
        <v>20</v>
      </c>
      <c r="W46" s="32" t="s">
        <v>27</v>
      </c>
      <c r="X46" s="32" t="s">
        <v>21</v>
      </c>
      <c r="Y46" s="32" t="s">
        <v>39</v>
      </c>
      <c r="Z46" s="32" t="s">
        <v>22</v>
      </c>
      <c r="AA46"/>
    </row>
    <row r="47" spans="1:28" s="113" customFormat="1" ht="29.25" customHeight="1">
      <c r="A47" s="405">
        <f>A37</f>
        <v>0</v>
      </c>
      <c r="B47" s="23">
        <f>B21</f>
        <v>0</v>
      </c>
      <c r="C47" s="23">
        <f>B47+1/24</f>
        <v>4.1666666666666664E-2</v>
      </c>
      <c r="D47" s="1"/>
      <c r="E47" s="233"/>
      <c r="F47" s="408"/>
      <c r="G47" s="409"/>
      <c r="H47" s="2"/>
      <c r="I47" s="3"/>
      <c r="J47" s="3"/>
      <c r="K47" s="29">
        <f>(J47-I47+(J47&lt;I47))*24*60</f>
        <v>0</v>
      </c>
      <c r="L47" s="410"/>
      <c r="M47" s="411"/>
      <c r="N47" s="412"/>
      <c r="O47" s="35">
        <f t="shared" ref="O47:O110" si="3">IF(H47=$V$5,$F$7,"")</f>
        <v>0</v>
      </c>
      <c r="P47" s="233"/>
      <c r="Q47" s="4"/>
      <c r="R47"/>
      <c r="S47" s="33">
        <f>IF($H47="ПЛАНОВЫЕ",$K47,0)</f>
        <v>0</v>
      </c>
      <c r="T47" s="33">
        <f>IF($H47="ПРОИЗВОДСТВЕННЫЕ",$K47,0)</f>
        <v>0</v>
      </c>
      <c r="U47" s="33">
        <f>IF($H47="ТЕХНИЧЕСКИЕ",$K47,0)</f>
        <v>0</v>
      </c>
      <c r="V47" s="33">
        <f>IF($H47="ТЕХНОЛОГИЧЕСКИЕ",$K47,0)</f>
        <v>0</v>
      </c>
      <c r="W47" s="33">
        <f>IF($H47="ЛАБОРАТОРНЫЕ",$K47,0)</f>
        <v>0</v>
      </c>
      <c r="X47" s="33">
        <f>IF($H47="СЫРЬЕВЫЕ",$K47,0)</f>
        <v>0</v>
      </c>
      <c r="Y47" s="33">
        <f>IF($H47="ЛОГИСТИЧЕСКИЕ",$K47,0)</f>
        <v>0</v>
      </c>
      <c r="Z47" s="33">
        <f>IF($H47="ОБЩЕЗАВОДСКИЕ",$K47,0)</f>
        <v>0</v>
      </c>
      <c r="AB47" s="114"/>
    </row>
    <row r="48" spans="1:28" s="113" customFormat="1" ht="29.25" customHeight="1">
      <c r="A48" s="406"/>
      <c r="B48" s="24">
        <f>C47</f>
        <v>4.1666666666666664E-2</v>
      </c>
      <c r="C48" s="24">
        <f>B48+1/24</f>
        <v>8.3333333333333329E-2</v>
      </c>
      <c r="D48" s="5"/>
      <c r="E48" s="231"/>
      <c r="F48" s="393"/>
      <c r="G48" s="394"/>
      <c r="H48" s="6"/>
      <c r="I48" s="7"/>
      <c r="J48" s="7"/>
      <c r="K48" s="30">
        <f t="shared" ref="K48:K111" si="4">(J48-I48+(J48&lt;I48))*24*60</f>
        <v>0</v>
      </c>
      <c r="L48" s="395"/>
      <c r="M48" s="396"/>
      <c r="N48" s="397"/>
      <c r="O48" s="36">
        <f t="shared" si="3"/>
        <v>0</v>
      </c>
      <c r="P48" s="231"/>
      <c r="Q48" s="8"/>
      <c r="R48"/>
      <c r="S48" s="33">
        <f t="shared" ref="S48:S111" si="5">IF($H48="ПЛАНОВЫЕ",$K48,0)</f>
        <v>0</v>
      </c>
      <c r="T48" s="33">
        <f t="shared" ref="T48:T111" si="6">IF($H48="ПРОИЗВОДСТВЕННЫЕ",$K48,0)</f>
        <v>0</v>
      </c>
      <c r="U48" s="33">
        <f t="shared" ref="U48:U111" si="7">IF($H48="ТЕХНИЧЕСКИЕ",$K48,0)</f>
        <v>0</v>
      </c>
      <c r="V48" s="33">
        <f t="shared" ref="V48:V111" si="8">IF($H48="ТЕХНОЛОГИЧЕСКИЕ",$K48,0)</f>
        <v>0</v>
      </c>
      <c r="W48" s="33">
        <f t="shared" ref="W48:W111" si="9">IF($H48="ЛАБОРАТОРНЫЕ",$K48,0)</f>
        <v>0</v>
      </c>
      <c r="X48" s="33">
        <f t="shared" ref="X48:X111" si="10">IF($H48="СЫРЬЕВЫЕ",$K48,0)</f>
        <v>0</v>
      </c>
      <c r="Y48" s="33">
        <f t="shared" ref="Y48:Y111" si="11">IF($H48="ЛОГИСТИЧЕСКИЕ",$K48,0)</f>
        <v>0</v>
      </c>
      <c r="Z48" s="33">
        <f t="shared" ref="Z48:Z111" si="12">IF($H48="ОБЩЕЗАВОДСКИЕ",$K48,0)</f>
        <v>0</v>
      </c>
      <c r="AB48" s="114"/>
    </row>
    <row r="49" spans="1:28" s="113" customFormat="1" ht="29.25" customHeight="1">
      <c r="A49" s="406"/>
      <c r="B49" s="24">
        <f t="shared" ref="B49:B58" si="13">C48</f>
        <v>8.3333333333333329E-2</v>
      </c>
      <c r="C49" s="24">
        <f t="shared" ref="C49:C58" si="14">B49+1/24</f>
        <v>0.125</v>
      </c>
      <c r="D49" s="5"/>
      <c r="E49" s="231"/>
      <c r="F49" s="398"/>
      <c r="G49" s="398"/>
      <c r="H49" s="6"/>
      <c r="I49" s="7"/>
      <c r="J49" s="7"/>
      <c r="K49" s="30">
        <f t="shared" si="4"/>
        <v>0</v>
      </c>
      <c r="L49" s="395"/>
      <c r="M49" s="396"/>
      <c r="N49" s="397"/>
      <c r="O49" s="36">
        <f t="shared" si="3"/>
        <v>0</v>
      </c>
      <c r="P49" s="231"/>
      <c r="Q49" s="8"/>
      <c r="R49"/>
      <c r="S49" s="33">
        <f t="shared" si="5"/>
        <v>0</v>
      </c>
      <c r="T49" s="33">
        <f t="shared" si="6"/>
        <v>0</v>
      </c>
      <c r="U49" s="33">
        <f t="shared" si="7"/>
        <v>0</v>
      </c>
      <c r="V49" s="33">
        <f t="shared" si="8"/>
        <v>0</v>
      </c>
      <c r="W49" s="33">
        <f t="shared" si="9"/>
        <v>0</v>
      </c>
      <c r="X49" s="33">
        <f t="shared" si="10"/>
        <v>0</v>
      </c>
      <c r="Y49" s="33">
        <f t="shared" si="11"/>
        <v>0</v>
      </c>
      <c r="Z49" s="33">
        <f t="shared" si="12"/>
        <v>0</v>
      </c>
      <c r="AB49" s="114"/>
    </row>
    <row r="50" spans="1:28" s="113" customFormat="1" ht="29.25" customHeight="1">
      <c r="A50" s="406"/>
      <c r="B50" s="24">
        <f t="shared" si="13"/>
        <v>0.125</v>
      </c>
      <c r="C50" s="24">
        <f t="shared" si="14"/>
        <v>0.16666666666666666</v>
      </c>
      <c r="D50" s="5"/>
      <c r="E50" s="231"/>
      <c r="F50" s="398"/>
      <c r="G50" s="398"/>
      <c r="H50" s="6"/>
      <c r="I50" s="7"/>
      <c r="J50" s="7"/>
      <c r="K50" s="30">
        <f t="shared" si="4"/>
        <v>0</v>
      </c>
      <c r="L50" s="395"/>
      <c r="M50" s="396"/>
      <c r="N50" s="397"/>
      <c r="O50" s="36">
        <f t="shared" si="3"/>
        <v>0</v>
      </c>
      <c r="P50" s="231"/>
      <c r="Q50" s="8"/>
      <c r="R50"/>
      <c r="S50" s="33">
        <f t="shared" si="5"/>
        <v>0</v>
      </c>
      <c r="T50" s="33">
        <f t="shared" si="6"/>
        <v>0</v>
      </c>
      <c r="U50" s="33">
        <f t="shared" si="7"/>
        <v>0</v>
      </c>
      <c r="V50" s="33">
        <f t="shared" si="8"/>
        <v>0</v>
      </c>
      <c r="W50" s="33">
        <f t="shared" si="9"/>
        <v>0</v>
      </c>
      <c r="X50" s="33">
        <f t="shared" si="10"/>
        <v>0</v>
      </c>
      <c r="Y50" s="33">
        <f t="shared" si="11"/>
        <v>0</v>
      </c>
      <c r="Z50" s="33">
        <f t="shared" si="12"/>
        <v>0</v>
      </c>
      <c r="AB50" s="114"/>
    </row>
    <row r="51" spans="1:28" s="113" customFormat="1" ht="29.25" customHeight="1">
      <c r="A51" s="406"/>
      <c r="B51" s="24">
        <f t="shared" si="13"/>
        <v>0.16666666666666666</v>
      </c>
      <c r="C51" s="24">
        <f t="shared" si="14"/>
        <v>0.20833333333333331</v>
      </c>
      <c r="D51" s="5"/>
      <c r="E51" s="231"/>
      <c r="F51" s="398"/>
      <c r="G51" s="398"/>
      <c r="H51" s="6"/>
      <c r="I51" s="7"/>
      <c r="J51" s="7"/>
      <c r="K51" s="30">
        <f t="shared" si="4"/>
        <v>0</v>
      </c>
      <c r="L51" s="395"/>
      <c r="M51" s="396"/>
      <c r="N51" s="397"/>
      <c r="O51" s="36">
        <f t="shared" si="3"/>
        <v>0</v>
      </c>
      <c r="P51" s="231"/>
      <c r="Q51" s="8"/>
      <c r="R51"/>
      <c r="S51" s="33">
        <f t="shared" si="5"/>
        <v>0</v>
      </c>
      <c r="T51" s="33">
        <f t="shared" si="6"/>
        <v>0</v>
      </c>
      <c r="U51" s="33">
        <f t="shared" si="7"/>
        <v>0</v>
      </c>
      <c r="V51" s="33">
        <f t="shared" si="8"/>
        <v>0</v>
      </c>
      <c r="W51" s="33">
        <f t="shared" si="9"/>
        <v>0</v>
      </c>
      <c r="X51" s="33">
        <f t="shared" si="10"/>
        <v>0</v>
      </c>
      <c r="Y51" s="33">
        <f t="shared" si="11"/>
        <v>0</v>
      </c>
      <c r="Z51" s="33">
        <f t="shared" si="12"/>
        <v>0</v>
      </c>
      <c r="AB51" s="114"/>
    </row>
    <row r="52" spans="1:28" s="113" customFormat="1" ht="29.25" customHeight="1">
      <c r="A52" s="406"/>
      <c r="B52" s="24">
        <f t="shared" si="13"/>
        <v>0.20833333333333331</v>
      </c>
      <c r="C52" s="24">
        <f t="shared" si="14"/>
        <v>0.24999999999999997</v>
      </c>
      <c r="D52" s="5"/>
      <c r="E52" s="231"/>
      <c r="F52" s="398"/>
      <c r="G52" s="398"/>
      <c r="H52" s="6"/>
      <c r="I52" s="7"/>
      <c r="J52" s="7"/>
      <c r="K52" s="30">
        <f t="shared" si="4"/>
        <v>0</v>
      </c>
      <c r="L52" s="395"/>
      <c r="M52" s="396"/>
      <c r="N52" s="397"/>
      <c r="O52" s="36">
        <f t="shared" si="3"/>
        <v>0</v>
      </c>
      <c r="P52" s="231"/>
      <c r="Q52" s="8"/>
      <c r="R52"/>
      <c r="S52" s="33">
        <f t="shared" si="5"/>
        <v>0</v>
      </c>
      <c r="T52" s="33">
        <f t="shared" si="6"/>
        <v>0</v>
      </c>
      <c r="U52" s="33">
        <f t="shared" si="7"/>
        <v>0</v>
      </c>
      <c r="V52" s="33">
        <f t="shared" si="8"/>
        <v>0</v>
      </c>
      <c r="W52" s="33">
        <f t="shared" si="9"/>
        <v>0</v>
      </c>
      <c r="X52" s="33">
        <f t="shared" si="10"/>
        <v>0</v>
      </c>
      <c r="Y52" s="33">
        <f t="shared" si="11"/>
        <v>0</v>
      </c>
      <c r="Z52" s="33">
        <f t="shared" si="12"/>
        <v>0</v>
      </c>
      <c r="AB52" s="114"/>
    </row>
    <row r="53" spans="1:28" s="113" customFormat="1" ht="29.25" customHeight="1">
      <c r="A53" s="406"/>
      <c r="B53" s="24">
        <f t="shared" si="13"/>
        <v>0.24999999999999997</v>
      </c>
      <c r="C53" s="24">
        <f t="shared" si="14"/>
        <v>0.29166666666666663</v>
      </c>
      <c r="D53" s="5"/>
      <c r="E53" s="234"/>
      <c r="F53" s="398"/>
      <c r="G53" s="398"/>
      <c r="H53" s="6"/>
      <c r="I53" s="7"/>
      <c r="J53" s="7"/>
      <c r="K53" s="30">
        <f t="shared" si="4"/>
        <v>0</v>
      </c>
      <c r="L53" s="395"/>
      <c r="M53" s="396"/>
      <c r="N53" s="397"/>
      <c r="O53" s="36">
        <f t="shared" si="3"/>
        <v>0</v>
      </c>
      <c r="P53" s="231"/>
      <c r="Q53" s="8"/>
      <c r="R53"/>
      <c r="S53" s="33">
        <f t="shared" si="5"/>
        <v>0</v>
      </c>
      <c r="T53" s="33">
        <f t="shared" si="6"/>
        <v>0</v>
      </c>
      <c r="U53" s="33">
        <f t="shared" si="7"/>
        <v>0</v>
      </c>
      <c r="V53" s="33">
        <f t="shared" si="8"/>
        <v>0</v>
      </c>
      <c r="W53" s="33">
        <f t="shared" si="9"/>
        <v>0</v>
      </c>
      <c r="X53" s="33">
        <f t="shared" si="10"/>
        <v>0</v>
      </c>
      <c r="Y53" s="33">
        <f t="shared" si="11"/>
        <v>0</v>
      </c>
      <c r="Z53" s="33">
        <f t="shared" si="12"/>
        <v>0</v>
      </c>
      <c r="AB53" s="114"/>
    </row>
    <row r="54" spans="1:28" s="113" customFormat="1" ht="29.25" customHeight="1">
      <c r="A54" s="406"/>
      <c r="B54" s="24">
        <f t="shared" si="13"/>
        <v>0.29166666666666663</v>
      </c>
      <c r="C54" s="24">
        <f t="shared" si="14"/>
        <v>0.33333333333333331</v>
      </c>
      <c r="D54" s="5"/>
      <c r="E54" s="234"/>
      <c r="F54" s="393"/>
      <c r="G54" s="394"/>
      <c r="H54" s="6"/>
      <c r="I54" s="7"/>
      <c r="J54" s="7"/>
      <c r="K54" s="30">
        <f t="shared" si="4"/>
        <v>0</v>
      </c>
      <c r="L54" s="395"/>
      <c r="M54" s="396"/>
      <c r="N54" s="397"/>
      <c r="O54" s="36">
        <f t="shared" si="3"/>
        <v>0</v>
      </c>
      <c r="P54" s="231"/>
      <c r="Q54" s="8"/>
      <c r="R54"/>
      <c r="S54" s="33">
        <f t="shared" si="5"/>
        <v>0</v>
      </c>
      <c r="T54" s="33">
        <f t="shared" si="6"/>
        <v>0</v>
      </c>
      <c r="U54" s="33">
        <f t="shared" si="7"/>
        <v>0</v>
      </c>
      <c r="V54" s="33">
        <f t="shared" si="8"/>
        <v>0</v>
      </c>
      <c r="W54" s="33">
        <f t="shared" si="9"/>
        <v>0</v>
      </c>
      <c r="X54" s="33">
        <f t="shared" si="10"/>
        <v>0</v>
      </c>
      <c r="Y54" s="33">
        <f t="shared" si="11"/>
        <v>0</v>
      </c>
      <c r="Z54" s="33">
        <f t="shared" si="12"/>
        <v>0</v>
      </c>
      <c r="AB54" s="114"/>
    </row>
    <row r="55" spans="1:28" s="113" customFormat="1" ht="29.25" customHeight="1">
      <c r="A55" s="406"/>
      <c r="B55" s="24">
        <f t="shared" si="13"/>
        <v>0.33333333333333331</v>
      </c>
      <c r="C55" s="24">
        <f t="shared" si="14"/>
        <v>0.375</v>
      </c>
      <c r="D55" s="5"/>
      <c r="E55" s="234"/>
      <c r="F55" s="393"/>
      <c r="G55" s="394"/>
      <c r="H55" s="6"/>
      <c r="I55" s="7"/>
      <c r="J55" s="7"/>
      <c r="K55" s="30">
        <f t="shared" si="4"/>
        <v>0</v>
      </c>
      <c r="L55" s="395"/>
      <c r="M55" s="396"/>
      <c r="N55" s="397"/>
      <c r="O55" s="36">
        <f t="shared" si="3"/>
        <v>0</v>
      </c>
      <c r="P55" s="231"/>
      <c r="Q55" s="8"/>
      <c r="R55"/>
      <c r="S55" s="33">
        <f t="shared" si="5"/>
        <v>0</v>
      </c>
      <c r="T55" s="33">
        <f t="shared" si="6"/>
        <v>0</v>
      </c>
      <c r="U55" s="33">
        <f t="shared" si="7"/>
        <v>0</v>
      </c>
      <c r="V55" s="33">
        <f t="shared" si="8"/>
        <v>0</v>
      </c>
      <c r="W55" s="33">
        <f t="shared" si="9"/>
        <v>0</v>
      </c>
      <c r="X55" s="33">
        <f t="shared" si="10"/>
        <v>0</v>
      </c>
      <c r="Y55" s="33">
        <f t="shared" si="11"/>
        <v>0</v>
      </c>
      <c r="Z55" s="33">
        <f t="shared" si="12"/>
        <v>0</v>
      </c>
      <c r="AB55" s="114"/>
    </row>
    <row r="56" spans="1:28" s="113" customFormat="1" ht="29.25" customHeight="1">
      <c r="A56" s="406"/>
      <c r="B56" s="24">
        <f t="shared" si="13"/>
        <v>0.375</v>
      </c>
      <c r="C56" s="24">
        <f t="shared" si="14"/>
        <v>0.41666666666666669</v>
      </c>
      <c r="D56" s="5"/>
      <c r="E56" s="234"/>
      <c r="F56" s="398"/>
      <c r="G56" s="398"/>
      <c r="H56" s="6"/>
      <c r="I56" s="7"/>
      <c r="J56" s="7"/>
      <c r="K56" s="30">
        <f t="shared" si="4"/>
        <v>0</v>
      </c>
      <c r="L56" s="395"/>
      <c r="M56" s="396"/>
      <c r="N56" s="397"/>
      <c r="O56" s="36">
        <f t="shared" si="3"/>
        <v>0</v>
      </c>
      <c r="P56" s="231"/>
      <c r="Q56" s="8"/>
      <c r="R56"/>
      <c r="S56" s="33">
        <f t="shared" si="5"/>
        <v>0</v>
      </c>
      <c r="T56" s="33">
        <f t="shared" si="6"/>
        <v>0</v>
      </c>
      <c r="U56" s="33">
        <f t="shared" si="7"/>
        <v>0</v>
      </c>
      <c r="V56" s="33">
        <f t="shared" si="8"/>
        <v>0</v>
      </c>
      <c r="W56" s="33">
        <f t="shared" si="9"/>
        <v>0</v>
      </c>
      <c r="X56" s="33">
        <f t="shared" si="10"/>
        <v>0</v>
      </c>
      <c r="Y56" s="33">
        <f t="shared" si="11"/>
        <v>0</v>
      </c>
      <c r="Z56" s="33">
        <f t="shared" si="12"/>
        <v>0</v>
      </c>
      <c r="AB56" s="114"/>
    </row>
    <row r="57" spans="1:28" s="113" customFormat="1" ht="29.25" customHeight="1">
      <c r="A57" s="406"/>
      <c r="B57" s="24">
        <f t="shared" si="13"/>
        <v>0.41666666666666669</v>
      </c>
      <c r="C57" s="24">
        <f t="shared" si="14"/>
        <v>0.45833333333333337</v>
      </c>
      <c r="D57" s="10"/>
      <c r="E57" s="234"/>
      <c r="F57" s="398"/>
      <c r="G57" s="398"/>
      <c r="H57" s="6"/>
      <c r="I57" s="7"/>
      <c r="J57" s="7"/>
      <c r="K57" s="30">
        <f t="shared" si="4"/>
        <v>0</v>
      </c>
      <c r="L57" s="395"/>
      <c r="M57" s="396"/>
      <c r="N57" s="397"/>
      <c r="O57" s="36">
        <f t="shared" si="3"/>
        <v>0</v>
      </c>
      <c r="P57" s="231"/>
      <c r="Q57" s="8"/>
      <c r="R57"/>
      <c r="S57" s="33">
        <f t="shared" si="5"/>
        <v>0</v>
      </c>
      <c r="T57" s="33">
        <f t="shared" si="6"/>
        <v>0</v>
      </c>
      <c r="U57" s="33">
        <f t="shared" si="7"/>
        <v>0</v>
      </c>
      <c r="V57" s="33">
        <f t="shared" si="8"/>
        <v>0</v>
      </c>
      <c r="W57" s="33">
        <f t="shared" si="9"/>
        <v>0</v>
      </c>
      <c r="X57" s="33">
        <f t="shared" si="10"/>
        <v>0</v>
      </c>
      <c r="Y57" s="33">
        <f t="shared" si="11"/>
        <v>0</v>
      </c>
      <c r="Z57" s="33">
        <f t="shared" si="12"/>
        <v>0</v>
      </c>
      <c r="AB57" s="114"/>
    </row>
    <row r="58" spans="1:28" s="113" customFormat="1" ht="29.25" customHeight="1" thickBot="1">
      <c r="A58" s="407"/>
      <c r="B58" s="25">
        <f t="shared" si="13"/>
        <v>0.45833333333333337</v>
      </c>
      <c r="C58" s="26">
        <f t="shared" si="14"/>
        <v>0.5</v>
      </c>
      <c r="D58" s="235"/>
      <c r="E58" s="235"/>
      <c r="F58" s="401"/>
      <c r="G58" s="401"/>
      <c r="H58" s="6"/>
      <c r="I58" s="13"/>
      <c r="J58" s="13"/>
      <c r="K58" s="31">
        <f t="shared" si="4"/>
        <v>0</v>
      </c>
      <c r="L58" s="402"/>
      <c r="M58" s="403"/>
      <c r="N58" s="404"/>
      <c r="O58" s="231">
        <f t="shared" si="3"/>
        <v>0</v>
      </c>
      <c r="P58" s="232"/>
      <c r="Q58" s="14"/>
      <c r="R58"/>
      <c r="S58" s="33">
        <f t="shared" si="5"/>
        <v>0</v>
      </c>
      <c r="T58" s="33">
        <f t="shared" si="6"/>
        <v>0</v>
      </c>
      <c r="U58" s="33">
        <f t="shared" si="7"/>
        <v>0</v>
      </c>
      <c r="V58" s="33">
        <f t="shared" si="8"/>
        <v>0</v>
      </c>
      <c r="W58" s="33">
        <f t="shared" si="9"/>
        <v>0</v>
      </c>
      <c r="X58" s="33">
        <f t="shared" si="10"/>
        <v>0</v>
      </c>
      <c r="Y58" s="33">
        <f t="shared" si="11"/>
        <v>0</v>
      </c>
      <c r="Z58" s="33">
        <f t="shared" si="12"/>
        <v>0</v>
      </c>
      <c r="AB58" s="114"/>
    </row>
    <row r="59" spans="1:28" s="113" customFormat="1" ht="29.25" customHeight="1">
      <c r="A59" s="405">
        <f>A38</f>
        <v>0</v>
      </c>
      <c r="B59" s="23">
        <f>B23</f>
        <v>0</v>
      </c>
      <c r="C59" s="23">
        <f>B59+1/24</f>
        <v>4.1666666666666664E-2</v>
      </c>
      <c r="D59" s="1"/>
      <c r="E59" s="233"/>
      <c r="F59" s="408"/>
      <c r="G59" s="409"/>
      <c r="H59" s="2"/>
      <c r="I59" s="3"/>
      <c r="J59" s="3"/>
      <c r="K59" s="29">
        <f t="shared" si="4"/>
        <v>0</v>
      </c>
      <c r="L59" s="410"/>
      <c r="M59" s="411"/>
      <c r="N59" s="412"/>
      <c r="O59" s="35">
        <f t="shared" si="3"/>
        <v>0</v>
      </c>
      <c r="P59" s="233"/>
      <c r="Q59" s="4"/>
      <c r="R59"/>
      <c r="S59" s="33">
        <f t="shared" si="5"/>
        <v>0</v>
      </c>
      <c r="T59" s="33">
        <f t="shared" si="6"/>
        <v>0</v>
      </c>
      <c r="U59" s="33">
        <f t="shared" si="7"/>
        <v>0</v>
      </c>
      <c r="V59" s="33">
        <f t="shared" si="8"/>
        <v>0</v>
      </c>
      <c r="W59" s="33">
        <f t="shared" si="9"/>
        <v>0</v>
      </c>
      <c r="X59" s="33">
        <f t="shared" si="10"/>
        <v>0</v>
      </c>
      <c r="Y59" s="33">
        <f t="shared" si="11"/>
        <v>0</v>
      </c>
      <c r="Z59" s="33">
        <f t="shared" si="12"/>
        <v>0</v>
      </c>
      <c r="AB59" s="114"/>
    </row>
    <row r="60" spans="1:28" s="113" customFormat="1" ht="29.25" customHeight="1">
      <c r="A60" s="406"/>
      <c r="B60" s="24">
        <f>C59</f>
        <v>4.1666666666666664E-2</v>
      </c>
      <c r="C60" s="24">
        <f>B60+1/24</f>
        <v>8.3333333333333329E-2</v>
      </c>
      <c r="D60" s="5"/>
      <c r="E60" s="231"/>
      <c r="F60" s="393"/>
      <c r="G60" s="394"/>
      <c r="H60" s="6"/>
      <c r="I60" s="7"/>
      <c r="J60" s="7"/>
      <c r="K60" s="30">
        <f t="shared" si="4"/>
        <v>0</v>
      </c>
      <c r="L60" s="395"/>
      <c r="M60" s="396"/>
      <c r="N60" s="397"/>
      <c r="O60" s="36">
        <f t="shared" si="3"/>
        <v>0</v>
      </c>
      <c r="P60" s="231"/>
      <c r="Q60" s="8"/>
      <c r="R60"/>
      <c r="S60" s="33">
        <f t="shared" si="5"/>
        <v>0</v>
      </c>
      <c r="T60" s="33">
        <f t="shared" si="6"/>
        <v>0</v>
      </c>
      <c r="U60" s="33">
        <f t="shared" si="7"/>
        <v>0</v>
      </c>
      <c r="V60" s="33">
        <f t="shared" si="8"/>
        <v>0</v>
      </c>
      <c r="W60" s="33">
        <f t="shared" si="9"/>
        <v>0</v>
      </c>
      <c r="X60" s="33">
        <f t="shared" si="10"/>
        <v>0</v>
      </c>
      <c r="Y60" s="33">
        <f t="shared" si="11"/>
        <v>0</v>
      </c>
      <c r="Z60" s="33">
        <f t="shared" si="12"/>
        <v>0</v>
      </c>
      <c r="AB60" s="114"/>
    </row>
    <row r="61" spans="1:28" s="113" customFormat="1" ht="29.25" customHeight="1">
      <c r="A61" s="406"/>
      <c r="B61" s="24">
        <f t="shared" ref="B61:B69" si="15">C60</f>
        <v>8.3333333333333329E-2</v>
      </c>
      <c r="C61" s="24">
        <f t="shared" ref="C61:C69" si="16">B61+1/24</f>
        <v>0.125</v>
      </c>
      <c r="D61" s="5"/>
      <c r="E61" s="231"/>
      <c r="F61" s="398"/>
      <c r="G61" s="398"/>
      <c r="H61" s="6"/>
      <c r="I61" s="7"/>
      <c r="J61" s="7"/>
      <c r="K61" s="30">
        <f t="shared" si="4"/>
        <v>0</v>
      </c>
      <c r="L61" s="395"/>
      <c r="M61" s="396"/>
      <c r="N61" s="397"/>
      <c r="O61" s="36">
        <f t="shared" si="3"/>
        <v>0</v>
      </c>
      <c r="P61" s="231"/>
      <c r="Q61" s="8"/>
      <c r="R61"/>
      <c r="S61" s="33">
        <f t="shared" si="5"/>
        <v>0</v>
      </c>
      <c r="T61" s="33">
        <f t="shared" si="6"/>
        <v>0</v>
      </c>
      <c r="U61" s="33">
        <f t="shared" si="7"/>
        <v>0</v>
      </c>
      <c r="V61" s="33">
        <f t="shared" si="8"/>
        <v>0</v>
      </c>
      <c r="W61" s="33">
        <f t="shared" si="9"/>
        <v>0</v>
      </c>
      <c r="X61" s="33">
        <f t="shared" si="10"/>
        <v>0</v>
      </c>
      <c r="Y61" s="33">
        <f t="shared" si="11"/>
        <v>0</v>
      </c>
      <c r="Z61" s="33">
        <f t="shared" si="12"/>
        <v>0</v>
      </c>
      <c r="AB61" s="114"/>
    </row>
    <row r="62" spans="1:28" s="113" customFormat="1" ht="29.25" customHeight="1">
      <c r="A62" s="406"/>
      <c r="B62" s="24">
        <f t="shared" si="15"/>
        <v>0.125</v>
      </c>
      <c r="C62" s="24">
        <f t="shared" si="16"/>
        <v>0.16666666666666666</v>
      </c>
      <c r="D62" s="5"/>
      <c r="E62" s="231"/>
      <c r="F62" s="398"/>
      <c r="G62" s="398"/>
      <c r="H62" s="6"/>
      <c r="I62" s="7"/>
      <c r="J62" s="7"/>
      <c r="K62" s="30">
        <f t="shared" si="4"/>
        <v>0</v>
      </c>
      <c r="L62" s="395"/>
      <c r="M62" s="396"/>
      <c r="N62" s="397"/>
      <c r="O62" s="36">
        <f t="shared" si="3"/>
        <v>0</v>
      </c>
      <c r="P62" s="231"/>
      <c r="Q62" s="8"/>
      <c r="R62"/>
      <c r="S62" s="33">
        <f t="shared" si="5"/>
        <v>0</v>
      </c>
      <c r="T62" s="33">
        <f t="shared" si="6"/>
        <v>0</v>
      </c>
      <c r="U62" s="33">
        <f t="shared" si="7"/>
        <v>0</v>
      </c>
      <c r="V62" s="33">
        <f t="shared" si="8"/>
        <v>0</v>
      </c>
      <c r="W62" s="33">
        <f t="shared" si="9"/>
        <v>0</v>
      </c>
      <c r="X62" s="33">
        <f t="shared" si="10"/>
        <v>0</v>
      </c>
      <c r="Y62" s="33">
        <f t="shared" si="11"/>
        <v>0</v>
      </c>
      <c r="Z62" s="33">
        <f t="shared" si="12"/>
        <v>0</v>
      </c>
      <c r="AB62" s="114"/>
    </row>
    <row r="63" spans="1:28" s="113" customFormat="1" ht="29.25" customHeight="1">
      <c r="A63" s="406"/>
      <c r="B63" s="24">
        <f t="shared" si="15"/>
        <v>0.16666666666666666</v>
      </c>
      <c r="C63" s="24">
        <f t="shared" si="16"/>
        <v>0.20833333333333331</v>
      </c>
      <c r="D63" s="5"/>
      <c r="E63" s="231"/>
      <c r="F63" s="398"/>
      <c r="G63" s="398"/>
      <c r="H63" s="6"/>
      <c r="I63" s="7"/>
      <c r="J63" s="7"/>
      <c r="K63" s="30">
        <f t="shared" si="4"/>
        <v>0</v>
      </c>
      <c r="L63" s="395"/>
      <c r="M63" s="396"/>
      <c r="N63" s="397"/>
      <c r="O63" s="36">
        <f t="shared" si="3"/>
        <v>0</v>
      </c>
      <c r="P63" s="231"/>
      <c r="Q63" s="8"/>
      <c r="R63"/>
      <c r="S63" s="33">
        <f t="shared" si="5"/>
        <v>0</v>
      </c>
      <c r="T63" s="33">
        <f t="shared" si="6"/>
        <v>0</v>
      </c>
      <c r="U63" s="33">
        <f t="shared" si="7"/>
        <v>0</v>
      </c>
      <c r="V63" s="33">
        <f t="shared" si="8"/>
        <v>0</v>
      </c>
      <c r="W63" s="33">
        <f t="shared" si="9"/>
        <v>0</v>
      </c>
      <c r="X63" s="33">
        <f t="shared" si="10"/>
        <v>0</v>
      </c>
      <c r="Y63" s="33">
        <f t="shared" si="11"/>
        <v>0</v>
      </c>
      <c r="Z63" s="33">
        <f t="shared" si="12"/>
        <v>0</v>
      </c>
      <c r="AB63" s="114"/>
    </row>
    <row r="64" spans="1:28" s="113" customFormat="1" ht="29.25" customHeight="1">
      <c r="A64" s="406"/>
      <c r="B64" s="24">
        <f t="shared" si="15"/>
        <v>0.20833333333333331</v>
      </c>
      <c r="C64" s="24">
        <f t="shared" si="16"/>
        <v>0.24999999999999997</v>
      </c>
      <c r="D64" s="5"/>
      <c r="E64" s="231"/>
      <c r="F64" s="398"/>
      <c r="G64" s="398"/>
      <c r="H64" s="6"/>
      <c r="I64" s="7"/>
      <c r="J64" s="7"/>
      <c r="K64" s="30">
        <f t="shared" si="4"/>
        <v>0</v>
      </c>
      <c r="L64" s="395"/>
      <c r="M64" s="396"/>
      <c r="N64" s="397"/>
      <c r="O64" s="36">
        <f t="shared" si="3"/>
        <v>0</v>
      </c>
      <c r="P64" s="231"/>
      <c r="Q64" s="8"/>
      <c r="R64"/>
      <c r="S64" s="33">
        <f t="shared" si="5"/>
        <v>0</v>
      </c>
      <c r="T64" s="33">
        <f t="shared" si="6"/>
        <v>0</v>
      </c>
      <c r="U64" s="33">
        <f t="shared" si="7"/>
        <v>0</v>
      </c>
      <c r="V64" s="33">
        <f t="shared" si="8"/>
        <v>0</v>
      </c>
      <c r="W64" s="33">
        <f t="shared" si="9"/>
        <v>0</v>
      </c>
      <c r="X64" s="33">
        <f t="shared" si="10"/>
        <v>0</v>
      </c>
      <c r="Y64" s="33">
        <f t="shared" si="11"/>
        <v>0</v>
      </c>
      <c r="Z64" s="33">
        <f t="shared" si="12"/>
        <v>0</v>
      </c>
      <c r="AB64" s="114"/>
    </row>
    <row r="65" spans="1:28" s="113" customFormat="1" ht="29.25" customHeight="1">
      <c r="A65" s="406"/>
      <c r="B65" s="24">
        <f t="shared" si="15"/>
        <v>0.24999999999999997</v>
      </c>
      <c r="C65" s="24">
        <f t="shared" si="16"/>
        <v>0.29166666666666663</v>
      </c>
      <c r="D65" s="5"/>
      <c r="E65" s="234"/>
      <c r="F65" s="398"/>
      <c r="G65" s="398"/>
      <c r="H65" s="6"/>
      <c r="I65" s="7"/>
      <c r="J65" s="7"/>
      <c r="K65" s="30">
        <f t="shared" si="4"/>
        <v>0</v>
      </c>
      <c r="L65" s="395"/>
      <c r="M65" s="396"/>
      <c r="N65" s="397"/>
      <c r="O65" s="36">
        <f t="shared" si="3"/>
        <v>0</v>
      </c>
      <c r="P65" s="231"/>
      <c r="Q65" s="8"/>
      <c r="R65"/>
      <c r="S65" s="33">
        <f t="shared" si="5"/>
        <v>0</v>
      </c>
      <c r="T65" s="33">
        <f t="shared" si="6"/>
        <v>0</v>
      </c>
      <c r="U65" s="33">
        <f t="shared" si="7"/>
        <v>0</v>
      </c>
      <c r="V65" s="33">
        <f t="shared" si="8"/>
        <v>0</v>
      </c>
      <c r="W65" s="33">
        <f t="shared" si="9"/>
        <v>0</v>
      </c>
      <c r="X65" s="33">
        <f t="shared" si="10"/>
        <v>0</v>
      </c>
      <c r="Y65" s="33">
        <f t="shared" si="11"/>
        <v>0</v>
      </c>
      <c r="Z65" s="33">
        <f t="shared" si="12"/>
        <v>0</v>
      </c>
      <c r="AB65" s="114"/>
    </row>
    <row r="66" spans="1:28" s="113" customFormat="1" ht="29.25" customHeight="1">
      <c r="A66" s="406"/>
      <c r="B66" s="24">
        <f t="shared" si="15"/>
        <v>0.29166666666666663</v>
      </c>
      <c r="C66" s="24">
        <f t="shared" si="16"/>
        <v>0.33333333333333331</v>
      </c>
      <c r="D66" s="5"/>
      <c r="E66" s="234"/>
      <c r="F66" s="393"/>
      <c r="G66" s="394"/>
      <c r="H66" s="6"/>
      <c r="I66" s="7"/>
      <c r="J66" s="7"/>
      <c r="K66" s="30">
        <f t="shared" si="4"/>
        <v>0</v>
      </c>
      <c r="L66" s="395"/>
      <c r="M66" s="396"/>
      <c r="N66" s="397"/>
      <c r="O66" s="36">
        <f t="shared" si="3"/>
        <v>0</v>
      </c>
      <c r="P66" s="231"/>
      <c r="Q66" s="8"/>
      <c r="R66"/>
      <c r="S66" s="33">
        <f t="shared" si="5"/>
        <v>0</v>
      </c>
      <c r="T66" s="33">
        <f t="shared" si="6"/>
        <v>0</v>
      </c>
      <c r="U66" s="33">
        <f t="shared" si="7"/>
        <v>0</v>
      </c>
      <c r="V66" s="33">
        <f t="shared" si="8"/>
        <v>0</v>
      </c>
      <c r="W66" s="33">
        <f t="shared" si="9"/>
        <v>0</v>
      </c>
      <c r="X66" s="33">
        <f t="shared" si="10"/>
        <v>0</v>
      </c>
      <c r="Y66" s="33">
        <f t="shared" si="11"/>
        <v>0</v>
      </c>
      <c r="Z66" s="33">
        <f t="shared" si="12"/>
        <v>0</v>
      </c>
      <c r="AB66" s="114"/>
    </row>
    <row r="67" spans="1:28" s="113" customFormat="1" ht="29.25" customHeight="1">
      <c r="A67" s="406"/>
      <c r="B67" s="24">
        <f t="shared" si="15"/>
        <v>0.33333333333333331</v>
      </c>
      <c r="C67" s="24">
        <f t="shared" si="16"/>
        <v>0.375</v>
      </c>
      <c r="D67" s="5"/>
      <c r="E67" s="234"/>
      <c r="F67" s="393"/>
      <c r="G67" s="394"/>
      <c r="H67" s="6"/>
      <c r="I67" s="7"/>
      <c r="J67" s="7"/>
      <c r="K67" s="30">
        <f t="shared" si="4"/>
        <v>0</v>
      </c>
      <c r="L67" s="395"/>
      <c r="M67" s="396"/>
      <c r="N67" s="397"/>
      <c r="O67" s="36">
        <f t="shared" si="3"/>
        <v>0</v>
      </c>
      <c r="P67" s="231"/>
      <c r="Q67" s="8"/>
      <c r="R67"/>
      <c r="S67" s="33">
        <f t="shared" si="5"/>
        <v>0</v>
      </c>
      <c r="T67" s="33">
        <f t="shared" si="6"/>
        <v>0</v>
      </c>
      <c r="U67" s="33">
        <f t="shared" si="7"/>
        <v>0</v>
      </c>
      <c r="V67" s="33">
        <f t="shared" si="8"/>
        <v>0</v>
      </c>
      <c r="W67" s="33">
        <f t="shared" si="9"/>
        <v>0</v>
      </c>
      <c r="X67" s="33">
        <f t="shared" si="10"/>
        <v>0</v>
      </c>
      <c r="Y67" s="33">
        <f t="shared" si="11"/>
        <v>0</v>
      </c>
      <c r="Z67" s="33">
        <f t="shared" si="12"/>
        <v>0</v>
      </c>
      <c r="AB67" s="114"/>
    </row>
    <row r="68" spans="1:28" s="113" customFormat="1" ht="29.25" customHeight="1">
      <c r="A68" s="406"/>
      <c r="B68" s="24">
        <f t="shared" si="15"/>
        <v>0.375</v>
      </c>
      <c r="C68" s="24">
        <f t="shared" si="16"/>
        <v>0.41666666666666669</v>
      </c>
      <c r="D68" s="5"/>
      <c r="E68" s="234"/>
      <c r="F68" s="398"/>
      <c r="G68" s="398"/>
      <c r="H68" s="6"/>
      <c r="I68" s="7"/>
      <c r="J68" s="7"/>
      <c r="K68" s="30">
        <f t="shared" si="4"/>
        <v>0</v>
      </c>
      <c r="L68" s="395"/>
      <c r="M68" s="396"/>
      <c r="N68" s="397"/>
      <c r="O68" s="36">
        <f t="shared" si="3"/>
        <v>0</v>
      </c>
      <c r="P68" s="231"/>
      <c r="Q68" s="8"/>
      <c r="R68"/>
      <c r="S68" s="33">
        <f t="shared" si="5"/>
        <v>0</v>
      </c>
      <c r="T68" s="33">
        <f t="shared" si="6"/>
        <v>0</v>
      </c>
      <c r="U68" s="33">
        <f t="shared" si="7"/>
        <v>0</v>
      </c>
      <c r="V68" s="33">
        <f t="shared" si="8"/>
        <v>0</v>
      </c>
      <c r="W68" s="33">
        <f t="shared" si="9"/>
        <v>0</v>
      </c>
      <c r="X68" s="33">
        <f t="shared" si="10"/>
        <v>0</v>
      </c>
      <c r="Y68" s="33">
        <f t="shared" si="11"/>
        <v>0</v>
      </c>
      <c r="Z68" s="33">
        <f t="shared" si="12"/>
        <v>0</v>
      </c>
      <c r="AB68" s="114"/>
    </row>
    <row r="69" spans="1:28" s="113" customFormat="1" ht="29.25" customHeight="1" thickBot="1">
      <c r="A69" s="407"/>
      <c r="B69" s="25">
        <f t="shared" si="15"/>
        <v>0.41666666666666669</v>
      </c>
      <c r="C69" s="25">
        <f t="shared" si="16"/>
        <v>0.45833333333333337</v>
      </c>
      <c r="D69" s="15"/>
      <c r="E69" s="235"/>
      <c r="F69" s="401"/>
      <c r="G69" s="401"/>
      <c r="H69" s="12"/>
      <c r="I69" s="13"/>
      <c r="J69" s="13"/>
      <c r="K69" s="31">
        <f t="shared" si="4"/>
        <v>0</v>
      </c>
      <c r="L69" s="402"/>
      <c r="M69" s="403"/>
      <c r="N69" s="404"/>
      <c r="O69" s="231">
        <f t="shared" si="3"/>
        <v>0</v>
      </c>
      <c r="P69" s="232"/>
      <c r="Q69" s="14"/>
      <c r="R69"/>
      <c r="S69" s="33">
        <f t="shared" si="5"/>
        <v>0</v>
      </c>
      <c r="T69" s="33">
        <f t="shared" si="6"/>
        <v>0</v>
      </c>
      <c r="U69" s="33">
        <f t="shared" si="7"/>
        <v>0</v>
      </c>
      <c r="V69" s="33">
        <f t="shared" si="8"/>
        <v>0</v>
      </c>
      <c r="W69" s="33">
        <f t="shared" si="9"/>
        <v>0</v>
      </c>
      <c r="X69" s="33">
        <f t="shared" si="10"/>
        <v>0</v>
      </c>
      <c r="Y69" s="33">
        <f t="shared" si="11"/>
        <v>0</v>
      </c>
      <c r="Z69" s="33">
        <f t="shared" si="12"/>
        <v>0</v>
      </c>
      <c r="AB69" s="114"/>
    </row>
    <row r="70" spans="1:28" s="113" customFormat="1" ht="29.25" customHeight="1">
      <c r="A70" s="405">
        <f>A39</f>
        <v>0</v>
      </c>
      <c r="B70" s="23">
        <f>B25</f>
        <v>0</v>
      </c>
      <c r="C70" s="23">
        <f>B70+1/24</f>
        <v>4.1666666666666664E-2</v>
      </c>
      <c r="D70" s="1"/>
      <c r="E70" s="233"/>
      <c r="F70" s="408"/>
      <c r="G70" s="409"/>
      <c r="H70" s="2"/>
      <c r="I70" s="3"/>
      <c r="J70" s="3"/>
      <c r="K70" s="29">
        <f t="shared" si="4"/>
        <v>0</v>
      </c>
      <c r="L70" s="410"/>
      <c r="M70" s="411"/>
      <c r="N70" s="412"/>
      <c r="O70" s="35">
        <f t="shared" si="3"/>
        <v>0</v>
      </c>
      <c r="P70" s="233"/>
      <c r="Q70" s="4"/>
      <c r="R70"/>
      <c r="S70" s="33">
        <f t="shared" si="5"/>
        <v>0</v>
      </c>
      <c r="T70" s="33">
        <f t="shared" si="6"/>
        <v>0</v>
      </c>
      <c r="U70" s="33">
        <f t="shared" si="7"/>
        <v>0</v>
      </c>
      <c r="V70" s="33">
        <f t="shared" si="8"/>
        <v>0</v>
      </c>
      <c r="W70" s="33">
        <f t="shared" si="9"/>
        <v>0</v>
      </c>
      <c r="X70" s="33">
        <f t="shared" si="10"/>
        <v>0</v>
      </c>
      <c r="Y70" s="33">
        <f t="shared" si="11"/>
        <v>0</v>
      </c>
      <c r="Z70" s="33">
        <f t="shared" si="12"/>
        <v>0</v>
      </c>
      <c r="AB70" s="114"/>
    </row>
    <row r="71" spans="1:28" s="113" customFormat="1" ht="29.25" customHeight="1">
      <c r="A71" s="406"/>
      <c r="B71" s="24">
        <f>C70</f>
        <v>4.1666666666666664E-2</v>
      </c>
      <c r="C71" s="24">
        <f>B71+1/24</f>
        <v>8.3333333333333329E-2</v>
      </c>
      <c r="D71" s="5"/>
      <c r="E71" s="231"/>
      <c r="F71" s="393"/>
      <c r="G71" s="394"/>
      <c r="H71" s="6"/>
      <c r="I71" s="7"/>
      <c r="J71" s="7"/>
      <c r="K71" s="30">
        <f t="shared" si="4"/>
        <v>0</v>
      </c>
      <c r="L71" s="395"/>
      <c r="M71" s="396"/>
      <c r="N71" s="397"/>
      <c r="O71" s="36">
        <f t="shared" si="3"/>
        <v>0</v>
      </c>
      <c r="P71" s="231"/>
      <c r="Q71" s="8"/>
      <c r="R71"/>
      <c r="S71" s="33">
        <f t="shared" si="5"/>
        <v>0</v>
      </c>
      <c r="T71" s="33">
        <f t="shared" si="6"/>
        <v>0</v>
      </c>
      <c r="U71" s="33">
        <f t="shared" si="7"/>
        <v>0</v>
      </c>
      <c r="V71" s="33">
        <f t="shared" si="8"/>
        <v>0</v>
      </c>
      <c r="W71" s="33">
        <f t="shared" si="9"/>
        <v>0</v>
      </c>
      <c r="X71" s="33">
        <f t="shared" si="10"/>
        <v>0</v>
      </c>
      <c r="Y71" s="33">
        <f t="shared" si="11"/>
        <v>0</v>
      </c>
      <c r="Z71" s="33">
        <f t="shared" si="12"/>
        <v>0</v>
      </c>
      <c r="AB71" s="114"/>
    </row>
    <row r="72" spans="1:28" s="113" customFormat="1" ht="29.25" customHeight="1">
      <c r="A72" s="406"/>
      <c r="B72" s="24">
        <f t="shared" ref="B72:B80" si="17">C71</f>
        <v>8.3333333333333329E-2</v>
      </c>
      <c r="C72" s="24">
        <f t="shared" ref="C72:C80" si="18">B72+1/24</f>
        <v>0.125</v>
      </c>
      <c r="D72" s="5"/>
      <c r="E72" s="231"/>
      <c r="F72" s="398"/>
      <c r="G72" s="398"/>
      <c r="H72" s="6"/>
      <c r="I72" s="7"/>
      <c r="J72" s="7"/>
      <c r="K72" s="30">
        <f t="shared" si="4"/>
        <v>0</v>
      </c>
      <c r="L72" s="395"/>
      <c r="M72" s="396"/>
      <c r="N72" s="397"/>
      <c r="O72" s="36">
        <f t="shared" si="3"/>
        <v>0</v>
      </c>
      <c r="P72" s="231"/>
      <c r="Q72" s="8"/>
      <c r="R72"/>
      <c r="S72" s="33">
        <f t="shared" si="5"/>
        <v>0</v>
      </c>
      <c r="T72" s="33">
        <f t="shared" si="6"/>
        <v>0</v>
      </c>
      <c r="U72" s="33">
        <f t="shared" si="7"/>
        <v>0</v>
      </c>
      <c r="V72" s="33">
        <f t="shared" si="8"/>
        <v>0</v>
      </c>
      <c r="W72" s="33">
        <f t="shared" si="9"/>
        <v>0</v>
      </c>
      <c r="X72" s="33">
        <f t="shared" si="10"/>
        <v>0</v>
      </c>
      <c r="Y72" s="33">
        <f t="shared" si="11"/>
        <v>0</v>
      </c>
      <c r="Z72" s="33">
        <f t="shared" si="12"/>
        <v>0</v>
      </c>
      <c r="AB72" s="114"/>
    </row>
    <row r="73" spans="1:28" s="113" customFormat="1" ht="29.25" customHeight="1">
      <c r="A73" s="406"/>
      <c r="B73" s="24">
        <f t="shared" si="17"/>
        <v>0.125</v>
      </c>
      <c r="C73" s="24">
        <f t="shared" si="18"/>
        <v>0.16666666666666666</v>
      </c>
      <c r="D73" s="5"/>
      <c r="E73" s="231"/>
      <c r="F73" s="398"/>
      <c r="G73" s="398"/>
      <c r="H73" s="6"/>
      <c r="I73" s="7"/>
      <c r="J73" s="7"/>
      <c r="K73" s="30">
        <f t="shared" si="4"/>
        <v>0</v>
      </c>
      <c r="L73" s="395"/>
      <c r="M73" s="396"/>
      <c r="N73" s="397"/>
      <c r="O73" s="36">
        <f t="shared" si="3"/>
        <v>0</v>
      </c>
      <c r="P73" s="231"/>
      <c r="Q73" s="8"/>
      <c r="R73"/>
      <c r="S73" s="33">
        <f t="shared" si="5"/>
        <v>0</v>
      </c>
      <c r="T73" s="33">
        <f t="shared" si="6"/>
        <v>0</v>
      </c>
      <c r="U73" s="33">
        <f t="shared" si="7"/>
        <v>0</v>
      </c>
      <c r="V73" s="33">
        <f t="shared" si="8"/>
        <v>0</v>
      </c>
      <c r="W73" s="33">
        <f t="shared" si="9"/>
        <v>0</v>
      </c>
      <c r="X73" s="33">
        <f t="shared" si="10"/>
        <v>0</v>
      </c>
      <c r="Y73" s="33">
        <f t="shared" si="11"/>
        <v>0</v>
      </c>
      <c r="Z73" s="33">
        <f t="shared" si="12"/>
        <v>0</v>
      </c>
      <c r="AB73" s="114"/>
    </row>
    <row r="74" spans="1:28" s="113" customFormat="1" ht="29.25" customHeight="1">
      <c r="A74" s="406"/>
      <c r="B74" s="24">
        <f t="shared" si="17"/>
        <v>0.16666666666666666</v>
      </c>
      <c r="C74" s="24">
        <f t="shared" si="18"/>
        <v>0.20833333333333331</v>
      </c>
      <c r="D74" s="5"/>
      <c r="E74" s="231"/>
      <c r="F74" s="398"/>
      <c r="G74" s="398"/>
      <c r="H74" s="6"/>
      <c r="I74" s="7"/>
      <c r="J74" s="7"/>
      <c r="K74" s="30">
        <f t="shared" si="4"/>
        <v>0</v>
      </c>
      <c r="L74" s="395"/>
      <c r="M74" s="396"/>
      <c r="N74" s="397"/>
      <c r="O74" s="36">
        <f t="shared" si="3"/>
        <v>0</v>
      </c>
      <c r="P74" s="231"/>
      <c r="Q74" s="8"/>
      <c r="R74"/>
      <c r="S74" s="33">
        <f t="shared" si="5"/>
        <v>0</v>
      </c>
      <c r="T74" s="33">
        <f t="shared" si="6"/>
        <v>0</v>
      </c>
      <c r="U74" s="33">
        <f t="shared" si="7"/>
        <v>0</v>
      </c>
      <c r="V74" s="33">
        <f t="shared" si="8"/>
        <v>0</v>
      </c>
      <c r="W74" s="33">
        <f t="shared" si="9"/>
        <v>0</v>
      </c>
      <c r="X74" s="33">
        <f t="shared" si="10"/>
        <v>0</v>
      </c>
      <c r="Y74" s="33">
        <f t="shared" si="11"/>
        <v>0</v>
      </c>
      <c r="Z74" s="33">
        <f t="shared" si="12"/>
        <v>0</v>
      </c>
      <c r="AB74" s="114"/>
    </row>
    <row r="75" spans="1:28" s="113" customFormat="1" ht="29.25" customHeight="1">
      <c r="A75" s="406"/>
      <c r="B75" s="24">
        <f t="shared" si="17"/>
        <v>0.20833333333333331</v>
      </c>
      <c r="C75" s="24">
        <f t="shared" si="18"/>
        <v>0.24999999999999997</v>
      </c>
      <c r="D75" s="5"/>
      <c r="E75" s="231"/>
      <c r="F75" s="398"/>
      <c r="G75" s="398"/>
      <c r="H75" s="6"/>
      <c r="I75" s="7"/>
      <c r="J75" s="7"/>
      <c r="K75" s="30">
        <f t="shared" si="4"/>
        <v>0</v>
      </c>
      <c r="L75" s="395"/>
      <c r="M75" s="396"/>
      <c r="N75" s="397"/>
      <c r="O75" s="36">
        <f t="shared" si="3"/>
        <v>0</v>
      </c>
      <c r="P75" s="231"/>
      <c r="Q75" s="8"/>
      <c r="R75"/>
      <c r="S75" s="33">
        <f t="shared" si="5"/>
        <v>0</v>
      </c>
      <c r="T75" s="33">
        <f t="shared" si="6"/>
        <v>0</v>
      </c>
      <c r="U75" s="33">
        <f t="shared" si="7"/>
        <v>0</v>
      </c>
      <c r="V75" s="33">
        <f t="shared" si="8"/>
        <v>0</v>
      </c>
      <c r="W75" s="33">
        <f t="shared" si="9"/>
        <v>0</v>
      </c>
      <c r="X75" s="33">
        <f t="shared" si="10"/>
        <v>0</v>
      </c>
      <c r="Y75" s="33">
        <f t="shared" si="11"/>
        <v>0</v>
      </c>
      <c r="Z75" s="33">
        <f t="shared" si="12"/>
        <v>0</v>
      </c>
      <c r="AB75" s="114"/>
    </row>
    <row r="76" spans="1:28" s="113" customFormat="1" ht="29.25" customHeight="1">
      <c r="A76" s="406"/>
      <c r="B76" s="24">
        <f t="shared" si="17"/>
        <v>0.24999999999999997</v>
      </c>
      <c r="C76" s="24">
        <f t="shared" si="18"/>
        <v>0.29166666666666663</v>
      </c>
      <c r="D76" s="5"/>
      <c r="E76" s="234"/>
      <c r="F76" s="398"/>
      <c r="G76" s="398"/>
      <c r="H76" s="6"/>
      <c r="I76" s="7"/>
      <c r="J76" s="7"/>
      <c r="K76" s="30">
        <f t="shared" si="4"/>
        <v>0</v>
      </c>
      <c r="L76" s="395"/>
      <c r="M76" s="396"/>
      <c r="N76" s="397"/>
      <c r="O76" s="36">
        <f t="shared" si="3"/>
        <v>0</v>
      </c>
      <c r="P76" s="231"/>
      <c r="Q76" s="8"/>
      <c r="R76"/>
      <c r="S76" s="33">
        <f t="shared" si="5"/>
        <v>0</v>
      </c>
      <c r="T76" s="33">
        <f t="shared" si="6"/>
        <v>0</v>
      </c>
      <c r="U76" s="33">
        <f t="shared" si="7"/>
        <v>0</v>
      </c>
      <c r="V76" s="33">
        <f t="shared" si="8"/>
        <v>0</v>
      </c>
      <c r="W76" s="33">
        <f t="shared" si="9"/>
        <v>0</v>
      </c>
      <c r="X76" s="33">
        <f t="shared" si="10"/>
        <v>0</v>
      </c>
      <c r="Y76" s="33">
        <f t="shared" si="11"/>
        <v>0</v>
      </c>
      <c r="Z76" s="33">
        <f t="shared" si="12"/>
        <v>0</v>
      </c>
      <c r="AB76" s="114"/>
    </row>
    <row r="77" spans="1:28" s="113" customFormat="1" ht="29.25" customHeight="1">
      <c r="A77" s="406"/>
      <c r="B77" s="24">
        <f t="shared" si="17"/>
        <v>0.29166666666666663</v>
      </c>
      <c r="C77" s="24">
        <f t="shared" si="18"/>
        <v>0.33333333333333331</v>
      </c>
      <c r="D77" s="5"/>
      <c r="E77" s="234"/>
      <c r="F77" s="393"/>
      <c r="G77" s="394"/>
      <c r="H77" s="6"/>
      <c r="I77" s="7"/>
      <c r="J77" s="7"/>
      <c r="K77" s="30">
        <f t="shared" si="4"/>
        <v>0</v>
      </c>
      <c r="L77" s="395"/>
      <c r="M77" s="396"/>
      <c r="N77" s="397"/>
      <c r="O77" s="36">
        <f t="shared" si="3"/>
        <v>0</v>
      </c>
      <c r="P77" s="231"/>
      <c r="Q77" s="8"/>
      <c r="R77"/>
      <c r="S77" s="33">
        <f t="shared" si="5"/>
        <v>0</v>
      </c>
      <c r="T77" s="33">
        <f t="shared" si="6"/>
        <v>0</v>
      </c>
      <c r="U77" s="33">
        <f t="shared" si="7"/>
        <v>0</v>
      </c>
      <c r="V77" s="33">
        <f t="shared" si="8"/>
        <v>0</v>
      </c>
      <c r="W77" s="33">
        <f t="shared" si="9"/>
        <v>0</v>
      </c>
      <c r="X77" s="33">
        <f t="shared" si="10"/>
        <v>0</v>
      </c>
      <c r="Y77" s="33">
        <f t="shared" si="11"/>
        <v>0</v>
      </c>
      <c r="Z77" s="33">
        <f t="shared" si="12"/>
        <v>0</v>
      </c>
      <c r="AB77" s="114"/>
    </row>
    <row r="78" spans="1:28" s="113" customFormat="1" ht="29.25" customHeight="1">
      <c r="A78" s="406"/>
      <c r="B78" s="24">
        <f t="shared" si="17"/>
        <v>0.33333333333333331</v>
      </c>
      <c r="C78" s="24">
        <f t="shared" si="18"/>
        <v>0.375</v>
      </c>
      <c r="D78" s="5"/>
      <c r="E78" s="234"/>
      <c r="F78" s="393"/>
      <c r="G78" s="394"/>
      <c r="H78" s="6"/>
      <c r="I78" s="7"/>
      <c r="J78" s="7"/>
      <c r="K78" s="30">
        <f t="shared" si="4"/>
        <v>0</v>
      </c>
      <c r="L78" s="395"/>
      <c r="M78" s="396"/>
      <c r="N78" s="397"/>
      <c r="O78" s="36">
        <f t="shared" si="3"/>
        <v>0</v>
      </c>
      <c r="P78" s="231"/>
      <c r="Q78" s="8"/>
      <c r="R78"/>
      <c r="S78" s="33">
        <f t="shared" si="5"/>
        <v>0</v>
      </c>
      <c r="T78" s="33">
        <f t="shared" si="6"/>
        <v>0</v>
      </c>
      <c r="U78" s="33">
        <f t="shared" si="7"/>
        <v>0</v>
      </c>
      <c r="V78" s="33">
        <f t="shared" si="8"/>
        <v>0</v>
      </c>
      <c r="W78" s="33">
        <f t="shared" si="9"/>
        <v>0</v>
      </c>
      <c r="X78" s="33">
        <f t="shared" si="10"/>
        <v>0</v>
      </c>
      <c r="Y78" s="33">
        <f t="shared" si="11"/>
        <v>0</v>
      </c>
      <c r="Z78" s="33">
        <f t="shared" si="12"/>
        <v>0</v>
      </c>
      <c r="AB78" s="114"/>
    </row>
    <row r="79" spans="1:28" ht="29.25" customHeight="1">
      <c r="A79" s="406"/>
      <c r="B79" s="24">
        <f t="shared" si="17"/>
        <v>0.375</v>
      </c>
      <c r="C79" s="24">
        <f t="shared" si="18"/>
        <v>0.41666666666666669</v>
      </c>
      <c r="D79" s="5"/>
      <c r="E79" s="234"/>
      <c r="F79" s="398"/>
      <c r="G79" s="398"/>
      <c r="H79" s="6"/>
      <c r="I79" s="7"/>
      <c r="J79" s="7"/>
      <c r="K79" s="30">
        <f t="shared" si="4"/>
        <v>0</v>
      </c>
      <c r="L79" s="395"/>
      <c r="M79" s="396"/>
      <c r="N79" s="397"/>
      <c r="O79" s="36">
        <f t="shared" si="3"/>
        <v>0</v>
      </c>
      <c r="P79" s="231"/>
      <c r="Q79" s="8"/>
      <c r="S79" s="33">
        <f t="shared" si="5"/>
        <v>0</v>
      </c>
      <c r="T79" s="33">
        <f t="shared" si="6"/>
        <v>0</v>
      </c>
      <c r="U79" s="33">
        <f t="shared" si="7"/>
        <v>0</v>
      </c>
      <c r="V79" s="33">
        <f t="shared" si="8"/>
        <v>0</v>
      </c>
      <c r="W79" s="33">
        <f t="shared" si="9"/>
        <v>0</v>
      </c>
      <c r="X79" s="33">
        <f t="shared" si="10"/>
        <v>0</v>
      </c>
      <c r="Y79" s="33">
        <f t="shared" si="11"/>
        <v>0</v>
      </c>
      <c r="Z79" s="33">
        <f t="shared" si="12"/>
        <v>0</v>
      </c>
      <c r="AB79" s="114"/>
    </row>
    <row r="80" spans="1:28" ht="29.25" customHeight="1" thickBot="1">
      <c r="A80" s="407"/>
      <c r="B80" s="25">
        <f t="shared" si="17"/>
        <v>0.41666666666666669</v>
      </c>
      <c r="C80" s="25">
        <f t="shared" si="18"/>
        <v>0.45833333333333337</v>
      </c>
      <c r="D80" s="15"/>
      <c r="E80" s="235"/>
      <c r="F80" s="401"/>
      <c r="G80" s="401"/>
      <c r="H80" s="12"/>
      <c r="I80" s="13"/>
      <c r="J80" s="13"/>
      <c r="K80" s="31">
        <f t="shared" si="4"/>
        <v>0</v>
      </c>
      <c r="L80" s="402"/>
      <c r="M80" s="403"/>
      <c r="N80" s="404"/>
      <c r="O80" s="231">
        <f t="shared" si="3"/>
        <v>0</v>
      </c>
      <c r="P80" s="232"/>
      <c r="Q80" s="14"/>
      <c r="S80" s="33">
        <f t="shared" si="5"/>
        <v>0</v>
      </c>
      <c r="T80" s="33">
        <f t="shared" si="6"/>
        <v>0</v>
      </c>
      <c r="U80" s="33">
        <f t="shared" si="7"/>
        <v>0</v>
      </c>
      <c r="V80" s="33">
        <f t="shared" si="8"/>
        <v>0</v>
      </c>
      <c r="W80" s="33">
        <f t="shared" si="9"/>
        <v>0</v>
      </c>
      <c r="X80" s="33">
        <f t="shared" si="10"/>
        <v>0</v>
      </c>
      <c r="Y80" s="33">
        <f t="shared" si="11"/>
        <v>0</v>
      </c>
      <c r="Z80" s="33">
        <f t="shared" si="12"/>
        <v>0</v>
      </c>
      <c r="AB80" s="114"/>
    </row>
    <row r="81" spans="1:28" ht="29.25" customHeight="1">
      <c r="A81" s="405">
        <f>A40</f>
        <v>0</v>
      </c>
      <c r="B81" s="23">
        <f>B27</f>
        <v>0</v>
      </c>
      <c r="C81" s="23">
        <f>B81+1/24</f>
        <v>4.1666666666666664E-2</v>
      </c>
      <c r="D81" s="1"/>
      <c r="E81" s="233"/>
      <c r="F81" s="408"/>
      <c r="G81" s="409"/>
      <c r="H81" s="2"/>
      <c r="I81" s="3"/>
      <c r="J81" s="3"/>
      <c r="K81" s="29">
        <f t="shared" si="4"/>
        <v>0</v>
      </c>
      <c r="L81" s="410"/>
      <c r="M81" s="411"/>
      <c r="N81" s="412"/>
      <c r="O81" s="35">
        <f t="shared" si="3"/>
        <v>0</v>
      </c>
      <c r="P81" s="233"/>
      <c r="Q81" s="4"/>
      <c r="S81" s="33">
        <f t="shared" si="5"/>
        <v>0</v>
      </c>
      <c r="T81" s="33">
        <f t="shared" si="6"/>
        <v>0</v>
      </c>
      <c r="U81" s="33">
        <f t="shared" si="7"/>
        <v>0</v>
      </c>
      <c r="V81" s="33">
        <f t="shared" si="8"/>
        <v>0</v>
      </c>
      <c r="W81" s="33">
        <f t="shared" si="9"/>
        <v>0</v>
      </c>
      <c r="X81" s="33">
        <f t="shared" si="10"/>
        <v>0</v>
      </c>
      <c r="Y81" s="33">
        <f t="shared" si="11"/>
        <v>0</v>
      </c>
      <c r="Z81" s="33">
        <f t="shared" si="12"/>
        <v>0</v>
      </c>
      <c r="AB81" s="114"/>
    </row>
    <row r="82" spans="1:28" ht="29.25" customHeight="1">
      <c r="A82" s="406"/>
      <c r="B82" s="24">
        <f>C81</f>
        <v>4.1666666666666664E-2</v>
      </c>
      <c r="C82" s="24">
        <f>B82+1/24</f>
        <v>8.3333333333333329E-2</v>
      </c>
      <c r="D82" s="5"/>
      <c r="E82" s="231"/>
      <c r="F82" s="393"/>
      <c r="G82" s="394"/>
      <c r="H82" s="6"/>
      <c r="I82" s="7"/>
      <c r="J82" s="7"/>
      <c r="K82" s="30">
        <f t="shared" si="4"/>
        <v>0</v>
      </c>
      <c r="L82" s="395"/>
      <c r="M82" s="396"/>
      <c r="N82" s="397"/>
      <c r="O82" s="36">
        <f t="shared" si="3"/>
        <v>0</v>
      </c>
      <c r="P82" s="231"/>
      <c r="Q82" s="8"/>
      <c r="S82" s="33">
        <f t="shared" si="5"/>
        <v>0</v>
      </c>
      <c r="T82" s="33">
        <f t="shared" si="6"/>
        <v>0</v>
      </c>
      <c r="U82" s="33">
        <f t="shared" si="7"/>
        <v>0</v>
      </c>
      <c r="V82" s="33">
        <f t="shared" si="8"/>
        <v>0</v>
      </c>
      <c r="W82" s="33">
        <f t="shared" si="9"/>
        <v>0</v>
      </c>
      <c r="X82" s="33">
        <f t="shared" si="10"/>
        <v>0</v>
      </c>
      <c r="Y82" s="33">
        <f t="shared" si="11"/>
        <v>0</v>
      </c>
      <c r="Z82" s="33">
        <f t="shared" si="12"/>
        <v>0</v>
      </c>
      <c r="AB82" s="114"/>
    </row>
    <row r="83" spans="1:28" ht="29.25" customHeight="1">
      <c r="A83" s="406"/>
      <c r="B83" s="24">
        <f t="shared" ref="B83:B91" si="19">C82</f>
        <v>8.3333333333333329E-2</v>
      </c>
      <c r="C83" s="24">
        <f t="shared" ref="C83:C91" si="20">B83+1/24</f>
        <v>0.125</v>
      </c>
      <c r="D83" s="5"/>
      <c r="E83" s="231"/>
      <c r="F83" s="398"/>
      <c r="G83" s="398"/>
      <c r="H83" s="6"/>
      <c r="I83" s="7"/>
      <c r="J83" s="7"/>
      <c r="K83" s="30">
        <f t="shared" si="4"/>
        <v>0</v>
      </c>
      <c r="L83" s="395"/>
      <c r="M83" s="396"/>
      <c r="N83" s="397"/>
      <c r="O83" s="36">
        <f t="shared" si="3"/>
        <v>0</v>
      </c>
      <c r="P83" s="231"/>
      <c r="Q83" s="8"/>
      <c r="S83" s="33">
        <f t="shared" si="5"/>
        <v>0</v>
      </c>
      <c r="T83" s="33">
        <f t="shared" si="6"/>
        <v>0</v>
      </c>
      <c r="U83" s="33">
        <f t="shared" si="7"/>
        <v>0</v>
      </c>
      <c r="V83" s="33">
        <f t="shared" si="8"/>
        <v>0</v>
      </c>
      <c r="W83" s="33">
        <f t="shared" si="9"/>
        <v>0</v>
      </c>
      <c r="X83" s="33">
        <f t="shared" si="10"/>
        <v>0</v>
      </c>
      <c r="Y83" s="33">
        <f t="shared" si="11"/>
        <v>0</v>
      </c>
      <c r="Z83" s="33">
        <f t="shared" si="12"/>
        <v>0</v>
      </c>
      <c r="AB83" s="114"/>
    </row>
    <row r="84" spans="1:28" ht="29.25" customHeight="1">
      <c r="A84" s="406"/>
      <c r="B84" s="24">
        <f t="shared" si="19"/>
        <v>0.125</v>
      </c>
      <c r="C84" s="24">
        <f t="shared" si="20"/>
        <v>0.16666666666666666</v>
      </c>
      <c r="D84" s="5"/>
      <c r="E84" s="231"/>
      <c r="F84" s="398"/>
      <c r="G84" s="398"/>
      <c r="H84" s="6"/>
      <c r="I84" s="7"/>
      <c r="J84" s="7"/>
      <c r="K84" s="30">
        <f t="shared" si="4"/>
        <v>0</v>
      </c>
      <c r="L84" s="395"/>
      <c r="M84" s="396"/>
      <c r="N84" s="397"/>
      <c r="O84" s="36">
        <f t="shared" si="3"/>
        <v>0</v>
      </c>
      <c r="P84" s="231"/>
      <c r="Q84" s="8"/>
      <c r="S84" s="33">
        <f t="shared" si="5"/>
        <v>0</v>
      </c>
      <c r="T84" s="33">
        <f t="shared" si="6"/>
        <v>0</v>
      </c>
      <c r="U84" s="33">
        <f t="shared" si="7"/>
        <v>0</v>
      </c>
      <c r="V84" s="33">
        <f t="shared" si="8"/>
        <v>0</v>
      </c>
      <c r="W84" s="33">
        <f t="shared" si="9"/>
        <v>0</v>
      </c>
      <c r="X84" s="33">
        <f t="shared" si="10"/>
        <v>0</v>
      </c>
      <c r="Y84" s="33">
        <f t="shared" si="11"/>
        <v>0</v>
      </c>
      <c r="Z84" s="33">
        <f t="shared" si="12"/>
        <v>0</v>
      </c>
      <c r="AB84" s="114"/>
    </row>
    <row r="85" spans="1:28" ht="29.25" customHeight="1">
      <c r="A85" s="406"/>
      <c r="B85" s="24">
        <f t="shared" si="19"/>
        <v>0.16666666666666666</v>
      </c>
      <c r="C85" s="24">
        <f t="shared" si="20"/>
        <v>0.20833333333333331</v>
      </c>
      <c r="D85" s="5"/>
      <c r="E85" s="231"/>
      <c r="F85" s="398"/>
      <c r="G85" s="398"/>
      <c r="H85" s="6"/>
      <c r="I85" s="7"/>
      <c r="J85" s="7"/>
      <c r="K85" s="30">
        <f t="shared" si="4"/>
        <v>0</v>
      </c>
      <c r="L85" s="395"/>
      <c r="M85" s="396"/>
      <c r="N85" s="397"/>
      <c r="O85" s="36">
        <f t="shared" si="3"/>
        <v>0</v>
      </c>
      <c r="P85" s="231"/>
      <c r="Q85" s="8"/>
      <c r="S85" s="33">
        <f t="shared" si="5"/>
        <v>0</v>
      </c>
      <c r="T85" s="33">
        <f t="shared" si="6"/>
        <v>0</v>
      </c>
      <c r="U85" s="33">
        <f t="shared" si="7"/>
        <v>0</v>
      </c>
      <c r="V85" s="33">
        <f t="shared" si="8"/>
        <v>0</v>
      </c>
      <c r="W85" s="33">
        <f t="shared" si="9"/>
        <v>0</v>
      </c>
      <c r="X85" s="33">
        <f t="shared" si="10"/>
        <v>0</v>
      </c>
      <c r="Y85" s="33">
        <f t="shared" si="11"/>
        <v>0</v>
      </c>
      <c r="Z85" s="33">
        <f t="shared" si="12"/>
        <v>0</v>
      </c>
      <c r="AB85" s="114"/>
    </row>
    <row r="86" spans="1:28" ht="29.25" customHeight="1">
      <c r="A86" s="406"/>
      <c r="B86" s="24">
        <f t="shared" si="19"/>
        <v>0.20833333333333331</v>
      </c>
      <c r="C86" s="24">
        <f t="shared" si="20"/>
        <v>0.24999999999999997</v>
      </c>
      <c r="D86" s="5"/>
      <c r="E86" s="231"/>
      <c r="F86" s="398"/>
      <c r="G86" s="398"/>
      <c r="H86" s="6"/>
      <c r="I86" s="7"/>
      <c r="J86" s="7"/>
      <c r="K86" s="30">
        <f t="shared" si="4"/>
        <v>0</v>
      </c>
      <c r="L86" s="395"/>
      <c r="M86" s="396"/>
      <c r="N86" s="397"/>
      <c r="O86" s="36">
        <f t="shared" si="3"/>
        <v>0</v>
      </c>
      <c r="P86" s="231"/>
      <c r="Q86" s="8"/>
      <c r="S86" s="33">
        <f t="shared" si="5"/>
        <v>0</v>
      </c>
      <c r="T86" s="33">
        <f t="shared" si="6"/>
        <v>0</v>
      </c>
      <c r="U86" s="33">
        <f t="shared" si="7"/>
        <v>0</v>
      </c>
      <c r="V86" s="33">
        <f t="shared" si="8"/>
        <v>0</v>
      </c>
      <c r="W86" s="33">
        <f t="shared" si="9"/>
        <v>0</v>
      </c>
      <c r="X86" s="33">
        <f t="shared" si="10"/>
        <v>0</v>
      </c>
      <c r="Y86" s="33">
        <f t="shared" si="11"/>
        <v>0</v>
      </c>
      <c r="Z86" s="33">
        <f t="shared" si="12"/>
        <v>0</v>
      </c>
      <c r="AB86" s="114"/>
    </row>
    <row r="87" spans="1:28" ht="29.25" customHeight="1">
      <c r="A87" s="406"/>
      <c r="B87" s="24">
        <f t="shared" si="19"/>
        <v>0.24999999999999997</v>
      </c>
      <c r="C87" s="24">
        <f t="shared" si="20"/>
        <v>0.29166666666666663</v>
      </c>
      <c r="D87" s="5"/>
      <c r="E87" s="234"/>
      <c r="F87" s="398"/>
      <c r="G87" s="398"/>
      <c r="H87" s="6"/>
      <c r="I87" s="7"/>
      <c r="J87" s="7"/>
      <c r="K87" s="30">
        <f t="shared" si="4"/>
        <v>0</v>
      </c>
      <c r="L87" s="395"/>
      <c r="M87" s="396"/>
      <c r="N87" s="397"/>
      <c r="O87" s="36">
        <f t="shared" si="3"/>
        <v>0</v>
      </c>
      <c r="P87" s="231"/>
      <c r="Q87" s="8"/>
      <c r="S87" s="33">
        <f t="shared" si="5"/>
        <v>0</v>
      </c>
      <c r="T87" s="33">
        <f t="shared" si="6"/>
        <v>0</v>
      </c>
      <c r="U87" s="33">
        <f t="shared" si="7"/>
        <v>0</v>
      </c>
      <c r="V87" s="33">
        <f t="shared" si="8"/>
        <v>0</v>
      </c>
      <c r="W87" s="33">
        <f t="shared" si="9"/>
        <v>0</v>
      </c>
      <c r="X87" s="33">
        <f t="shared" si="10"/>
        <v>0</v>
      </c>
      <c r="Y87" s="33">
        <f t="shared" si="11"/>
        <v>0</v>
      </c>
      <c r="Z87" s="33">
        <f t="shared" si="12"/>
        <v>0</v>
      </c>
      <c r="AB87" s="114"/>
    </row>
    <row r="88" spans="1:28" ht="29.25" customHeight="1">
      <c r="A88" s="406"/>
      <c r="B88" s="24">
        <f t="shared" si="19"/>
        <v>0.29166666666666663</v>
      </c>
      <c r="C88" s="24">
        <f t="shared" si="20"/>
        <v>0.33333333333333331</v>
      </c>
      <c r="D88" s="5"/>
      <c r="E88" s="234"/>
      <c r="F88" s="393"/>
      <c r="G88" s="394"/>
      <c r="H88" s="6"/>
      <c r="I88" s="7"/>
      <c r="J88" s="7"/>
      <c r="K88" s="30">
        <f t="shared" si="4"/>
        <v>0</v>
      </c>
      <c r="L88" s="395"/>
      <c r="M88" s="396"/>
      <c r="N88" s="397"/>
      <c r="O88" s="36">
        <f t="shared" si="3"/>
        <v>0</v>
      </c>
      <c r="P88" s="231"/>
      <c r="Q88" s="8"/>
      <c r="S88" s="33">
        <f t="shared" si="5"/>
        <v>0</v>
      </c>
      <c r="T88" s="33">
        <f t="shared" si="6"/>
        <v>0</v>
      </c>
      <c r="U88" s="33">
        <f t="shared" si="7"/>
        <v>0</v>
      </c>
      <c r="V88" s="33">
        <f t="shared" si="8"/>
        <v>0</v>
      </c>
      <c r="W88" s="33">
        <f t="shared" si="9"/>
        <v>0</v>
      </c>
      <c r="X88" s="33">
        <f t="shared" si="10"/>
        <v>0</v>
      </c>
      <c r="Y88" s="33">
        <f t="shared" si="11"/>
        <v>0</v>
      </c>
      <c r="Z88" s="33">
        <f t="shared" si="12"/>
        <v>0</v>
      </c>
      <c r="AB88" s="114"/>
    </row>
    <row r="89" spans="1:28" ht="29.25" customHeight="1">
      <c r="A89" s="406"/>
      <c r="B89" s="24">
        <f t="shared" si="19"/>
        <v>0.33333333333333331</v>
      </c>
      <c r="C89" s="24">
        <f t="shared" si="20"/>
        <v>0.375</v>
      </c>
      <c r="D89" s="5"/>
      <c r="E89" s="234"/>
      <c r="F89" s="393"/>
      <c r="G89" s="394"/>
      <c r="H89" s="6"/>
      <c r="I89" s="7"/>
      <c r="J89" s="7"/>
      <c r="K89" s="30">
        <f t="shared" si="4"/>
        <v>0</v>
      </c>
      <c r="L89" s="395"/>
      <c r="M89" s="396"/>
      <c r="N89" s="397"/>
      <c r="O89" s="36">
        <f t="shared" si="3"/>
        <v>0</v>
      </c>
      <c r="P89" s="231"/>
      <c r="Q89" s="8"/>
      <c r="S89" s="33">
        <f t="shared" si="5"/>
        <v>0</v>
      </c>
      <c r="T89" s="33">
        <f t="shared" si="6"/>
        <v>0</v>
      </c>
      <c r="U89" s="33">
        <f t="shared" si="7"/>
        <v>0</v>
      </c>
      <c r="V89" s="33">
        <f t="shared" si="8"/>
        <v>0</v>
      </c>
      <c r="W89" s="33">
        <f t="shared" si="9"/>
        <v>0</v>
      </c>
      <c r="X89" s="33">
        <f t="shared" si="10"/>
        <v>0</v>
      </c>
      <c r="Y89" s="33">
        <f t="shared" si="11"/>
        <v>0</v>
      </c>
      <c r="Z89" s="33">
        <f t="shared" si="12"/>
        <v>0</v>
      </c>
      <c r="AB89" s="114"/>
    </row>
    <row r="90" spans="1:28" ht="29.25" customHeight="1">
      <c r="A90" s="406"/>
      <c r="B90" s="24">
        <f t="shared" si="19"/>
        <v>0.375</v>
      </c>
      <c r="C90" s="24">
        <f t="shared" si="20"/>
        <v>0.41666666666666669</v>
      </c>
      <c r="D90" s="5"/>
      <c r="E90" s="234"/>
      <c r="F90" s="398"/>
      <c r="G90" s="398"/>
      <c r="H90" s="6"/>
      <c r="I90" s="7"/>
      <c r="J90" s="7"/>
      <c r="K90" s="30">
        <f t="shared" si="4"/>
        <v>0</v>
      </c>
      <c r="L90" s="395"/>
      <c r="M90" s="396"/>
      <c r="N90" s="397"/>
      <c r="O90" s="36">
        <f t="shared" si="3"/>
        <v>0</v>
      </c>
      <c r="P90" s="231"/>
      <c r="Q90" s="8"/>
      <c r="S90" s="33">
        <f t="shared" si="5"/>
        <v>0</v>
      </c>
      <c r="T90" s="33">
        <f t="shared" si="6"/>
        <v>0</v>
      </c>
      <c r="U90" s="33">
        <f t="shared" si="7"/>
        <v>0</v>
      </c>
      <c r="V90" s="33">
        <f t="shared" si="8"/>
        <v>0</v>
      </c>
      <c r="W90" s="33">
        <f t="shared" si="9"/>
        <v>0</v>
      </c>
      <c r="X90" s="33">
        <f t="shared" si="10"/>
        <v>0</v>
      </c>
      <c r="Y90" s="33">
        <f t="shared" si="11"/>
        <v>0</v>
      </c>
      <c r="Z90" s="33">
        <f t="shared" si="12"/>
        <v>0</v>
      </c>
      <c r="AB90" s="114"/>
    </row>
    <row r="91" spans="1:28" ht="29.25" customHeight="1" thickBot="1">
      <c r="A91" s="407"/>
      <c r="B91" s="25">
        <f t="shared" si="19"/>
        <v>0.41666666666666669</v>
      </c>
      <c r="C91" s="25">
        <f t="shared" si="20"/>
        <v>0.45833333333333337</v>
      </c>
      <c r="D91" s="15"/>
      <c r="E91" s="235"/>
      <c r="F91" s="401"/>
      <c r="G91" s="401"/>
      <c r="H91" s="12"/>
      <c r="I91" s="13"/>
      <c r="J91" s="13"/>
      <c r="K91" s="31">
        <f t="shared" si="4"/>
        <v>0</v>
      </c>
      <c r="L91" s="402"/>
      <c r="M91" s="403"/>
      <c r="N91" s="404"/>
      <c r="O91" s="231">
        <f t="shared" si="3"/>
        <v>0</v>
      </c>
      <c r="P91" s="232"/>
      <c r="Q91" s="14"/>
      <c r="S91" s="33">
        <f t="shared" si="5"/>
        <v>0</v>
      </c>
      <c r="T91" s="33">
        <f t="shared" si="6"/>
        <v>0</v>
      </c>
      <c r="U91" s="33">
        <f t="shared" si="7"/>
        <v>0</v>
      </c>
      <c r="V91" s="33">
        <f t="shared" si="8"/>
        <v>0</v>
      </c>
      <c r="W91" s="33">
        <f t="shared" si="9"/>
        <v>0</v>
      </c>
      <c r="X91" s="33">
        <f t="shared" si="10"/>
        <v>0</v>
      </c>
      <c r="Y91" s="33">
        <f t="shared" si="11"/>
        <v>0</v>
      </c>
      <c r="Z91" s="33">
        <f t="shared" si="12"/>
        <v>0</v>
      </c>
      <c r="AB91" s="114"/>
    </row>
    <row r="92" spans="1:28" ht="29.25" customHeight="1">
      <c r="A92" s="406">
        <f>A41</f>
        <v>0</v>
      </c>
      <c r="B92" s="23">
        <f>B29</f>
        <v>0</v>
      </c>
      <c r="C92" s="23">
        <f>B92+1/24</f>
        <v>4.1666666666666664E-2</v>
      </c>
      <c r="D92" s="1"/>
      <c r="E92" s="233"/>
      <c r="F92" s="408"/>
      <c r="G92" s="409"/>
      <c r="H92" s="2"/>
      <c r="I92" s="3"/>
      <c r="J92" s="3"/>
      <c r="K92" s="29">
        <f t="shared" si="4"/>
        <v>0</v>
      </c>
      <c r="L92" s="410"/>
      <c r="M92" s="411"/>
      <c r="N92" s="412"/>
      <c r="O92" s="35">
        <f t="shared" si="3"/>
        <v>0</v>
      </c>
      <c r="P92" s="233"/>
      <c r="Q92" s="4"/>
      <c r="S92" s="33">
        <f t="shared" si="5"/>
        <v>0</v>
      </c>
      <c r="T92" s="33">
        <f t="shared" si="6"/>
        <v>0</v>
      </c>
      <c r="U92" s="33">
        <f t="shared" si="7"/>
        <v>0</v>
      </c>
      <c r="V92" s="33">
        <f t="shared" si="8"/>
        <v>0</v>
      </c>
      <c r="W92" s="33">
        <f t="shared" si="9"/>
        <v>0</v>
      </c>
      <c r="X92" s="33">
        <f t="shared" si="10"/>
        <v>0</v>
      </c>
      <c r="Y92" s="33">
        <f t="shared" si="11"/>
        <v>0</v>
      </c>
      <c r="Z92" s="33">
        <f t="shared" si="12"/>
        <v>0</v>
      </c>
      <c r="AB92" s="114"/>
    </row>
    <row r="93" spans="1:28" ht="29.25" customHeight="1">
      <c r="A93" s="406"/>
      <c r="B93" s="24">
        <f>C92</f>
        <v>4.1666666666666664E-2</v>
      </c>
      <c r="C93" s="24">
        <f>B93+1/24</f>
        <v>8.3333333333333329E-2</v>
      </c>
      <c r="D93" s="5"/>
      <c r="E93" s="231"/>
      <c r="F93" s="393"/>
      <c r="G93" s="394"/>
      <c r="H93" s="6"/>
      <c r="I93" s="7"/>
      <c r="J93" s="7"/>
      <c r="K93" s="30">
        <f t="shared" si="4"/>
        <v>0</v>
      </c>
      <c r="L93" s="395"/>
      <c r="M93" s="396"/>
      <c r="N93" s="397"/>
      <c r="O93" s="36">
        <f t="shared" si="3"/>
        <v>0</v>
      </c>
      <c r="P93" s="231"/>
      <c r="Q93" s="8"/>
      <c r="S93" s="33">
        <f t="shared" si="5"/>
        <v>0</v>
      </c>
      <c r="T93" s="33">
        <f t="shared" si="6"/>
        <v>0</v>
      </c>
      <c r="U93" s="33">
        <f t="shared" si="7"/>
        <v>0</v>
      </c>
      <c r="V93" s="33">
        <f t="shared" si="8"/>
        <v>0</v>
      </c>
      <c r="W93" s="33">
        <f t="shared" si="9"/>
        <v>0</v>
      </c>
      <c r="X93" s="33">
        <f t="shared" si="10"/>
        <v>0</v>
      </c>
      <c r="Y93" s="33">
        <f t="shared" si="11"/>
        <v>0</v>
      </c>
      <c r="Z93" s="33">
        <f t="shared" si="12"/>
        <v>0</v>
      </c>
      <c r="AB93" s="114"/>
    </row>
    <row r="94" spans="1:28" ht="29.25" customHeight="1">
      <c r="A94" s="406"/>
      <c r="B94" s="24">
        <f t="shared" ref="B94:B102" si="21">C93</f>
        <v>8.3333333333333329E-2</v>
      </c>
      <c r="C94" s="24">
        <f t="shared" ref="C94:C102" si="22">B94+1/24</f>
        <v>0.125</v>
      </c>
      <c r="D94" s="5"/>
      <c r="E94" s="231"/>
      <c r="F94" s="398"/>
      <c r="G94" s="398"/>
      <c r="H94" s="6"/>
      <c r="I94" s="7"/>
      <c r="J94" s="7"/>
      <c r="K94" s="30">
        <f t="shared" si="4"/>
        <v>0</v>
      </c>
      <c r="L94" s="395"/>
      <c r="M94" s="396"/>
      <c r="N94" s="397"/>
      <c r="O94" s="36">
        <f t="shared" si="3"/>
        <v>0</v>
      </c>
      <c r="P94" s="231"/>
      <c r="Q94" s="8"/>
      <c r="S94" s="33">
        <f t="shared" si="5"/>
        <v>0</v>
      </c>
      <c r="T94" s="33">
        <f t="shared" si="6"/>
        <v>0</v>
      </c>
      <c r="U94" s="33">
        <f t="shared" si="7"/>
        <v>0</v>
      </c>
      <c r="V94" s="33">
        <f t="shared" si="8"/>
        <v>0</v>
      </c>
      <c r="W94" s="33">
        <f t="shared" si="9"/>
        <v>0</v>
      </c>
      <c r="X94" s="33">
        <f t="shared" si="10"/>
        <v>0</v>
      </c>
      <c r="Y94" s="33">
        <f t="shared" si="11"/>
        <v>0</v>
      </c>
      <c r="Z94" s="33">
        <f t="shared" si="12"/>
        <v>0</v>
      </c>
      <c r="AB94" s="114"/>
    </row>
    <row r="95" spans="1:28" ht="29.25" customHeight="1">
      <c r="A95" s="406"/>
      <c r="B95" s="24">
        <f t="shared" si="21"/>
        <v>0.125</v>
      </c>
      <c r="C95" s="24">
        <f t="shared" si="22"/>
        <v>0.16666666666666666</v>
      </c>
      <c r="D95" s="5"/>
      <c r="E95" s="231"/>
      <c r="F95" s="398"/>
      <c r="G95" s="398"/>
      <c r="H95" s="6"/>
      <c r="I95" s="7"/>
      <c r="J95" s="7"/>
      <c r="K95" s="30">
        <f t="shared" si="4"/>
        <v>0</v>
      </c>
      <c r="L95" s="395"/>
      <c r="M95" s="396"/>
      <c r="N95" s="397"/>
      <c r="O95" s="36">
        <f t="shared" si="3"/>
        <v>0</v>
      </c>
      <c r="P95" s="231"/>
      <c r="Q95" s="8"/>
      <c r="S95" s="33">
        <f t="shared" si="5"/>
        <v>0</v>
      </c>
      <c r="T95" s="33">
        <f t="shared" si="6"/>
        <v>0</v>
      </c>
      <c r="U95" s="33">
        <f t="shared" si="7"/>
        <v>0</v>
      </c>
      <c r="V95" s="33">
        <f t="shared" si="8"/>
        <v>0</v>
      </c>
      <c r="W95" s="33">
        <f t="shared" si="9"/>
        <v>0</v>
      </c>
      <c r="X95" s="33">
        <f t="shared" si="10"/>
        <v>0</v>
      </c>
      <c r="Y95" s="33">
        <f t="shared" si="11"/>
        <v>0</v>
      </c>
      <c r="Z95" s="33">
        <f t="shared" si="12"/>
        <v>0</v>
      </c>
      <c r="AB95" s="114"/>
    </row>
    <row r="96" spans="1:28" ht="29.25" customHeight="1">
      <c r="A96" s="406"/>
      <c r="B96" s="24">
        <f t="shared" si="21"/>
        <v>0.16666666666666666</v>
      </c>
      <c r="C96" s="24">
        <f t="shared" si="22"/>
        <v>0.20833333333333331</v>
      </c>
      <c r="D96" s="5"/>
      <c r="E96" s="231"/>
      <c r="F96" s="398"/>
      <c r="G96" s="398"/>
      <c r="H96" s="6"/>
      <c r="I96" s="7"/>
      <c r="J96" s="7"/>
      <c r="K96" s="30">
        <f t="shared" si="4"/>
        <v>0</v>
      </c>
      <c r="L96" s="395"/>
      <c r="M96" s="396"/>
      <c r="N96" s="397"/>
      <c r="O96" s="36">
        <f t="shared" si="3"/>
        <v>0</v>
      </c>
      <c r="P96" s="231"/>
      <c r="Q96" s="8"/>
      <c r="S96" s="33">
        <f t="shared" si="5"/>
        <v>0</v>
      </c>
      <c r="T96" s="33">
        <f t="shared" si="6"/>
        <v>0</v>
      </c>
      <c r="U96" s="33">
        <f t="shared" si="7"/>
        <v>0</v>
      </c>
      <c r="V96" s="33">
        <f t="shared" si="8"/>
        <v>0</v>
      </c>
      <c r="W96" s="33">
        <f t="shared" si="9"/>
        <v>0</v>
      </c>
      <c r="X96" s="33">
        <f t="shared" si="10"/>
        <v>0</v>
      </c>
      <c r="Y96" s="33">
        <f t="shared" si="11"/>
        <v>0</v>
      </c>
      <c r="Z96" s="33">
        <f t="shared" si="12"/>
        <v>0</v>
      </c>
      <c r="AB96" s="114"/>
    </row>
    <row r="97" spans="1:28" ht="29.25" customHeight="1">
      <c r="A97" s="406"/>
      <c r="B97" s="24">
        <f t="shared" si="21"/>
        <v>0.20833333333333331</v>
      </c>
      <c r="C97" s="24">
        <f t="shared" si="22"/>
        <v>0.24999999999999997</v>
      </c>
      <c r="D97" s="5"/>
      <c r="E97" s="231"/>
      <c r="F97" s="398"/>
      <c r="G97" s="398"/>
      <c r="H97" s="6"/>
      <c r="I97" s="7"/>
      <c r="J97" s="7"/>
      <c r="K97" s="30">
        <f t="shared" si="4"/>
        <v>0</v>
      </c>
      <c r="L97" s="395"/>
      <c r="M97" s="396"/>
      <c r="N97" s="397"/>
      <c r="O97" s="36">
        <f t="shared" si="3"/>
        <v>0</v>
      </c>
      <c r="P97" s="231"/>
      <c r="Q97" s="8"/>
      <c r="S97" s="33">
        <f t="shared" si="5"/>
        <v>0</v>
      </c>
      <c r="T97" s="33">
        <f t="shared" si="6"/>
        <v>0</v>
      </c>
      <c r="U97" s="33">
        <f t="shared" si="7"/>
        <v>0</v>
      </c>
      <c r="V97" s="33">
        <f t="shared" si="8"/>
        <v>0</v>
      </c>
      <c r="W97" s="33">
        <f t="shared" si="9"/>
        <v>0</v>
      </c>
      <c r="X97" s="33">
        <f t="shared" si="10"/>
        <v>0</v>
      </c>
      <c r="Y97" s="33">
        <f t="shared" si="11"/>
        <v>0</v>
      </c>
      <c r="Z97" s="33">
        <f t="shared" si="12"/>
        <v>0</v>
      </c>
      <c r="AB97" s="114"/>
    </row>
    <row r="98" spans="1:28" ht="29.25" customHeight="1">
      <c r="A98" s="406"/>
      <c r="B98" s="24">
        <f t="shared" si="21"/>
        <v>0.24999999999999997</v>
      </c>
      <c r="C98" s="24">
        <f t="shared" si="22"/>
        <v>0.29166666666666663</v>
      </c>
      <c r="D98" s="5"/>
      <c r="E98" s="234"/>
      <c r="F98" s="398"/>
      <c r="G98" s="398"/>
      <c r="H98" s="6"/>
      <c r="I98" s="7"/>
      <c r="J98" s="7"/>
      <c r="K98" s="30">
        <f t="shared" si="4"/>
        <v>0</v>
      </c>
      <c r="L98" s="395"/>
      <c r="M98" s="396"/>
      <c r="N98" s="397"/>
      <c r="O98" s="36">
        <f t="shared" si="3"/>
        <v>0</v>
      </c>
      <c r="P98" s="231"/>
      <c r="Q98" s="8"/>
      <c r="S98" s="33">
        <f t="shared" si="5"/>
        <v>0</v>
      </c>
      <c r="T98" s="33">
        <f t="shared" si="6"/>
        <v>0</v>
      </c>
      <c r="U98" s="33">
        <f t="shared" si="7"/>
        <v>0</v>
      </c>
      <c r="V98" s="33">
        <f t="shared" si="8"/>
        <v>0</v>
      </c>
      <c r="W98" s="33">
        <f t="shared" si="9"/>
        <v>0</v>
      </c>
      <c r="X98" s="33">
        <f t="shared" si="10"/>
        <v>0</v>
      </c>
      <c r="Y98" s="33">
        <f t="shared" si="11"/>
        <v>0</v>
      </c>
      <c r="Z98" s="33">
        <f t="shared" si="12"/>
        <v>0</v>
      </c>
      <c r="AB98" s="114"/>
    </row>
    <row r="99" spans="1:28" ht="29.25" customHeight="1">
      <c r="A99" s="406"/>
      <c r="B99" s="24">
        <f t="shared" si="21"/>
        <v>0.29166666666666663</v>
      </c>
      <c r="C99" s="24">
        <f t="shared" si="22"/>
        <v>0.33333333333333331</v>
      </c>
      <c r="D99" s="5"/>
      <c r="E99" s="234"/>
      <c r="F99" s="393"/>
      <c r="G99" s="394"/>
      <c r="H99" s="6"/>
      <c r="I99" s="7"/>
      <c r="J99" s="7"/>
      <c r="K99" s="30">
        <f t="shared" si="4"/>
        <v>0</v>
      </c>
      <c r="L99" s="395"/>
      <c r="M99" s="396"/>
      <c r="N99" s="397"/>
      <c r="O99" s="36">
        <f t="shared" si="3"/>
        <v>0</v>
      </c>
      <c r="P99" s="231"/>
      <c r="Q99" s="8"/>
      <c r="S99" s="33">
        <f t="shared" si="5"/>
        <v>0</v>
      </c>
      <c r="T99" s="33">
        <f t="shared" si="6"/>
        <v>0</v>
      </c>
      <c r="U99" s="33">
        <f t="shared" si="7"/>
        <v>0</v>
      </c>
      <c r="V99" s="33">
        <f t="shared" si="8"/>
        <v>0</v>
      </c>
      <c r="W99" s="33">
        <f t="shared" si="9"/>
        <v>0</v>
      </c>
      <c r="X99" s="33">
        <f t="shared" si="10"/>
        <v>0</v>
      </c>
      <c r="Y99" s="33">
        <f t="shared" si="11"/>
        <v>0</v>
      </c>
      <c r="Z99" s="33">
        <f t="shared" si="12"/>
        <v>0</v>
      </c>
      <c r="AB99" s="114"/>
    </row>
    <row r="100" spans="1:28" ht="29.25" customHeight="1">
      <c r="A100" s="406"/>
      <c r="B100" s="24">
        <f t="shared" si="21"/>
        <v>0.33333333333333331</v>
      </c>
      <c r="C100" s="24">
        <f t="shared" si="22"/>
        <v>0.375</v>
      </c>
      <c r="D100" s="5"/>
      <c r="E100" s="234"/>
      <c r="F100" s="393"/>
      <c r="G100" s="394"/>
      <c r="H100" s="6"/>
      <c r="I100" s="7"/>
      <c r="J100" s="7"/>
      <c r="K100" s="30">
        <f t="shared" si="4"/>
        <v>0</v>
      </c>
      <c r="L100" s="395"/>
      <c r="M100" s="396"/>
      <c r="N100" s="397"/>
      <c r="O100" s="36">
        <f t="shared" si="3"/>
        <v>0</v>
      </c>
      <c r="P100" s="231"/>
      <c r="Q100" s="8"/>
      <c r="S100" s="33">
        <f t="shared" si="5"/>
        <v>0</v>
      </c>
      <c r="T100" s="33">
        <f t="shared" si="6"/>
        <v>0</v>
      </c>
      <c r="U100" s="33">
        <f t="shared" si="7"/>
        <v>0</v>
      </c>
      <c r="V100" s="33">
        <f t="shared" si="8"/>
        <v>0</v>
      </c>
      <c r="W100" s="33">
        <f t="shared" si="9"/>
        <v>0</v>
      </c>
      <c r="X100" s="33">
        <f t="shared" si="10"/>
        <v>0</v>
      </c>
      <c r="Y100" s="33">
        <f t="shared" si="11"/>
        <v>0</v>
      </c>
      <c r="Z100" s="33">
        <f t="shared" si="12"/>
        <v>0</v>
      </c>
      <c r="AB100" s="114"/>
    </row>
    <row r="101" spans="1:28" ht="29.25" customHeight="1">
      <c r="A101" s="406"/>
      <c r="B101" s="24">
        <f t="shared" si="21"/>
        <v>0.375</v>
      </c>
      <c r="C101" s="24">
        <f t="shared" si="22"/>
        <v>0.41666666666666669</v>
      </c>
      <c r="D101" s="5"/>
      <c r="E101" s="234"/>
      <c r="F101" s="398"/>
      <c r="G101" s="398"/>
      <c r="H101" s="6"/>
      <c r="I101" s="7"/>
      <c r="J101" s="7"/>
      <c r="K101" s="30">
        <f t="shared" si="4"/>
        <v>0</v>
      </c>
      <c r="L101" s="395"/>
      <c r="M101" s="396"/>
      <c r="N101" s="397"/>
      <c r="O101" s="36">
        <f t="shared" si="3"/>
        <v>0</v>
      </c>
      <c r="P101" s="231"/>
      <c r="Q101" s="8"/>
      <c r="S101" s="33">
        <f t="shared" si="5"/>
        <v>0</v>
      </c>
      <c r="T101" s="33">
        <f t="shared" si="6"/>
        <v>0</v>
      </c>
      <c r="U101" s="33">
        <f t="shared" si="7"/>
        <v>0</v>
      </c>
      <c r="V101" s="33">
        <f t="shared" si="8"/>
        <v>0</v>
      </c>
      <c r="W101" s="33">
        <f t="shared" si="9"/>
        <v>0</v>
      </c>
      <c r="X101" s="33">
        <f t="shared" si="10"/>
        <v>0</v>
      </c>
      <c r="Y101" s="33">
        <f t="shared" si="11"/>
        <v>0</v>
      </c>
      <c r="Z101" s="33">
        <f t="shared" si="12"/>
        <v>0</v>
      </c>
      <c r="AB101" s="114"/>
    </row>
    <row r="102" spans="1:28" ht="29.25" customHeight="1" thickBot="1">
      <c r="A102" s="407"/>
      <c r="B102" s="25">
        <f t="shared" si="21"/>
        <v>0.41666666666666669</v>
      </c>
      <c r="C102" s="25">
        <f t="shared" si="22"/>
        <v>0.45833333333333337</v>
      </c>
      <c r="D102" s="15"/>
      <c r="E102" s="235"/>
      <c r="F102" s="401"/>
      <c r="G102" s="401"/>
      <c r="H102" s="12"/>
      <c r="I102" s="13"/>
      <c r="J102" s="13"/>
      <c r="K102" s="31">
        <f t="shared" si="4"/>
        <v>0</v>
      </c>
      <c r="L102" s="402"/>
      <c r="M102" s="403"/>
      <c r="N102" s="404"/>
      <c r="O102" s="231">
        <f t="shared" si="3"/>
        <v>0</v>
      </c>
      <c r="P102" s="232"/>
      <c r="Q102" s="14"/>
      <c r="S102" s="33">
        <f t="shared" si="5"/>
        <v>0</v>
      </c>
      <c r="T102" s="33">
        <f t="shared" si="6"/>
        <v>0</v>
      </c>
      <c r="U102" s="33">
        <f t="shared" si="7"/>
        <v>0</v>
      </c>
      <c r="V102" s="33">
        <f t="shared" si="8"/>
        <v>0</v>
      </c>
      <c r="W102" s="33">
        <f t="shared" si="9"/>
        <v>0</v>
      </c>
      <c r="X102" s="33">
        <f t="shared" si="10"/>
        <v>0</v>
      </c>
      <c r="Y102" s="33">
        <f t="shared" si="11"/>
        <v>0</v>
      </c>
      <c r="Z102" s="33">
        <f t="shared" si="12"/>
        <v>0</v>
      </c>
      <c r="AB102" s="114"/>
    </row>
    <row r="103" spans="1:28" ht="29.25" customHeight="1">
      <c r="A103" s="405">
        <f>A42</f>
        <v>0</v>
      </c>
      <c r="B103" s="23">
        <f>B31</f>
        <v>0</v>
      </c>
      <c r="C103" s="23">
        <f>B103+1/24</f>
        <v>4.1666666666666664E-2</v>
      </c>
      <c r="D103" s="1"/>
      <c r="E103" s="233"/>
      <c r="F103" s="408"/>
      <c r="G103" s="409"/>
      <c r="H103" s="2"/>
      <c r="I103" s="3"/>
      <c r="J103" s="3"/>
      <c r="K103" s="29">
        <f t="shared" si="4"/>
        <v>0</v>
      </c>
      <c r="L103" s="410"/>
      <c r="M103" s="411"/>
      <c r="N103" s="412"/>
      <c r="O103" s="35">
        <f t="shared" si="3"/>
        <v>0</v>
      </c>
      <c r="P103" s="233"/>
      <c r="Q103" s="4"/>
      <c r="S103" s="33">
        <f t="shared" si="5"/>
        <v>0</v>
      </c>
      <c r="T103" s="33">
        <f t="shared" si="6"/>
        <v>0</v>
      </c>
      <c r="U103" s="33">
        <f t="shared" si="7"/>
        <v>0</v>
      </c>
      <c r="V103" s="33">
        <f t="shared" si="8"/>
        <v>0</v>
      </c>
      <c r="W103" s="33">
        <f t="shared" si="9"/>
        <v>0</v>
      </c>
      <c r="X103" s="33">
        <f t="shared" si="10"/>
        <v>0</v>
      </c>
      <c r="Y103" s="33">
        <f t="shared" si="11"/>
        <v>0</v>
      </c>
      <c r="Z103" s="33">
        <f t="shared" si="12"/>
        <v>0</v>
      </c>
      <c r="AB103" s="114"/>
    </row>
    <row r="104" spans="1:28" ht="29.25" customHeight="1">
      <c r="A104" s="406"/>
      <c r="B104" s="24">
        <f>C103</f>
        <v>4.1666666666666664E-2</v>
      </c>
      <c r="C104" s="24">
        <f>B104+1/24</f>
        <v>8.3333333333333329E-2</v>
      </c>
      <c r="D104" s="5"/>
      <c r="E104" s="231"/>
      <c r="F104" s="393"/>
      <c r="G104" s="394"/>
      <c r="H104" s="6"/>
      <c r="I104" s="7"/>
      <c r="J104" s="7"/>
      <c r="K104" s="30">
        <f t="shared" si="4"/>
        <v>0</v>
      </c>
      <c r="L104" s="395"/>
      <c r="M104" s="396"/>
      <c r="N104" s="397"/>
      <c r="O104" s="36">
        <f t="shared" si="3"/>
        <v>0</v>
      </c>
      <c r="P104" s="231"/>
      <c r="Q104" s="8"/>
      <c r="S104" s="33">
        <f t="shared" si="5"/>
        <v>0</v>
      </c>
      <c r="T104" s="33">
        <f t="shared" si="6"/>
        <v>0</v>
      </c>
      <c r="U104" s="33">
        <f t="shared" si="7"/>
        <v>0</v>
      </c>
      <c r="V104" s="33">
        <f t="shared" si="8"/>
        <v>0</v>
      </c>
      <c r="W104" s="33">
        <f t="shared" si="9"/>
        <v>0</v>
      </c>
      <c r="X104" s="33">
        <f t="shared" si="10"/>
        <v>0</v>
      </c>
      <c r="Y104" s="33">
        <f t="shared" si="11"/>
        <v>0</v>
      </c>
      <c r="Z104" s="33">
        <f t="shared" si="12"/>
        <v>0</v>
      </c>
      <c r="AB104" s="114"/>
    </row>
    <row r="105" spans="1:28" ht="29.25" customHeight="1">
      <c r="A105" s="406"/>
      <c r="B105" s="24">
        <f t="shared" ref="B105:B113" si="23">C104</f>
        <v>8.3333333333333329E-2</v>
      </c>
      <c r="C105" s="24">
        <f t="shared" ref="C105:C113" si="24">B105+1/24</f>
        <v>0.125</v>
      </c>
      <c r="D105" s="5"/>
      <c r="E105" s="231"/>
      <c r="F105" s="398"/>
      <c r="G105" s="398"/>
      <c r="H105" s="6"/>
      <c r="I105" s="7"/>
      <c r="J105" s="7"/>
      <c r="K105" s="30">
        <f t="shared" si="4"/>
        <v>0</v>
      </c>
      <c r="L105" s="395"/>
      <c r="M105" s="396"/>
      <c r="N105" s="397"/>
      <c r="O105" s="36">
        <f t="shared" si="3"/>
        <v>0</v>
      </c>
      <c r="P105" s="231"/>
      <c r="Q105" s="8"/>
      <c r="S105" s="33">
        <f t="shared" si="5"/>
        <v>0</v>
      </c>
      <c r="T105" s="33">
        <f t="shared" si="6"/>
        <v>0</v>
      </c>
      <c r="U105" s="33">
        <f t="shared" si="7"/>
        <v>0</v>
      </c>
      <c r="V105" s="33">
        <f t="shared" si="8"/>
        <v>0</v>
      </c>
      <c r="W105" s="33">
        <f t="shared" si="9"/>
        <v>0</v>
      </c>
      <c r="X105" s="33">
        <f t="shared" si="10"/>
        <v>0</v>
      </c>
      <c r="Y105" s="33">
        <f t="shared" si="11"/>
        <v>0</v>
      </c>
      <c r="Z105" s="33">
        <f t="shared" si="12"/>
        <v>0</v>
      </c>
      <c r="AB105" s="114"/>
    </row>
    <row r="106" spans="1:28" ht="29.25" customHeight="1">
      <c r="A106" s="406"/>
      <c r="B106" s="24">
        <f t="shared" si="23"/>
        <v>0.125</v>
      </c>
      <c r="C106" s="24">
        <f t="shared" si="24"/>
        <v>0.16666666666666666</v>
      </c>
      <c r="D106" s="5"/>
      <c r="E106" s="231"/>
      <c r="F106" s="398"/>
      <c r="G106" s="398"/>
      <c r="H106" s="6"/>
      <c r="I106" s="7"/>
      <c r="J106" s="7"/>
      <c r="K106" s="30">
        <f t="shared" si="4"/>
        <v>0</v>
      </c>
      <c r="L106" s="395"/>
      <c r="M106" s="396"/>
      <c r="N106" s="397"/>
      <c r="O106" s="36">
        <f t="shared" si="3"/>
        <v>0</v>
      </c>
      <c r="P106" s="231"/>
      <c r="Q106" s="8"/>
      <c r="S106" s="33">
        <f t="shared" si="5"/>
        <v>0</v>
      </c>
      <c r="T106" s="33">
        <f t="shared" si="6"/>
        <v>0</v>
      </c>
      <c r="U106" s="33">
        <f t="shared" si="7"/>
        <v>0</v>
      </c>
      <c r="V106" s="33">
        <f t="shared" si="8"/>
        <v>0</v>
      </c>
      <c r="W106" s="33">
        <f t="shared" si="9"/>
        <v>0</v>
      </c>
      <c r="X106" s="33">
        <f t="shared" si="10"/>
        <v>0</v>
      </c>
      <c r="Y106" s="33">
        <f t="shared" si="11"/>
        <v>0</v>
      </c>
      <c r="Z106" s="33">
        <f t="shared" si="12"/>
        <v>0</v>
      </c>
      <c r="AB106" s="114"/>
    </row>
    <row r="107" spans="1:28" ht="29.25" customHeight="1">
      <c r="A107" s="406"/>
      <c r="B107" s="24">
        <f t="shared" si="23"/>
        <v>0.16666666666666666</v>
      </c>
      <c r="C107" s="24">
        <f t="shared" si="24"/>
        <v>0.20833333333333331</v>
      </c>
      <c r="D107" s="5"/>
      <c r="E107" s="231"/>
      <c r="F107" s="398"/>
      <c r="G107" s="398"/>
      <c r="H107" s="6"/>
      <c r="I107" s="7"/>
      <c r="J107" s="7"/>
      <c r="K107" s="30">
        <f t="shared" si="4"/>
        <v>0</v>
      </c>
      <c r="L107" s="395"/>
      <c r="M107" s="396"/>
      <c r="N107" s="397"/>
      <c r="O107" s="36">
        <f t="shared" si="3"/>
        <v>0</v>
      </c>
      <c r="P107" s="231"/>
      <c r="Q107" s="8"/>
      <c r="S107" s="33">
        <f t="shared" si="5"/>
        <v>0</v>
      </c>
      <c r="T107" s="33">
        <f t="shared" si="6"/>
        <v>0</v>
      </c>
      <c r="U107" s="33">
        <f t="shared" si="7"/>
        <v>0</v>
      </c>
      <c r="V107" s="33">
        <f t="shared" si="8"/>
        <v>0</v>
      </c>
      <c r="W107" s="33">
        <f t="shared" si="9"/>
        <v>0</v>
      </c>
      <c r="X107" s="33">
        <f t="shared" si="10"/>
        <v>0</v>
      </c>
      <c r="Y107" s="33">
        <f t="shared" si="11"/>
        <v>0</v>
      </c>
      <c r="Z107" s="33">
        <f t="shared" si="12"/>
        <v>0</v>
      </c>
      <c r="AB107" s="114"/>
    </row>
    <row r="108" spans="1:28" ht="29.25" customHeight="1">
      <c r="A108" s="406"/>
      <c r="B108" s="24">
        <f t="shared" si="23"/>
        <v>0.20833333333333331</v>
      </c>
      <c r="C108" s="24">
        <f t="shared" si="24"/>
        <v>0.24999999999999997</v>
      </c>
      <c r="D108" s="5"/>
      <c r="E108" s="231"/>
      <c r="F108" s="398"/>
      <c r="G108" s="398"/>
      <c r="H108" s="6"/>
      <c r="I108" s="7"/>
      <c r="J108" s="7"/>
      <c r="K108" s="30">
        <f t="shared" si="4"/>
        <v>0</v>
      </c>
      <c r="L108" s="395"/>
      <c r="M108" s="396"/>
      <c r="N108" s="397"/>
      <c r="O108" s="36">
        <f t="shared" si="3"/>
        <v>0</v>
      </c>
      <c r="P108" s="231"/>
      <c r="Q108" s="8"/>
      <c r="S108" s="33">
        <f t="shared" si="5"/>
        <v>0</v>
      </c>
      <c r="T108" s="33">
        <f t="shared" si="6"/>
        <v>0</v>
      </c>
      <c r="U108" s="33">
        <f t="shared" si="7"/>
        <v>0</v>
      </c>
      <c r="V108" s="33">
        <f t="shared" si="8"/>
        <v>0</v>
      </c>
      <c r="W108" s="33">
        <f t="shared" si="9"/>
        <v>0</v>
      </c>
      <c r="X108" s="33">
        <f t="shared" si="10"/>
        <v>0</v>
      </c>
      <c r="Y108" s="33">
        <f t="shared" si="11"/>
        <v>0</v>
      </c>
      <c r="Z108" s="33">
        <f t="shared" si="12"/>
        <v>0</v>
      </c>
      <c r="AB108" s="114"/>
    </row>
    <row r="109" spans="1:28" ht="29.25" customHeight="1">
      <c r="A109" s="406"/>
      <c r="B109" s="24">
        <f t="shared" si="23"/>
        <v>0.24999999999999997</v>
      </c>
      <c r="C109" s="24">
        <f t="shared" si="24"/>
        <v>0.29166666666666663</v>
      </c>
      <c r="D109" s="5"/>
      <c r="E109" s="234"/>
      <c r="F109" s="398"/>
      <c r="G109" s="398"/>
      <c r="H109" s="6"/>
      <c r="I109" s="7"/>
      <c r="J109" s="7"/>
      <c r="K109" s="30">
        <f t="shared" si="4"/>
        <v>0</v>
      </c>
      <c r="L109" s="395"/>
      <c r="M109" s="396"/>
      <c r="N109" s="397"/>
      <c r="O109" s="36">
        <f t="shared" si="3"/>
        <v>0</v>
      </c>
      <c r="P109" s="231"/>
      <c r="Q109" s="8"/>
      <c r="S109" s="33">
        <f t="shared" si="5"/>
        <v>0</v>
      </c>
      <c r="T109" s="33">
        <f t="shared" si="6"/>
        <v>0</v>
      </c>
      <c r="U109" s="33">
        <f t="shared" si="7"/>
        <v>0</v>
      </c>
      <c r="V109" s="33">
        <f t="shared" si="8"/>
        <v>0</v>
      </c>
      <c r="W109" s="33">
        <f t="shared" si="9"/>
        <v>0</v>
      </c>
      <c r="X109" s="33">
        <f t="shared" si="10"/>
        <v>0</v>
      </c>
      <c r="Y109" s="33">
        <f t="shared" si="11"/>
        <v>0</v>
      </c>
      <c r="Z109" s="33">
        <f t="shared" si="12"/>
        <v>0</v>
      </c>
      <c r="AB109" s="114"/>
    </row>
    <row r="110" spans="1:28" ht="29.25" customHeight="1">
      <c r="A110" s="406"/>
      <c r="B110" s="24">
        <f t="shared" si="23"/>
        <v>0.29166666666666663</v>
      </c>
      <c r="C110" s="24">
        <f t="shared" si="24"/>
        <v>0.33333333333333331</v>
      </c>
      <c r="D110" s="5"/>
      <c r="E110" s="234"/>
      <c r="F110" s="393"/>
      <c r="G110" s="394"/>
      <c r="H110" s="6"/>
      <c r="I110" s="7"/>
      <c r="J110" s="7"/>
      <c r="K110" s="30">
        <f t="shared" si="4"/>
        <v>0</v>
      </c>
      <c r="L110" s="395"/>
      <c r="M110" s="396"/>
      <c r="N110" s="397"/>
      <c r="O110" s="36">
        <f t="shared" si="3"/>
        <v>0</v>
      </c>
      <c r="P110" s="231"/>
      <c r="Q110" s="8"/>
      <c r="S110" s="33">
        <f t="shared" si="5"/>
        <v>0</v>
      </c>
      <c r="T110" s="33">
        <f t="shared" si="6"/>
        <v>0</v>
      </c>
      <c r="U110" s="33">
        <f t="shared" si="7"/>
        <v>0</v>
      </c>
      <c r="V110" s="33">
        <f t="shared" si="8"/>
        <v>0</v>
      </c>
      <c r="W110" s="33">
        <f t="shared" si="9"/>
        <v>0</v>
      </c>
      <c r="X110" s="33">
        <f t="shared" si="10"/>
        <v>0</v>
      </c>
      <c r="Y110" s="33">
        <f t="shared" si="11"/>
        <v>0</v>
      </c>
      <c r="Z110" s="33">
        <f t="shared" si="12"/>
        <v>0</v>
      </c>
      <c r="AB110" s="114"/>
    </row>
    <row r="111" spans="1:28" ht="29.25" customHeight="1">
      <c r="A111" s="406"/>
      <c r="B111" s="24">
        <f t="shared" si="23"/>
        <v>0.33333333333333331</v>
      </c>
      <c r="C111" s="24">
        <f t="shared" si="24"/>
        <v>0.375</v>
      </c>
      <c r="D111" s="5"/>
      <c r="E111" s="234"/>
      <c r="F111" s="393"/>
      <c r="G111" s="394"/>
      <c r="H111" s="6"/>
      <c r="I111" s="7"/>
      <c r="J111" s="7"/>
      <c r="K111" s="30">
        <f t="shared" si="4"/>
        <v>0</v>
      </c>
      <c r="L111" s="395"/>
      <c r="M111" s="396"/>
      <c r="N111" s="397"/>
      <c r="O111" s="36">
        <f t="shared" ref="O111:O113" si="25">IF(H111=$V$5,$F$7,"")</f>
        <v>0</v>
      </c>
      <c r="P111" s="231"/>
      <c r="Q111" s="8"/>
      <c r="S111" s="33">
        <f t="shared" si="5"/>
        <v>0</v>
      </c>
      <c r="T111" s="33">
        <f t="shared" si="6"/>
        <v>0</v>
      </c>
      <c r="U111" s="33">
        <f t="shared" si="7"/>
        <v>0</v>
      </c>
      <c r="V111" s="33">
        <f t="shared" si="8"/>
        <v>0</v>
      </c>
      <c r="W111" s="33">
        <f t="shared" si="9"/>
        <v>0</v>
      </c>
      <c r="X111" s="33">
        <f t="shared" si="10"/>
        <v>0</v>
      </c>
      <c r="Y111" s="33">
        <f t="shared" si="11"/>
        <v>0</v>
      </c>
      <c r="Z111" s="33">
        <f t="shared" si="12"/>
        <v>0</v>
      </c>
      <c r="AB111" s="114"/>
    </row>
    <row r="112" spans="1:28" ht="29.25" customHeight="1">
      <c r="A112" s="406"/>
      <c r="B112" s="24">
        <f t="shared" si="23"/>
        <v>0.375</v>
      </c>
      <c r="C112" s="24">
        <f t="shared" si="24"/>
        <v>0.41666666666666669</v>
      </c>
      <c r="D112" s="5"/>
      <c r="E112" s="234"/>
      <c r="F112" s="398"/>
      <c r="G112" s="398"/>
      <c r="H112" s="6"/>
      <c r="I112" s="7"/>
      <c r="J112" s="7"/>
      <c r="K112" s="30">
        <f t="shared" ref="K112:K113" si="26">(J112-I112+(J112&lt;I112))*24*60</f>
        <v>0</v>
      </c>
      <c r="L112" s="395"/>
      <c r="M112" s="396"/>
      <c r="N112" s="397"/>
      <c r="O112" s="36">
        <f t="shared" si="25"/>
        <v>0</v>
      </c>
      <c r="P112" s="231"/>
      <c r="Q112" s="8"/>
      <c r="S112" s="33">
        <f>IF($H112="ПЛАНОВЫЕ",$K112,0)</f>
        <v>0</v>
      </c>
      <c r="T112" s="33">
        <f>IF($H112="ПРОИЗВОДСТВЕННЫЕ",$K112,0)</f>
        <v>0</v>
      </c>
      <c r="U112" s="33">
        <f>IF($H112="ТЕХНИЧЕСКИЕ",$K112,0)</f>
        <v>0</v>
      </c>
      <c r="V112" s="33">
        <f>IF($H112="ТЕХНОЛОГИЧЕСКИЕ",$K112,0)</f>
        <v>0</v>
      </c>
      <c r="W112" s="33">
        <f>IF($H112="ЛАБОРАТОРНЫЕ",$K112,0)</f>
        <v>0</v>
      </c>
      <c r="X112" s="33">
        <f>IF($H112="СЫРЬЕВЫЕ",$K112,0)</f>
        <v>0</v>
      </c>
      <c r="Y112" s="33">
        <f>IF($H112="ЛОГИСТИЧЕСКИЕ",$K112,0)</f>
        <v>0</v>
      </c>
      <c r="Z112" s="33">
        <f>IF($H112="ОБЩЕЗАВОДСКИЕ",$K112,0)</f>
        <v>0</v>
      </c>
      <c r="AB112" s="114"/>
    </row>
    <row r="113" spans="1:28" ht="29.25" customHeight="1" thickBot="1">
      <c r="A113" s="407"/>
      <c r="B113" s="25">
        <f t="shared" si="23"/>
        <v>0.41666666666666669</v>
      </c>
      <c r="C113" s="25">
        <f t="shared" si="24"/>
        <v>0.45833333333333337</v>
      </c>
      <c r="D113" s="15"/>
      <c r="E113" s="235"/>
      <c r="F113" s="401"/>
      <c r="G113" s="401"/>
      <c r="H113" s="12"/>
      <c r="I113" s="13"/>
      <c r="J113" s="13"/>
      <c r="K113" s="31">
        <f t="shared" si="26"/>
        <v>0</v>
      </c>
      <c r="L113" s="402"/>
      <c r="M113" s="403"/>
      <c r="N113" s="404"/>
      <c r="O113" s="232">
        <f t="shared" si="25"/>
        <v>0</v>
      </c>
      <c r="P113" s="232"/>
      <c r="Q113" s="14"/>
      <c r="S113" s="33">
        <f>IF($H113="ПЛАНОВЫЕ",$K113,0)</f>
        <v>0</v>
      </c>
      <c r="T113" s="33">
        <f>IF($H113="ПРОИЗВОДСТВЕННЫЕ",$K113,0)</f>
        <v>0</v>
      </c>
      <c r="U113" s="33">
        <f>IF($H113="ТЕХНИЧЕСКИЕ",$K113,0)</f>
        <v>0</v>
      </c>
      <c r="V113" s="33">
        <f>IF($H113="ТЕХНОЛОГИЧЕСКИЕ",$K113,0)</f>
        <v>0</v>
      </c>
      <c r="W113" s="33">
        <f>IF($H113="ЛАБОРАТОРНЫЕ",$K113,0)</f>
        <v>0</v>
      </c>
      <c r="X113" s="33">
        <f>IF($H113="СЫРЬЕВЫЕ",$K113,0)</f>
        <v>0</v>
      </c>
      <c r="Y113" s="33">
        <f>IF($H113="ЛОГИСТИЧЕСКИЕ",$K113,0)</f>
        <v>0</v>
      </c>
      <c r="Z113" s="33">
        <f>IF($H113="ОБЩЕЗАВОДСКИЕ",$K113,0)</f>
        <v>0</v>
      </c>
      <c r="AB113" s="114"/>
    </row>
    <row r="114" spans="1:28" ht="13.5" thickBot="1">
      <c r="S114" s="34">
        <f t="shared" ref="S114:Z114" si="27">SUM(S47:S113)</f>
        <v>0</v>
      </c>
      <c r="T114" s="34">
        <f t="shared" si="27"/>
        <v>0</v>
      </c>
      <c r="U114" s="34">
        <f t="shared" si="27"/>
        <v>0</v>
      </c>
      <c r="V114" s="34">
        <f t="shared" si="27"/>
        <v>0</v>
      </c>
      <c r="W114" s="34">
        <f t="shared" si="27"/>
        <v>0</v>
      </c>
      <c r="X114" s="34">
        <f t="shared" si="27"/>
        <v>0</v>
      </c>
      <c r="Y114" s="34">
        <f t="shared" si="27"/>
        <v>0</v>
      </c>
      <c r="Z114" s="34">
        <f t="shared" si="27"/>
        <v>0</v>
      </c>
      <c r="AB114" s="114"/>
    </row>
    <row r="116" spans="1:28" ht="15">
      <c r="A116" s="257" t="s">
        <v>10</v>
      </c>
      <c r="B116" s="257"/>
      <c r="C116" s="257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7"/>
      <c r="P116" s="257"/>
      <c r="Q116" s="257"/>
      <c r="R116" s="220"/>
      <c r="S116" s="220"/>
      <c r="T116" s="220"/>
      <c r="U116" s="220"/>
    </row>
    <row r="117" spans="1:28" ht="15.75" thickBot="1">
      <c r="A117" s="258" t="s">
        <v>90</v>
      </c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221"/>
      <c r="S117" s="221"/>
      <c r="T117" s="221"/>
      <c r="U117" s="221"/>
    </row>
    <row r="118" spans="1:28" ht="18.75" thickBot="1">
      <c r="A118" s="259" t="s">
        <v>62</v>
      </c>
      <c r="B118" s="260"/>
      <c r="C118" s="260"/>
      <c r="D118" s="260"/>
      <c r="E118" s="261"/>
      <c r="F118" s="413"/>
      <c r="G118" s="414"/>
      <c r="H118" s="415"/>
      <c r="I118" s="81" t="s">
        <v>47</v>
      </c>
      <c r="J118" s="82">
        <v>2000</v>
      </c>
      <c r="K118" s="83" t="s">
        <v>54</v>
      </c>
      <c r="L118" s="84">
        <v>720</v>
      </c>
    </row>
    <row r="119" spans="1:28" ht="20.25" customHeight="1">
      <c r="A119" s="468" t="s">
        <v>8</v>
      </c>
      <c r="B119" s="468"/>
      <c r="C119" s="468"/>
      <c r="D119" s="468"/>
      <c r="E119" s="468"/>
      <c r="F119" s="468" t="s">
        <v>34</v>
      </c>
      <c r="G119" s="468"/>
      <c r="H119" s="468"/>
      <c r="I119" s="468" t="s">
        <v>9</v>
      </c>
      <c r="J119" s="468"/>
      <c r="K119" s="468" t="s">
        <v>16</v>
      </c>
      <c r="L119" s="468"/>
      <c r="M119" s="85"/>
      <c r="N119" s="269" t="s">
        <v>28</v>
      </c>
      <c r="O119" s="270"/>
      <c r="P119" s="270"/>
      <c r="Q119" s="270"/>
      <c r="R119" s="270"/>
      <c r="S119" s="270"/>
      <c r="T119" s="270"/>
      <c r="U119" s="271"/>
      <c r="X119" s="86"/>
    </row>
    <row r="120" spans="1:28" ht="14.25">
      <c r="A120" s="466" t="s">
        <v>63</v>
      </c>
      <c r="B120" s="467"/>
      <c r="C120" s="467"/>
      <c r="D120" s="467"/>
      <c r="E120" s="467"/>
      <c r="F120" s="461"/>
      <c r="G120" s="461"/>
      <c r="H120" s="461"/>
      <c r="I120" s="460" t="s">
        <v>430</v>
      </c>
      <c r="J120" s="460" t="s">
        <v>430</v>
      </c>
      <c r="K120" s="461"/>
      <c r="L120" s="461"/>
      <c r="N120" s="296"/>
      <c r="O120" s="280" t="s">
        <v>29</v>
      </c>
      <c r="P120" s="281"/>
      <c r="Q120" s="281"/>
      <c r="R120" s="222"/>
      <c r="S120" s="222"/>
      <c r="T120" s="222"/>
      <c r="U120" s="87"/>
      <c r="X120" s="88"/>
    </row>
    <row r="121" spans="1:28" ht="14.25">
      <c r="A121" s="466" t="s">
        <v>7</v>
      </c>
      <c r="B121" s="467"/>
      <c r="C121" s="467"/>
      <c r="D121" s="467"/>
      <c r="E121" s="465"/>
      <c r="F121" s="461"/>
      <c r="G121" s="461"/>
      <c r="H121" s="461"/>
      <c r="I121" s="460" t="s">
        <v>431</v>
      </c>
      <c r="J121" s="460" t="s">
        <v>431</v>
      </c>
      <c r="K121" s="461"/>
      <c r="L121" s="461"/>
      <c r="N121" s="297"/>
      <c r="O121" s="298"/>
      <c r="P121" s="299"/>
      <c r="Q121" s="299"/>
      <c r="R121" s="225"/>
      <c r="S121" s="225"/>
      <c r="T121" s="225"/>
      <c r="U121" s="89"/>
      <c r="X121" s="88"/>
    </row>
    <row r="122" spans="1:28" ht="16.5" customHeight="1">
      <c r="A122" s="469" t="s">
        <v>46</v>
      </c>
      <c r="B122" s="460"/>
      <c r="C122" s="460"/>
      <c r="D122" s="460"/>
      <c r="E122" s="464"/>
      <c r="F122" s="461"/>
      <c r="G122" s="461"/>
      <c r="H122" s="461"/>
      <c r="I122" s="460" t="s">
        <v>432</v>
      </c>
      <c r="J122" s="460" t="s">
        <v>432</v>
      </c>
      <c r="K122" s="461"/>
      <c r="L122" s="461"/>
      <c r="N122" s="278"/>
      <c r="O122" s="280" t="s">
        <v>30</v>
      </c>
      <c r="P122" s="281"/>
      <c r="Q122" s="282"/>
      <c r="R122" s="223"/>
      <c r="S122" s="223"/>
      <c r="T122" s="223"/>
      <c r="U122" s="87"/>
      <c r="X122" s="88"/>
    </row>
    <row r="123" spans="1:28" ht="16.5" customHeight="1" thickBot="1">
      <c r="A123" s="460"/>
      <c r="B123" s="460"/>
      <c r="C123" s="460"/>
      <c r="D123" s="460"/>
      <c r="E123" s="460"/>
      <c r="F123" s="461"/>
      <c r="G123" s="461"/>
      <c r="H123" s="461"/>
      <c r="I123" s="460" t="s">
        <v>433</v>
      </c>
      <c r="J123" s="460" t="s">
        <v>433</v>
      </c>
      <c r="K123" s="461"/>
      <c r="L123" s="461"/>
      <c r="N123" s="279"/>
      <c r="O123" s="283"/>
      <c r="P123" s="284"/>
      <c r="Q123" s="285"/>
      <c r="R123" s="224"/>
      <c r="S123" s="224"/>
      <c r="T123" s="224"/>
      <c r="U123" s="91"/>
      <c r="X123" s="88"/>
    </row>
    <row r="124" spans="1:28" ht="14.25">
      <c r="A124" s="460"/>
      <c r="B124" s="460"/>
      <c r="C124" s="460"/>
      <c r="D124" s="460"/>
      <c r="E124" s="460"/>
      <c r="F124" s="461"/>
      <c r="G124" s="461"/>
      <c r="H124" s="461"/>
      <c r="I124" s="460" t="s">
        <v>433</v>
      </c>
      <c r="J124" s="460" t="s">
        <v>433</v>
      </c>
      <c r="K124" s="461"/>
      <c r="L124" s="461"/>
      <c r="N124" s="309"/>
      <c r="O124" s="309"/>
      <c r="P124" s="310"/>
      <c r="Q124" s="310"/>
      <c r="R124" s="227"/>
      <c r="S124" s="227"/>
      <c r="T124" s="227"/>
      <c r="U124" s="227"/>
      <c r="X124" s="88"/>
    </row>
    <row r="125" spans="1:28" ht="14.45" customHeight="1">
      <c r="A125" s="460"/>
      <c r="B125" s="460"/>
      <c r="C125" s="460"/>
      <c r="D125" s="460"/>
      <c r="E125" s="460"/>
      <c r="F125" s="461"/>
      <c r="G125" s="461"/>
      <c r="H125" s="461"/>
      <c r="I125" s="464" t="s">
        <v>434</v>
      </c>
      <c r="J125" s="465" t="s">
        <v>434</v>
      </c>
      <c r="K125" s="462"/>
      <c r="L125" s="463"/>
      <c r="N125" s="226"/>
      <c r="O125" s="226"/>
      <c r="P125" s="227"/>
      <c r="Q125" s="227"/>
      <c r="R125" s="227"/>
      <c r="S125" s="227"/>
      <c r="T125" s="227"/>
      <c r="U125" s="227"/>
      <c r="X125" s="88"/>
    </row>
    <row r="126" spans="1:28" ht="14.45" customHeight="1">
      <c r="A126" s="460"/>
      <c r="B126" s="460"/>
      <c r="C126" s="460"/>
      <c r="D126" s="460"/>
      <c r="E126" s="460"/>
      <c r="F126" s="461"/>
      <c r="G126" s="461"/>
      <c r="H126" s="461"/>
      <c r="I126" s="464" t="s">
        <v>435</v>
      </c>
      <c r="J126" s="465" t="s">
        <v>435</v>
      </c>
      <c r="K126" s="462"/>
      <c r="L126" s="463"/>
      <c r="N126" s="226"/>
      <c r="O126" s="226"/>
      <c r="P126" s="227"/>
      <c r="Q126" s="227"/>
      <c r="R126" s="227"/>
      <c r="S126" s="227"/>
      <c r="T126" s="227"/>
      <c r="U126" s="227"/>
      <c r="X126" s="88"/>
    </row>
    <row r="127" spans="1:28" ht="14.45" customHeight="1">
      <c r="A127" s="460"/>
      <c r="B127" s="460"/>
      <c r="C127" s="460"/>
      <c r="D127" s="460"/>
      <c r="E127" s="460"/>
      <c r="F127" s="461"/>
      <c r="G127" s="461"/>
      <c r="H127" s="461"/>
      <c r="I127" s="460"/>
      <c r="J127" s="460"/>
      <c r="K127" s="462"/>
      <c r="L127" s="463"/>
      <c r="N127" s="226"/>
      <c r="O127" s="226"/>
      <c r="P127" s="227"/>
      <c r="Q127" s="227"/>
      <c r="R127" s="227"/>
      <c r="S127" s="227"/>
      <c r="T127" s="227"/>
      <c r="U127" s="227"/>
      <c r="X127" s="88"/>
    </row>
    <row r="128" spans="1:28" ht="14.45" customHeight="1" thickBot="1">
      <c r="A128" s="460"/>
      <c r="B128" s="460"/>
      <c r="C128" s="460"/>
      <c r="D128" s="460"/>
      <c r="E128" s="460"/>
      <c r="F128" s="461"/>
      <c r="G128" s="461"/>
      <c r="H128" s="461"/>
      <c r="I128" s="460"/>
      <c r="J128" s="460"/>
      <c r="K128" s="462"/>
      <c r="L128" s="463"/>
      <c r="N128" s="226"/>
      <c r="O128" s="226"/>
      <c r="P128" s="227"/>
      <c r="Q128" s="227"/>
      <c r="R128" s="227"/>
      <c r="S128" s="227"/>
      <c r="T128" s="227"/>
      <c r="U128" s="227"/>
      <c r="X128" s="88"/>
    </row>
    <row r="129" spans="1:24" ht="18.75" customHeight="1" thickBot="1">
      <c r="A129" s="311" t="s">
        <v>33</v>
      </c>
      <c r="B129" s="312"/>
      <c r="C129" s="312"/>
      <c r="D129" s="312"/>
      <c r="E129" s="312"/>
      <c r="F129" s="312"/>
      <c r="G129" s="312"/>
      <c r="H129" s="312"/>
      <c r="I129" s="312"/>
      <c r="J129" s="312"/>
      <c r="K129" s="312"/>
      <c r="L129" s="313"/>
      <c r="N129" s="314" t="s">
        <v>37</v>
      </c>
      <c r="O129" s="315"/>
      <c r="P129" s="315"/>
      <c r="Q129" s="315"/>
      <c r="R129" s="315"/>
      <c r="S129" s="315"/>
      <c r="T129" s="315"/>
      <c r="U129" s="315"/>
      <c r="V129" s="316"/>
      <c r="X129" s="88"/>
    </row>
    <row r="130" spans="1:24" ht="8.25" customHeight="1">
      <c r="A130" s="300" t="s">
        <v>83</v>
      </c>
      <c r="B130" s="300" t="s">
        <v>51</v>
      </c>
      <c r="C130" s="300" t="s">
        <v>52</v>
      </c>
      <c r="D130" s="300" t="s">
        <v>24</v>
      </c>
      <c r="E130" s="300" t="s">
        <v>53</v>
      </c>
      <c r="F130" s="300" t="s">
        <v>55</v>
      </c>
      <c r="G130" s="300" t="s">
        <v>50</v>
      </c>
      <c r="H130" s="300" t="s">
        <v>64</v>
      </c>
      <c r="I130" s="300" t="s">
        <v>57</v>
      </c>
      <c r="J130" s="300" t="s">
        <v>49</v>
      </c>
      <c r="K130" s="300" t="s">
        <v>35</v>
      </c>
      <c r="L130" s="337" t="s">
        <v>48</v>
      </c>
      <c r="N130" s="324" t="s">
        <v>41</v>
      </c>
      <c r="O130" s="324"/>
      <c r="P130" s="325" t="s">
        <v>42</v>
      </c>
      <c r="Q130" s="326"/>
      <c r="R130" s="326"/>
      <c r="S130" s="326"/>
      <c r="T130" s="326"/>
      <c r="U130" s="327"/>
      <c r="V130" s="324" t="s">
        <v>43</v>
      </c>
      <c r="X130" s="88"/>
    </row>
    <row r="131" spans="1:24" ht="12.75" customHeight="1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38"/>
      <c r="N131" s="324"/>
      <c r="O131" s="324"/>
      <c r="P131" s="328"/>
      <c r="Q131" s="329"/>
      <c r="R131" s="329"/>
      <c r="S131" s="329"/>
      <c r="T131" s="329"/>
      <c r="U131" s="330"/>
      <c r="V131" s="324"/>
      <c r="X131" s="88"/>
    </row>
    <row r="132" spans="1:24" ht="12.75" customHeight="1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38"/>
      <c r="N132" s="324"/>
      <c r="O132" s="324"/>
      <c r="P132" s="328"/>
      <c r="Q132" s="329"/>
      <c r="R132" s="329"/>
      <c r="S132" s="329"/>
      <c r="T132" s="329"/>
      <c r="U132" s="330"/>
      <c r="V132" s="324"/>
      <c r="X132" s="88"/>
    </row>
    <row r="133" spans="1:24" ht="3.75" customHeight="1">
      <c r="A133" s="301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38"/>
      <c r="N133" s="324"/>
      <c r="O133" s="324"/>
      <c r="P133" s="331"/>
      <c r="Q133" s="332"/>
      <c r="R133" s="332"/>
      <c r="S133" s="332"/>
      <c r="T133" s="332"/>
      <c r="U133" s="333"/>
      <c r="V133" s="324"/>
      <c r="X133" s="88"/>
    </row>
    <row r="134" spans="1:24" ht="45.75" customHeight="1" thickBot="1">
      <c r="A134" s="301"/>
      <c r="B134" s="301"/>
      <c r="C134" s="301"/>
      <c r="D134" s="302"/>
      <c r="E134" s="302"/>
      <c r="F134" s="302"/>
      <c r="G134" s="302"/>
      <c r="H134" s="302"/>
      <c r="I134" s="302"/>
      <c r="J134" s="302"/>
      <c r="K134" s="302"/>
      <c r="L134" s="338"/>
      <c r="M134" s="98"/>
      <c r="N134" s="334" t="s">
        <v>17</v>
      </c>
      <c r="O134" s="334"/>
      <c r="P134" s="18">
        <f>SUM(S162:S173)</f>
        <v>0</v>
      </c>
      <c r="Q134" s="18">
        <f>SUM(S174:S184)</f>
        <v>0</v>
      </c>
      <c r="R134" s="18">
        <f>SUM(S185:S195)</f>
        <v>0</v>
      </c>
      <c r="S134" s="18">
        <f>SUM(S196:S206)</f>
        <v>0</v>
      </c>
      <c r="T134" s="18">
        <f>SUM(S207:S217)</f>
        <v>0</v>
      </c>
      <c r="U134" s="18">
        <f>SUM(S218:S228)</f>
        <v>0</v>
      </c>
      <c r="V134" s="19">
        <f t="shared" ref="V134:V141" si="28">P134+Q134+R134+S134+T134+U134</f>
        <v>0</v>
      </c>
      <c r="X134" s="88"/>
    </row>
    <row r="135" spans="1:24" ht="16.899999999999999" customHeight="1" thickBot="1">
      <c r="A135" s="317"/>
      <c r="B135" s="317"/>
      <c r="C135" s="317"/>
      <c r="D135" s="16" t="s">
        <v>23</v>
      </c>
      <c r="E135" s="16" t="s">
        <v>31</v>
      </c>
      <c r="F135" s="16" t="s">
        <v>23</v>
      </c>
      <c r="G135" s="16"/>
      <c r="H135" s="16" t="s">
        <v>23</v>
      </c>
      <c r="I135" s="16"/>
      <c r="J135" s="16" t="s">
        <v>32</v>
      </c>
      <c r="K135" s="16" t="s">
        <v>32</v>
      </c>
      <c r="L135" s="99" t="s">
        <v>40</v>
      </c>
      <c r="N135" s="229" t="s">
        <v>18</v>
      </c>
      <c r="O135" s="229"/>
      <c r="P135" s="18">
        <f>SUM(T161:T172)</f>
        <v>0</v>
      </c>
      <c r="Q135" s="18">
        <f>SUM(T173:T183)</f>
        <v>0</v>
      </c>
      <c r="R135" s="18">
        <f>SUM(T184:T194)</f>
        <v>0</v>
      </c>
      <c r="S135" s="18">
        <f>SUM(T195:T205)</f>
        <v>0</v>
      </c>
      <c r="T135" s="18">
        <f>SUM(T206:T216)</f>
        <v>0</v>
      </c>
      <c r="U135" s="18">
        <f>SUM(T217:T227)</f>
        <v>0</v>
      </c>
      <c r="V135" s="19">
        <f t="shared" si="28"/>
        <v>0</v>
      </c>
    </row>
    <row r="136" spans="1:24" ht="17.25" customHeight="1">
      <c r="A136" s="300">
        <f>A152</f>
        <v>0</v>
      </c>
      <c r="B136" s="318"/>
      <c r="C136" s="318"/>
      <c r="D136" s="320">
        <f>(C136-B136+(C136&lt;B136))*24*60</f>
        <v>0</v>
      </c>
      <c r="E136" s="322"/>
      <c r="F136" s="335">
        <f>IF(E136=0,0,(F152/J118*60))</f>
        <v>0</v>
      </c>
      <c r="G136" s="339">
        <f>IF($K136=0,0,(K136*100)/(D136*$J$3/60))</f>
        <v>0</v>
      </c>
      <c r="H136" s="335">
        <f>P134+P141</f>
        <v>0</v>
      </c>
      <c r="I136" s="339">
        <f>D136-F136-P142</f>
        <v>0</v>
      </c>
      <c r="J136" s="320">
        <f>(D136-H136)/60*E136</f>
        <v>0</v>
      </c>
      <c r="K136" s="341">
        <f>F152</f>
        <v>0</v>
      </c>
      <c r="L136" s="100">
        <f>IF($K136=0,0,K136/J136)</f>
        <v>0</v>
      </c>
      <c r="N136" s="229" t="s">
        <v>19</v>
      </c>
      <c r="O136" s="229"/>
      <c r="P136" s="18">
        <f>SUM(U161:U172)</f>
        <v>0</v>
      </c>
      <c r="Q136" s="18">
        <f>SUM(U173:U183)</f>
        <v>0</v>
      </c>
      <c r="R136" s="18">
        <f>SUM(U184:U194)</f>
        <v>0</v>
      </c>
      <c r="S136" s="18">
        <f>SUM(U195:U205)</f>
        <v>0</v>
      </c>
      <c r="T136" s="18">
        <f>SUM(U206:U216)</f>
        <v>0</v>
      </c>
      <c r="U136" s="18">
        <f>SUM(U217:U227)</f>
        <v>0</v>
      </c>
      <c r="V136" s="19">
        <f t="shared" si="28"/>
        <v>0</v>
      </c>
      <c r="W136" s="227"/>
    </row>
    <row r="137" spans="1:24" ht="17.25" customHeight="1" thickBot="1">
      <c r="A137" s="317"/>
      <c r="B137" s="319"/>
      <c r="C137" s="319"/>
      <c r="D137" s="321"/>
      <c r="E137" s="323"/>
      <c r="F137" s="336"/>
      <c r="G137" s="340"/>
      <c r="H137" s="336"/>
      <c r="I137" s="340"/>
      <c r="J137" s="321"/>
      <c r="K137" s="342"/>
      <c r="L137" s="101">
        <f>K136-J136</f>
        <v>0</v>
      </c>
      <c r="N137" s="229" t="s">
        <v>20</v>
      </c>
      <c r="O137" s="229"/>
      <c r="P137" s="18">
        <f>SUM(V161:V172)</f>
        <v>0</v>
      </c>
      <c r="Q137" s="18">
        <f>SUM(V173:V183)</f>
        <v>0</v>
      </c>
      <c r="R137" s="18">
        <f>SUM(V184:V194)</f>
        <v>0</v>
      </c>
      <c r="S137" s="18">
        <f>SUM(V195:V205)</f>
        <v>0</v>
      </c>
      <c r="T137" s="18">
        <f>SUM(V206:V216)</f>
        <v>0</v>
      </c>
      <c r="U137" s="18">
        <f>SUM(V217:V227)</f>
        <v>0</v>
      </c>
      <c r="V137" s="19">
        <f t="shared" si="28"/>
        <v>0</v>
      </c>
      <c r="W137" s="227"/>
    </row>
    <row r="138" spans="1:24" ht="17.25" customHeight="1">
      <c r="A138" s="300">
        <f>A153</f>
        <v>0</v>
      </c>
      <c r="B138" s="318"/>
      <c r="C138" s="318"/>
      <c r="D138" s="320">
        <f>(C138-B138+(C138&lt;B138))*24*60</f>
        <v>0</v>
      </c>
      <c r="E138" s="322"/>
      <c r="F138" s="335">
        <f>IF(E138=0,0,(F153/J118*60))</f>
        <v>0</v>
      </c>
      <c r="G138" s="339">
        <f>IF($K138=0,0,(K138*100)/(D138*$J$3/60))</f>
        <v>0</v>
      </c>
      <c r="H138" s="335">
        <f>Q134+Q141</f>
        <v>0</v>
      </c>
      <c r="I138" s="339">
        <f>D138-F138-Q142</f>
        <v>0</v>
      </c>
      <c r="J138" s="320">
        <f>(D138-H138)/60*E138</f>
        <v>0</v>
      </c>
      <c r="K138" s="341">
        <f>F153</f>
        <v>0</v>
      </c>
      <c r="L138" s="102">
        <f>IF($K138=0,0,K138/J138)</f>
        <v>0</v>
      </c>
      <c r="N138" s="229" t="s">
        <v>27</v>
      </c>
      <c r="O138" s="229"/>
      <c r="P138" s="18">
        <f>SUM(W161:W172)</f>
        <v>0</v>
      </c>
      <c r="Q138" s="18">
        <f>SUM(W173:W183)</f>
        <v>0</v>
      </c>
      <c r="R138" s="18">
        <f>SUM(W184:W194)</f>
        <v>0</v>
      </c>
      <c r="S138" s="18">
        <f>SUM(W195:W205)</f>
        <v>0</v>
      </c>
      <c r="T138" s="18">
        <f>SUM(W206:W216)</f>
        <v>0</v>
      </c>
      <c r="U138" s="18">
        <f>SUM(W217:W227)</f>
        <v>0</v>
      </c>
      <c r="V138" s="19">
        <f t="shared" si="28"/>
        <v>0</v>
      </c>
      <c r="W138" s="227"/>
    </row>
    <row r="139" spans="1:24" ht="16.899999999999999" customHeight="1" thickBot="1">
      <c r="A139" s="317"/>
      <c r="B139" s="319"/>
      <c r="C139" s="319"/>
      <c r="D139" s="321"/>
      <c r="E139" s="323"/>
      <c r="F139" s="336"/>
      <c r="G139" s="340"/>
      <c r="H139" s="336"/>
      <c r="I139" s="340"/>
      <c r="J139" s="321"/>
      <c r="K139" s="342"/>
      <c r="L139" s="101">
        <f>K138-J138</f>
        <v>0</v>
      </c>
      <c r="N139" s="230" t="s">
        <v>21</v>
      </c>
      <c r="O139" s="230"/>
      <c r="P139" s="18">
        <f>SUM(X161:X172)</f>
        <v>0</v>
      </c>
      <c r="Q139" s="18">
        <f>SUM(X173:X183)</f>
        <v>0</v>
      </c>
      <c r="R139" s="18">
        <f>SUM(X184:X194)</f>
        <v>0</v>
      </c>
      <c r="S139" s="18">
        <f>SUM(X195:X205)</f>
        <v>0</v>
      </c>
      <c r="T139" s="18">
        <f>SUM(X206:X216)</f>
        <v>0</v>
      </c>
      <c r="U139" s="18">
        <f>SUM(X217:X227)</f>
        <v>0</v>
      </c>
      <c r="V139" s="19">
        <f t="shared" si="28"/>
        <v>0</v>
      </c>
      <c r="W139" s="227"/>
    </row>
    <row r="140" spans="1:24" ht="16.899999999999999" customHeight="1" collapsed="1">
      <c r="A140" s="300">
        <f>A154</f>
        <v>0</v>
      </c>
      <c r="B140" s="318"/>
      <c r="C140" s="318"/>
      <c r="D140" s="320">
        <f>(C140-B140+(C140&lt;B140))*24*60</f>
        <v>0</v>
      </c>
      <c r="E140" s="322"/>
      <c r="F140" s="335">
        <f>IF(E140=0,0,(F154/J118*60))</f>
        <v>0</v>
      </c>
      <c r="G140" s="339">
        <f>IF($K140=0,0,(K140*100)/(D140*$J$3/60))</f>
        <v>0</v>
      </c>
      <c r="H140" s="335">
        <f>R134+R141</f>
        <v>0</v>
      </c>
      <c r="I140" s="339">
        <f>D140-F140-R142</f>
        <v>0</v>
      </c>
      <c r="J140" s="320">
        <f>(D140-H140)/60*E140</f>
        <v>0</v>
      </c>
      <c r="K140" s="341">
        <f>F154</f>
        <v>0</v>
      </c>
      <c r="L140" s="100">
        <f>IF($K140=0,0,K140/J140)</f>
        <v>0</v>
      </c>
      <c r="N140" s="230" t="s">
        <v>39</v>
      </c>
      <c r="O140" s="230"/>
      <c r="P140" s="18">
        <f>SUM(Y161:Y172)</f>
        <v>0</v>
      </c>
      <c r="Q140" s="18">
        <f>SUM(Y173:Y183)</f>
        <v>0</v>
      </c>
      <c r="R140" s="18">
        <f>SUM(Y184:Y194)</f>
        <v>0</v>
      </c>
      <c r="S140" s="18">
        <f>SUM(Y195:Y205)</f>
        <v>0</v>
      </c>
      <c r="T140" s="18">
        <f>SUM(Y206:Y216)</f>
        <v>0</v>
      </c>
      <c r="U140" s="18">
        <f>SUM(Y217:Y227)</f>
        <v>0</v>
      </c>
      <c r="V140" s="19">
        <f t="shared" si="28"/>
        <v>0</v>
      </c>
      <c r="W140" s="227"/>
      <c r="X140" s="227"/>
    </row>
    <row r="141" spans="1:24" ht="16.899999999999999" customHeight="1" thickBot="1">
      <c r="A141" s="317"/>
      <c r="B141" s="319"/>
      <c r="C141" s="319"/>
      <c r="D141" s="321"/>
      <c r="E141" s="323"/>
      <c r="F141" s="336"/>
      <c r="G141" s="340"/>
      <c r="H141" s="336"/>
      <c r="I141" s="340"/>
      <c r="J141" s="321"/>
      <c r="K141" s="342"/>
      <c r="L141" s="101">
        <f>K140-J140</f>
        <v>0</v>
      </c>
      <c r="N141" s="343" t="s">
        <v>22</v>
      </c>
      <c r="O141" s="343"/>
      <c r="P141" s="18">
        <f>SUM(Z161:Z172)</f>
        <v>0</v>
      </c>
      <c r="Q141" s="18">
        <f>SUM(Z173:Z183)</f>
        <v>0</v>
      </c>
      <c r="R141" s="18">
        <f>SUM(Z184:Z194)</f>
        <v>0</v>
      </c>
      <c r="S141" s="18">
        <f>SUM(Z195:Z205)</f>
        <v>0</v>
      </c>
      <c r="T141" s="18">
        <f>SUM(Z206:Z216)</f>
        <v>0</v>
      </c>
      <c r="U141" s="18">
        <f>SUM(Z217:Z227)</f>
        <v>0</v>
      </c>
      <c r="V141" s="19">
        <f t="shared" si="28"/>
        <v>0</v>
      </c>
      <c r="W141" s="227"/>
      <c r="X141" s="227"/>
    </row>
    <row r="142" spans="1:24" ht="16.899999999999999" customHeight="1" collapsed="1">
      <c r="A142" s="301">
        <f>A155</f>
        <v>0</v>
      </c>
      <c r="B142" s="348"/>
      <c r="C142" s="348"/>
      <c r="D142" s="346">
        <f>(C142-B142+(C142&lt;B142))*24*60</f>
        <v>0</v>
      </c>
      <c r="E142" s="349"/>
      <c r="F142" s="344">
        <f>IF(E142=0,0,(F155/J118*60))</f>
        <v>0</v>
      </c>
      <c r="G142" s="339">
        <f>IF($K142=0,0,(K142*100)/(D142*$J$3/60))</f>
        <v>0</v>
      </c>
      <c r="H142" s="344">
        <f>S134+S141</f>
        <v>0</v>
      </c>
      <c r="I142" s="345">
        <f>D142-F142-S142</f>
        <v>0</v>
      </c>
      <c r="J142" s="346">
        <f>(D142-H142)/60*E142</f>
        <v>0</v>
      </c>
      <c r="K142" s="341">
        <f>F155</f>
        <v>0</v>
      </c>
      <c r="L142" s="100">
        <f>IF($K142=0,0,K142/J142)</f>
        <v>0</v>
      </c>
      <c r="N142" s="347" t="s">
        <v>15</v>
      </c>
      <c r="O142" s="347"/>
      <c r="P142" s="19">
        <f t="shared" ref="P142:U142" si="29">SUM(P133:P141)</f>
        <v>0</v>
      </c>
      <c r="Q142" s="19">
        <f t="shared" si="29"/>
        <v>0</v>
      </c>
      <c r="R142" s="19">
        <f t="shared" si="29"/>
        <v>0</v>
      </c>
      <c r="S142" s="19">
        <f t="shared" si="29"/>
        <v>0</v>
      </c>
      <c r="T142" s="19">
        <f t="shared" si="29"/>
        <v>0</v>
      </c>
      <c r="U142" s="19">
        <f t="shared" si="29"/>
        <v>0</v>
      </c>
      <c r="V142" s="19">
        <f>P142+Q142+R142+S142+T142+U142</f>
        <v>0</v>
      </c>
      <c r="W142" s="227"/>
      <c r="X142" s="227"/>
    </row>
    <row r="143" spans="1:24" ht="16.899999999999999" customHeight="1" thickBot="1">
      <c r="A143" s="317"/>
      <c r="B143" s="319"/>
      <c r="C143" s="319"/>
      <c r="D143" s="321"/>
      <c r="E143" s="323"/>
      <c r="F143" s="336"/>
      <c r="G143" s="340"/>
      <c r="H143" s="336"/>
      <c r="I143" s="340"/>
      <c r="J143" s="321"/>
      <c r="K143" s="342"/>
      <c r="L143" s="101">
        <f>K142-J142</f>
        <v>0</v>
      </c>
      <c r="N143" s="347"/>
      <c r="O143" s="347"/>
      <c r="P143" s="19"/>
      <c r="Q143" s="19"/>
      <c r="R143" s="19"/>
      <c r="S143" s="19"/>
      <c r="T143" s="19"/>
      <c r="U143" s="19"/>
      <c r="V143" s="19"/>
      <c r="W143" s="227"/>
      <c r="X143" s="227"/>
    </row>
    <row r="144" spans="1:24" ht="16.899999999999999" customHeight="1">
      <c r="A144" s="300">
        <f>A156</f>
        <v>0</v>
      </c>
      <c r="B144" s="318"/>
      <c r="C144" s="318"/>
      <c r="D144" s="320">
        <f>(C144-B144+(C144&lt;B144))*24*60</f>
        <v>0</v>
      </c>
      <c r="E144" s="322"/>
      <c r="F144" s="335">
        <f>IF(E144=0,0,(F156/J118*60))</f>
        <v>0</v>
      </c>
      <c r="G144" s="339">
        <f>IF($K144=0,0,(K144*100)/(D144*$J$3/60))</f>
        <v>0</v>
      </c>
      <c r="H144" s="335">
        <f>T134+T141</f>
        <v>0</v>
      </c>
      <c r="I144" s="339">
        <f>D144-F144-T142</f>
        <v>0</v>
      </c>
      <c r="J144" s="320">
        <f>(D144-H144)/60*E144</f>
        <v>0</v>
      </c>
      <c r="K144" s="341">
        <f>F156</f>
        <v>0</v>
      </c>
      <c r="L144" s="100">
        <f>IF($K144=0,0,K144/J144)</f>
        <v>0</v>
      </c>
      <c r="V144" s="227"/>
      <c r="W144" s="227"/>
      <c r="X144" s="227"/>
    </row>
    <row r="145" spans="1:26" ht="16.899999999999999" customHeight="1" thickBot="1">
      <c r="A145" s="317"/>
      <c r="B145" s="319"/>
      <c r="C145" s="319"/>
      <c r="D145" s="321"/>
      <c r="E145" s="323"/>
      <c r="F145" s="336"/>
      <c r="G145" s="340"/>
      <c r="H145" s="336"/>
      <c r="I145" s="340"/>
      <c r="J145" s="321"/>
      <c r="K145" s="342"/>
      <c r="L145" s="101">
        <f>K144-J144</f>
        <v>0</v>
      </c>
      <c r="V145" s="227"/>
      <c r="W145" s="227"/>
      <c r="X145" s="227"/>
    </row>
    <row r="146" spans="1:26" ht="16.899999999999999" customHeight="1">
      <c r="A146" s="300">
        <f>A157</f>
        <v>0</v>
      </c>
      <c r="B146" s="318"/>
      <c r="C146" s="318"/>
      <c r="D146" s="320">
        <f>(C146-B146+(C146&lt;B146))*24*60</f>
        <v>0</v>
      </c>
      <c r="E146" s="322"/>
      <c r="F146" s="335">
        <f>IF(E146=0,0,(F157/J118*60))</f>
        <v>0</v>
      </c>
      <c r="G146" s="339">
        <f>IF($K146=0,0,(K146*100)/(D146*$J$3/60))</f>
        <v>0</v>
      </c>
      <c r="H146" s="335">
        <f>U134+U141</f>
        <v>0</v>
      </c>
      <c r="I146" s="339">
        <f>D146-F146-U142</f>
        <v>0</v>
      </c>
      <c r="J146" s="320">
        <f>(D146-H146)/60*E146</f>
        <v>0</v>
      </c>
      <c r="K146" s="341">
        <f>F157</f>
        <v>0</v>
      </c>
      <c r="L146" s="100">
        <f>IF($K146=0,0,K146/J146)</f>
        <v>0</v>
      </c>
      <c r="V146" s="227"/>
      <c r="W146" s="227"/>
      <c r="X146" s="227"/>
    </row>
    <row r="147" spans="1:26" ht="16.899999999999999" customHeight="1" thickBot="1">
      <c r="A147" s="317"/>
      <c r="B147" s="319"/>
      <c r="C147" s="319"/>
      <c r="D147" s="321"/>
      <c r="E147" s="323"/>
      <c r="F147" s="336"/>
      <c r="G147" s="340"/>
      <c r="H147" s="336"/>
      <c r="I147" s="340"/>
      <c r="J147" s="321"/>
      <c r="K147" s="342"/>
      <c r="L147" s="103">
        <f>K146-J146</f>
        <v>0</v>
      </c>
      <c r="V147" s="227"/>
      <c r="W147" s="227"/>
      <c r="X147" s="227"/>
    </row>
    <row r="148" spans="1:26" s="104" customFormat="1" ht="17.25" customHeight="1">
      <c r="A148" s="350" t="s">
        <v>36</v>
      </c>
      <c r="B148" s="350"/>
      <c r="C148" s="350"/>
      <c r="D148" s="350"/>
      <c r="E148" s="350"/>
      <c r="F148" s="350"/>
      <c r="G148" s="350"/>
      <c r="H148" s="350"/>
      <c r="I148" s="351"/>
      <c r="J148" s="228" t="s">
        <v>81</v>
      </c>
      <c r="K148" s="140" t="s">
        <v>82</v>
      </c>
      <c r="L148" s="354">
        <f>IF($K149=0,0,K149/J149)</f>
        <v>0</v>
      </c>
      <c r="N148"/>
      <c r="O148"/>
      <c r="P148"/>
      <c r="Q148"/>
      <c r="R148"/>
      <c r="S148"/>
      <c r="T148"/>
      <c r="U148"/>
      <c r="V148" s="227"/>
      <c r="W148" s="105"/>
      <c r="X148" s="105"/>
    </row>
    <row r="149" spans="1:26" ht="17.25" customHeight="1" thickBot="1">
      <c r="A149" s="352"/>
      <c r="B149" s="352"/>
      <c r="C149" s="352"/>
      <c r="D149" s="352"/>
      <c r="E149" s="352"/>
      <c r="F149" s="352"/>
      <c r="G149" s="352"/>
      <c r="H149" s="352"/>
      <c r="I149" s="353"/>
      <c r="J149" s="141">
        <f>J136+J138+J140+J142+J144+J146</f>
        <v>0</v>
      </c>
      <c r="K149" s="140">
        <f>K136+K138+K140+K142+K144+K146</f>
        <v>0</v>
      </c>
      <c r="L149" s="355"/>
      <c r="M149" s="227"/>
      <c r="V149" s="227"/>
      <c r="W149" s="227"/>
      <c r="X149" s="227"/>
    </row>
    <row r="150" spans="1:26" ht="17.25" customHeight="1">
      <c r="A150" s="363" t="s">
        <v>11</v>
      </c>
      <c r="B150" s="364"/>
      <c r="C150" s="364"/>
      <c r="D150" s="364"/>
      <c r="E150" s="337"/>
      <c r="F150" s="300" t="s">
        <v>78</v>
      </c>
      <c r="G150" s="300" t="s">
        <v>80</v>
      </c>
      <c r="H150" s="367"/>
      <c r="I150" s="20"/>
      <c r="J150" s="21"/>
      <c r="K150" s="22"/>
      <c r="L150" s="367" t="s">
        <v>56</v>
      </c>
      <c r="M150" s="356"/>
      <c r="V150" s="227"/>
      <c r="W150" s="106"/>
      <c r="X150" s="106"/>
    </row>
    <row r="151" spans="1:26" ht="17.25" customHeight="1" thickBot="1">
      <c r="A151" s="365"/>
      <c r="B151" s="366"/>
      <c r="C151" s="366"/>
      <c r="D151" s="366"/>
      <c r="E151" s="338"/>
      <c r="F151" s="302"/>
      <c r="G151" s="301"/>
      <c r="H151" s="416"/>
      <c r="I151" s="117"/>
      <c r="J151" s="118"/>
      <c r="K151" s="115"/>
      <c r="L151" s="368"/>
      <c r="M151" s="356"/>
      <c r="V151" s="227"/>
      <c r="W151" s="106"/>
      <c r="X151" s="106"/>
    </row>
    <row r="152" spans="1:26" ht="15.75" thickBot="1">
      <c r="A152" s="357"/>
      <c r="B152" s="358"/>
      <c r="C152" s="358"/>
      <c r="D152" s="358"/>
      <c r="E152" s="359"/>
      <c r="F152" s="62"/>
      <c r="G152" s="63"/>
      <c r="H152" s="131"/>
      <c r="I152" s="121"/>
      <c r="J152" s="135"/>
      <c r="K152" s="123">
        <f>G152</f>
        <v>0</v>
      </c>
      <c r="L152" s="136"/>
      <c r="M152" s="133"/>
      <c r="V152" s="227"/>
      <c r="W152" s="227"/>
      <c r="X152" s="227"/>
    </row>
    <row r="153" spans="1:26" ht="13.5" customHeight="1" thickBot="1">
      <c r="A153" s="360"/>
      <c r="B153" s="361"/>
      <c r="C153" s="361"/>
      <c r="D153" s="361"/>
      <c r="E153" s="362"/>
      <c r="F153" s="62"/>
      <c r="G153" s="64"/>
      <c r="H153" s="132"/>
      <c r="I153" s="110"/>
      <c r="J153" s="134"/>
      <c r="K153" s="17">
        <f t="shared" ref="K153:K157" si="30">G153</f>
        <v>0</v>
      </c>
      <c r="L153" s="137"/>
      <c r="M153" s="133"/>
      <c r="V153" s="227"/>
      <c r="W153" s="227"/>
      <c r="X153" s="227"/>
    </row>
    <row r="154" spans="1:26" ht="13.5" customHeight="1" thickBot="1">
      <c r="A154" s="360"/>
      <c r="B154" s="361"/>
      <c r="C154" s="361"/>
      <c r="D154" s="361"/>
      <c r="E154" s="362"/>
      <c r="F154" s="62"/>
      <c r="G154" s="64"/>
      <c r="H154" s="132"/>
      <c r="I154" s="110"/>
      <c r="J154" s="134"/>
      <c r="K154" s="17">
        <f t="shared" si="30"/>
        <v>0</v>
      </c>
      <c r="L154" s="137"/>
      <c r="M154" s="133"/>
      <c r="V154" s="227"/>
      <c r="W154" s="227"/>
      <c r="X154" s="227"/>
    </row>
    <row r="155" spans="1:26" ht="13.5" customHeight="1" thickBot="1">
      <c r="A155" s="360"/>
      <c r="B155" s="361"/>
      <c r="C155" s="361"/>
      <c r="D155" s="361"/>
      <c r="E155" s="362"/>
      <c r="F155" s="62"/>
      <c r="G155" s="64"/>
      <c r="H155" s="132"/>
      <c r="I155" s="110"/>
      <c r="J155" s="134"/>
      <c r="K155" s="17">
        <f t="shared" si="30"/>
        <v>0</v>
      </c>
      <c r="L155" s="137"/>
      <c r="M155" s="133"/>
      <c r="V155" s="227"/>
      <c r="W155" s="227"/>
      <c r="X155" s="227"/>
    </row>
    <row r="156" spans="1:26" ht="13.5" customHeight="1" thickBot="1">
      <c r="A156" s="360"/>
      <c r="B156" s="361"/>
      <c r="C156" s="361"/>
      <c r="D156" s="361"/>
      <c r="E156" s="362"/>
      <c r="F156" s="62"/>
      <c r="G156" s="64"/>
      <c r="H156" s="132"/>
      <c r="I156" s="110"/>
      <c r="J156" s="134"/>
      <c r="K156" s="17">
        <f t="shared" si="30"/>
        <v>0</v>
      </c>
      <c r="L156" s="137"/>
      <c r="M156" s="133"/>
      <c r="V156" s="227"/>
      <c r="W156" s="227"/>
      <c r="X156" s="227"/>
    </row>
    <row r="157" spans="1:26" ht="13.5" customHeight="1" thickBot="1">
      <c r="A157" s="369"/>
      <c r="B157" s="370"/>
      <c r="C157" s="370"/>
      <c r="D157" s="370"/>
      <c r="E157" s="371"/>
      <c r="F157" s="62"/>
      <c r="G157" s="64"/>
      <c r="H157" s="132"/>
      <c r="I157" s="127"/>
      <c r="J157" s="138"/>
      <c r="K157" s="129">
        <f t="shared" si="30"/>
        <v>0</v>
      </c>
      <c r="L157" s="139"/>
      <c r="M157" s="133"/>
      <c r="V157" s="227"/>
      <c r="W157" s="227"/>
      <c r="X157" s="227"/>
    </row>
    <row r="158" spans="1:26" ht="13.5" thickBot="1">
      <c r="A158" s="372" t="s">
        <v>79</v>
      </c>
      <c r="B158" s="373"/>
      <c r="C158" s="373"/>
      <c r="D158" s="373"/>
      <c r="E158" s="373"/>
      <c r="F158" s="374"/>
      <c r="G158" s="374"/>
      <c r="H158" s="374"/>
      <c r="I158" s="373"/>
      <c r="J158" s="375"/>
      <c r="K158" s="116">
        <f>SUM(K152:K157)</f>
        <v>0</v>
      </c>
      <c r="L158" s="116">
        <f>SUM(L153+L153)</f>
        <v>0</v>
      </c>
      <c r="M158" s="112"/>
      <c r="V158" s="227"/>
    </row>
    <row r="159" spans="1:26" ht="12.75" customHeight="1" thickBot="1"/>
    <row r="160" spans="1:26" ht="12.75" customHeight="1" thickBot="1">
      <c r="A160" s="376" t="s">
        <v>11</v>
      </c>
      <c r="B160" s="376" t="s">
        <v>59</v>
      </c>
      <c r="C160" s="378"/>
      <c r="D160" s="380" t="s">
        <v>58</v>
      </c>
      <c r="E160" s="378" t="s">
        <v>1</v>
      </c>
      <c r="F160" s="383" t="s">
        <v>6</v>
      </c>
      <c r="G160" s="384"/>
      <c r="H160" s="380" t="s">
        <v>5</v>
      </c>
      <c r="I160" s="388" t="s">
        <v>12</v>
      </c>
      <c r="J160" s="389"/>
      <c r="K160" s="380" t="s">
        <v>38</v>
      </c>
      <c r="L160" s="376" t="s">
        <v>0</v>
      </c>
      <c r="M160" s="383"/>
      <c r="N160" s="384"/>
      <c r="O160" s="380" t="s">
        <v>4</v>
      </c>
      <c r="P160" s="380" t="s">
        <v>2</v>
      </c>
      <c r="Q160" s="380" t="s">
        <v>3</v>
      </c>
      <c r="S160" s="390" t="s">
        <v>26</v>
      </c>
      <c r="T160" s="391"/>
      <c r="U160" s="391"/>
      <c r="V160" s="391"/>
      <c r="W160" s="391"/>
      <c r="X160" s="391"/>
      <c r="Y160" s="391"/>
      <c r="Z160" s="392"/>
    </row>
    <row r="161" spans="1:28" s="85" customFormat="1" ht="25.5" customHeight="1" thickBot="1">
      <c r="A161" s="377"/>
      <c r="B161" s="377"/>
      <c r="C161" s="379"/>
      <c r="D161" s="381"/>
      <c r="E161" s="382"/>
      <c r="F161" s="385"/>
      <c r="G161" s="386"/>
      <c r="H161" s="387"/>
      <c r="I161" s="27" t="s">
        <v>13</v>
      </c>
      <c r="J161" s="28" t="s">
        <v>14</v>
      </c>
      <c r="K161" s="381"/>
      <c r="L161" s="377"/>
      <c r="M161" s="399"/>
      <c r="N161" s="400"/>
      <c r="O161" s="381"/>
      <c r="P161" s="381"/>
      <c r="Q161" s="381"/>
      <c r="R161"/>
      <c r="S161" s="32" t="s">
        <v>25</v>
      </c>
      <c r="T161" s="32" t="s">
        <v>18</v>
      </c>
      <c r="U161" s="32" t="s">
        <v>19</v>
      </c>
      <c r="V161" s="32" t="s">
        <v>20</v>
      </c>
      <c r="W161" s="32" t="s">
        <v>27</v>
      </c>
      <c r="X161" s="32" t="s">
        <v>21</v>
      </c>
      <c r="Y161" s="32" t="s">
        <v>39</v>
      </c>
      <c r="Z161" s="32" t="s">
        <v>22</v>
      </c>
      <c r="AA161"/>
    </row>
    <row r="162" spans="1:28" s="113" customFormat="1" ht="29.25" customHeight="1">
      <c r="A162" s="405">
        <f>A152</f>
        <v>0</v>
      </c>
      <c r="B162" s="23">
        <f>B136</f>
        <v>0</v>
      </c>
      <c r="C162" s="23">
        <f>B162+1/24</f>
        <v>4.1666666666666664E-2</v>
      </c>
      <c r="D162" s="1"/>
      <c r="E162" s="233"/>
      <c r="F162" s="408"/>
      <c r="G162" s="409"/>
      <c r="H162" s="2"/>
      <c r="I162" s="3"/>
      <c r="J162" s="3"/>
      <c r="K162" s="29">
        <f>(J162-I162+(J162&lt;I162))*24*60</f>
        <v>0</v>
      </c>
      <c r="L162" s="410"/>
      <c r="M162" s="411"/>
      <c r="N162" s="412"/>
      <c r="O162" s="35">
        <f t="shared" ref="O162:O225" si="31">IF(H162=$V$5,$F$122,"")</f>
        <v>0</v>
      </c>
      <c r="P162" s="233"/>
      <c r="Q162" s="4"/>
      <c r="R162"/>
      <c r="S162" s="33">
        <f>IF($H162="ПЛАНОВЫЕ",$K162,0)</f>
        <v>0</v>
      </c>
      <c r="T162" s="33">
        <f>IF($H162="ПРОИЗВОДСТВЕННЫЕ",$K162,0)</f>
        <v>0</v>
      </c>
      <c r="U162" s="33">
        <f>IF($H162="ТЕХНИЧЕСКИЕ",$K162,0)</f>
        <v>0</v>
      </c>
      <c r="V162" s="33">
        <f>IF($H162="ТЕХНОЛОГИЧЕСКИЕ",$K162,0)</f>
        <v>0</v>
      </c>
      <c r="W162" s="33">
        <f>IF($H162="ЛАБОРАТОРНЫЕ",$K162,0)</f>
        <v>0</v>
      </c>
      <c r="X162" s="33">
        <f>IF($H162="СЫРЬЕВЫЕ",$K162,0)</f>
        <v>0</v>
      </c>
      <c r="Y162" s="33">
        <f>IF($H162="ЛОГИСТИЧЕСКИЕ",$K162,0)</f>
        <v>0</v>
      </c>
      <c r="Z162" s="33">
        <f>IF($H162="ОБЩЕЗАВОДСКИЕ",$K162,0)</f>
        <v>0</v>
      </c>
      <c r="AB162" s="114"/>
    </row>
    <row r="163" spans="1:28" s="113" customFormat="1" ht="29.25" customHeight="1">
      <c r="A163" s="406"/>
      <c r="B163" s="24">
        <f>C162</f>
        <v>4.1666666666666664E-2</v>
      </c>
      <c r="C163" s="24">
        <f>B163+1/24</f>
        <v>8.3333333333333329E-2</v>
      </c>
      <c r="D163" s="5"/>
      <c r="E163" s="231"/>
      <c r="F163" s="398"/>
      <c r="G163" s="398"/>
      <c r="H163" s="6"/>
      <c r="I163" s="7"/>
      <c r="J163" s="7"/>
      <c r="K163" s="30">
        <f t="shared" ref="K163:K226" si="32">(J163-I163+(J163&lt;I163))*24*60</f>
        <v>0</v>
      </c>
      <c r="L163" s="395"/>
      <c r="M163" s="396"/>
      <c r="N163" s="397"/>
      <c r="O163" s="36">
        <f t="shared" si="31"/>
        <v>0</v>
      </c>
      <c r="P163" s="231"/>
      <c r="Q163" s="8"/>
      <c r="R163"/>
      <c r="S163" s="33">
        <f t="shared" ref="S163:S226" si="33">IF($H163="ПЛАНОВЫЕ",$K163,0)</f>
        <v>0</v>
      </c>
      <c r="T163" s="33">
        <f t="shared" ref="T163:T226" si="34">IF($H163="ПРОИЗВОДСТВЕННЫЕ",$K163,0)</f>
        <v>0</v>
      </c>
      <c r="U163" s="33">
        <f t="shared" ref="U163:U226" si="35">IF($H163="ТЕХНИЧЕСКИЕ",$K163,0)</f>
        <v>0</v>
      </c>
      <c r="V163" s="33">
        <f t="shared" ref="V163:V226" si="36">IF($H163="ТЕХНОЛОГИЧЕСКИЕ",$K163,0)</f>
        <v>0</v>
      </c>
      <c r="W163" s="33">
        <f t="shared" ref="W163:W226" si="37">IF($H163="ЛАБОРАТОРНЫЕ",$K163,0)</f>
        <v>0</v>
      </c>
      <c r="X163" s="33">
        <f t="shared" ref="X163:X226" si="38">IF($H163="СЫРЬЕВЫЕ",$K163,0)</f>
        <v>0</v>
      </c>
      <c r="Y163" s="33">
        <f t="shared" ref="Y163:Y226" si="39">IF($H163="ЛОГИСТИЧЕСКИЕ",$K163,0)</f>
        <v>0</v>
      </c>
      <c r="Z163" s="33">
        <f t="shared" ref="Z163:Z226" si="40">IF($H163="ОБЩЕЗАВОДСКИЕ",$K163,0)</f>
        <v>0</v>
      </c>
      <c r="AB163" s="114"/>
    </row>
    <row r="164" spans="1:28" s="113" customFormat="1" ht="29.25" customHeight="1">
      <c r="A164" s="406"/>
      <c r="B164" s="24">
        <f t="shared" ref="B164:B173" si="41">C163</f>
        <v>8.3333333333333329E-2</v>
      </c>
      <c r="C164" s="24">
        <f t="shared" ref="C164:C173" si="42">B164+1/24</f>
        <v>0.125</v>
      </c>
      <c r="D164" s="5"/>
      <c r="E164" s="231"/>
      <c r="F164" s="398"/>
      <c r="G164" s="398"/>
      <c r="H164" s="6"/>
      <c r="I164" s="7"/>
      <c r="J164" s="7"/>
      <c r="K164" s="30">
        <f t="shared" si="32"/>
        <v>0</v>
      </c>
      <c r="L164" s="395"/>
      <c r="M164" s="396"/>
      <c r="N164" s="397"/>
      <c r="O164" s="36">
        <f t="shared" si="31"/>
        <v>0</v>
      </c>
      <c r="P164" s="231"/>
      <c r="Q164" s="8"/>
      <c r="R164"/>
      <c r="S164" s="33">
        <f t="shared" si="33"/>
        <v>0</v>
      </c>
      <c r="T164" s="33">
        <f t="shared" si="34"/>
        <v>0</v>
      </c>
      <c r="U164" s="33">
        <f t="shared" si="35"/>
        <v>0</v>
      </c>
      <c r="V164" s="33">
        <f t="shared" si="36"/>
        <v>0</v>
      </c>
      <c r="W164" s="33">
        <f t="shared" si="37"/>
        <v>0</v>
      </c>
      <c r="X164" s="33">
        <f t="shared" si="38"/>
        <v>0</v>
      </c>
      <c r="Y164" s="33">
        <f t="shared" si="39"/>
        <v>0</v>
      </c>
      <c r="Z164" s="33">
        <f t="shared" si="40"/>
        <v>0</v>
      </c>
      <c r="AB164" s="114"/>
    </row>
    <row r="165" spans="1:28" s="113" customFormat="1" ht="29.25" customHeight="1">
      <c r="A165" s="406"/>
      <c r="B165" s="24">
        <f t="shared" si="41"/>
        <v>0.125</v>
      </c>
      <c r="C165" s="24">
        <f t="shared" si="42"/>
        <v>0.16666666666666666</v>
      </c>
      <c r="D165" s="5"/>
      <c r="E165" s="231"/>
      <c r="F165" s="398"/>
      <c r="G165" s="398"/>
      <c r="H165" s="6"/>
      <c r="I165" s="7"/>
      <c r="J165" s="7"/>
      <c r="K165" s="30">
        <f t="shared" si="32"/>
        <v>0</v>
      </c>
      <c r="L165" s="395"/>
      <c r="M165" s="396"/>
      <c r="N165" s="397"/>
      <c r="O165" s="36">
        <f t="shared" si="31"/>
        <v>0</v>
      </c>
      <c r="P165" s="231"/>
      <c r="Q165" s="8"/>
      <c r="R165"/>
      <c r="S165" s="33">
        <f t="shared" si="33"/>
        <v>0</v>
      </c>
      <c r="T165" s="33">
        <f t="shared" si="34"/>
        <v>0</v>
      </c>
      <c r="U165" s="33">
        <f t="shared" si="35"/>
        <v>0</v>
      </c>
      <c r="V165" s="33">
        <f t="shared" si="36"/>
        <v>0</v>
      </c>
      <c r="W165" s="33">
        <f t="shared" si="37"/>
        <v>0</v>
      </c>
      <c r="X165" s="33">
        <f t="shared" si="38"/>
        <v>0</v>
      </c>
      <c r="Y165" s="33">
        <f t="shared" si="39"/>
        <v>0</v>
      </c>
      <c r="Z165" s="33">
        <f t="shared" si="40"/>
        <v>0</v>
      </c>
      <c r="AB165" s="114"/>
    </row>
    <row r="166" spans="1:28" s="113" customFormat="1" ht="29.25" customHeight="1">
      <c r="A166" s="406"/>
      <c r="B166" s="24">
        <f t="shared" si="41"/>
        <v>0.16666666666666666</v>
      </c>
      <c r="C166" s="24">
        <f t="shared" si="42"/>
        <v>0.20833333333333331</v>
      </c>
      <c r="D166" s="5"/>
      <c r="E166" s="231"/>
      <c r="F166" s="398"/>
      <c r="G166" s="398"/>
      <c r="H166" s="6"/>
      <c r="I166" s="7"/>
      <c r="J166" s="7"/>
      <c r="K166" s="30">
        <f t="shared" si="32"/>
        <v>0</v>
      </c>
      <c r="L166" s="395"/>
      <c r="M166" s="396"/>
      <c r="N166" s="397"/>
      <c r="O166" s="36">
        <f t="shared" si="31"/>
        <v>0</v>
      </c>
      <c r="P166" s="231"/>
      <c r="Q166" s="8"/>
      <c r="R166"/>
      <c r="S166" s="33">
        <f t="shared" si="33"/>
        <v>0</v>
      </c>
      <c r="T166" s="33">
        <f t="shared" si="34"/>
        <v>0</v>
      </c>
      <c r="U166" s="33">
        <f t="shared" si="35"/>
        <v>0</v>
      </c>
      <c r="V166" s="33">
        <f t="shared" si="36"/>
        <v>0</v>
      </c>
      <c r="W166" s="33">
        <f t="shared" si="37"/>
        <v>0</v>
      </c>
      <c r="X166" s="33">
        <f t="shared" si="38"/>
        <v>0</v>
      </c>
      <c r="Y166" s="33">
        <f t="shared" si="39"/>
        <v>0</v>
      </c>
      <c r="Z166" s="33">
        <f t="shared" si="40"/>
        <v>0</v>
      </c>
      <c r="AB166" s="114"/>
    </row>
    <row r="167" spans="1:28" s="113" customFormat="1" ht="29.25" customHeight="1">
      <c r="A167" s="406"/>
      <c r="B167" s="24">
        <f t="shared" si="41"/>
        <v>0.20833333333333331</v>
      </c>
      <c r="C167" s="24">
        <f t="shared" si="42"/>
        <v>0.24999999999999997</v>
      </c>
      <c r="D167" s="5"/>
      <c r="E167" s="231"/>
      <c r="F167" s="398"/>
      <c r="G167" s="398"/>
      <c r="H167" s="6"/>
      <c r="I167" s="7"/>
      <c r="J167" s="7"/>
      <c r="K167" s="30">
        <f t="shared" si="32"/>
        <v>0</v>
      </c>
      <c r="L167" s="395"/>
      <c r="M167" s="396"/>
      <c r="N167" s="397"/>
      <c r="O167" s="36">
        <f t="shared" si="31"/>
        <v>0</v>
      </c>
      <c r="P167" s="231"/>
      <c r="Q167" s="8"/>
      <c r="R167"/>
      <c r="S167" s="33">
        <f t="shared" si="33"/>
        <v>0</v>
      </c>
      <c r="T167" s="33">
        <f t="shared" si="34"/>
        <v>0</v>
      </c>
      <c r="U167" s="33">
        <f t="shared" si="35"/>
        <v>0</v>
      </c>
      <c r="V167" s="33">
        <f t="shared" si="36"/>
        <v>0</v>
      </c>
      <c r="W167" s="33">
        <f t="shared" si="37"/>
        <v>0</v>
      </c>
      <c r="X167" s="33">
        <f t="shared" si="38"/>
        <v>0</v>
      </c>
      <c r="Y167" s="33">
        <f t="shared" si="39"/>
        <v>0</v>
      </c>
      <c r="Z167" s="33">
        <f t="shared" si="40"/>
        <v>0</v>
      </c>
      <c r="AB167" s="114"/>
    </row>
    <row r="168" spans="1:28" s="113" customFormat="1" ht="29.25" customHeight="1">
      <c r="A168" s="406"/>
      <c r="B168" s="24">
        <f t="shared" si="41"/>
        <v>0.24999999999999997</v>
      </c>
      <c r="C168" s="24">
        <f t="shared" si="42"/>
        <v>0.29166666666666663</v>
      </c>
      <c r="D168" s="5"/>
      <c r="E168" s="234"/>
      <c r="F168" s="398"/>
      <c r="G168" s="398"/>
      <c r="H168" s="6"/>
      <c r="I168" s="7"/>
      <c r="J168" s="7"/>
      <c r="K168" s="30">
        <f t="shared" si="32"/>
        <v>0</v>
      </c>
      <c r="L168" s="395"/>
      <c r="M168" s="396"/>
      <c r="N168" s="397"/>
      <c r="O168" s="36">
        <f t="shared" si="31"/>
        <v>0</v>
      </c>
      <c r="P168" s="231"/>
      <c r="Q168" s="8"/>
      <c r="R168"/>
      <c r="S168" s="33">
        <f t="shared" si="33"/>
        <v>0</v>
      </c>
      <c r="T168" s="33">
        <f t="shared" si="34"/>
        <v>0</v>
      </c>
      <c r="U168" s="33">
        <f t="shared" si="35"/>
        <v>0</v>
      </c>
      <c r="V168" s="33">
        <f t="shared" si="36"/>
        <v>0</v>
      </c>
      <c r="W168" s="33">
        <f t="shared" si="37"/>
        <v>0</v>
      </c>
      <c r="X168" s="33">
        <f t="shared" si="38"/>
        <v>0</v>
      </c>
      <c r="Y168" s="33">
        <f t="shared" si="39"/>
        <v>0</v>
      </c>
      <c r="Z168" s="33">
        <f t="shared" si="40"/>
        <v>0</v>
      </c>
      <c r="AB168" s="114"/>
    </row>
    <row r="169" spans="1:28" s="113" customFormat="1" ht="29.25" customHeight="1">
      <c r="A169" s="406"/>
      <c r="B169" s="24">
        <f t="shared" si="41"/>
        <v>0.29166666666666663</v>
      </c>
      <c r="C169" s="24">
        <f t="shared" si="42"/>
        <v>0.33333333333333331</v>
      </c>
      <c r="D169" s="5"/>
      <c r="E169" s="234"/>
      <c r="F169" s="393"/>
      <c r="G169" s="394"/>
      <c r="H169" s="6"/>
      <c r="I169" s="7"/>
      <c r="J169" s="7"/>
      <c r="K169" s="30">
        <f t="shared" si="32"/>
        <v>0</v>
      </c>
      <c r="L169" s="395"/>
      <c r="M169" s="396"/>
      <c r="N169" s="397"/>
      <c r="O169" s="36">
        <f t="shared" si="31"/>
        <v>0</v>
      </c>
      <c r="P169" s="231"/>
      <c r="Q169" s="8"/>
      <c r="R169"/>
      <c r="S169" s="33">
        <f t="shared" si="33"/>
        <v>0</v>
      </c>
      <c r="T169" s="33">
        <f t="shared" si="34"/>
        <v>0</v>
      </c>
      <c r="U169" s="33">
        <f t="shared" si="35"/>
        <v>0</v>
      </c>
      <c r="V169" s="33">
        <f t="shared" si="36"/>
        <v>0</v>
      </c>
      <c r="W169" s="33">
        <f t="shared" si="37"/>
        <v>0</v>
      </c>
      <c r="X169" s="33">
        <f t="shared" si="38"/>
        <v>0</v>
      </c>
      <c r="Y169" s="33">
        <f t="shared" si="39"/>
        <v>0</v>
      </c>
      <c r="Z169" s="33">
        <f t="shared" si="40"/>
        <v>0</v>
      </c>
      <c r="AB169" s="114"/>
    </row>
    <row r="170" spans="1:28" s="113" customFormat="1" ht="29.25" customHeight="1">
      <c r="A170" s="406"/>
      <c r="B170" s="24">
        <f t="shared" si="41"/>
        <v>0.33333333333333331</v>
      </c>
      <c r="C170" s="24">
        <f t="shared" si="42"/>
        <v>0.375</v>
      </c>
      <c r="D170" s="5"/>
      <c r="E170" s="234"/>
      <c r="F170" s="393"/>
      <c r="G170" s="394"/>
      <c r="H170" s="6"/>
      <c r="I170" s="7"/>
      <c r="J170" s="7"/>
      <c r="K170" s="30">
        <f t="shared" si="32"/>
        <v>0</v>
      </c>
      <c r="L170" s="395"/>
      <c r="M170" s="396"/>
      <c r="N170" s="397"/>
      <c r="O170" s="36">
        <f t="shared" si="31"/>
        <v>0</v>
      </c>
      <c r="P170" s="231"/>
      <c r="Q170" s="8"/>
      <c r="R170"/>
      <c r="S170" s="33">
        <f t="shared" si="33"/>
        <v>0</v>
      </c>
      <c r="T170" s="33">
        <f t="shared" si="34"/>
        <v>0</v>
      </c>
      <c r="U170" s="33">
        <f t="shared" si="35"/>
        <v>0</v>
      </c>
      <c r="V170" s="33">
        <f t="shared" si="36"/>
        <v>0</v>
      </c>
      <c r="W170" s="33">
        <f t="shared" si="37"/>
        <v>0</v>
      </c>
      <c r="X170" s="33">
        <f t="shared" si="38"/>
        <v>0</v>
      </c>
      <c r="Y170" s="33">
        <f t="shared" si="39"/>
        <v>0</v>
      </c>
      <c r="Z170" s="33">
        <f t="shared" si="40"/>
        <v>0</v>
      </c>
      <c r="AB170" s="114"/>
    </row>
    <row r="171" spans="1:28" s="113" customFormat="1" ht="29.25" customHeight="1">
      <c r="A171" s="406"/>
      <c r="B171" s="24">
        <f t="shared" si="41"/>
        <v>0.375</v>
      </c>
      <c r="C171" s="24">
        <f t="shared" si="42"/>
        <v>0.41666666666666669</v>
      </c>
      <c r="D171" s="5"/>
      <c r="E171" s="234"/>
      <c r="F171" s="398"/>
      <c r="G171" s="398"/>
      <c r="H171" s="6"/>
      <c r="I171" s="7"/>
      <c r="J171" s="7"/>
      <c r="K171" s="30">
        <f t="shared" si="32"/>
        <v>0</v>
      </c>
      <c r="L171" s="395"/>
      <c r="M171" s="396"/>
      <c r="N171" s="397"/>
      <c r="O171" s="36">
        <f t="shared" si="31"/>
        <v>0</v>
      </c>
      <c r="P171" s="231"/>
      <c r="Q171" s="8"/>
      <c r="R171"/>
      <c r="S171" s="33">
        <f t="shared" si="33"/>
        <v>0</v>
      </c>
      <c r="T171" s="33">
        <f t="shared" si="34"/>
        <v>0</v>
      </c>
      <c r="U171" s="33">
        <f t="shared" si="35"/>
        <v>0</v>
      </c>
      <c r="V171" s="33">
        <f t="shared" si="36"/>
        <v>0</v>
      </c>
      <c r="W171" s="33">
        <f t="shared" si="37"/>
        <v>0</v>
      </c>
      <c r="X171" s="33">
        <f t="shared" si="38"/>
        <v>0</v>
      </c>
      <c r="Y171" s="33">
        <f t="shared" si="39"/>
        <v>0</v>
      </c>
      <c r="Z171" s="33">
        <f t="shared" si="40"/>
        <v>0</v>
      </c>
      <c r="AB171" s="114"/>
    </row>
    <row r="172" spans="1:28" s="113" customFormat="1" ht="29.25" customHeight="1">
      <c r="A172" s="406"/>
      <c r="B172" s="24">
        <f t="shared" si="41"/>
        <v>0.41666666666666669</v>
      </c>
      <c r="C172" s="24">
        <f t="shared" si="42"/>
        <v>0.45833333333333337</v>
      </c>
      <c r="D172" s="10"/>
      <c r="E172" s="234"/>
      <c r="F172" s="398"/>
      <c r="G172" s="398"/>
      <c r="H172" s="6"/>
      <c r="I172" s="7"/>
      <c r="J172" s="7"/>
      <c r="K172" s="30">
        <f t="shared" si="32"/>
        <v>0</v>
      </c>
      <c r="L172" s="395"/>
      <c r="M172" s="396"/>
      <c r="N172" s="397"/>
      <c r="O172" s="36">
        <f t="shared" si="31"/>
        <v>0</v>
      </c>
      <c r="P172" s="231"/>
      <c r="Q172" s="8"/>
      <c r="R172"/>
      <c r="S172" s="33">
        <f t="shared" si="33"/>
        <v>0</v>
      </c>
      <c r="T172" s="33">
        <f t="shared" si="34"/>
        <v>0</v>
      </c>
      <c r="U172" s="33">
        <f t="shared" si="35"/>
        <v>0</v>
      </c>
      <c r="V172" s="33">
        <f t="shared" si="36"/>
        <v>0</v>
      </c>
      <c r="W172" s="33">
        <f t="shared" si="37"/>
        <v>0</v>
      </c>
      <c r="X172" s="33">
        <f t="shared" si="38"/>
        <v>0</v>
      </c>
      <c r="Y172" s="33">
        <f t="shared" si="39"/>
        <v>0</v>
      </c>
      <c r="Z172" s="33">
        <f t="shared" si="40"/>
        <v>0</v>
      </c>
      <c r="AB172" s="114"/>
    </row>
    <row r="173" spans="1:28" s="113" customFormat="1" ht="29.25" customHeight="1" thickBot="1">
      <c r="A173" s="407"/>
      <c r="B173" s="25">
        <f t="shared" si="41"/>
        <v>0.45833333333333337</v>
      </c>
      <c r="C173" s="26">
        <f t="shared" si="42"/>
        <v>0.5</v>
      </c>
      <c r="D173" s="235"/>
      <c r="E173" s="235"/>
      <c r="F173" s="401"/>
      <c r="G173" s="401"/>
      <c r="H173" s="6"/>
      <c r="I173" s="13"/>
      <c r="J173" s="13"/>
      <c r="K173" s="31">
        <f t="shared" si="32"/>
        <v>0</v>
      </c>
      <c r="L173" s="402"/>
      <c r="M173" s="403"/>
      <c r="N173" s="404"/>
      <c r="O173" s="39">
        <f t="shared" si="31"/>
        <v>0</v>
      </c>
      <c r="P173" s="232"/>
      <c r="Q173" s="14"/>
      <c r="R173"/>
      <c r="S173" s="33">
        <f t="shared" si="33"/>
        <v>0</v>
      </c>
      <c r="T173" s="33">
        <f t="shared" si="34"/>
        <v>0</v>
      </c>
      <c r="U173" s="33">
        <f t="shared" si="35"/>
        <v>0</v>
      </c>
      <c r="V173" s="33">
        <f t="shared" si="36"/>
        <v>0</v>
      </c>
      <c r="W173" s="33">
        <f t="shared" si="37"/>
        <v>0</v>
      </c>
      <c r="X173" s="33">
        <f t="shared" si="38"/>
        <v>0</v>
      </c>
      <c r="Y173" s="33">
        <f t="shared" si="39"/>
        <v>0</v>
      </c>
      <c r="Z173" s="33">
        <f t="shared" si="40"/>
        <v>0</v>
      </c>
      <c r="AB173" s="114"/>
    </row>
    <row r="174" spans="1:28" s="113" customFormat="1" ht="29.25" customHeight="1">
      <c r="A174" s="405">
        <f>A153</f>
        <v>0</v>
      </c>
      <c r="B174" s="23">
        <f>B138</f>
        <v>0</v>
      </c>
      <c r="C174" s="23">
        <f>B174+1/24</f>
        <v>4.1666666666666664E-2</v>
      </c>
      <c r="D174" s="1"/>
      <c r="E174" s="233"/>
      <c r="F174" s="408"/>
      <c r="G174" s="409"/>
      <c r="H174" s="2"/>
      <c r="I174" s="3"/>
      <c r="J174" s="3"/>
      <c r="K174" s="29">
        <f t="shared" si="32"/>
        <v>0</v>
      </c>
      <c r="L174" s="410"/>
      <c r="M174" s="411"/>
      <c r="N174" s="412"/>
      <c r="O174" s="35">
        <f t="shared" si="31"/>
        <v>0</v>
      </c>
      <c r="P174" s="233"/>
      <c r="Q174" s="4"/>
      <c r="R174"/>
      <c r="S174" s="33">
        <f t="shared" si="33"/>
        <v>0</v>
      </c>
      <c r="T174" s="33">
        <f t="shared" si="34"/>
        <v>0</v>
      </c>
      <c r="U174" s="33">
        <f t="shared" si="35"/>
        <v>0</v>
      </c>
      <c r="V174" s="33">
        <f t="shared" si="36"/>
        <v>0</v>
      </c>
      <c r="W174" s="33">
        <f t="shared" si="37"/>
        <v>0</v>
      </c>
      <c r="X174" s="33">
        <f t="shared" si="38"/>
        <v>0</v>
      </c>
      <c r="Y174" s="33">
        <f t="shared" si="39"/>
        <v>0</v>
      </c>
      <c r="Z174" s="33">
        <f t="shared" si="40"/>
        <v>0</v>
      </c>
      <c r="AB174" s="114"/>
    </row>
    <row r="175" spans="1:28" s="113" customFormat="1" ht="29.25" customHeight="1">
      <c r="A175" s="406"/>
      <c r="B175" s="24">
        <f>C174</f>
        <v>4.1666666666666664E-2</v>
      </c>
      <c r="C175" s="24">
        <f>B175+1/24</f>
        <v>8.3333333333333329E-2</v>
      </c>
      <c r="D175" s="5"/>
      <c r="E175" s="231"/>
      <c r="F175" s="398"/>
      <c r="G175" s="398"/>
      <c r="H175" s="6"/>
      <c r="I175" s="7"/>
      <c r="J175" s="7"/>
      <c r="K175" s="30">
        <f t="shared" si="32"/>
        <v>0</v>
      </c>
      <c r="L175" s="395"/>
      <c r="M175" s="396"/>
      <c r="N175" s="397"/>
      <c r="O175" s="36">
        <f t="shared" si="31"/>
        <v>0</v>
      </c>
      <c r="P175" s="231"/>
      <c r="Q175" s="8"/>
      <c r="R175"/>
      <c r="S175" s="33">
        <f t="shared" si="33"/>
        <v>0</v>
      </c>
      <c r="T175" s="33">
        <f t="shared" si="34"/>
        <v>0</v>
      </c>
      <c r="U175" s="33">
        <f t="shared" si="35"/>
        <v>0</v>
      </c>
      <c r="V175" s="33">
        <f t="shared" si="36"/>
        <v>0</v>
      </c>
      <c r="W175" s="33">
        <f t="shared" si="37"/>
        <v>0</v>
      </c>
      <c r="X175" s="33">
        <f t="shared" si="38"/>
        <v>0</v>
      </c>
      <c r="Y175" s="33">
        <f t="shared" si="39"/>
        <v>0</v>
      </c>
      <c r="Z175" s="33">
        <f t="shared" si="40"/>
        <v>0</v>
      </c>
      <c r="AB175" s="114"/>
    </row>
    <row r="176" spans="1:28" s="113" customFormat="1" ht="29.25" customHeight="1">
      <c r="A176" s="406"/>
      <c r="B176" s="24">
        <f t="shared" ref="B176:B184" si="43">C175</f>
        <v>8.3333333333333329E-2</v>
      </c>
      <c r="C176" s="24">
        <f t="shared" ref="C176:C184" si="44">B176+1/24</f>
        <v>0.125</v>
      </c>
      <c r="D176" s="5"/>
      <c r="E176" s="231"/>
      <c r="F176" s="398"/>
      <c r="G176" s="398"/>
      <c r="H176" s="6"/>
      <c r="I176" s="7"/>
      <c r="J176" s="7"/>
      <c r="K176" s="30">
        <f t="shared" si="32"/>
        <v>0</v>
      </c>
      <c r="L176" s="395"/>
      <c r="M176" s="396"/>
      <c r="N176" s="397"/>
      <c r="O176" s="36">
        <f t="shared" si="31"/>
        <v>0</v>
      </c>
      <c r="P176" s="231"/>
      <c r="Q176" s="8"/>
      <c r="R176"/>
      <c r="S176" s="33">
        <f t="shared" si="33"/>
        <v>0</v>
      </c>
      <c r="T176" s="33">
        <f t="shared" si="34"/>
        <v>0</v>
      </c>
      <c r="U176" s="33">
        <f t="shared" si="35"/>
        <v>0</v>
      </c>
      <c r="V176" s="33">
        <f t="shared" si="36"/>
        <v>0</v>
      </c>
      <c r="W176" s="33">
        <f t="shared" si="37"/>
        <v>0</v>
      </c>
      <c r="X176" s="33">
        <f t="shared" si="38"/>
        <v>0</v>
      </c>
      <c r="Y176" s="33">
        <f t="shared" si="39"/>
        <v>0</v>
      </c>
      <c r="Z176" s="33">
        <f t="shared" si="40"/>
        <v>0</v>
      </c>
      <c r="AB176" s="114"/>
    </row>
    <row r="177" spans="1:28" s="113" customFormat="1" ht="29.25" customHeight="1">
      <c r="A177" s="406"/>
      <c r="B177" s="24">
        <f t="shared" si="43"/>
        <v>0.125</v>
      </c>
      <c r="C177" s="24">
        <f t="shared" si="44"/>
        <v>0.16666666666666666</v>
      </c>
      <c r="D177" s="5"/>
      <c r="E177" s="231"/>
      <c r="F177" s="398"/>
      <c r="G177" s="398"/>
      <c r="H177" s="6"/>
      <c r="I177" s="7"/>
      <c r="J177" s="7"/>
      <c r="K177" s="30">
        <f t="shared" si="32"/>
        <v>0</v>
      </c>
      <c r="L177" s="395"/>
      <c r="M177" s="396"/>
      <c r="N177" s="397"/>
      <c r="O177" s="36">
        <f t="shared" si="31"/>
        <v>0</v>
      </c>
      <c r="P177" s="231"/>
      <c r="Q177" s="8"/>
      <c r="R177"/>
      <c r="S177" s="33">
        <f t="shared" si="33"/>
        <v>0</v>
      </c>
      <c r="T177" s="33">
        <f t="shared" si="34"/>
        <v>0</v>
      </c>
      <c r="U177" s="33">
        <f t="shared" si="35"/>
        <v>0</v>
      </c>
      <c r="V177" s="33">
        <f t="shared" si="36"/>
        <v>0</v>
      </c>
      <c r="W177" s="33">
        <f t="shared" si="37"/>
        <v>0</v>
      </c>
      <c r="X177" s="33">
        <f t="shared" si="38"/>
        <v>0</v>
      </c>
      <c r="Y177" s="33">
        <f t="shared" si="39"/>
        <v>0</v>
      </c>
      <c r="Z177" s="33">
        <f t="shared" si="40"/>
        <v>0</v>
      </c>
      <c r="AB177" s="114"/>
    </row>
    <row r="178" spans="1:28" s="113" customFormat="1" ht="29.25" customHeight="1">
      <c r="A178" s="406"/>
      <c r="B178" s="24">
        <f t="shared" si="43"/>
        <v>0.16666666666666666</v>
      </c>
      <c r="C178" s="24">
        <f t="shared" si="44"/>
        <v>0.20833333333333331</v>
      </c>
      <c r="D178" s="5"/>
      <c r="E178" s="231"/>
      <c r="F178" s="398"/>
      <c r="G178" s="398"/>
      <c r="H178" s="6"/>
      <c r="I178" s="7"/>
      <c r="J178" s="7"/>
      <c r="K178" s="30">
        <f t="shared" si="32"/>
        <v>0</v>
      </c>
      <c r="L178" s="395"/>
      <c r="M178" s="396"/>
      <c r="N178" s="397"/>
      <c r="O178" s="36">
        <f t="shared" si="31"/>
        <v>0</v>
      </c>
      <c r="P178" s="231"/>
      <c r="Q178" s="8"/>
      <c r="R178"/>
      <c r="S178" s="33">
        <f t="shared" si="33"/>
        <v>0</v>
      </c>
      <c r="T178" s="33">
        <f t="shared" si="34"/>
        <v>0</v>
      </c>
      <c r="U178" s="33">
        <f t="shared" si="35"/>
        <v>0</v>
      </c>
      <c r="V178" s="33">
        <f t="shared" si="36"/>
        <v>0</v>
      </c>
      <c r="W178" s="33">
        <f t="shared" si="37"/>
        <v>0</v>
      </c>
      <c r="X178" s="33">
        <f t="shared" si="38"/>
        <v>0</v>
      </c>
      <c r="Y178" s="33">
        <f t="shared" si="39"/>
        <v>0</v>
      </c>
      <c r="Z178" s="33">
        <f t="shared" si="40"/>
        <v>0</v>
      </c>
      <c r="AB178" s="114"/>
    </row>
    <row r="179" spans="1:28" s="113" customFormat="1" ht="29.25" customHeight="1">
      <c r="A179" s="406"/>
      <c r="B179" s="24">
        <f t="shared" si="43"/>
        <v>0.20833333333333331</v>
      </c>
      <c r="C179" s="24">
        <f t="shared" si="44"/>
        <v>0.24999999999999997</v>
      </c>
      <c r="D179" s="5"/>
      <c r="E179" s="231"/>
      <c r="F179" s="398"/>
      <c r="G179" s="398"/>
      <c r="H179" s="6"/>
      <c r="I179" s="7"/>
      <c r="J179" s="7"/>
      <c r="K179" s="30">
        <f t="shared" si="32"/>
        <v>0</v>
      </c>
      <c r="L179" s="395"/>
      <c r="M179" s="396"/>
      <c r="N179" s="397"/>
      <c r="O179" s="36">
        <f t="shared" si="31"/>
        <v>0</v>
      </c>
      <c r="P179" s="231"/>
      <c r="Q179" s="8"/>
      <c r="R179"/>
      <c r="S179" s="33">
        <f t="shared" si="33"/>
        <v>0</v>
      </c>
      <c r="T179" s="33">
        <f t="shared" si="34"/>
        <v>0</v>
      </c>
      <c r="U179" s="33">
        <f t="shared" si="35"/>
        <v>0</v>
      </c>
      <c r="V179" s="33">
        <f t="shared" si="36"/>
        <v>0</v>
      </c>
      <c r="W179" s="33">
        <f t="shared" si="37"/>
        <v>0</v>
      </c>
      <c r="X179" s="33">
        <f t="shared" si="38"/>
        <v>0</v>
      </c>
      <c r="Y179" s="33">
        <f t="shared" si="39"/>
        <v>0</v>
      </c>
      <c r="Z179" s="33">
        <f t="shared" si="40"/>
        <v>0</v>
      </c>
      <c r="AB179" s="114"/>
    </row>
    <row r="180" spans="1:28" s="113" customFormat="1" ht="29.25" customHeight="1">
      <c r="A180" s="406"/>
      <c r="B180" s="24">
        <f t="shared" si="43"/>
        <v>0.24999999999999997</v>
      </c>
      <c r="C180" s="24">
        <f t="shared" si="44"/>
        <v>0.29166666666666663</v>
      </c>
      <c r="D180" s="5"/>
      <c r="E180" s="234"/>
      <c r="F180" s="398"/>
      <c r="G180" s="398"/>
      <c r="H180" s="6"/>
      <c r="I180" s="7"/>
      <c r="J180" s="7"/>
      <c r="K180" s="30">
        <f t="shared" si="32"/>
        <v>0</v>
      </c>
      <c r="L180" s="395"/>
      <c r="M180" s="396"/>
      <c r="N180" s="397"/>
      <c r="O180" s="36">
        <f t="shared" si="31"/>
        <v>0</v>
      </c>
      <c r="P180" s="231"/>
      <c r="Q180" s="8"/>
      <c r="R180"/>
      <c r="S180" s="33">
        <f t="shared" si="33"/>
        <v>0</v>
      </c>
      <c r="T180" s="33">
        <f t="shared" si="34"/>
        <v>0</v>
      </c>
      <c r="U180" s="33">
        <f t="shared" si="35"/>
        <v>0</v>
      </c>
      <c r="V180" s="33">
        <f t="shared" si="36"/>
        <v>0</v>
      </c>
      <c r="W180" s="33">
        <f t="shared" si="37"/>
        <v>0</v>
      </c>
      <c r="X180" s="33">
        <f t="shared" si="38"/>
        <v>0</v>
      </c>
      <c r="Y180" s="33">
        <f t="shared" si="39"/>
        <v>0</v>
      </c>
      <c r="Z180" s="33">
        <f t="shared" si="40"/>
        <v>0</v>
      </c>
      <c r="AB180" s="114"/>
    </row>
    <row r="181" spans="1:28" s="113" customFormat="1" ht="29.25" customHeight="1">
      <c r="A181" s="406"/>
      <c r="B181" s="24">
        <f t="shared" si="43"/>
        <v>0.29166666666666663</v>
      </c>
      <c r="C181" s="24">
        <f t="shared" si="44"/>
        <v>0.33333333333333331</v>
      </c>
      <c r="D181" s="5"/>
      <c r="E181" s="234"/>
      <c r="F181" s="393"/>
      <c r="G181" s="394"/>
      <c r="H181" s="6"/>
      <c r="I181" s="7"/>
      <c r="J181" s="7"/>
      <c r="K181" s="30">
        <f t="shared" si="32"/>
        <v>0</v>
      </c>
      <c r="L181" s="395"/>
      <c r="M181" s="396"/>
      <c r="N181" s="397"/>
      <c r="O181" s="36">
        <f t="shared" si="31"/>
        <v>0</v>
      </c>
      <c r="P181" s="231"/>
      <c r="Q181" s="8"/>
      <c r="R181"/>
      <c r="S181" s="33">
        <f t="shared" si="33"/>
        <v>0</v>
      </c>
      <c r="T181" s="33">
        <f t="shared" si="34"/>
        <v>0</v>
      </c>
      <c r="U181" s="33">
        <f t="shared" si="35"/>
        <v>0</v>
      </c>
      <c r="V181" s="33">
        <f t="shared" si="36"/>
        <v>0</v>
      </c>
      <c r="W181" s="33">
        <f t="shared" si="37"/>
        <v>0</v>
      </c>
      <c r="X181" s="33">
        <f t="shared" si="38"/>
        <v>0</v>
      </c>
      <c r="Y181" s="33">
        <f t="shared" si="39"/>
        <v>0</v>
      </c>
      <c r="Z181" s="33">
        <f t="shared" si="40"/>
        <v>0</v>
      </c>
      <c r="AB181" s="114"/>
    </row>
    <row r="182" spans="1:28" s="113" customFormat="1" ht="29.25" customHeight="1">
      <c r="A182" s="406"/>
      <c r="B182" s="24">
        <f t="shared" si="43"/>
        <v>0.33333333333333331</v>
      </c>
      <c r="C182" s="24">
        <f t="shared" si="44"/>
        <v>0.375</v>
      </c>
      <c r="D182" s="5"/>
      <c r="E182" s="234"/>
      <c r="F182" s="393"/>
      <c r="G182" s="394"/>
      <c r="H182" s="6"/>
      <c r="I182" s="7"/>
      <c r="J182" s="7"/>
      <c r="K182" s="30">
        <f t="shared" si="32"/>
        <v>0</v>
      </c>
      <c r="L182" s="395"/>
      <c r="M182" s="396"/>
      <c r="N182" s="397"/>
      <c r="O182" s="36">
        <f t="shared" si="31"/>
        <v>0</v>
      </c>
      <c r="P182" s="231"/>
      <c r="Q182" s="8"/>
      <c r="R182"/>
      <c r="S182" s="33">
        <f t="shared" si="33"/>
        <v>0</v>
      </c>
      <c r="T182" s="33">
        <f t="shared" si="34"/>
        <v>0</v>
      </c>
      <c r="U182" s="33">
        <f t="shared" si="35"/>
        <v>0</v>
      </c>
      <c r="V182" s="33">
        <f t="shared" si="36"/>
        <v>0</v>
      </c>
      <c r="W182" s="33">
        <f t="shared" si="37"/>
        <v>0</v>
      </c>
      <c r="X182" s="33">
        <f t="shared" si="38"/>
        <v>0</v>
      </c>
      <c r="Y182" s="33">
        <f t="shared" si="39"/>
        <v>0</v>
      </c>
      <c r="Z182" s="33">
        <f t="shared" si="40"/>
        <v>0</v>
      </c>
      <c r="AB182" s="114"/>
    </row>
    <row r="183" spans="1:28" s="113" customFormat="1" ht="29.25" customHeight="1">
      <c r="A183" s="406"/>
      <c r="B183" s="24">
        <f t="shared" si="43"/>
        <v>0.375</v>
      </c>
      <c r="C183" s="24">
        <f t="shared" si="44"/>
        <v>0.41666666666666669</v>
      </c>
      <c r="D183" s="5"/>
      <c r="E183" s="234"/>
      <c r="F183" s="398"/>
      <c r="G183" s="398"/>
      <c r="H183" s="6"/>
      <c r="I183" s="7"/>
      <c r="J183" s="7"/>
      <c r="K183" s="30">
        <f t="shared" si="32"/>
        <v>0</v>
      </c>
      <c r="L183" s="395"/>
      <c r="M183" s="396"/>
      <c r="N183" s="397"/>
      <c r="O183" s="36">
        <f t="shared" si="31"/>
        <v>0</v>
      </c>
      <c r="P183" s="231"/>
      <c r="Q183" s="8"/>
      <c r="R183"/>
      <c r="S183" s="33">
        <f t="shared" si="33"/>
        <v>0</v>
      </c>
      <c r="T183" s="33">
        <f t="shared" si="34"/>
        <v>0</v>
      </c>
      <c r="U183" s="33">
        <f t="shared" si="35"/>
        <v>0</v>
      </c>
      <c r="V183" s="33">
        <f t="shared" si="36"/>
        <v>0</v>
      </c>
      <c r="W183" s="33">
        <f t="shared" si="37"/>
        <v>0</v>
      </c>
      <c r="X183" s="33">
        <f t="shared" si="38"/>
        <v>0</v>
      </c>
      <c r="Y183" s="33">
        <f t="shared" si="39"/>
        <v>0</v>
      </c>
      <c r="Z183" s="33">
        <f t="shared" si="40"/>
        <v>0</v>
      </c>
      <c r="AB183" s="114"/>
    </row>
    <row r="184" spans="1:28" s="113" customFormat="1" ht="29.25" customHeight="1" thickBot="1">
      <c r="A184" s="407"/>
      <c r="B184" s="25">
        <f t="shared" si="43"/>
        <v>0.41666666666666669</v>
      </c>
      <c r="C184" s="25">
        <f t="shared" si="44"/>
        <v>0.45833333333333337</v>
      </c>
      <c r="D184" s="15"/>
      <c r="E184" s="235"/>
      <c r="F184" s="401"/>
      <c r="G184" s="401"/>
      <c r="H184" s="12"/>
      <c r="I184" s="13"/>
      <c r="J184" s="13"/>
      <c r="K184" s="31">
        <f t="shared" si="32"/>
        <v>0</v>
      </c>
      <c r="L184" s="402"/>
      <c r="M184" s="403"/>
      <c r="N184" s="404"/>
      <c r="O184" s="39">
        <f t="shared" si="31"/>
        <v>0</v>
      </c>
      <c r="P184" s="232"/>
      <c r="Q184" s="14"/>
      <c r="R184"/>
      <c r="S184" s="33">
        <f t="shared" si="33"/>
        <v>0</v>
      </c>
      <c r="T184" s="33">
        <f t="shared" si="34"/>
        <v>0</v>
      </c>
      <c r="U184" s="33">
        <f t="shared" si="35"/>
        <v>0</v>
      </c>
      <c r="V184" s="33">
        <f t="shared" si="36"/>
        <v>0</v>
      </c>
      <c r="W184" s="33">
        <f t="shared" si="37"/>
        <v>0</v>
      </c>
      <c r="X184" s="33">
        <f t="shared" si="38"/>
        <v>0</v>
      </c>
      <c r="Y184" s="33">
        <f t="shared" si="39"/>
        <v>0</v>
      </c>
      <c r="Z184" s="33">
        <f t="shared" si="40"/>
        <v>0</v>
      </c>
      <c r="AB184" s="114"/>
    </row>
    <row r="185" spans="1:28" s="113" customFormat="1" ht="29.25" customHeight="1">
      <c r="A185" s="405">
        <f>A154</f>
        <v>0</v>
      </c>
      <c r="B185" s="23">
        <f>B140</f>
        <v>0</v>
      </c>
      <c r="C185" s="23">
        <f>B185+1/24</f>
        <v>4.1666666666666664E-2</v>
      </c>
      <c r="D185" s="1"/>
      <c r="E185" s="233"/>
      <c r="F185" s="408"/>
      <c r="G185" s="409"/>
      <c r="H185" s="2"/>
      <c r="I185" s="3"/>
      <c r="J185" s="3"/>
      <c r="K185" s="29">
        <f t="shared" si="32"/>
        <v>0</v>
      </c>
      <c r="L185" s="410"/>
      <c r="M185" s="411"/>
      <c r="N185" s="412"/>
      <c r="O185" s="35">
        <f t="shared" si="31"/>
        <v>0</v>
      </c>
      <c r="P185" s="233"/>
      <c r="Q185" s="4"/>
      <c r="R185"/>
      <c r="S185" s="33">
        <f t="shared" si="33"/>
        <v>0</v>
      </c>
      <c r="T185" s="33">
        <f t="shared" si="34"/>
        <v>0</v>
      </c>
      <c r="U185" s="33">
        <f t="shared" si="35"/>
        <v>0</v>
      </c>
      <c r="V185" s="33">
        <f t="shared" si="36"/>
        <v>0</v>
      </c>
      <c r="W185" s="33">
        <f t="shared" si="37"/>
        <v>0</v>
      </c>
      <c r="X185" s="33">
        <f t="shared" si="38"/>
        <v>0</v>
      </c>
      <c r="Y185" s="33">
        <f t="shared" si="39"/>
        <v>0</v>
      </c>
      <c r="Z185" s="33">
        <f t="shared" si="40"/>
        <v>0</v>
      </c>
      <c r="AB185" s="114"/>
    </row>
    <row r="186" spans="1:28" s="113" customFormat="1" ht="29.25" customHeight="1">
      <c r="A186" s="406"/>
      <c r="B186" s="24">
        <f>C185</f>
        <v>4.1666666666666664E-2</v>
      </c>
      <c r="C186" s="24">
        <f>B186+1/24</f>
        <v>8.3333333333333329E-2</v>
      </c>
      <c r="D186" s="5"/>
      <c r="E186" s="231"/>
      <c r="F186" s="398"/>
      <c r="G186" s="398"/>
      <c r="H186" s="6"/>
      <c r="I186" s="7"/>
      <c r="J186" s="7"/>
      <c r="K186" s="30">
        <f t="shared" si="32"/>
        <v>0</v>
      </c>
      <c r="L186" s="395"/>
      <c r="M186" s="396"/>
      <c r="N186" s="397"/>
      <c r="O186" s="36">
        <f t="shared" si="31"/>
        <v>0</v>
      </c>
      <c r="P186" s="231"/>
      <c r="Q186" s="8"/>
      <c r="R186"/>
      <c r="S186" s="33">
        <f t="shared" si="33"/>
        <v>0</v>
      </c>
      <c r="T186" s="33">
        <f t="shared" si="34"/>
        <v>0</v>
      </c>
      <c r="U186" s="33">
        <f t="shared" si="35"/>
        <v>0</v>
      </c>
      <c r="V186" s="33">
        <f t="shared" si="36"/>
        <v>0</v>
      </c>
      <c r="W186" s="33">
        <f t="shared" si="37"/>
        <v>0</v>
      </c>
      <c r="X186" s="33">
        <f t="shared" si="38"/>
        <v>0</v>
      </c>
      <c r="Y186" s="33">
        <f t="shared" si="39"/>
        <v>0</v>
      </c>
      <c r="Z186" s="33">
        <f t="shared" si="40"/>
        <v>0</v>
      </c>
      <c r="AB186" s="114"/>
    </row>
    <row r="187" spans="1:28" s="113" customFormat="1" ht="29.25" customHeight="1">
      <c r="A187" s="406"/>
      <c r="B187" s="24">
        <f t="shared" ref="B187:B195" si="45">C186</f>
        <v>8.3333333333333329E-2</v>
      </c>
      <c r="C187" s="24">
        <f t="shared" ref="C187:C195" si="46">B187+1/24</f>
        <v>0.125</v>
      </c>
      <c r="D187" s="5"/>
      <c r="E187" s="231"/>
      <c r="F187" s="398"/>
      <c r="G187" s="398"/>
      <c r="H187" s="6"/>
      <c r="I187" s="7"/>
      <c r="J187" s="7"/>
      <c r="K187" s="30">
        <f t="shared" si="32"/>
        <v>0</v>
      </c>
      <c r="L187" s="395"/>
      <c r="M187" s="396"/>
      <c r="N187" s="397"/>
      <c r="O187" s="36">
        <f t="shared" si="31"/>
        <v>0</v>
      </c>
      <c r="P187" s="231"/>
      <c r="Q187" s="8"/>
      <c r="R187"/>
      <c r="S187" s="33">
        <f t="shared" si="33"/>
        <v>0</v>
      </c>
      <c r="T187" s="33">
        <f t="shared" si="34"/>
        <v>0</v>
      </c>
      <c r="U187" s="33">
        <f t="shared" si="35"/>
        <v>0</v>
      </c>
      <c r="V187" s="33">
        <f t="shared" si="36"/>
        <v>0</v>
      </c>
      <c r="W187" s="33">
        <f t="shared" si="37"/>
        <v>0</v>
      </c>
      <c r="X187" s="33">
        <f t="shared" si="38"/>
        <v>0</v>
      </c>
      <c r="Y187" s="33">
        <f t="shared" si="39"/>
        <v>0</v>
      </c>
      <c r="Z187" s="33">
        <f t="shared" si="40"/>
        <v>0</v>
      </c>
      <c r="AB187" s="114"/>
    </row>
    <row r="188" spans="1:28" s="113" customFormat="1" ht="29.25" customHeight="1">
      <c r="A188" s="406"/>
      <c r="B188" s="24">
        <f t="shared" si="45"/>
        <v>0.125</v>
      </c>
      <c r="C188" s="24">
        <f t="shared" si="46"/>
        <v>0.16666666666666666</v>
      </c>
      <c r="D188" s="5"/>
      <c r="E188" s="231"/>
      <c r="F188" s="398"/>
      <c r="G188" s="398"/>
      <c r="H188" s="6"/>
      <c r="I188" s="7"/>
      <c r="J188" s="7"/>
      <c r="K188" s="30">
        <f t="shared" si="32"/>
        <v>0</v>
      </c>
      <c r="L188" s="395"/>
      <c r="M188" s="396"/>
      <c r="N188" s="397"/>
      <c r="O188" s="36">
        <f t="shared" si="31"/>
        <v>0</v>
      </c>
      <c r="P188" s="231"/>
      <c r="Q188" s="8"/>
      <c r="R188"/>
      <c r="S188" s="33">
        <f t="shared" si="33"/>
        <v>0</v>
      </c>
      <c r="T188" s="33">
        <f t="shared" si="34"/>
        <v>0</v>
      </c>
      <c r="U188" s="33">
        <f t="shared" si="35"/>
        <v>0</v>
      </c>
      <c r="V188" s="33">
        <f t="shared" si="36"/>
        <v>0</v>
      </c>
      <c r="W188" s="33">
        <f t="shared" si="37"/>
        <v>0</v>
      </c>
      <c r="X188" s="33">
        <f t="shared" si="38"/>
        <v>0</v>
      </c>
      <c r="Y188" s="33">
        <f t="shared" si="39"/>
        <v>0</v>
      </c>
      <c r="Z188" s="33">
        <f t="shared" si="40"/>
        <v>0</v>
      </c>
      <c r="AB188" s="114"/>
    </row>
    <row r="189" spans="1:28" s="113" customFormat="1" ht="29.25" customHeight="1">
      <c r="A189" s="406"/>
      <c r="B189" s="24">
        <f t="shared" si="45"/>
        <v>0.16666666666666666</v>
      </c>
      <c r="C189" s="24">
        <f t="shared" si="46"/>
        <v>0.20833333333333331</v>
      </c>
      <c r="D189" s="5"/>
      <c r="E189" s="231"/>
      <c r="F189" s="398"/>
      <c r="G189" s="398"/>
      <c r="H189" s="6"/>
      <c r="I189" s="7"/>
      <c r="J189" s="7"/>
      <c r="K189" s="30">
        <f t="shared" si="32"/>
        <v>0</v>
      </c>
      <c r="L189" s="395"/>
      <c r="M189" s="396"/>
      <c r="N189" s="397"/>
      <c r="O189" s="36">
        <f t="shared" si="31"/>
        <v>0</v>
      </c>
      <c r="P189" s="231"/>
      <c r="Q189" s="8"/>
      <c r="R189"/>
      <c r="S189" s="33">
        <f t="shared" si="33"/>
        <v>0</v>
      </c>
      <c r="T189" s="33">
        <f t="shared" si="34"/>
        <v>0</v>
      </c>
      <c r="U189" s="33">
        <f t="shared" si="35"/>
        <v>0</v>
      </c>
      <c r="V189" s="33">
        <f t="shared" si="36"/>
        <v>0</v>
      </c>
      <c r="W189" s="33">
        <f t="shared" si="37"/>
        <v>0</v>
      </c>
      <c r="X189" s="33">
        <f t="shared" si="38"/>
        <v>0</v>
      </c>
      <c r="Y189" s="33">
        <f t="shared" si="39"/>
        <v>0</v>
      </c>
      <c r="Z189" s="33">
        <f t="shared" si="40"/>
        <v>0</v>
      </c>
      <c r="AB189" s="114"/>
    </row>
    <row r="190" spans="1:28" s="113" customFormat="1" ht="29.25" customHeight="1">
      <c r="A190" s="406"/>
      <c r="B190" s="24">
        <f t="shared" si="45"/>
        <v>0.20833333333333331</v>
      </c>
      <c r="C190" s="24">
        <f t="shared" si="46"/>
        <v>0.24999999999999997</v>
      </c>
      <c r="D190" s="5"/>
      <c r="E190" s="231"/>
      <c r="F190" s="398"/>
      <c r="G190" s="398"/>
      <c r="H190" s="6"/>
      <c r="I190" s="7"/>
      <c r="J190" s="7"/>
      <c r="K190" s="30">
        <f t="shared" si="32"/>
        <v>0</v>
      </c>
      <c r="L190" s="395"/>
      <c r="M190" s="396"/>
      <c r="N190" s="397"/>
      <c r="O190" s="36">
        <f t="shared" si="31"/>
        <v>0</v>
      </c>
      <c r="P190" s="231"/>
      <c r="Q190" s="8"/>
      <c r="R190"/>
      <c r="S190" s="33">
        <f t="shared" si="33"/>
        <v>0</v>
      </c>
      <c r="T190" s="33">
        <f t="shared" si="34"/>
        <v>0</v>
      </c>
      <c r="U190" s="33">
        <f t="shared" si="35"/>
        <v>0</v>
      </c>
      <c r="V190" s="33">
        <f t="shared" si="36"/>
        <v>0</v>
      </c>
      <c r="W190" s="33">
        <f t="shared" si="37"/>
        <v>0</v>
      </c>
      <c r="X190" s="33">
        <f t="shared" si="38"/>
        <v>0</v>
      </c>
      <c r="Y190" s="33">
        <f t="shared" si="39"/>
        <v>0</v>
      </c>
      <c r="Z190" s="33">
        <f t="shared" si="40"/>
        <v>0</v>
      </c>
      <c r="AB190" s="114"/>
    </row>
    <row r="191" spans="1:28" s="113" customFormat="1" ht="29.25" customHeight="1">
      <c r="A191" s="406"/>
      <c r="B191" s="24">
        <f t="shared" si="45"/>
        <v>0.24999999999999997</v>
      </c>
      <c r="C191" s="24">
        <f t="shared" si="46"/>
        <v>0.29166666666666663</v>
      </c>
      <c r="D191" s="5"/>
      <c r="E191" s="234"/>
      <c r="F191" s="398"/>
      <c r="G191" s="398"/>
      <c r="H191" s="6"/>
      <c r="I191" s="7"/>
      <c r="J191" s="7"/>
      <c r="K191" s="30">
        <f t="shared" si="32"/>
        <v>0</v>
      </c>
      <c r="L191" s="395"/>
      <c r="M191" s="396"/>
      <c r="N191" s="397"/>
      <c r="O191" s="36">
        <f t="shared" si="31"/>
        <v>0</v>
      </c>
      <c r="P191" s="231"/>
      <c r="Q191" s="8"/>
      <c r="R191"/>
      <c r="S191" s="33">
        <f t="shared" si="33"/>
        <v>0</v>
      </c>
      <c r="T191" s="33">
        <f t="shared" si="34"/>
        <v>0</v>
      </c>
      <c r="U191" s="33">
        <f t="shared" si="35"/>
        <v>0</v>
      </c>
      <c r="V191" s="33">
        <f t="shared" si="36"/>
        <v>0</v>
      </c>
      <c r="W191" s="33">
        <f t="shared" si="37"/>
        <v>0</v>
      </c>
      <c r="X191" s="33">
        <f t="shared" si="38"/>
        <v>0</v>
      </c>
      <c r="Y191" s="33">
        <f t="shared" si="39"/>
        <v>0</v>
      </c>
      <c r="Z191" s="33">
        <f t="shared" si="40"/>
        <v>0</v>
      </c>
      <c r="AB191" s="114"/>
    </row>
    <row r="192" spans="1:28" s="113" customFormat="1" ht="29.25" customHeight="1">
      <c r="A192" s="406"/>
      <c r="B192" s="24">
        <f t="shared" si="45"/>
        <v>0.29166666666666663</v>
      </c>
      <c r="C192" s="24">
        <f t="shared" si="46"/>
        <v>0.33333333333333331</v>
      </c>
      <c r="D192" s="5"/>
      <c r="E192" s="234"/>
      <c r="F192" s="393"/>
      <c r="G192" s="394"/>
      <c r="H192" s="6"/>
      <c r="I192" s="7"/>
      <c r="J192" s="7"/>
      <c r="K192" s="30">
        <f t="shared" si="32"/>
        <v>0</v>
      </c>
      <c r="L192" s="395"/>
      <c r="M192" s="396"/>
      <c r="N192" s="397"/>
      <c r="O192" s="36">
        <f t="shared" si="31"/>
        <v>0</v>
      </c>
      <c r="P192" s="231"/>
      <c r="Q192" s="8"/>
      <c r="R192"/>
      <c r="S192" s="33">
        <f t="shared" si="33"/>
        <v>0</v>
      </c>
      <c r="T192" s="33">
        <f t="shared" si="34"/>
        <v>0</v>
      </c>
      <c r="U192" s="33">
        <f t="shared" si="35"/>
        <v>0</v>
      </c>
      <c r="V192" s="33">
        <f t="shared" si="36"/>
        <v>0</v>
      </c>
      <c r="W192" s="33">
        <f t="shared" si="37"/>
        <v>0</v>
      </c>
      <c r="X192" s="33">
        <f t="shared" si="38"/>
        <v>0</v>
      </c>
      <c r="Y192" s="33">
        <f t="shared" si="39"/>
        <v>0</v>
      </c>
      <c r="Z192" s="33">
        <f t="shared" si="40"/>
        <v>0</v>
      </c>
      <c r="AB192" s="114"/>
    </row>
    <row r="193" spans="1:28" s="113" customFormat="1" ht="29.25" customHeight="1">
      <c r="A193" s="406"/>
      <c r="B193" s="24">
        <f t="shared" si="45"/>
        <v>0.33333333333333331</v>
      </c>
      <c r="C193" s="24">
        <f t="shared" si="46"/>
        <v>0.375</v>
      </c>
      <c r="D193" s="5"/>
      <c r="E193" s="234"/>
      <c r="F193" s="393"/>
      <c r="G193" s="394"/>
      <c r="H193" s="6"/>
      <c r="I193" s="7"/>
      <c r="J193" s="7"/>
      <c r="K193" s="30">
        <f t="shared" si="32"/>
        <v>0</v>
      </c>
      <c r="L193" s="395"/>
      <c r="M193" s="396"/>
      <c r="N193" s="397"/>
      <c r="O193" s="36">
        <f t="shared" si="31"/>
        <v>0</v>
      </c>
      <c r="P193" s="231"/>
      <c r="Q193" s="8"/>
      <c r="R193"/>
      <c r="S193" s="33">
        <f t="shared" si="33"/>
        <v>0</v>
      </c>
      <c r="T193" s="33">
        <f t="shared" si="34"/>
        <v>0</v>
      </c>
      <c r="U193" s="33">
        <f t="shared" si="35"/>
        <v>0</v>
      </c>
      <c r="V193" s="33">
        <f t="shared" si="36"/>
        <v>0</v>
      </c>
      <c r="W193" s="33">
        <f t="shared" si="37"/>
        <v>0</v>
      </c>
      <c r="X193" s="33">
        <f t="shared" si="38"/>
        <v>0</v>
      </c>
      <c r="Y193" s="33">
        <f t="shared" si="39"/>
        <v>0</v>
      </c>
      <c r="Z193" s="33">
        <f t="shared" si="40"/>
        <v>0</v>
      </c>
      <c r="AB193" s="114"/>
    </row>
    <row r="194" spans="1:28" ht="29.25" customHeight="1">
      <c r="A194" s="406"/>
      <c r="B194" s="24">
        <f t="shared" si="45"/>
        <v>0.375</v>
      </c>
      <c r="C194" s="24">
        <f t="shared" si="46"/>
        <v>0.41666666666666669</v>
      </c>
      <c r="D194" s="5"/>
      <c r="E194" s="234"/>
      <c r="F194" s="398"/>
      <c r="G194" s="398"/>
      <c r="H194" s="6"/>
      <c r="I194" s="7"/>
      <c r="J194" s="7"/>
      <c r="K194" s="30">
        <f t="shared" si="32"/>
        <v>0</v>
      </c>
      <c r="L194" s="395"/>
      <c r="M194" s="396"/>
      <c r="N194" s="397"/>
      <c r="O194" s="36">
        <f t="shared" si="31"/>
        <v>0</v>
      </c>
      <c r="P194" s="231"/>
      <c r="Q194" s="8"/>
      <c r="S194" s="33">
        <f t="shared" si="33"/>
        <v>0</v>
      </c>
      <c r="T194" s="33">
        <f t="shared" si="34"/>
        <v>0</v>
      </c>
      <c r="U194" s="33">
        <f t="shared" si="35"/>
        <v>0</v>
      </c>
      <c r="V194" s="33">
        <f t="shared" si="36"/>
        <v>0</v>
      </c>
      <c r="W194" s="33">
        <f t="shared" si="37"/>
        <v>0</v>
      </c>
      <c r="X194" s="33">
        <f t="shared" si="38"/>
        <v>0</v>
      </c>
      <c r="Y194" s="33">
        <f t="shared" si="39"/>
        <v>0</v>
      </c>
      <c r="Z194" s="33">
        <f t="shared" si="40"/>
        <v>0</v>
      </c>
      <c r="AB194" s="114"/>
    </row>
    <row r="195" spans="1:28" ht="29.25" customHeight="1" thickBot="1">
      <c r="A195" s="407"/>
      <c r="B195" s="25">
        <f t="shared" si="45"/>
        <v>0.41666666666666669</v>
      </c>
      <c r="C195" s="25">
        <f t="shared" si="46"/>
        <v>0.45833333333333337</v>
      </c>
      <c r="D195" s="15"/>
      <c r="E195" s="235"/>
      <c r="F195" s="401"/>
      <c r="G195" s="401"/>
      <c r="H195" s="12"/>
      <c r="I195" s="13"/>
      <c r="J195" s="13"/>
      <c r="K195" s="31">
        <f t="shared" si="32"/>
        <v>0</v>
      </c>
      <c r="L195" s="402"/>
      <c r="M195" s="403"/>
      <c r="N195" s="404"/>
      <c r="O195" s="39">
        <f t="shared" si="31"/>
        <v>0</v>
      </c>
      <c r="P195" s="232"/>
      <c r="Q195" s="14"/>
      <c r="S195" s="33">
        <f t="shared" si="33"/>
        <v>0</v>
      </c>
      <c r="T195" s="33">
        <f t="shared" si="34"/>
        <v>0</v>
      </c>
      <c r="U195" s="33">
        <f t="shared" si="35"/>
        <v>0</v>
      </c>
      <c r="V195" s="33">
        <f t="shared" si="36"/>
        <v>0</v>
      </c>
      <c r="W195" s="33">
        <f t="shared" si="37"/>
        <v>0</v>
      </c>
      <c r="X195" s="33">
        <f t="shared" si="38"/>
        <v>0</v>
      </c>
      <c r="Y195" s="33">
        <f t="shared" si="39"/>
        <v>0</v>
      </c>
      <c r="Z195" s="33">
        <f t="shared" si="40"/>
        <v>0</v>
      </c>
      <c r="AB195" s="114"/>
    </row>
    <row r="196" spans="1:28" ht="29.25" customHeight="1">
      <c r="A196" s="405">
        <f>A155</f>
        <v>0</v>
      </c>
      <c r="B196" s="23">
        <f>B142</f>
        <v>0</v>
      </c>
      <c r="C196" s="23">
        <f>B196+1/24</f>
        <v>4.1666666666666664E-2</v>
      </c>
      <c r="D196" s="1"/>
      <c r="E196" s="233"/>
      <c r="F196" s="408"/>
      <c r="G196" s="409"/>
      <c r="H196" s="2"/>
      <c r="I196" s="3"/>
      <c r="J196" s="3"/>
      <c r="K196" s="29">
        <f t="shared" si="32"/>
        <v>0</v>
      </c>
      <c r="L196" s="410"/>
      <c r="M196" s="411"/>
      <c r="N196" s="412"/>
      <c r="O196" s="35">
        <f t="shared" si="31"/>
        <v>0</v>
      </c>
      <c r="P196" s="233"/>
      <c r="Q196" s="4"/>
      <c r="S196" s="33">
        <f t="shared" si="33"/>
        <v>0</v>
      </c>
      <c r="T196" s="33">
        <f t="shared" si="34"/>
        <v>0</v>
      </c>
      <c r="U196" s="33">
        <f t="shared" si="35"/>
        <v>0</v>
      </c>
      <c r="V196" s="33">
        <f t="shared" si="36"/>
        <v>0</v>
      </c>
      <c r="W196" s="33">
        <f t="shared" si="37"/>
        <v>0</v>
      </c>
      <c r="X196" s="33">
        <f t="shared" si="38"/>
        <v>0</v>
      </c>
      <c r="Y196" s="33">
        <f t="shared" si="39"/>
        <v>0</v>
      </c>
      <c r="Z196" s="33">
        <f t="shared" si="40"/>
        <v>0</v>
      </c>
      <c r="AB196" s="114"/>
    </row>
    <row r="197" spans="1:28" ht="29.25" customHeight="1">
      <c r="A197" s="406"/>
      <c r="B197" s="24">
        <f>C196</f>
        <v>4.1666666666666664E-2</v>
      </c>
      <c r="C197" s="24">
        <f>B197+1/24</f>
        <v>8.3333333333333329E-2</v>
      </c>
      <c r="D197" s="5"/>
      <c r="E197" s="231"/>
      <c r="F197" s="398"/>
      <c r="G197" s="398"/>
      <c r="H197" s="6"/>
      <c r="I197" s="7"/>
      <c r="J197" s="7"/>
      <c r="K197" s="30">
        <f t="shared" si="32"/>
        <v>0</v>
      </c>
      <c r="L197" s="395"/>
      <c r="M197" s="396"/>
      <c r="N197" s="397"/>
      <c r="O197" s="36">
        <f t="shared" si="31"/>
        <v>0</v>
      </c>
      <c r="P197" s="231"/>
      <c r="Q197" s="8"/>
      <c r="S197" s="33">
        <f t="shared" si="33"/>
        <v>0</v>
      </c>
      <c r="T197" s="33">
        <f t="shared" si="34"/>
        <v>0</v>
      </c>
      <c r="U197" s="33">
        <f t="shared" si="35"/>
        <v>0</v>
      </c>
      <c r="V197" s="33">
        <f t="shared" si="36"/>
        <v>0</v>
      </c>
      <c r="W197" s="33">
        <f t="shared" si="37"/>
        <v>0</v>
      </c>
      <c r="X197" s="33">
        <f t="shared" si="38"/>
        <v>0</v>
      </c>
      <c r="Y197" s="33">
        <f t="shared" si="39"/>
        <v>0</v>
      </c>
      <c r="Z197" s="33">
        <f t="shared" si="40"/>
        <v>0</v>
      </c>
      <c r="AB197" s="114"/>
    </row>
    <row r="198" spans="1:28" ht="29.25" customHeight="1">
      <c r="A198" s="406"/>
      <c r="B198" s="24">
        <f t="shared" ref="B198:B206" si="47">C197</f>
        <v>8.3333333333333329E-2</v>
      </c>
      <c r="C198" s="24">
        <f t="shared" ref="C198:C206" si="48">B198+1/24</f>
        <v>0.125</v>
      </c>
      <c r="D198" s="5"/>
      <c r="E198" s="231"/>
      <c r="F198" s="398"/>
      <c r="G198" s="398"/>
      <c r="H198" s="6"/>
      <c r="I198" s="7"/>
      <c r="J198" s="7"/>
      <c r="K198" s="30">
        <f t="shared" si="32"/>
        <v>0</v>
      </c>
      <c r="L198" s="395"/>
      <c r="M198" s="396"/>
      <c r="N198" s="397"/>
      <c r="O198" s="36">
        <f t="shared" si="31"/>
        <v>0</v>
      </c>
      <c r="P198" s="231"/>
      <c r="Q198" s="8"/>
      <c r="S198" s="33">
        <f t="shared" si="33"/>
        <v>0</v>
      </c>
      <c r="T198" s="33">
        <f t="shared" si="34"/>
        <v>0</v>
      </c>
      <c r="U198" s="33">
        <f t="shared" si="35"/>
        <v>0</v>
      </c>
      <c r="V198" s="33">
        <f t="shared" si="36"/>
        <v>0</v>
      </c>
      <c r="W198" s="33">
        <f t="shared" si="37"/>
        <v>0</v>
      </c>
      <c r="X198" s="33">
        <f t="shared" si="38"/>
        <v>0</v>
      </c>
      <c r="Y198" s="33">
        <f t="shared" si="39"/>
        <v>0</v>
      </c>
      <c r="Z198" s="33">
        <f t="shared" si="40"/>
        <v>0</v>
      </c>
      <c r="AB198" s="114"/>
    </row>
    <row r="199" spans="1:28" ht="29.25" customHeight="1">
      <c r="A199" s="406"/>
      <c r="B199" s="24">
        <f t="shared" si="47"/>
        <v>0.125</v>
      </c>
      <c r="C199" s="24">
        <f t="shared" si="48"/>
        <v>0.16666666666666666</v>
      </c>
      <c r="D199" s="5"/>
      <c r="E199" s="231"/>
      <c r="F199" s="398"/>
      <c r="G199" s="398"/>
      <c r="H199" s="6"/>
      <c r="I199" s="7"/>
      <c r="J199" s="7"/>
      <c r="K199" s="30">
        <f t="shared" si="32"/>
        <v>0</v>
      </c>
      <c r="L199" s="395"/>
      <c r="M199" s="396"/>
      <c r="N199" s="397"/>
      <c r="O199" s="36">
        <f t="shared" si="31"/>
        <v>0</v>
      </c>
      <c r="P199" s="231"/>
      <c r="Q199" s="8"/>
      <c r="S199" s="33">
        <f t="shared" si="33"/>
        <v>0</v>
      </c>
      <c r="T199" s="33">
        <f t="shared" si="34"/>
        <v>0</v>
      </c>
      <c r="U199" s="33">
        <f t="shared" si="35"/>
        <v>0</v>
      </c>
      <c r="V199" s="33">
        <f t="shared" si="36"/>
        <v>0</v>
      </c>
      <c r="W199" s="33">
        <f t="shared" si="37"/>
        <v>0</v>
      </c>
      <c r="X199" s="33">
        <f t="shared" si="38"/>
        <v>0</v>
      </c>
      <c r="Y199" s="33">
        <f t="shared" si="39"/>
        <v>0</v>
      </c>
      <c r="Z199" s="33">
        <f t="shared" si="40"/>
        <v>0</v>
      </c>
      <c r="AB199" s="114"/>
    </row>
    <row r="200" spans="1:28" ht="29.25" customHeight="1">
      <c r="A200" s="406"/>
      <c r="B200" s="24">
        <f t="shared" si="47"/>
        <v>0.16666666666666666</v>
      </c>
      <c r="C200" s="24">
        <f t="shared" si="48"/>
        <v>0.20833333333333331</v>
      </c>
      <c r="D200" s="5"/>
      <c r="E200" s="231"/>
      <c r="F200" s="398"/>
      <c r="G200" s="398"/>
      <c r="H200" s="6"/>
      <c r="I200" s="7"/>
      <c r="J200" s="7"/>
      <c r="K200" s="30">
        <f t="shared" si="32"/>
        <v>0</v>
      </c>
      <c r="L200" s="395"/>
      <c r="M200" s="396"/>
      <c r="N200" s="397"/>
      <c r="O200" s="36">
        <f t="shared" si="31"/>
        <v>0</v>
      </c>
      <c r="P200" s="231"/>
      <c r="Q200" s="8"/>
      <c r="S200" s="33">
        <f t="shared" si="33"/>
        <v>0</v>
      </c>
      <c r="T200" s="33">
        <f t="shared" si="34"/>
        <v>0</v>
      </c>
      <c r="U200" s="33">
        <f t="shared" si="35"/>
        <v>0</v>
      </c>
      <c r="V200" s="33">
        <f t="shared" si="36"/>
        <v>0</v>
      </c>
      <c r="W200" s="33">
        <f t="shared" si="37"/>
        <v>0</v>
      </c>
      <c r="X200" s="33">
        <f t="shared" si="38"/>
        <v>0</v>
      </c>
      <c r="Y200" s="33">
        <f t="shared" si="39"/>
        <v>0</v>
      </c>
      <c r="Z200" s="33">
        <f t="shared" si="40"/>
        <v>0</v>
      </c>
      <c r="AB200" s="114"/>
    </row>
    <row r="201" spans="1:28" ht="29.25" customHeight="1">
      <c r="A201" s="406"/>
      <c r="B201" s="24">
        <f t="shared" si="47"/>
        <v>0.20833333333333331</v>
      </c>
      <c r="C201" s="24">
        <f t="shared" si="48"/>
        <v>0.24999999999999997</v>
      </c>
      <c r="D201" s="5"/>
      <c r="E201" s="231"/>
      <c r="F201" s="398"/>
      <c r="G201" s="398"/>
      <c r="H201" s="6"/>
      <c r="I201" s="7"/>
      <c r="J201" s="7"/>
      <c r="K201" s="30">
        <f t="shared" si="32"/>
        <v>0</v>
      </c>
      <c r="L201" s="395"/>
      <c r="M201" s="396"/>
      <c r="N201" s="397"/>
      <c r="O201" s="36">
        <f t="shared" si="31"/>
        <v>0</v>
      </c>
      <c r="P201" s="231"/>
      <c r="Q201" s="8"/>
      <c r="S201" s="33">
        <f t="shared" si="33"/>
        <v>0</v>
      </c>
      <c r="T201" s="33">
        <f t="shared" si="34"/>
        <v>0</v>
      </c>
      <c r="U201" s="33">
        <f t="shared" si="35"/>
        <v>0</v>
      </c>
      <c r="V201" s="33">
        <f t="shared" si="36"/>
        <v>0</v>
      </c>
      <c r="W201" s="33">
        <f t="shared" si="37"/>
        <v>0</v>
      </c>
      <c r="X201" s="33">
        <f t="shared" si="38"/>
        <v>0</v>
      </c>
      <c r="Y201" s="33">
        <f t="shared" si="39"/>
        <v>0</v>
      </c>
      <c r="Z201" s="33">
        <f t="shared" si="40"/>
        <v>0</v>
      </c>
      <c r="AB201" s="114"/>
    </row>
    <row r="202" spans="1:28" ht="29.25" customHeight="1">
      <c r="A202" s="406"/>
      <c r="B202" s="24">
        <f t="shared" si="47"/>
        <v>0.24999999999999997</v>
      </c>
      <c r="C202" s="24">
        <f t="shared" si="48"/>
        <v>0.29166666666666663</v>
      </c>
      <c r="D202" s="5"/>
      <c r="E202" s="234"/>
      <c r="F202" s="398"/>
      <c r="G202" s="398"/>
      <c r="H202" s="6"/>
      <c r="I202" s="7"/>
      <c r="J202" s="7"/>
      <c r="K202" s="30">
        <f t="shared" si="32"/>
        <v>0</v>
      </c>
      <c r="L202" s="395"/>
      <c r="M202" s="396"/>
      <c r="N202" s="397"/>
      <c r="O202" s="36">
        <f t="shared" si="31"/>
        <v>0</v>
      </c>
      <c r="P202" s="231"/>
      <c r="Q202" s="8"/>
      <c r="S202" s="33">
        <f t="shared" si="33"/>
        <v>0</v>
      </c>
      <c r="T202" s="33">
        <f t="shared" si="34"/>
        <v>0</v>
      </c>
      <c r="U202" s="33">
        <f t="shared" si="35"/>
        <v>0</v>
      </c>
      <c r="V202" s="33">
        <f t="shared" si="36"/>
        <v>0</v>
      </c>
      <c r="W202" s="33">
        <f t="shared" si="37"/>
        <v>0</v>
      </c>
      <c r="X202" s="33">
        <f t="shared" si="38"/>
        <v>0</v>
      </c>
      <c r="Y202" s="33">
        <f t="shared" si="39"/>
        <v>0</v>
      </c>
      <c r="Z202" s="33">
        <f t="shared" si="40"/>
        <v>0</v>
      </c>
      <c r="AB202" s="114"/>
    </row>
    <row r="203" spans="1:28" ht="29.25" customHeight="1">
      <c r="A203" s="406"/>
      <c r="B203" s="24">
        <f t="shared" si="47"/>
        <v>0.29166666666666663</v>
      </c>
      <c r="C203" s="24">
        <f t="shared" si="48"/>
        <v>0.33333333333333331</v>
      </c>
      <c r="D203" s="5"/>
      <c r="E203" s="234"/>
      <c r="F203" s="393"/>
      <c r="G203" s="394"/>
      <c r="H203" s="6"/>
      <c r="I203" s="7"/>
      <c r="J203" s="7"/>
      <c r="K203" s="30">
        <f t="shared" si="32"/>
        <v>0</v>
      </c>
      <c r="L203" s="395"/>
      <c r="M203" s="396"/>
      <c r="N203" s="397"/>
      <c r="O203" s="36">
        <f t="shared" si="31"/>
        <v>0</v>
      </c>
      <c r="P203" s="231"/>
      <c r="Q203" s="8"/>
      <c r="S203" s="33">
        <f t="shared" si="33"/>
        <v>0</v>
      </c>
      <c r="T203" s="33">
        <f t="shared" si="34"/>
        <v>0</v>
      </c>
      <c r="U203" s="33">
        <f t="shared" si="35"/>
        <v>0</v>
      </c>
      <c r="V203" s="33">
        <f t="shared" si="36"/>
        <v>0</v>
      </c>
      <c r="W203" s="33">
        <f t="shared" si="37"/>
        <v>0</v>
      </c>
      <c r="X203" s="33">
        <f t="shared" si="38"/>
        <v>0</v>
      </c>
      <c r="Y203" s="33">
        <f t="shared" si="39"/>
        <v>0</v>
      </c>
      <c r="Z203" s="33">
        <f t="shared" si="40"/>
        <v>0</v>
      </c>
      <c r="AB203" s="114"/>
    </row>
    <row r="204" spans="1:28" ht="29.25" customHeight="1">
      <c r="A204" s="406"/>
      <c r="B204" s="24">
        <f t="shared" si="47"/>
        <v>0.33333333333333331</v>
      </c>
      <c r="C204" s="24">
        <f t="shared" si="48"/>
        <v>0.375</v>
      </c>
      <c r="D204" s="5"/>
      <c r="E204" s="234"/>
      <c r="F204" s="393"/>
      <c r="G204" s="394"/>
      <c r="H204" s="6"/>
      <c r="I204" s="7"/>
      <c r="J204" s="7"/>
      <c r="K204" s="30">
        <f t="shared" si="32"/>
        <v>0</v>
      </c>
      <c r="L204" s="395"/>
      <c r="M204" s="396"/>
      <c r="N204" s="397"/>
      <c r="O204" s="36">
        <f t="shared" si="31"/>
        <v>0</v>
      </c>
      <c r="P204" s="231"/>
      <c r="Q204" s="8"/>
      <c r="S204" s="33">
        <f t="shared" si="33"/>
        <v>0</v>
      </c>
      <c r="T204" s="33">
        <f t="shared" si="34"/>
        <v>0</v>
      </c>
      <c r="U204" s="33">
        <f t="shared" si="35"/>
        <v>0</v>
      </c>
      <c r="V204" s="33">
        <f t="shared" si="36"/>
        <v>0</v>
      </c>
      <c r="W204" s="33">
        <f t="shared" si="37"/>
        <v>0</v>
      </c>
      <c r="X204" s="33">
        <f t="shared" si="38"/>
        <v>0</v>
      </c>
      <c r="Y204" s="33">
        <f t="shared" si="39"/>
        <v>0</v>
      </c>
      <c r="Z204" s="33">
        <f t="shared" si="40"/>
        <v>0</v>
      </c>
      <c r="AB204" s="114"/>
    </row>
    <row r="205" spans="1:28" ht="29.25" customHeight="1">
      <c r="A205" s="406"/>
      <c r="B205" s="24">
        <f t="shared" si="47"/>
        <v>0.375</v>
      </c>
      <c r="C205" s="24">
        <f t="shared" si="48"/>
        <v>0.41666666666666669</v>
      </c>
      <c r="D205" s="5"/>
      <c r="E205" s="234"/>
      <c r="F205" s="398"/>
      <c r="G205" s="398"/>
      <c r="H205" s="6"/>
      <c r="I205" s="7"/>
      <c r="J205" s="7"/>
      <c r="K205" s="30">
        <f t="shared" si="32"/>
        <v>0</v>
      </c>
      <c r="L205" s="395"/>
      <c r="M205" s="396"/>
      <c r="N205" s="397"/>
      <c r="O205" s="36">
        <f t="shared" si="31"/>
        <v>0</v>
      </c>
      <c r="P205" s="231"/>
      <c r="Q205" s="8"/>
      <c r="S205" s="33">
        <f t="shared" si="33"/>
        <v>0</v>
      </c>
      <c r="T205" s="33">
        <f t="shared" si="34"/>
        <v>0</v>
      </c>
      <c r="U205" s="33">
        <f t="shared" si="35"/>
        <v>0</v>
      </c>
      <c r="V205" s="33">
        <f t="shared" si="36"/>
        <v>0</v>
      </c>
      <c r="W205" s="33">
        <f t="shared" si="37"/>
        <v>0</v>
      </c>
      <c r="X205" s="33">
        <f t="shared" si="38"/>
        <v>0</v>
      </c>
      <c r="Y205" s="33">
        <f t="shared" si="39"/>
        <v>0</v>
      </c>
      <c r="Z205" s="33">
        <f t="shared" si="40"/>
        <v>0</v>
      </c>
      <c r="AB205" s="114"/>
    </row>
    <row r="206" spans="1:28" ht="29.25" customHeight="1" thickBot="1">
      <c r="A206" s="407"/>
      <c r="B206" s="25">
        <f t="shared" si="47"/>
        <v>0.41666666666666669</v>
      </c>
      <c r="C206" s="25">
        <f t="shared" si="48"/>
        <v>0.45833333333333337</v>
      </c>
      <c r="D206" s="15"/>
      <c r="E206" s="235"/>
      <c r="F206" s="401"/>
      <c r="G206" s="401"/>
      <c r="H206" s="12"/>
      <c r="I206" s="13"/>
      <c r="J206" s="13"/>
      <c r="K206" s="31">
        <f t="shared" si="32"/>
        <v>0</v>
      </c>
      <c r="L206" s="402"/>
      <c r="M206" s="403"/>
      <c r="N206" s="404"/>
      <c r="O206" s="232">
        <f t="shared" si="31"/>
        <v>0</v>
      </c>
      <c r="P206" s="232"/>
      <c r="Q206" s="14"/>
      <c r="S206" s="33">
        <f t="shared" si="33"/>
        <v>0</v>
      </c>
      <c r="T206" s="33">
        <f t="shared" si="34"/>
        <v>0</v>
      </c>
      <c r="U206" s="33">
        <f t="shared" si="35"/>
        <v>0</v>
      </c>
      <c r="V206" s="33">
        <f t="shared" si="36"/>
        <v>0</v>
      </c>
      <c r="W206" s="33">
        <f t="shared" si="37"/>
        <v>0</v>
      </c>
      <c r="X206" s="33">
        <f t="shared" si="38"/>
        <v>0</v>
      </c>
      <c r="Y206" s="33">
        <f t="shared" si="39"/>
        <v>0</v>
      </c>
      <c r="Z206" s="33">
        <f t="shared" si="40"/>
        <v>0</v>
      </c>
      <c r="AB206" s="114"/>
    </row>
    <row r="207" spans="1:28" ht="29.25" customHeight="1">
      <c r="A207" s="406">
        <f>A156</f>
        <v>0</v>
      </c>
      <c r="B207" s="23">
        <f>B144</f>
        <v>0</v>
      </c>
      <c r="C207" s="23">
        <f>B207+1/24</f>
        <v>4.1666666666666664E-2</v>
      </c>
      <c r="D207" s="1"/>
      <c r="E207" s="233"/>
      <c r="F207" s="408"/>
      <c r="G207" s="409"/>
      <c r="H207" s="2"/>
      <c r="I207" s="3"/>
      <c r="J207" s="3"/>
      <c r="K207" s="29">
        <f t="shared" si="32"/>
        <v>0</v>
      </c>
      <c r="L207" s="410"/>
      <c r="M207" s="411"/>
      <c r="N207" s="412"/>
      <c r="O207" s="35">
        <f t="shared" si="31"/>
        <v>0</v>
      </c>
      <c r="P207" s="233"/>
      <c r="Q207" s="4"/>
      <c r="S207" s="33">
        <f t="shared" si="33"/>
        <v>0</v>
      </c>
      <c r="T207" s="33">
        <f t="shared" si="34"/>
        <v>0</v>
      </c>
      <c r="U207" s="33">
        <f t="shared" si="35"/>
        <v>0</v>
      </c>
      <c r="V207" s="33">
        <f t="shared" si="36"/>
        <v>0</v>
      </c>
      <c r="W207" s="33">
        <f t="shared" si="37"/>
        <v>0</v>
      </c>
      <c r="X207" s="33">
        <f t="shared" si="38"/>
        <v>0</v>
      </c>
      <c r="Y207" s="33">
        <f t="shared" si="39"/>
        <v>0</v>
      </c>
      <c r="Z207" s="33">
        <f t="shared" si="40"/>
        <v>0</v>
      </c>
      <c r="AB207" s="114"/>
    </row>
    <row r="208" spans="1:28" ht="29.25" customHeight="1">
      <c r="A208" s="406"/>
      <c r="B208" s="24">
        <f>C207</f>
        <v>4.1666666666666664E-2</v>
      </c>
      <c r="C208" s="24">
        <f>B208+1/24</f>
        <v>8.3333333333333329E-2</v>
      </c>
      <c r="D208" s="5"/>
      <c r="E208" s="231"/>
      <c r="F208" s="393"/>
      <c r="G208" s="394"/>
      <c r="H208" s="6"/>
      <c r="I208" s="7"/>
      <c r="J208" s="7"/>
      <c r="K208" s="30">
        <f t="shared" si="32"/>
        <v>0</v>
      </c>
      <c r="L208" s="395"/>
      <c r="M208" s="396"/>
      <c r="N208" s="397"/>
      <c r="O208" s="36">
        <f t="shared" si="31"/>
        <v>0</v>
      </c>
      <c r="P208" s="231"/>
      <c r="Q208" s="8"/>
      <c r="S208" s="33">
        <f t="shared" si="33"/>
        <v>0</v>
      </c>
      <c r="T208" s="33">
        <f t="shared" si="34"/>
        <v>0</v>
      </c>
      <c r="U208" s="33">
        <f t="shared" si="35"/>
        <v>0</v>
      </c>
      <c r="V208" s="33">
        <f t="shared" si="36"/>
        <v>0</v>
      </c>
      <c r="W208" s="33">
        <f t="shared" si="37"/>
        <v>0</v>
      </c>
      <c r="X208" s="33">
        <f t="shared" si="38"/>
        <v>0</v>
      </c>
      <c r="Y208" s="33">
        <f t="shared" si="39"/>
        <v>0</v>
      </c>
      <c r="Z208" s="33">
        <f t="shared" si="40"/>
        <v>0</v>
      </c>
      <c r="AB208" s="114"/>
    </row>
    <row r="209" spans="1:28" ht="29.25" customHeight="1">
      <c r="A209" s="406"/>
      <c r="B209" s="24">
        <f t="shared" ref="B209:B217" si="49">C208</f>
        <v>8.3333333333333329E-2</v>
      </c>
      <c r="C209" s="24">
        <f t="shared" ref="C209:C217" si="50">B209+1/24</f>
        <v>0.125</v>
      </c>
      <c r="D209" s="5"/>
      <c r="E209" s="231"/>
      <c r="F209" s="398"/>
      <c r="G209" s="398"/>
      <c r="H209" s="6"/>
      <c r="I209" s="7"/>
      <c r="J209" s="7"/>
      <c r="K209" s="30">
        <f t="shared" si="32"/>
        <v>0</v>
      </c>
      <c r="L209" s="395"/>
      <c r="M209" s="396"/>
      <c r="N209" s="397"/>
      <c r="O209" s="36">
        <f t="shared" si="31"/>
        <v>0</v>
      </c>
      <c r="P209" s="231"/>
      <c r="Q209" s="8"/>
      <c r="S209" s="33">
        <f t="shared" si="33"/>
        <v>0</v>
      </c>
      <c r="T209" s="33">
        <f t="shared" si="34"/>
        <v>0</v>
      </c>
      <c r="U209" s="33">
        <f t="shared" si="35"/>
        <v>0</v>
      </c>
      <c r="V209" s="33">
        <f t="shared" si="36"/>
        <v>0</v>
      </c>
      <c r="W209" s="33">
        <f t="shared" si="37"/>
        <v>0</v>
      </c>
      <c r="X209" s="33">
        <f t="shared" si="38"/>
        <v>0</v>
      </c>
      <c r="Y209" s="33">
        <f t="shared" si="39"/>
        <v>0</v>
      </c>
      <c r="Z209" s="33">
        <f t="shared" si="40"/>
        <v>0</v>
      </c>
      <c r="AB209" s="114"/>
    </row>
    <row r="210" spans="1:28" ht="29.25" customHeight="1">
      <c r="A210" s="406"/>
      <c r="B210" s="24">
        <f t="shared" si="49"/>
        <v>0.125</v>
      </c>
      <c r="C210" s="24">
        <f t="shared" si="50"/>
        <v>0.16666666666666666</v>
      </c>
      <c r="D210" s="5"/>
      <c r="E210" s="231"/>
      <c r="F210" s="398"/>
      <c r="G210" s="398"/>
      <c r="H210" s="6"/>
      <c r="I210" s="7"/>
      <c r="J210" s="7"/>
      <c r="K210" s="30">
        <f t="shared" si="32"/>
        <v>0</v>
      </c>
      <c r="L210" s="395"/>
      <c r="M210" s="396"/>
      <c r="N210" s="397"/>
      <c r="O210" s="36">
        <f t="shared" si="31"/>
        <v>0</v>
      </c>
      <c r="P210" s="231"/>
      <c r="Q210" s="8"/>
      <c r="S210" s="33">
        <f t="shared" si="33"/>
        <v>0</v>
      </c>
      <c r="T210" s="33">
        <f t="shared" si="34"/>
        <v>0</v>
      </c>
      <c r="U210" s="33">
        <f t="shared" si="35"/>
        <v>0</v>
      </c>
      <c r="V210" s="33">
        <f t="shared" si="36"/>
        <v>0</v>
      </c>
      <c r="W210" s="33">
        <f t="shared" si="37"/>
        <v>0</v>
      </c>
      <c r="X210" s="33">
        <f t="shared" si="38"/>
        <v>0</v>
      </c>
      <c r="Y210" s="33">
        <f t="shared" si="39"/>
        <v>0</v>
      </c>
      <c r="Z210" s="33">
        <f t="shared" si="40"/>
        <v>0</v>
      </c>
      <c r="AB210" s="114"/>
    </row>
    <row r="211" spans="1:28" ht="29.25" customHeight="1">
      <c r="A211" s="406"/>
      <c r="B211" s="24">
        <f t="shared" si="49"/>
        <v>0.16666666666666666</v>
      </c>
      <c r="C211" s="24">
        <f t="shared" si="50"/>
        <v>0.20833333333333331</v>
      </c>
      <c r="D211" s="5"/>
      <c r="E211" s="231"/>
      <c r="F211" s="398"/>
      <c r="G211" s="398"/>
      <c r="H211" s="6"/>
      <c r="I211" s="7"/>
      <c r="J211" s="7"/>
      <c r="K211" s="30">
        <f t="shared" si="32"/>
        <v>0</v>
      </c>
      <c r="L211" s="395"/>
      <c r="M211" s="396"/>
      <c r="N211" s="397"/>
      <c r="O211" s="36">
        <f t="shared" si="31"/>
        <v>0</v>
      </c>
      <c r="P211" s="231"/>
      <c r="Q211" s="8"/>
      <c r="S211" s="33">
        <f t="shared" si="33"/>
        <v>0</v>
      </c>
      <c r="T211" s="33">
        <f t="shared" si="34"/>
        <v>0</v>
      </c>
      <c r="U211" s="33">
        <f t="shared" si="35"/>
        <v>0</v>
      </c>
      <c r="V211" s="33">
        <f t="shared" si="36"/>
        <v>0</v>
      </c>
      <c r="W211" s="33">
        <f t="shared" si="37"/>
        <v>0</v>
      </c>
      <c r="X211" s="33">
        <f t="shared" si="38"/>
        <v>0</v>
      </c>
      <c r="Y211" s="33">
        <f t="shared" si="39"/>
        <v>0</v>
      </c>
      <c r="Z211" s="33">
        <f t="shared" si="40"/>
        <v>0</v>
      </c>
      <c r="AB211" s="114"/>
    </row>
    <row r="212" spans="1:28" ht="29.25" customHeight="1">
      <c r="A212" s="406"/>
      <c r="B212" s="24">
        <f t="shared" si="49"/>
        <v>0.20833333333333331</v>
      </c>
      <c r="C212" s="24">
        <f t="shared" si="50"/>
        <v>0.24999999999999997</v>
      </c>
      <c r="D212" s="5"/>
      <c r="E212" s="231"/>
      <c r="F212" s="398"/>
      <c r="G212" s="398"/>
      <c r="H212" s="6"/>
      <c r="I212" s="7"/>
      <c r="J212" s="7"/>
      <c r="K212" s="30">
        <f t="shared" si="32"/>
        <v>0</v>
      </c>
      <c r="L212" s="395"/>
      <c r="M212" s="396"/>
      <c r="N212" s="397"/>
      <c r="O212" s="36">
        <f t="shared" si="31"/>
        <v>0</v>
      </c>
      <c r="P212" s="231"/>
      <c r="Q212" s="8"/>
      <c r="S212" s="33">
        <f t="shared" si="33"/>
        <v>0</v>
      </c>
      <c r="T212" s="33">
        <f t="shared" si="34"/>
        <v>0</v>
      </c>
      <c r="U212" s="33">
        <f t="shared" si="35"/>
        <v>0</v>
      </c>
      <c r="V212" s="33">
        <f t="shared" si="36"/>
        <v>0</v>
      </c>
      <c r="W212" s="33">
        <f t="shared" si="37"/>
        <v>0</v>
      </c>
      <c r="X212" s="33">
        <f t="shared" si="38"/>
        <v>0</v>
      </c>
      <c r="Y212" s="33">
        <f t="shared" si="39"/>
        <v>0</v>
      </c>
      <c r="Z212" s="33">
        <f t="shared" si="40"/>
        <v>0</v>
      </c>
      <c r="AB212" s="114"/>
    </row>
    <row r="213" spans="1:28" ht="29.25" customHeight="1">
      <c r="A213" s="406"/>
      <c r="B213" s="24">
        <f t="shared" si="49"/>
        <v>0.24999999999999997</v>
      </c>
      <c r="C213" s="24">
        <f t="shared" si="50"/>
        <v>0.29166666666666663</v>
      </c>
      <c r="D213" s="5"/>
      <c r="E213" s="234"/>
      <c r="F213" s="398"/>
      <c r="G213" s="398"/>
      <c r="H213" s="6"/>
      <c r="I213" s="7"/>
      <c r="J213" s="7"/>
      <c r="K213" s="30">
        <f t="shared" si="32"/>
        <v>0</v>
      </c>
      <c r="L213" s="395"/>
      <c r="M213" s="396"/>
      <c r="N213" s="397"/>
      <c r="O213" s="36">
        <f t="shared" si="31"/>
        <v>0</v>
      </c>
      <c r="P213" s="231"/>
      <c r="Q213" s="8"/>
      <c r="S213" s="33">
        <f t="shared" si="33"/>
        <v>0</v>
      </c>
      <c r="T213" s="33">
        <f t="shared" si="34"/>
        <v>0</v>
      </c>
      <c r="U213" s="33">
        <f t="shared" si="35"/>
        <v>0</v>
      </c>
      <c r="V213" s="33">
        <f t="shared" si="36"/>
        <v>0</v>
      </c>
      <c r="W213" s="33">
        <f t="shared" si="37"/>
        <v>0</v>
      </c>
      <c r="X213" s="33">
        <f t="shared" si="38"/>
        <v>0</v>
      </c>
      <c r="Y213" s="33">
        <f t="shared" si="39"/>
        <v>0</v>
      </c>
      <c r="Z213" s="33">
        <f t="shared" si="40"/>
        <v>0</v>
      </c>
      <c r="AB213" s="114"/>
    </row>
    <row r="214" spans="1:28" ht="29.25" customHeight="1">
      <c r="A214" s="406"/>
      <c r="B214" s="24">
        <f t="shared" si="49"/>
        <v>0.29166666666666663</v>
      </c>
      <c r="C214" s="24">
        <f t="shared" si="50"/>
        <v>0.33333333333333331</v>
      </c>
      <c r="D214" s="5"/>
      <c r="E214" s="234"/>
      <c r="F214" s="393"/>
      <c r="G214" s="394"/>
      <c r="H214" s="6"/>
      <c r="I214" s="7"/>
      <c r="J214" s="7"/>
      <c r="K214" s="30">
        <f t="shared" si="32"/>
        <v>0</v>
      </c>
      <c r="L214" s="395"/>
      <c r="M214" s="396"/>
      <c r="N214" s="397"/>
      <c r="O214" s="36">
        <f t="shared" si="31"/>
        <v>0</v>
      </c>
      <c r="P214" s="231"/>
      <c r="Q214" s="8"/>
      <c r="S214" s="33">
        <f t="shared" si="33"/>
        <v>0</v>
      </c>
      <c r="T214" s="33">
        <f t="shared" si="34"/>
        <v>0</v>
      </c>
      <c r="U214" s="33">
        <f t="shared" si="35"/>
        <v>0</v>
      </c>
      <c r="V214" s="33">
        <f t="shared" si="36"/>
        <v>0</v>
      </c>
      <c r="W214" s="33">
        <f t="shared" si="37"/>
        <v>0</v>
      </c>
      <c r="X214" s="33">
        <f t="shared" si="38"/>
        <v>0</v>
      </c>
      <c r="Y214" s="33">
        <f t="shared" si="39"/>
        <v>0</v>
      </c>
      <c r="Z214" s="33">
        <f t="shared" si="40"/>
        <v>0</v>
      </c>
      <c r="AB214" s="114"/>
    </row>
    <row r="215" spans="1:28" ht="29.25" customHeight="1">
      <c r="A215" s="406"/>
      <c r="B215" s="24">
        <f t="shared" si="49"/>
        <v>0.33333333333333331</v>
      </c>
      <c r="C215" s="24">
        <f t="shared" si="50"/>
        <v>0.375</v>
      </c>
      <c r="D215" s="5"/>
      <c r="E215" s="234"/>
      <c r="F215" s="393"/>
      <c r="G215" s="394"/>
      <c r="H215" s="6"/>
      <c r="I215" s="7"/>
      <c r="J215" s="7"/>
      <c r="K215" s="30">
        <f t="shared" si="32"/>
        <v>0</v>
      </c>
      <c r="L215" s="395"/>
      <c r="M215" s="396"/>
      <c r="N215" s="397"/>
      <c r="O215" s="36">
        <f t="shared" si="31"/>
        <v>0</v>
      </c>
      <c r="P215" s="231"/>
      <c r="Q215" s="8"/>
      <c r="S215" s="33">
        <f t="shared" si="33"/>
        <v>0</v>
      </c>
      <c r="T215" s="33">
        <f t="shared" si="34"/>
        <v>0</v>
      </c>
      <c r="U215" s="33">
        <f t="shared" si="35"/>
        <v>0</v>
      </c>
      <c r="V215" s="33">
        <f t="shared" si="36"/>
        <v>0</v>
      </c>
      <c r="W215" s="33">
        <f t="shared" si="37"/>
        <v>0</v>
      </c>
      <c r="X215" s="33">
        <f t="shared" si="38"/>
        <v>0</v>
      </c>
      <c r="Y215" s="33">
        <f t="shared" si="39"/>
        <v>0</v>
      </c>
      <c r="Z215" s="33">
        <f t="shared" si="40"/>
        <v>0</v>
      </c>
      <c r="AB215" s="114"/>
    </row>
    <row r="216" spans="1:28" ht="29.25" customHeight="1">
      <c r="A216" s="406"/>
      <c r="B216" s="24">
        <f t="shared" si="49"/>
        <v>0.375</v>
      </c>
      <c r="C216" s="24">
        <f t="shared" si="50"/>
        <v>0.41666666666666669</v>
      </c>
      <c r="D216" s="5"/>
      <c r="E216" s="234"/>
      <c r="F216" s="398"/>
      <c r="G216" s="398"/>
      <c r="H216" s="6"/>
      <c r="I216" s="7"/>
      <c r="J216" s="7"/>
      <c r="K216" s="30">
        <f t="shared" si="32"/>
        <v>0</v>
      </c>
      <c r="L216" s="395"/>
      <c r="M216" s="396"/>
      <c r="N216" s="397"/>
      <c r="O216" s="36">
        <f t="shared" si="31"/>
        <v>0</v>
      </c>
      <c r="P216" s="231"/>
      <c r="Q216" s="8"/>
      <c r="S216" s="33">
        <f t="shared" si="33"/>
        <v>0</v>
      </c>
      <c r="T216" s="33">
        <f t="shared" si="34"/>
        <v>0</v>
      </c>
      <c r="U216" s="33">
        <f t="shared" si="35"/>
        <v>0</v>
      </c>
      <c r="V216" s="33">
        <f t="shared" si="36"/>
        <v>0</v>
      </c>
      <c r="W216" s="33">
        <f t="shared" si="37"/>
        <v>0</v>
      </c>
      <c r="X216" s="33">
        <f t="shared" si="38"/>
        <v>0</v>
      </c>
      <c r="Y216" s="33">
        <f t="shared" si="39"/>
        <v>0</v>
      </c>
      <c r="Z216" s="33">
        <f t="shared" si="40"/>
        <v>0</v>
      </c>
      <c r="AB216" s="114"/>
    </row>
    <row r="217" spans="1:28" ht="29.25" customHeight="1" thickBot="1">
      <c r="A217" s="407"/>
      <c r="B217" s="25">
        <f t="shared" si="49"/>
        <v>0.41666666666666669</v>
      </c>
      <c r="C217" s="25">
        <f t="shared" si="50"/>
        <v>0.45833333333333337</v>
      </c>
      <c r="D217" s="15"/>
      <c r="E217" s="235"/>
      <c r="F217" s="401"/>
      <c r="G217" s="401"/>
      <c r="H217" s="12"/>
      <c r="I217" s="13"/>
      <c r="J217" s="13"/>
      <c r="K217" s="31">
        <f t="shared" si="32"/>
        <v>0</v>
      </c>
      <c r="L217" s="402"/>
      <c r="M217" s="403"/>
      <c r="N217" s="404"/>
      <c r="O217" s="232">
        <f t="shared" si="31"/>
        <v>0</v>
      </c>
      <c r="P217" s="232"/>
      <c r="Q217" s="14"/>
      <c r="S217" s="33">
        <f t="shared" si="33"/>
        <v>0</v>
      </c>
      <c r="T217" s="33">
        <f t="shared" si="34"/>
        <v>0</v>
      </c>
      <c r="U217" s="33">
        <f t="shared" si="35"/>
        <v>0</v>
      </c>
      <c r="V217" s="33">
        <f t="shared" si="36"/>
        <v>0</v>
      </c>
      <c r="W217" s="33">
        <f t="shared" si="37"/>
        <v>0</v>
      </c>
      <c r="X217" s="33">
        <f t="shared" si="38"/>
        <v>0</v>
      </c>
      <c r="Y217" s="33">
        <f t="shared" si="39"/>
        <v>0</v>
      </c>
      <c r="Z217" s="33">
        <f t="shared" si="40"/>
        <v>0</v>
      </c>
      <c r="AB217" s="114"/>
    </row>
    <row r="218" spans="1:28" ht="29.25" customHeight="1">
      <c r="A218" s="405">
        <f>A157</f>
        <v>0</v>
      </c>
      <c r="B218" s="23">
        <f>B146</f>
        <v>0</v>
      </c>
      <c r="C218" s="23">
        <f>B218+1/24</f>
        <v>4.1666666666666664E-2</v>
      </c>
      <c r="D218" s="1"/>
      <c r="E218" s="233"/>
      <c r="F218" s="408"/>
      <c r="G218" s="409"/>
      <c r="H218" s="2"/>
      <c r="I218" s="3"/>
      <c r="J218" s="3"/>
      <c r="K218" s="29">
        <f t="shared" si="32"/>
        <v>0</v>
      </c>
      <c r="L218" s="410"/>
      <c r="M218" s="411"/>
      <c r="N218" s="412"/>
      <c r="O218" s="35">
        <f t="shared" si="31"/>
        <v>0</v>
      </c>
      <c r="P218" s="233"/>
      <c r="Q218" s="4"/>
      <c r="S218" s="33">
        <f t="shared" si="33"/>
        <v>0</v>
      </c>
      <c r="T218" s="33">
        <f t="shared" si="34"/>
        <v>0</v>
      </c>
      <c r="U218" s="33">
        <f t="shared" si="35"/>
        <v>0</v>
      </c>
      <c r="V218" s="33">
        <f t="shared" si="36"/>
        <v>0</v>
      </c>
      <c r="W218" s="33">
        <f t="shared" si="37"/>
        <v>0</v>
      </c>
      <c r="X218" s="33">
        <f t="shared" si="38"/>
        <v>0</v>
      </c>
      <c r="Y218" s="33">
        <f t="shared" si="39"/>
        <v>0</v>
      </c>
      <c r="Z218" s="33">
        <f t="shared" si="40"/>
        <v>0</v>
      </c>
      <c r="AB218" s="114"/>
    </row>
    <row r="219" spans="1:28" ht="29.25" customHeight="1">
      <c r="A219" s="406"/>
      <c r="B219" s="24">
        <f>C218</f>
        <v>4.1666666666666664E-2</v>
      </c>
      <c r="C219" s="24">
        <f>B219+1/24</f>
        <v>8.3333333333333329E-2</v>
      </c>
      <c r="D219" s="5"/>
      <c r="E219" s="231"/>
      <c r="F219" s="393"/>
      <c r="G219" s="394"/>
      <c r="H219" s="6"/>
      <c r="I219" s="7"/>
      <c r="J219" s="7"/>
      <c r="K219" s="30">
        <f t="shared" si="32"/>
        <v>0</v>
      </c>
      <c r="L219" s="395"/>
      <c r="M219" s="396"/>
      <c r="N219" s="397"/>
      <c r="O219" s="36">
        <f t="shared" si="31"/>
        <v>0</v>
      </c>
      <c r="P219" s="231"/>
      <c r="Q219" s="8"/>
      <c r="S219" s="33">
        <f t="shared" si="33"/>
        <v>0</v>
      </c>
      <c r="T219" s="33">
        <f t="shared" si="34"/>
        <v>0</v>
      </c>
      <c r="U219" s="33">
        <f t="shared" si="35"/>
        <v>0</v>
      </c>
      <c r="V219" s="33">
        <f t="shared" si="36"/>
        <v>0</v>
      </c>
      <c r="W219" s="33">
        <f t="shared" si="37"/>
        <v>0</v>
      </c>
      <c r="X219" s="33">
        <f t="shared" si="38"/>
        <v>0</v>
      </c>
      <c r="Y219" s="33">
        <f t="shared" si="39"/>
        <v>0</v>
      </c>
      <c r="Z219" s="33">
        <f t="shared" si="40"/>
        <v>0</v>
      </c>
      <c r="AB219" s="114"/>
    </row>
    <row r="220" spans="1:28" ht="29.25" customHeight="1">
      <c r="A220" s="406"/>
      <c r="B220" s="24">
        <f t="shared" ref="B220:B228" si="51">C219</f>
        <v>8.3333333333333329E-2</v>
      </c>
      <c r="C220" s="24">
        <f t="shared" ref="C220:C228" si="52">B220+1/24</f>
        <v>0.125</v>
      </c>
      <c r="D220" s="5"/>
      <c r="E220" s="231"/>
      <c r="F220" s="398"/>
      <c r="G220" s="398"/>
      <c r="H220" s="6"/>
      <c r="I220" s="7"/>
      <c r="J220" s="7"/>
      <c r="K220" s="30">
        <f t="shared" si="32"/>
        <v>0</v>
      </c>
      <c r="L220" s="395"/>
      <c r="M220" s="396"/>
      <c r="N220" s="397"/>
      <c r="O220" s="36">
        <f t="shared" si="31"/>
        <v>0</v>
      </c>
      <c r="P220" s="231"/>
      <c r="Q220" s="8"/>
      <c r="S220" s="33">
        <f t="shared" si="33"/>
        <v>0</v>
      </c>
      <c r="T220" s="33">
        <f t="shared" si="34"/>
        <v>0</v>
      </c>
      <c r="U220" s="33">
        <f t="shared" si="35"/>
        <v>0</v>
      </c>
      <c r="V220" s="33">
        <f t="shared" si="36"/>
        <v>0</v>
      </c>
      <c r="W220" s="33">
        <f t="shared" si="37"/>
        <v>0</v>
      </c>
      <c r="X220" s="33">
        <f t="shared" si="38"/>
        <v>0</v>
      </c>
      <c r="Y220" s="33">
        <f t="shared" si="39"/>
        <v>0</v>
      </c>
      <c r="Z220" s="33">
        <f t="shared" si="40"/>
        <v>0</v>
      </c>
      <c r="AB220" s="114"/>
    </row>
    <row r="221" spans="1:28" ht="29.25" customHeight="1">
      <c r="A221" s="406"/>
      <c r="B221" s="24">
        <f t="shared" si="51"/>
        <v>0.125</v>
      </c>
      <c r="C221" s="24">
        <f t="shared" si="52"/>
        <v>0.16666666666666666</v>
      </c>
      <c r="D221" s="5"/>
      <c r="E221" s="231"/>
      <c r="F221" s="398"/>
      <c r="G221" s="398"/>
      <c r="H221" s="6"/>
      <c r="I221" s="7"/>
      <c r="J221" s="7"/>
      <c r="K221" s="30">
        <f t="shared" si="32"/>
        <v>0</v>
      </c>
      <c r="L221" s="395"/>
      <c r="M221" s="396"/>
      <c r="N221" s="397"/>
      <c r="O221" s="36">
        <f t="shared" si="31"/>
        <v>0</v>
      </c>
      <c r="P221" s="231"/>
      <c r="Q221" s="8"/>
      <c r="S221" s="33">
        <f t="shared" si="33"/>
        <v>0</v>
      </c>
      <c r="T221" s="33">
        <f t="shared" si="34"/>
        <v>0</v>
      </c>
      <c r="U221" s="33">
        <f t="shared" si="35"/>
        <v>0</v>
      </c>
      <c r="V221" s="33">
        <f t="shared" si="36"/>
        <v>0</v>
      </c>
      <c r="W221" s="33">
        <f t="shared" si="37"/>
        <v>0</v>
      </c>
      <c r="X221" s="33">
        <f t="shared" si="38"/>
        <v>0</v>
      </c>
      <c r="Y221" s="33">
        <f t="shared" si="39"/>
        <v>0</v>
      </c>
      <c r="Z221" s="33">
        <f t="shared" si="40"/>
        <v>0</v>
      </c>
      <c r="AB221" s="114"/>
    </row>
    <row r="222" spans="1:28" ht="29.25" customHeight="1">
      <c r="A222" s="406"/>
      <c r="B222" s="24">
        <f t="shared" si="51"/>
        <v>0.16666666666666666</v>
      </c>
      <c r="C222" s="24">
        <f t="shared" si="52"/>
        <v>0.20833333333333331</v>
      </c>
      <c r="D222" s="5"/>
      <c r="E222" s="231"/>
      <c r="F222" s="398"/>
      <c r="G222" s="398"/>
      <c r="H222" s="6"/>
      <c r="I222" s="7"/>
      <c r="J222" s="7"/>
      <c r="K222" s="30">
        <f t="shared" si="32"/>
        <v>0</v>
      </c>
      <c r="L222" s="395"/>
      <c r="M222" s="396"/>
      <c r="N222" s="397"/>
      <c r="O222" s="36">
        <f t="shared" si="31"/>
        <v>0</v>
      </c>
      <c r="P222" s="231"/>
      <c r="Q222" s="8"/>
      <c r="S222" s="33">
        <f t="shared" si="33"/>
        <v>0</v>
      </c>
      <c r="T222" s="33">
        <f t="shared" si="34"/>
        <v>0</v>
      </c>
      <c r="U222" s="33">
        <f t="shared" si="35"/>
        <v>0</v>
      </c>
      <c r="V222" s="33">
        <f t="shared" si="36"/>
        <v>0</v>
      </c>
      <c r="W222" s="33">
        <f t="shared" si="37"/>
        <v>0</v>
      </c>
      <c r="X222" s="33">
        <f t="shared" si="38"/>
        <v>0</v>
      </c>
      <c r="Y222" s="33">
        <f t="shared" si="39"/>
        <v>0</v>
      </c>
      <c r="Z222" s="33">
        <f t="shared" si="40"/>
        <v>0</v>
      </c>
      <c r="AB222" s="114"/>
    </row>
    <row r="223" spans="1:28" ht="29.25" customHeight="1">
      <c r="A223" s="406"/>
      <c r="B223" s="24">
        <f t="shared" si="51"/>
        <v>0.20833333333333331</v>
      </c>
      <c r="C223" s="24">
        <f t="shared" si="52"/>
        <v>0.24999999999999997</v>
      </c>
      <c r="D223" s="5"/>
      <c r="E223" s="231"/>
      <c r="F223" s="398"/>
      <c r="G223" s="398"/>
      <c r="H223" s="6"/>
      <c r="I223" s="7"/>
      <c r="J223" s="7"/>
      <c r="K223" s="30">
        <f t="shared" si="32"/>
        <v>0</v>
      </c>
      <c r="L223" s="395"/>
      <c r="M223" s="396"/>
      <c r="N223" s="397"/>
      <c r="O223" s="36">
        <f t="shared" si="31"/>
        <v>0</v>
      </c>
      <c r="P223" s="231"/>
      <c r="Q223" s="8"/>
      <c r="S223" s="33">
        <f t="shared" si="33"/>
        <v>0</v>
      </c>
      <c r="T223" s="33">
        <f t="shared" si="34"/>
        <v>0</v>
      </c>
      <c r="U223" s="33">
        <f t="shared" si="35"/>
        <v>0</v>
      </c>
      <c r="V223" s="33">
        <f t="shared" si="36"/>
        <v>0</v>
      </c>
      <c r="W223" s="33">
        <f t="shared" si="37"/>
        <v>0</v>
      </c>
      <c r="X223" s="33">
        <f t="shared" si="38"/>
        <v>0</v>
      </c>
      <c r="Y223" s="33">
        <f t="shared" si="39"/>
        <v>0</v>
      </c>
      <c r="Z223" s="33">
        <f t="shared" si="40"/>
        <v>0</v>
      </c>
      <c r="AB223" s="114"/>
    </row>
    <row r="224" spans="1:28" ht="29.25" customHeight="1">
      <c r="A224" s="406"/>
      <c r="B224" s="24">
        <f t="shared" si="51"/>
        <v>0.24999999999999997</v>
      </c>
      <c r="C224" s="24">
        <f t="shared" si="52"/>
        <v>0.29166666666666663</v>
      </c>
      <c r="D224" s="5"/>
      <c r="E224" s="234"/>
      <c r="F224" s="398"/>
      <c r="G224" s="398"/>
      <c r="H224" s="6"/>
      <c r="I224" s="7"/>
      <c r="J224" s="7"/>
      <c r="K224" s="30">
        <f t="shared" si="32"/>
        <v>0</v>
      </c>
      <c r="L224" s="395"/>
      <c r="M224" s="396"/>
      <c r="N224" s="397"/>
      <c r="O224" s="36">
        <f t="shared" si="31"/>
        <v>0</v>
      </c>
      <c r="P224" s="231"/>
      <c r="Q224" s="8"/>
      <c r="S224" s="33">
        <f t="shared" si="33"/>
        <v>0</v>
      </c>
      <c r="T224" s="33">
        <f t="shared" si="34"/>
        <v>0</v>
      </c>
      <c r="U224" s="33">
        <f t="shared" si="35"/>
        <v>0</v>
      </c>
      <c r="V224" s="33">
        <f t="shared" si="36"/>
        <v>0</v>
      </c>
      <c r="W224" s="33">
        <f t="shared" si="37"/>
        <v>0</v>
      </c>
      <c r="X224" s="33">
        <f t="shared" si="38"/>
        <v>0</v>
      </c>
      <c r="Y224" s="33">
        <f t="shared" si="39"/>
        <v>0</v>
      </c>
      <c r="Z224" s="33">
        <f t="shared" si="40"/>
        <v>0</v>
      </c>
      <c r="AB224" s="114"/>
    </row>
    <row r="225" spans="1:28" ht="29.25" customHeight="1">
      <c r="A225" s="406"/>
      <c r="B225" s="24">
        <f t="shared" si="51"/>
        <v>0.29166666666666663</v>
      </c>
      <c r="C225" s="24">
        <f t="shared" si="52"/>
        <v>0.33333333333333331</v>
      </c>
      <c r="D225" s="5"/>
      <c r="E225" s="234"/>
      <c r="F225" s="393"/>
      <c r="G225" s="394"/>
      <c r="H225" s="6"/>
      <c r="I225" s="7"/>
      <c r="J225" s="7"/>
      <c r="K225" s="30">
        <f t="shared" si="32"/>
        <v>0</v>
      </c>
      <c r="L225" s="395"/>
      <c r="M225" s="396"/>
      <c r="N225" s="397"/>
      <c r="O225" s="36">
        <f t="shared" si="31"/>
        <v>0</v>
      </c>
      <c r="P225" s="231"/>
      <c r="Q225" s="8"/>
      <c r="S225" s="33">
        <f t="shared" si="33"/>
        <v>0</v>
      </c>
      <c r="T225" s="33">
        <f t="shared" si="34"/>
        <v>0</v>
      </c>
      <c r="U225" s="33">
        <f t="shared" si="35"/>
        <v>0</v>
      </c>
      <c r="V225" s="33">
        <f t="shared" si="36"/>
        <v>0</v>
      </c>
      <c r="W225" s="33">
        <f t="shared" si="37"/>
        <v>0</v>
      </c>
      <c r="X225" s="33">
        <f t="shared" si="38"/>
        <v>0</v>
      </c>
      <c r="Y225" s="33">
        <f t="shared" si="39"/>
        <v>0</v>
      </c>
      <c r="Z225" s="33">
        <f t="shared" si="40"/>
        <v>0</v>
      </c>
      <c r="AB225" s="114"/>
    </row>
    <row r="226" spans="1:28" ht="29.25" customHeight="1">
      <c r="A226" s="406"/>
      <c r="B226" s="24">
        <f t="shared" si="51"/>
        <v>0.33333333333333331</v>
      </c>
      <c r="C226" s="24">
        <f t="shared" si="52"/>
        <v>0.375</v>
      </c>
      <c r="D226" s="5"/>
      <c r="E226" s="234"/>
      <c r="F226" s="393"/>
      <c r="G226" s="394"/>
      <c r="H226" s="6"/>
      <c r="I226" s="7"/>
      <c r="J226" s="7"/>
      <c r="K226" s="30">
        <f t="shared" si="32"/>
        <v>0</v>
      </c>
      <c r="L226" s="395"/>
      <c r="M226" s="396"/>
      <c r="N226" s="397"/>
      <c r="O226" s="36">
        <f t="shared" ref="O226:O228" si="53">IF(H226=$V$5,$F$122,"")</f>
        <v>0</v>
      </c>
      <c r="P226" s="231"/>
      <c r="Q226" s="8"/>
      <c r="S226" s="33">
        <f t="shared" si="33"/>
        <v>0</v>
      </c>
      <c r="T226" s="33">
        <f t="shared" si="34"/>
        <v>0</v>
      </c>
      <c r="U226" s="33">
        <f t="shared" si="35"/>
        <v>0</v>
      </c>
      <c r="V226" s="33">
        <f t="shared" si="36"/>
        <v>0</v>
      </c>
      <c r="W226" s="33">
        <f t="shared" si="37"/>
        <v>0</v>
      </c>
      <c r="X226" s="33">
        <f t="shared" si="38"/>
        <v>0</v>
      </c>
      <c r="Y226" s="33">
        <f t="shared" si="39"/>
        <v>0</v>
      </c>
      <c r="Z226" s="33">
        <f t="shared" si="40"/>
        <v>0</v>
      </c>
      <c r="AB226" s="114"/>
    </row>
    <row r="227" spans="1:28" ht="29.25" customHeight="1">
      <c r="A227" s="406"/>
      <c r="B227" s="24">
        <f t="shared" si="51"/>
        <v>0.375</v>
      </c>
      <c r="C227" s="24">
        <f t="shared" si="52"/>
        <v>0.41666666666666669</v>
      </c>
      <c r="D227" s="5"/>
      <c r="E227" s="234"/>
      <c r="F227" s="398"/>
      <c r="G227" s="398"/>
      <c r="H227" s="6"/>
      <c r="I227" s="7"/>
      <c r="J227" s="7"/>
      <c r="K227" s="30">
        <f t="shared" ref="K227:K228" si="54">(J227-I227+(J227&lt;I227))*24*60</f>
        <v>0</v>
      </c>
      <c r="L227" s="395"/>
      <c r="M227" s="396"/>
      <c r="N227" s="397"/>
      <c r="O227" s="36">
        <f t="shared" si="53"/>
        <v>0</v>
      </c>
      <c r="P227" s="231"/>
      <c r="Q227" s="8"/>
      <c r="S227" s="33">
        <f>IF($H227="ПЛАНОВЫЕ",$K227,0)</f>
        <v>0</v>
      </c>
      <c r="T227" s="33">
        <f>IF($H227="ПРОИЗВОДСТВЕННЫЕ",$K227,0)</f>
        <v>0</v>
      </c>
      <c r="U227" s="33">
        <f>IF($H227="ТЕХНИЧЕСКИЕ",$K227,0)</f>
        <v>0</v>
      </c>
      <c r="V227" s="33">
        <f>IF($H227="ТЕХНОЛОГИЧЕСКИЕ",$K227,0)</f>
        <v>0</v>
      </c>
      <c r="W227" s="33">
        <f>IF($H227="ЛАБОРАТОРНЫЕ",$K227,0)</f>
        <v>0</v>
      </c>
      <c r="X227" s="33">
        <f>IF($H227="СЫРЬЕВЫЕ",$K227,0)</f>
        <v>0</v>
      </c>
      <c r="Y227" s="33">
        <f>IF($H227="ЛОГИСТИЧЕСКИЕ",$K227,0)</f>
        <v>0</v>
      </c>
      <c r="Z227" s="33">
        <f>IF($H227="ОБЩЕЗАВОДСКИЕ",$K227,0)</f>
        <v>0</v>
      </c>
      <c r="AB227" s="114"/>
    </row>
    <row r="228" spans="1:28" ht="29.25" customHeight="1" thickBot="1">
      <c r="A228" s="407"/>
      <c r="B228" s="25">
        <f t="shared" si="51"/>
        <v>0.41666666666666669</v>
      </c>
      <c r="C228" s="25">
        <f t="shared" si="52"/>
        <v>0.45833333333333337</v>
      </c>
      <c r="D228" s="15"/>
      <c r="E228" s="235"/>
      <c r="F228" s="401"/>
      <c r="G228" s="401"/>
      <c r="H228" s="12"/>
      <c r="I228" s="13"/>
      <c r="J228" s="13"/>
      <c r="K228" s="31">
        <f t="shared" si="54"/>
        <v>0</v>
      </c>
      <c r="L228" s="402"/>
      <c r="M228" s="403"/>
      <c r="N228" s="404"/>
      <c r="O228" s="232">
        <f t="shared" si="53"/>
        <v>0</v>
      </c>
      <c r="P228" s="232"/>
      <c r="Q228" s="14"/>
      <c r="S228" s="33">
        <f>IF($H228="ПЛАНОВЫЕ",$K228,0)</f>
        <v>0</v>
      </c>
      <c r="T228" s="33">
        <f>IF($H228="ПРОИЗВОДСТВЕННЫЕ",$K228,0)</f>
        <v>0</v>
      </c>
      <c r="U228" s="33">
        <f>IF($H228="ТЕХНИЧЕСКИЕ",$K228,0)</f>
        <v>0</v>
      </c>
      <c r="V228" s="33">
        <f>IF($H228="ТЕХНОЛОГИЧЕСКИЕ",$K228,0)</f>
        <v>0</v>
      </c>
      <c r="W228" s="33">
        <f>IF($H228="ЛАБОРАТОРНЫЕ",$K228,0)</f>
        <v>0</v>
      </c>
      <c r="X228" s="33">
        <f>IF($H228="СЫРЬЕВЫЕ",$K228,0)</f>
        <v>0</v>
      </c>
      <c r="Y228" s="33">
        <f>IF($H228="ЛОГИСТИЧЕСКИЕ",$K228,0)</f>
        <v>0</v>
      </c>
      <c r="Z228" s="33">
        <f>IF($H228="ОБЩЕЗАВОДСКИЕ",$K228,0)</f>
        <v>0</v>
      </c>
      <c r="AB228" s="114"/>
    </row>
    <row r="229" spans="1:28" ht="13.5" thickBot="1">
      <c r="S229" s="34">
        <f t="shared" ref="S229:Z229" si="55">SUM(S162:S228)</f>
        <v>0</v>
      </c>
      <c r="T229" s="34">
        <f t="shared" si="55"/>
        <v>0</v>
      </c>
      <c r="U229" s="34">
        <f t="shared" si="55"/>
        <v>0</v>
      </c>
      <c r="V229" s="34">
        <f t="shared" si="55"/>
        <v>0</v>
      </c>
      <c r="W229" s="34">
        <f t="shared" si="55"/>
        <v>0</v>
      </c>
      <c r="X229" s="34">
        <f t="shared" si="55"/>
        <v>0</v>
      </c>
      <c r="Y229" s="34">
        <f t="shared" si="55"/>
        <v>0</v>
      </c>
      <c r="Z229" s="34">
        <f t="shared" si="55"/>
        <v>0</v>
      </c>
      <c r="AB229" s="114"/>
    </row>
  </sheetData>
  <mergeCells count="611">
    <mergeCell ref="A1:Q1"/>
    <mergeCell ref="A2:Q2"/>
    <mergeCell ref="A3:E3"/>
    <mergeCell ref="A4:E4"/>
    <mergeCell ref="F4:H4"/>
    <mergeCell ref="I4:J4"/>
    <mergeCell ref="K4:L4"/>
    <mergeCell ref="N4:U4"/>
    <mergeCell ref="A5:E5"/>
    <mergeCell ref="F5:H5"/>
    <mergeCell ref="I5:J5"/>
    <mergeCell ref="K5:L5"/>
    <mergeCell ref="N5:N6"/>
    <mergeCell ref="O5:Q6"/>
    <mergeCell ref="A6:E6"/>
    <mergeCell ref="F6:H6"/>
    <mergeCell ref="I6:J6"/>
    <mergeCell ref="K6:L6"/>
    <mergeCell ref="A9:E9"/>
    <mergeCell ref="F9:H9"/>
    <mergeCell ref="I9:J9"/>
    <mergeCell ref="K9:L9"/>
    <mergeCell ref="N9:O9"/>
    <mergeCell ref="P9:Q9"/>
    <mergeCell ref="A7:E7"/>
    <mergeCell ref="F7:H7"/>
    <mergeCell ref="I7:J7"/>
    <mergeCell ref="K7:L7"/>
    <mergeCell ref="N7:N8"/>
    <mergeCell ref="O7:Q8"/>
    <mergeCell ref="A8:E8"/>
    <mergeCell ref="F8:H8"/>
    <mergeCell ref="I8:J8"/>
    <mergeCell ref="K8:L8"/>
    <mergeCell ref="A12:E12"/>
    <mergeCell ref="F12:H12"/>
    <mergeCell ref="I12:J12"/>
    <mergeCell ref="K12:L12"/>
    <mergeCell ref="A13:E13"/>
    <mergeCell ref="F13:H13"/>
    <mergeCell ref="I13:J13"/>
    <mergeCell ref="K13:L13"/>
    <mergeCell ref="A10:E10"/>
    <mergeCell ref="F10:H10"/>
    <mergeCell ref="I10:J10"/>
    <mergeCell ref="K10:L10"/>
    <mergeCell ref="A11:E11"/>
    <mergeCell ref="F11:H11"/>
    <mergeCell ref="I11:J11"/>
    <mergeCell ref="K11:L11"/>
    <mergeCell ref="D21:D22"/>
    <mergeCell ref="E21:E22"/>
    <mergeCell ref="F21:F22"/>
    <mergeCell ref="G21:G22"/>
    <mergeCell ref="H21:H22"/>
    <mergeCell ref="I15:I19"/>
    <mergeCell ref="A14:L14"/>
    <mergeCell ref="N14:V14"/>
    <mergeCell ref="A15:A20"/>
    <mergeCell ref="B15:B20"/>
    <mergeCell ref="C15:C20"/>
    <mergeCell ref="D15:D19"/>
    <mergeCell ref="E15:E19"/>
    <mergeCell ref="F15:F19"/>
    <mergeCell ref="G15:G19"/>
    <mergeCell ref="H15:H19"/>
    <mergeCell ref="V15:V18"/>
    <mergeCell ref="N19:O19"/>
    <mergeCell ref="J15:J19"/>
    <mergeCell ref="K15:K19"/>
    <mergeCell ref="L15:L19"/>
    <mergeCell ref="N15:O18"/>
    <mergeCell ref="P15:U18"/>
    <mergeCell ref="A25:A26"/>
    <mergeCell ref="B25:B26"/>
    <mergeCell ref="C25:C26"/>
    <mergeCell ref="D25:D26"/>
    <mergeCell ref="E25:E26"/>
    <mergeCell ref="F25:F26"/>
    <mergeCell ref="I21:I22"/>
    <mergeCell ref="J21:J22"/>
    <mergeCell ref="K21:K22"/>
    <mergeCell ref="A23:A24"/>
    <mergeCell ref="B23:B24"/>
    <mergeCell ref="C23:C24"/>
    <mergeCell ref="D23:D24"/>
    <mergeCell ref="E23:E24"/>
    <mergeCell ref="F23:F24"/>
    <mergeCell ref="G23:G24"/>
    <mergeCell ref="G25:G26"/>
    <mergeCell ref="H25:H26"/>
    <mergeCell ref="I25:I26"/>
    <mergeCell ref="J25:J26"/>
    <mergeCell ref="K25:K26"/>
    <mergeCell ref="A21:A22"/>
    <mergeCell ref="B21:B22"/>
    <mergeCell ref="C21:C22"/>
    <mergeCell ref="N26:O26"/>
    <mergeCell ref="H23:H24"/>
    <mergeCell ref="I23:I24"/>
    <mergeCell ref="J23:J24"/>
    <mergeCell ref="K23:K24"/>
    <mergeCell ref="G27:G28"/>
    <mergeCell ref="H27:H28"/>
    <mergeCell ref="I27:I28"/>
    <mergeCell ref="J27:J28"/>
    <mergeCell ref="K27:K28"/>
    <mergeCell ref="N27:O27"/>
    <mergeCell ref="N28:O28"/>
    <mergeCell ref="A27:A28"/>
    <mergeCell ref="B27:B28"/>
    <mergeCell ref="C27:C28"/>
    <mergeCell ref="D27:D28"/>
    <mergeCell ref="E27:E28"/>
    <mergeCell ref="F27:F28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31:F32"/>
    <mergeCell ref="F29:F30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M35:M36"/>
    <mergeCell ref="A37:E37"/>
    <mergeCell ref="A38:E38"/>
    <mergeCell ref="A39:E39"/>
    <mergeCell ref="A40:E40"/>
    <mergeCell ref="A41:E41"/>
    <mergeCell ref="A33:I34"/>
    <mergeCell ref="L33:L34"/>
    <mergeCell ref="A35:E36"/>
    <mergeCell ref="F35:F36"/>
    <mergeCell ref="G35:G36"/>
    <mergeCell ref="H35:H36"/>
    <mergeCell ref="L35:L36"/>
    <mergeCell ref="K45:K46"/>
    <mergeCell ref="L45:N46"/>
    <mergeCell ref="O45:O46"/>
    <mergeCell ref="P45:P46"/>
    <mergeCell ref="Q45:Q46"/>
    <mergeCell ref="S45:Z45"/>
    <mergeCell ref="A42:E42"/>
    <mergeCell ref="A43:J43"/>
    <mergeCell ref="A45:A46"/>
    <mergeCell ref="B45:C46"/>
    <mergeCell ref="D45:D46"/>
    <mergeCell ref="E45:E46"/>
    <mergeCell ref="F45:G46"/>
    <mergeCell ref="H45:H46"/>
    <mergeCell ref="I45:J45"/>
    <mergeCell ref="F55:G55"/>
    <mergeCell ref="L55:N55"/>
    <mergeCell ref="F56:G56"/>
    <mergeCell ref="L56:N56"/>
    <mergeCell ref="F57:G57"/>
    <mergeCell ref="L57:N57"/>
    <mergeCell ref="L51:N51"/>
    <mergeCell ref="F52:G52"/>
    <mergeCell ref="L52:N52"/>
    <mergeCell ref="F53:G53"/>
    <mergeCell ref="L53:N53"/>
    <mergeCell ref="F54:G54"/>
    <mergeCell ref="L54:N54"/>
    <mergeCell ref="F51:G51"/>
    <mergeCell ref="F58:G58"/>
    <mergeCell ref="L58:N58"/>
    <mergeCell ref="A59:A69"/>
    <mergeCell ref="F59:G59"/>
    <mergeCell ref="L59:N59"/>
    <mergeCell ref="F60:G60"/>
    <mergeCell ref="L60:N60"/>
    <mergeCell ref="F61:G61"/>
    <mergeCell ref="L61:N61"/>
    <mergeCell ref="F62:G62"/>
    <mergeCell ref="A47:A58"/>
    <mergeCell ref="F47:G47"/>
    <mergeCell ref="L47:N47"/>
    <mergeCell ref="F48:G48"/>
    <mergeCell ref="L48:N48"/>
    <mergeCell ref="F49:G49"/>
    <mergeCell ref="L49:N49"/>
    <mergeCell ref="F50:G50"/>
    <mergeCell ref="L50:N50"/>
    <mergeCell ref="F66:G66"/>
    <mergeCell ref="L66:N66"/>
    <mergeCell ref="F67:G67"/>
    <mergeCell ref="L67:N67"/>
    <mergeCell ref="F68:G68"/>
    <mergeCell ref="L68:N68"/>
    <mergeCell ref="L62:N62"/>
    <mergeCell ref="F63:G63"/>
    <mergeCell ref="L63:N63"/>
    <mergeCell ref="F64:G64"/>
    <mergeCell ref="L64:N64"/>
    <mergeCell ref="F65:G65"/>
    <mergeCell ref="L65:N65"/>
    <mergeCell ref="F69:G69"/>
    <mergeCell ref="L69:N69"/>
    <mergeCell ref="L91:N91"/>
    <mergeCell ref="A70:A80"/>
    <mergeCell ref="F70:G70"/>
    <mergeCell ref="L70:N70"/>
    <mergeCell ref="F71:G71"/>
    <mergeCell ref="L71:N71"/>
    <mergeCell ref="F72:G72"/>
    <mergeCell ref="L72:N72"/>
    <mergeCell ref="F73:G73"/>
    <mergeCell ref="F77:G77"/>
    <mergeCell ref="L77:N77"/>
    <mergeCell ref="F78:G78"/>
    <mergeCell ref="L78:N78"/>
    <mergeCell ref="F79:G79"/>
    <mergeCell ref="L79:N79"/>
    <mergeCell ref="L73:N73"/>
    <mergeCell ref="F74:G74"/>
    <mergeCell ref="L74:N74"/>
    <mergeCell ref="F75:G75"/>
    <mergeCell ref="L75:N75"/>
    <mergeCell ref="F76:G76"/>
    <mergeCell ref="L76:N76"/>
    <mergeCell ref="F80:G80"/>
    <mergeCell ref="L80:N80"/>
    <mergeCell ref="F102:G102"/>
    <mergeCell ref="L102:N102"/>
    <mergeCell ref="A81:A91"/>
    <mergeCell ref="F81:G81"/>
    <mergeCell ref="L81:N81"/>
    <mergeCell ref="F82:G82"/>
    <mergeCell ref="L82:N82"/>
    <mergeCell ref="F83:G83"/>
    <mergeCell ref="L83:N83"/>
    <mergeCell ref="F84:G84"/>
    <mergeCell ref="F88:G88"/>
    <mergeCell ref="L88:N88"/>
    <mergeCell ref="F89:G89"/>
    <mergeCell ref="L89:N89"/>
    <mergeCell ref="F90:G90"/>
    <mergeCell ref="L90:N90"/>
    <mergeCell ref="L84:N84"/>
    <mergeCell ref="F85:G85"/>
    <mergeCell ref="L85:N85"/>
    <mergeCell ref="F86:G86"/>
    <mergeCell ref="L86:N86"/>
    <mergeCell ref="F87:G87"/>
    <mergeCell ref="L87:N87"/>
    <mergeCell ref="F91:G91"/>
    <mergeCell ref="F106:G106"/>
    <mergeCell ref="F113:G113"/>
    <mergeCell ref="L113:N113"/>
    <mergeCell ref="A92:A102"/>
    <mergeCell ref="F92:G92"/>
    <mergeCell ref="L92:N92"/>
    <mergeCell ref="F93:G93"/>
    <mergeCell ref="L93:N93"/>
    <mergeCell ref="F94:G94"/>
    <mergeCell ref="L94:N94"/>
    <mergeCell ref="F95:G95"/>
    <mergeCell ref="F99:G99"/>
    <mergeCell ref="L99:N99"/>
    <mergeCell ref="F100:G100"/>
    <mergeCell ref="L100:N100"/>
    <mergeCell ref="F101:G101"/>
    <mergeCell ref="L101:N101"/>
    <mergeCell ref="L95:N95"/>
    <mergeCell ref="F96:G96"/>
    <mergeCell ref="L96:N96"/>
    <mergeCell ref="F97:G97"/>
    <mergeCell ref="L97:N97"/>
    <mergeCell ref="F98:G98"/>
    <mergeCell ref="L98:N98"/>
    <mergeCell ref="A116:Q116"/>
    <mergeCell ref="A117:Q117"/>
    <mergeCell ref="A118:E118"/>
    <mergeCell ref="F118:H118"/>
    <mergeCell ref="F110:G110"/>
    <mergeCell ref="L110:N110"/>
    <mergeCell ref="F111:G111"/>
    <mergeCell ref="L111:N111"/>
    <mergeCell ref="F112:G112"/>
    <mergeCell ref="L112:N112"/>
    <mergeCell ref="A103:A113"/>
    <mergeCell ref="L106:N106"/>
    <mergeCell ref="F107:G107"/>
    <mergeCell ref="L107:N107"/>
    <mergeCell ref="F108:G108"/>
    <mergeCell ref="L108:N108"/>
    <mergeCell ref="F109:G109"/>
    <mergeCell ref="L109:N109"/>
    <mergeCell ref="F103:G103"/>
    <mergeCell ref="L103:N103"/>
    <mergeCell ref="F104:G104"/>
    <mergeCell ref="L104:N104"/>
    <mergeCell ref="F105:G105"/>
    <mergeCell ref="L105:N105"/>
    <mergeCell ref="A119:E119"/>
    <mergeCell ref="F119:H119"/>
    <mergeCell ref="I119:J119"/>
    <mergeCell ref="K119:L119"/>
    <mergeCell ref="N119:U119"/>
    <mergeCell ref="A120:E120"/>
    <mergeCell ref="F120:H120"/>
    <mergeCell ref="I120:J120"/>
    <mergeCell ref="K120:L120"/>
    <mergeCell ref="N120:N121"/>
    <mergeCell ref="O120:Q121"/>
    <mergeCell ref="A121:E121"/>
    <mergeCell ref="F121:H121"/>
    <mergeCell ref="I121:J121"/>
    <mergeCell ref="K121:L121"/>
    <mergeCell ref="A122:E122"/>
    <mergeCell ref="F122:H122"/>
    <mergeCell ref="I122:J122"/>
    <mergeCell ref="K122:L122"/>
    <mergeCell ref="N122:N123"/>
    <mergeCell ref="O122:Q123"/>
    <mergeCell ref="A123:E123"/>
    <mergeCell ref="F123:H123"/>
    <mergeCell ref="I123:J123"/>
    <mergeCell ref="K123:L123"/>
    <mergeCell ref="A128:E128"/>
    <mergeCell ref="F128:H128"/>
    <mergeCell ref="I128:J128"/>
    <mergeCell ref="K128:L128"/>
    <mergeCell ref="P124:Q124"/>
    <mergeCell ref="A125:E125"/>
    <mergeCell ref="F125:H125"/>
    <mergeCell ref="I125:J125"/>
    <mergeCell ref="K125:L125"/>
    <mergeCell ref="A126:E126"/>
    <mergeCell ref="F126:H126"/>
    <mergeCell ref="I126:J126"/>
    <mergeCell ref="K126:L126"/>
    <mergeCell ref="A124:E124"/>
    <mergeCell ref="F124:H124"/>
    <mergeCell ref="I124:J124"/>
    <mergeCell ref="K124:L124"/>
    <mergeCell ref="N124:O124"/>
    <mergeCell ref="A127:E127"/>
    <mergeCell ref="F127:H127"/>
    <mergeCell ref="I127:J127"/>
    <mergeCell ref="K127:L127"/>
    <mergeCell ref="D136:D137"/>
    <mergeCell ref="E136:E137"/>
    <mergeCell ref="F136:F137"/>
    <mergeCell ref="G136:G137"/>
    <mergeCell ref="H136:H137"/>
    <mergeCell ref="I130:I134"/>
    <mergeCell ref="A129:L129"/>
    <mergeCell ref="N129:V129"/>
    <mergeCell ref="A130:A135"/>
    <mergeCell ref="B130:B135"/>
    <mergeCell ref="C130:C135"/>
    <mergeCell ref="D130:D134"/>
    <mergeCell ref="E130:E134"/>
    <mergeCell ref="F130:F134"/>
    <mergeCell ref="G130:G134"/>
    <mergeCell ref="H130:H134"/>
    <mergeCell ref="V130:V133"/>
    <mergeCell ref="N134:O134"/>
    <mergeCell ref="J130:J134"/>
    <mergeCell ref="K130:K134"/>
    <mergeCell ref="L130:L134"/>
    <mergeCell ref="N130:O133"/>
    <mergeCell ref="P130:U133"/>
    <mergeCell ref="A140:A141"/>
    <mergeCell ref="B140:B141"/>
    <mergeCell ref="C140:C141"/>
    <mergeCell ref="D140:D141"/>
    <mergeCell ref="E140:E141"/>
    <mergeCell ref="F140:F141"/>
    <mergeCell ref="I136:I137"/>
    <mergeCell ref="J136:J137"/>
    <mergeCell ref="K136:K137"/>
    <mergeCell ref="A138:A139"/>
    <mergeCell ref="B138:B139"/>
    <mergeCell ref="C138:C139"/>
    <mergeCell ref="D138:D139"/>
    <mergeCell ref="E138:E139"/>
    <mergeCell ref="F138:F139"/>
    <mergeCell ref="G138:G139"/>
    <mergeCell ref="G140:G141"/>
    <mergeCell ref="H140:H141"/>
    <mergeCell ref="I140:I141"/>
    <mergeCell ref="J140:J141"/>
    <mergeCell ref="K140:K141"/>
    <mergeCell ref="A136:A137"/>
    <mergeCell ref="B136:B137"/>
    <mergeCell ref="C136:C137"/>
    <mergeCell ref="N141:O141"/>
    <mergeCell ref="H138:H139"/>
    <mergeCell ref="I138:I139"/>
    <mergeCell ref="J138:J139"/>
    <mergeCell ref="K138:K139"/>
    <mergeCell ref="G142:G143"/>
    <mergeCell ref="H142:H143"/>
    <mergeCell ref="I142:I143"/>
    <mergeCell ref="J142:J143"/>
    <mergeCell ref="K142:K143"/>
    <mergeCell ref="N142:O142"/>
    <mergeCell ref="N143:O143"/>
    <mergeCell ref="A142:A143"/>
    <mergeCell ref="B142:B143"/>
    <mergeCell ref="C142:C143"/>
    <mergeCell ref="D142:D143"/>
    <mergeCell ref="E142:E143"/>
    <mergeCell ref="F142:F143"/>
    <mergeCell ref="A146:A147"/>
    <mergeCell ref="B146:B147"/>
    <mergeCell ref="C146:C147"/>
    <mergeCell ref="D146:D147"/>
    <mergeCell ref="E146:E147"/>
    <mergeCell ref="A144:A145"/>
    <mergeCell ref="B144:B145"/>
    <mergeCell ref="C144:C145"/>
    <mergeCell ref="D144:D145"/>
    <mergeCell ref="E144:E145"/>
    <mergeCell ref="F146:F147"/>
    <mergeCell ref="F144:F145"/>
    <mergeCell ref="G146:G147"/>
    <mergeCell ref="H146:H147"/>
    <mergeCell ref="I146:I147"/>
    <mergeCell ref="J146:J147"/>
    <mergeCell ref="K146:K147"/>
    <mergeCell ref="G144:G145"/>
    <mergeCell ref="H144:H145"/>
    <mergeCell ref="I144:I145"/>
    <mergeCell ref="J144:J145"/>
    <mergeCell ref="K144:K145"/>
    <mergeCell ref="M150:M151"/>
    <mergeCell ref="A152:E152"/>
    <mergeCell ref="A153:E153"/>
    <mergeCell ref="A154:E154"/>
    <mergeCell ref="A155:E155"/>
    <mergeCell ref="A156:E156"/>
    <mergeCell ref="A148:I149"/>
    <mergeCell ref="L148:L149"/>
    <mergeCell ref="A150:E151"/>
    <mergeCell ref="F150:F151"/>
    <mergeCell ref="G150:G151"/>
    <mergeCell ref="H150:H151"/>
    <mergeCell ref="L150:L151"/>
    <mergeCell ref="K160:K161"/>
    <mergeCell ref="L160:N161"/>
    <mergeCell ref="O160:O161"/>
    <mergeCell ref="P160:P161"/>
    <mergeCell ref="Q160:Q161"/>
    <mergeCell ref="S160:Z160"/>
    <mergeCell ref="A157:E157"/>
    <mergeCell ref="A158:J158"/>
    <mergeCell ref="A160:A161"/>
    <mergeCell ref="B160:C161"/>
    <mergeCell ref="D160:D161"/>
    <mergeCell ref="E160:E161"/>
    <mergeCell ref="F160:G161"/>
    <mergeCell ref="H160:H161"/>
    <mergeCell ref="I160:J160"/>
    <mergeCell ref="F170:G170"/>
    <mergeCell ref="L170:N170"/>
    <mergeCell ref="F171:G171"/>
    <mergeCell ref="L171:N171"/>
    <mergeCell ref="F172:G172"/>
    <mergeCell ref="L172:N172"/>
    <mergeCell ref="L166:N166"/>
    <mergeCell ref="F167:G167"/>
    <mergeCell ref="L167:N167"/>
    <mergeCell ref="F168:G168"/>
    <mergeCell ref="L168:N168"/>
    <mergeCell ref="F169:G169"/>
    <mergeCell ref="L169:N169"/>
    <mergeCell ref="F166:G166"/>
    <mergeCell ref="F173:G173"/>
    <mergeCell ref="L173:N173"/>
    <mergeCell ref="A174:A184"/>
    <mergeCell ref="F174:G174"/>
    <mergeCell ref="L174:N174"/>
    <mergeCell ref="F175:G175"/>
    <mergeCell ref="L175:N175"/>
    <mergeCell ref="F176:G176"/>
    <mergeCell ref="L176:N176"/>
    <mergeCell ref="F177:G177"/>
    <mergeCell ref="A162:A173"/>
    <mergeCell ref="F162:G162"/>
    <mergeCell ref="L162:N162"/>
    <mergeCell ref="F163:G163"/>
    <mergeCell ref="L163:N163"/>
    <mergeCell ref="F164:G164"/>
    <mergeCell ref="L164:N164"/>
    <mergeCell ref="F165:G165"/>
    <mergeCell ref="L165:N165"/>
    <mergeCell ref="F181:G181"/>
    <mergeCell ref="L181:N181"/>
    <mergeCell ref="F182:G182"/>
    <mergeCell ref="L182:N182"/>
    <mergeCell ref="F183:G183"/>
    <mergeCell ref="L183:N183"/>
    <mergeCell ref="L177:N177"/>
    <mergeCell ref="F178:G178"/>
    <mergeCell ref="L178:N178"/>
    <mergeCell ref="F179:G179"/>
    <mergeCell ref="L179:N179"/>
    <mergeCell ref="F180:G180"/>
    <mergeCell ref="L180:N180"/>
    <mergeCell ref="F184:G184"/>
    <mergeCell ref="L184:N184"/>
    <mergeCell ref="A185:A195"/>
    <mergeCell ref="F185:G185"/>
    <mergeCell ref="L185:N185"/>
    <mergeCell ref="F186:G186"/>
    <mergeCell ref="L186:N186"/>
    <mergeCell ref="F187:G187"/>
    <mergeCell ref="L187:N187"/>
    <mergeCell ref="F188:G188"/>
    <mergeCell ref="F192:G192"/>
    <mergeCell ref="L192:N192"/>
    <mergeCell ref="F193:G193"/>
    <mergeCell ref="L193:N193"/>
    <mergeCell ref="F194:G194"/>
    <mergeCell ref="L194:N194"/>
    <mergeCell ref="L188:N188"/>
    <mergeCell ref="F189:G189"/>
    <mergeCell ref="L189:N189"/>
    <mergeCell ref="F190:G190"/>
    <mergeCell ref="L190:N190"/>
    <mergeCell ref="F191:G191"/>
    <mergeCell ref="L191:N191"/>
    <mergeCell ref="F195:G195"/>
    <mergeCell ref="L195:N195"/>
    <mergeCell ref="A196:A206"/>
    <mergeCell ref="F196:G196"/>
    <mergeCell ref="L196:N196"/>
    <mergeCell ref="F197:G197"/>
    <mergeCell ref="L197:N197"/>
    <mergeCell ref="F198:G198"/>
    <mergeCell ref="L198:N198"/>
    <mergeCell ref="F199:G199"/>
    <mergeCell ref="F203:G203"/>
    <mergeCell ref="L203:N203"/>
    <mergeCell ref="F204:G204"/>
    <mergeCell ref="L204:N204"/>
    <mergeCell ref="F205:G205"/>
    <mergeCell ref="L205:N205"/>
    <mergeCell ref="L199:N199"/>
    <mergeCell ref="F200:G200"/>
    <mergeCell ref="L200:N200"/>
    <mergeCell ref="F201:G201"/>
    <mergeCell ref="L201:N201"/>
    <mergeCell ref="F202:G202"/>
    <mergeCell ref="L202:N202"/>
    <mergeCell ref="F206:G206"/>
    <mergeCell ref="L206:N206"/>
    <mergeCell ref="A207:A217"/>
    <mergeCell ref="F207:G207"/>
    <mergeCell ref="L207:N207"/>
    <mergeCell ref="F208:G208"/>
    <mergeCell ref="L208:N208"/>
    <mergeCell ref="F209:G209"/>
    <mergeCell ref="L209:N209"/>
    <mergeCell ref="F210:G210"/>
    <mergeCell ref="F214:G214"/>
    <mergeCell ref="L214:N214"/>
    <mergeCell ref="F215:G215"/>
    <mergeCell ref="L215:N215"/>
    <mergeCell ref="F216:G216"/>
    <mergeCell ref="L216:N216"/>
    <mergeCell ref="L210:N210"/>
    <mergeCell ref="F211:G211"/>
    <mergeCell ref="L211:N211"/>
    <mergeCell ref="F212:G212"/>
    <mergeCell ref="L212:N212"/>
    <mergeCell ref="F213:G213"/>
    <mergeCell ref="L213:N213"/>
    <mergeCell ref="F217:G217"/>
    <mergeCell ref="L217:N217"/>
    <mergeCell ref="A218:A228"/>
    <mergeCell ref="F218:G218"/>
    <mergeCell ref="L218:N218"/>
    <mergeCell ref="F219:G219"/>
    <mergeCell ref="L219:N219"/>
    <mergeCell ref="F220:G220"/>
    <mergeCell ref="L220:N220"/>
    <mergeCell ref="F221:G221"/>
    <mergeCell ref="F228:G228"/>
    <mergeCell ref="L228:N228"/>
    <mergeCell ref="F225:G225"/>
    <mergeCell ref="L225:N225"/>
    <mergeCell ref="F226:G226"/>
    <mergeCell ref="L226:N226"/>
    <mergeCell ref="F227:G227"/>
    <mergeCell ref="L227:N227"/>
    <mergeCell ref="L221:N221"/>
    <mergeCell ref="F222:G222"/>
    <mergeCell ref="L222:N222"/>
    <mergeCell ref="F223:G223"/>
    <mergeCell ref="L223:N223"/>
    <mergeCell ref="F224:G224"/>
    <mergeCell ref="L224:N224"/>
  </mergeCells>
  <conditionalFormatting sqref="A37:F42">
    <cfRule type="containsBlanks" dxfId="40" priority="39" stopIfTrue="1">
      <formula>LEN(TRIM(A37))=0</formula>
    </cfRule>
  </conditionalFormatting>
  <conditionalFormatting sqref="A152:F157">
    <cfRule type="containsBlanks" dxfId="39" priority="32" stopIfTrue="1">
      <formula>LEN(TRIM(A152))=0</formula>
    </cfRule>
  </conditionalFormatting>
  <conditionalFormatting sqref="B21:C32">
    <cfRule type="containsBlanks" dxfId="38" priority="41" stopIfTrue="1">
      <formula>LEN(TRIM(B21))=0</formula>
    </cfRule>
  </conditionalFormatting>
  <conditionalFormatting sqref="B136:C147">
    <cfRule type="containsBlanks" dxfId="37" priority="34" stopIfTrue="1">
      <formula>LEN(TRIM(B136))=0</formula>
    </cfRule>
  </conditionalFormatting>
  <conditionalFormatting sqref="D162:D166 D167:G168 D169:F170">
    <cfRule type="containsBlanks" dxfId="36" priority="31" stopIfTrue="1">
      <formula>LEN(TRIM(D162))=0</formula>
    </cfRule>
  </conditionalFormatting>
  <conditionalFormatting sqref="D181:F182 D183:G184">
    <cfRule type="containsBlanks" dxfId="35" priority="30" stopIfTrue="1">
      <formula>LEN(TRIM(D181))=0</formula>
    </cfRule>
  </conditionalFormatting>
  <conditionalFormatting sqref="D59:G65 D66:F67 D68:J69">
    <cfRule type="containsBlanks" dxfId="34" priority="37" stopIfTrue="1">
      <formula>LEN(TRIM(D59))=0</formula>
    </cfRule>
  </conditionalFormatting>
  <conditionalFormatting sqref="D70:G76 D77:F78 D79:J80">
    <cfRule type="containsBlanks" dxfId="33" priority="36" stopIfTrue="1">
      <formula>LEN(TRIM(D70))=0</formula>
    </cfRule>
  </conditionalFormatting>
  <conditionalFormatting sqref="D81:G87 D88:F89 D90:J91">
    <cfRule type="containsBlanks" dxfId="32" priority="35" stopIfTrue="1">
      <formula>LEN(TRIM(D81))=0</formula>
    </cfRule>
  </conditionalFormatting>
  <conditionalFormatting sqref="D92:G98 D99:F100 D101:J102">
    <cfRule type="containsBlanks" dxfId="31" priority="22" stopIfTrue="1">
      <formula>LEN(TRIM(D92))=0</formula>
    </cfRule>
  </conditionalFormatting>
  <conditionalFormatting sqref="D103:G109 D110:F111 D112:J113">
    <cfRule type="containsBlanks" dxfId="30" priority="20" stopIfTrue="1">
      <formula>LEN(TRIM(D103))=0</formula>
    </cfRule>
  </conditionalFormatting>
  <conditionalFormatting sqref="D171:G180">
    <cfRule type="containsBlanks" dxfId="29" priority="8" stopIfTrue="1">
      <formula>LEN(TRIM(D171))=0</formula>
    </cfRule>
  </conditionalFormatting>
  <conditionalFormatting sqref="D188:G191 D192:F193 D194:G195">
    <cfRule type="containsBlanks" dxfId="28" priority="29" stopIfTrue="1">
      <formula>LEN(TRIM(D188))=0</formula>
    </cfRule>
  </conditionalFormatting>
  <conditionalFormatting sqref="D200:G202 D203:F204 D205:J206">
    <cfRule type="containsBlanks" dxfId="27" priority="28" stopIfTrue="1">
      <formula>LEN(TRIM(D200))=0</formula>
    </cfRule>
  </conditionalFormatting>
  <conditionalFormatting sqref="D207:G213 D214:F215 D216:J217">
    <cfRule type="containsBlanks" dxfId="26" priority="16" stopIfTrue="1">
      <formula>LEN(TRIM(D207))=0</formula>
    </cfRule>
  </conditionalFormatting>
  <conditionalFormatting sqref="D218:G224 D225:F226 D227:J228">
    <cfRule type="containsBlanks" dxfId="25" priority="14" stopIfTrue="1">
      <formula>LEN(TRIM(D218))=0</formula>
    </cfRule>
  </conditionalFormatting>
  <conditionalFormatting sqref="D47:J53 D54:F55 H54:J55 D56:J58">
    <cfRule type="containsBlanks" dxfId="24" priority="38" stopIfTrue="1">
      <formula>LEN(TRIM(D47))=0</formula>
    </cfRule>
  </conditionalFormatting>
  <conditionalFormatting sqref="D185:J187">
    <cfRule type="containsBlanks" dxfId="23" priority="6" stopIfTrue="1">
      <formula>LEN(TRIM(D185))=0</formula>
    </cfRule>
  </conditionalFormatting>
  <conditionalFormatting sqref="D196:J199">
    <cfRule type="containsBlanks" dxfId="22" priority="5" stopIfTrue="1">
      <formula>LEN(TRIM(D196))=0</formula>
    </cfRule>
  </conditionalFormatting>
  <conditionalFormatting sqref="E21:E32">
    <cfRule type="containsBlanks" dxfId="21" priority="40" stopIfTrue="1">
      <formula>LEN(TRIM(E21))=0</formula>
    </cfRule>
  </conditionalFormatting>
  <conditionalFormatting sqref="E136:E147">
    <cfRule type="containsBlanks" dxfId="20" priority="33" stopIfTrue="1">
      <formula>LEN(TRIM(E136))=0</formula>
    </cfRule>
  </conditionalFormatting>
  <conditionalFormatting sqref="E165:G166">
    <cfRule type="containsBlanks" dxfId="19" priority="10" stopIfTrue="1">
      <formula>LEN(TRIM(E165))=0</formula>
    </cfRule>
  </conditionalFormatting>
  <conditionalFormatting sqref="E162:J164">
    <cfRule type="containsBlanks" dxfId="18" priority="11" stopIfTrue="1">
      <formula>LEN(TRIM(E162))=0</formula>
    </cfRule>
  </conditionalFormatting>
  <conditionalFormatting sqref="F5:H13">
    <cfRule type="containsBlanks" dxfId="17" priority="4" stopIfTrue="1">
      <formula>LEN(TRIM(F5))=0</formula>
    </cfRule>
  </conditionalFormatting>
  <conditionalFormatting sqref="F120:H128">
    <cfRule type="containsBlanks" dxfId="16" priority="2" stopIfTrue="1">
      <formula>LEN(TRIM(F120))=0</formula>
    </cfRule>
  </conditionalFormatting>
  <conditionalFormatting sqref="H59:J67">
    <cfRule type="containsBlanks" dxfId="15" priority="27" stopIfTrue="1">
      <formula>LEN(TRIM(H59))=0</formula>
    </cfRule>
  </conditionalFormatting>
  <conditionalFormatting sqref="H70:J78">
    <cfRule type="containsBlanks" dxfId="14" priority="26" stopIfTrue="1">
      <formula>LEN(TRIM(H70))=0</formula>
    </cfRule>
  </conditionalFormatting>
  <conditionalFormatting sqref="H81:J89">
    <cfRule type="containsBlanks" dxfId="13" priority="25" stopIfTrue="1">
      <formula>LEN(TRIM(H81))=0</formula>
    </cfRule>
  </conditionalFormatting>
  <conditionalFormatting sqref="H92:J100">
    <cfRule type="containsBlanks" dxfId="12" priority="21" stopIfTrue="1">
      <formula>LEN(TRIM(H92))=0</formula>
    </cfRule>
  </conditionalFormatting>
  <conditionalFormatting sqref="H103:J111">
    <cfRule type="containsBlanks" dxfId="11" priority="17" stopIfTrue="1">
      <formula>LEN(TRIM(H103))=0</formula>
    </cfRule>
  </conditionalFormatting>
  <conditionalFormatting sqref="H165:J184">
    <cfRule type="containsBlanks" dxfId="10" priority="9" stopIfTrue="1">
      <formula>LEN(TRIM(H165))=0</formula>
    </cfRule>
  </conditionalFormatting>
  <conditionalFormatting sqref="H188:J195">
    <cfRule type="containsBlanks" dxfId="9" priority="24" stopIfTrue="1">
      <formula>LEN(TRIM(H188))=0</formula>
    </cfRule>
  </conditionalFormatting>
  <conditionalFormatting sqref="H200:J204">
    <cfRule type="containsBlanks" dxfId="8" priority="23" stopIfTrue="1">
      <formula>LEN(TRIM(H200))=0</formula>
    </cfRule>
  </conditionalFormatting>
  <conditionalFormatting sqref="H207:J215">
    <cfRule type="containsBlanks" dxfId="7" priority="15" stopIfTrue="1">
      <formula>LEN(TRIM(H207))=0</formula>
    </cfRule>
  </conditionalFormatting>
  <conditionalFormatting sqref="H218:J226">
    <cfRule type="containsBlanks" dxfId="6" priority="12" stopIfTrue="1">
      <formula>LEN(TRIM(H218))=0</formula>
    </cfRule>
  </conditionalFormatting>
  <conditionalFormatting sqref="K5:L9 K10:K13">
    <cfRule type="containsBlanks" dxfId="5" priority="3" stopIfTrue="1">
      <formula>LEN(TRIM(K5))=0</formula>
    </cfRule>
  </conditionalFormatting>
  <conditionalFormatting sqref="K120:L124 K125:K128">
    <cfRule type="containsBlanks" dxfId="4" priority="1" stopIfTrue="1">
      <formula>LEN(TRIM(K120))=0</formula>
    </cfRule>
  </conditionalFormatting>
  <conditionalFormatting sqref="L47:L113">
    <cfRule type="containsBlanks" dxfId="3" priority="18" stopIfTrue="1">
      <formula>LEN(TRIM(L47))=0</formula>
    </cfRule>
  </conditionalFormatting>
  <conditionalFormatting sqref="L162:L228">
    <cfRule type="containsBlanks" dxfId="2" priority="7" stopIfTrue="1">
      <formula>LEN(TRIM(L162))=0</formula>
    </cfRule>
  </conditionalFormatting>
  <conditionalFormatting sqref="O47:Q113">
    <cfRule type="containsBlanks" dxfId="1" priority="19" stopIfTrue="1">
      <formula>LEN(TRIM(O47))=0</formula>
    </cfRule>
  </conditionalFormatting>
  <conditionalFormatting sqref="O162:Q228">
    <cfRule type="containsBlanks" dxfId="0" priority="13" stopIfTrue="1">
      <formula>LEN(TRIM(O162))=0</formula>
    </cfRule>
  </conditionalFormatting>
  <dataValidations count="1">
    <dataValidation type="list" showInputMessage="1" showErrorMessage="1" sqref="H68:H69 H79:H80 H90:H91 H194:H195 H101:H102 H112:H113 H216:H217 H205:H206 H183:H184 H227:H228" xr:uid="{47562E4F-1B14-46E3-B00E-E1232844B625}">
      <formula1>$V$3:$V$5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31</vt:i4>
      </vt:variant>
    </vt:vector>
  </HeadingPairs>
  <TitlesOfParts>
    <vt:vector size="31" baseType="lpstr">
      <vt:lpstr>СВОД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Company>Happyland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aakman</dc:creator>
  <cp:lastModifiedBy>Ахмедов Тимур Рамизович</cp:lastModifiedBy>
  <cp:lastPrinted>2021-06-01T04:57:00Z</cp:lastPrinted>
  <dcterms:created xsi:type="dcterms:W3CDTF">2007-08-14T05:39:16Z</dcterms:created>
  <dcterms:modified xsi:type="dcterms:W3CDTF">2025-11-24T19:50:30Z</dcterms:modified>
</cp:coreProperties>
</file>