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Module 10\"/>
    </mc:Choice>
  </mc:AlternateContent>
  <xr:revisionPtr revIDLastSave="0" documentId="8_{DCF9CBBA-EB85-4CD2-9AAB-B90949EA3B6F}" xr6:coauthVersionLast="47" xr6:coauthVersionMax="47" xr10:uidLastSave="{00000000-0000-0000-0000-000000000000}"/>
  <bookViews>
    <workbookView xWindow="45495" yWindow="975" windowWidth="24120" windowHeight="14190" firstSheet="4" activeTab="9" xr2:uid="{5A8C114D-3C3D-41AE-A06C-BD2B46107C5B}"/>
  </bookViews>
  <sheets>
    <sheet name="Connections" sheetId="1" r:id="rId1"/>
    <sheet name="Locations" sheetId="2" r:id="rId2"/>
    <sheet name="Model Transport Cost" sheetId="3" r:id="rId3"/>
    <sheet name="Model Transport Cost (2)" sheetId="10" r:id="rId4"/>
    <sheet name="Distance Model" sheetId="4" r:id="rId5"/>
    <sheet name="Distance Model (2)" sheetId="11" r:id="rId6"/>
    <sheet name="Eco Friendliness" sheetId="6" r:id="rId7"/>
    <sheet name="Eco Friendliness (2)" sheetId="12" r:id="rId8"/>
    <sheet name="Congestion" sheetId="8" r:id="rId9"/>
    <sheet name="Model" sheetId="9" r:id="rId10"/>
  </sheets>
  <definedNames>
    <definedName name="solver_adj" localSheetId="8" hidden="1">Congestion!$P$2:$P$25,Congestion!$I$38</definedName>
    <definedName name="solver_adj" localSheetId="4" hidden="1">'Distance Model'!$N$2:$N$25</definedName>
    <definedName name="solver_adj" localSheetId="5" hidden="1">'Distance Model (2)'!$N$2:$N$25</definedName>
    <definedName name="solver_adj" localSheetId="6" hidden="1">'Eco Friendliness'!$P$2:$P$25</definedName>
    <definedName name="solver_adj" localSheetId="7" hidden="1">'Eco Friendliness (2)'!$P$2:$P$25</definedName>
    <definedName name="solver_adj" localSheetId="2" hidden="1">'Model Transport Cost'!$I$3:$I$26</definedName>
    <definedName name="solver_adj" localSheetId="3" hidden="1">'Model Transport Cost (2)'!$I$3:$I$26</definedName>
    <definedName name="solver_cvg" localSheetId="8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2" hidden="1">0.0001</definedName>
    <definedName name="solver_cvg" localSheetId="3" hidden="1">0.0001</definedName>
    <definedName name="solver_drv" localSheetId="8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2" hidden="1">1</definedName>
    <definedName name="solver_drv" localSheetId="3" hidden="1">1</definedName>
    <definedName name="solver_eng" localSheetId="8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9" hidden="1">1</definedName>
    <definedName name="solver_eng" localSheetId="2" hidden="1">2</definedName>
    <definedName name="solver_eng" localSheetId="3" hidden="1">2</definedName>
    <definedName name="solver_est" localSheetId="8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2" hidden="1">1</definedName>
    <definedName name="solver_est" localSheetId="3" hidden="1">1</definedName>
    <definedName name="solver_itr" localSheetId="8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2" hidden="1">2147483647</definedName>
    <definedName name="solver_itr" localSheetId="3" hidden="1">2147483647</definedName>
    <definedName name="solver_lhs1" localSheetId="8" hidden="1">Congestion!$P$2:$P$25</definedName>
    <definedName name="solver_lhs1" localSheetId="4" hidden="1">'Distance Model'!$N$2:$N$25</definedName>
    <definedName name="solver_lhs1" localSheetId="5" hidden="1">'Distance Model (2)'!$N$2:$N$25</definedName>
    <definedName name="solver_lhs1" localSheetId="6" hidden="1">'Eco Friendliness'!$P$2:$P$25</definedName>
    <definedName name="solver_lhs1" localSheetId="7" hidden="1">'Eco Friendliness (2)'!$P$2:$P$25</definedName>
    <definedName name="solver_lhs1" localSheetId="2" hidden="1">'Model Transport Cost'!$I$3:$I$26</definedName>
    <definedName name="solver_lhs1" localSheetId="3" hidden="1">'Model Transport Cost (2)'!$I$3:$I$26</definedName>
    <definedName name="solver_lhs2" localSheetId="8" hidden="1">Congestion!$P$31:$P$34</definedName>
    <definedName name="solver_lhs2" localSheetId="4" hidden="1">'Distance Model'!$V$2:$V$8</definedName>
    <definedName name="solver_lhs2" localSheetId="5" hidden="1">'Distance Model (2)'!$V$2:$V$8</definedName>
    <definedName name="solver_lhs2" localSheetId="6" hidden="1">'Eco Friendliness'!$X$2:$X$8</definedName>
    <definedName name="solver_lhs2" localSheetId="7" hidden="1">'Eco Friendliness (2)'!$X$2:$X$8</definedName>
    <definedName name="solver_lhs2" localSheetId="2" hidden="1">'Model Transport Cost'!$Q$3:$Q$9</definedName>
    <definedName name="solver_lhs2" localSheetId="3" hidden="1">'Model Transport Cost (2)'!$Q$3:$Q$9</definedName>
    <definedName name="solver_lhs3" localSheetId="8" hidden="1">Congestion!$X$2:$X$8</definedName>
    <definedName name="solver_mip" localSheetId="8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2" hidden="1">2147483647</definedName>
    <definedName name="solver_mip" localSheetId="3" hidden="1">2147483647</definedName>
    <definedName name="solver_mni" localSheetId="8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2" hidden="1">30</definedName>
    <definedName name="solver_mni" localSheetId="3" hidden="1">30</definedName>
    <definedName name="solver_mrt" localSheetId="8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2" hidden="1">0.075</definedName>
    <definedName name="solver_mrt" localSheetId="3" hidden="1">0.075</definedName>
    <definedName name="solver_msl" localSheetId="8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2" hidden="1">2</definedName>
    <definedName name="solver_msl" localSheetId="3" hidden="1">2</definedName>
    <definedName name="solver_neg" localSheetId="8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2" hidden="1">1</definedName>
    <definedName name="solver_neg" localSheetId="3" hidden="1">1</definedName>
    <definedName name="solver_nod" localSheetId="8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2" hidden="1">2147483647</definedName>
    <definedName name="solver_nod" localSheetId="3" hidden="1">2147483647</definedName>
    <definedName name="solver_num" localSheetId="8" hidden="1">3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9" hidden="1">0</definedName>
    <definedName name="solver_num" localSheetId="2" hidden="1">2</definedName>
    <definedName name="solver_num" localSheetId="3" hidden="1">2</definedName>
    <definedName name="solver_nwt" localSheetId="8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2" hidden="1">1</definedName>
    <definedName name="solver_nwt" localSheetId="3" hidden="1">1</definedName>
    <definedName name="solver_opt" localSheetId="8" hidden="1">Congestion!$I$38</definedName>
    <definedName name="solver_opt" localSheetId="4" hidden="1">'Distance Model'!$J$13</definedName>
    <definedName name="solver_opt" localSheetId="5" hidden="1">'Distance Model (2)'!$J$13</definedName>
    <definedName name="solver_opt" localSheetId="6" hidden="1">'Eco Friendliness'!$L$13</definedName>
    <definedName name="solver_opt" localSheetId="7" hidden="1">'Eco Friendliness (2)'!$L$13</definedName>
    <definedName name="solver_opt" localSheetId="9" hidden="1">Model!$B$15</definedName>
    <definedName name="solver_opt" localSheetId="2" hidden="1">'Model Transport Cost'!$O$12</definedName>
    <definedName name="solver_opt" localSheetId="3" hidden="1">'Model Transport Cost (2)'!$O$12</definedName>
    <definedName name="solver_pre" localSheetId="8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2" hidden="1">0.000001</definedName>
    <definedName name="solver_pre" localSheetId="3" hidden="1">0.000001</definedName>
    <definedName name="solver_rbv" localSheetId="8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2" hidden="1">1</definedName>
    <definedName name="solver_rbv" localSheetId="3" hidden="1">1</definedName>
    <definedName name="solver_rel1" localSheetId="8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2" hidden="1">3</definedName>
    <definedName name="solver_rel1" localSheetId="3" hidden="1">3</definedName>
    <definedName name="solver_rel2" localSheetId="8" hidden="1">1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2" hidden="1">2</definedName>
    <definedName name="solver_rel2" localSheetId="3" hidden="1">2</definedName>
    <definedName name="solver_rel3" localSheetId="8" hidden="1">2</definedName>
    <definedName name="solver_rhs1" localSheetId="8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2" hidden="1">0</definedName>
    <definedName name="solver_rhs1" localSheetId="3" hidden="1">0</definedName>
    <definedName name="solver_rhs2" localSheetId="8" hidden="1">Congestion!$I$38</definedName>
    <definedName name="solver_rhs2" localSheetId="4" hidden="1">'Distance Model'!$W$2:$W$8</definedName>
    <definedName name="solver_rhs2" localSheetId="5" hidden="1">'Distance Model (2)'!$W$2:$W$8</definedName>
    <definedName name="solver_rhs2" localSheetId="6" hidden="1">'Eco Friendliness'!$Y$2:$Y$8</definedName>
    <definedName name="solver_rhs2" localSheetId="7" hidden="1">'Eco Friendliness (2)'!$Y$2:$Y$8</definedName>
    <definedName name="solver_rhs2" localSheetId="2" hidden="1">'Model Transport Cost'!$R$3:$R$9</definedName>
    <definedName name="solver_rhs2" localSheetId="3" hidden="1">'Model Transport Cost (2)'!$R$3:$R$9</definedName>
    <definedName name="solver_rhs3" localSheetId="8" hidden="1">Congestion!$Y$2:$Y$8</definedName>
    <definedName name="solver_rlx" localSheetId="8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2" hidden="1">2</definedName>
    <definedName name="solver_rlx" localSheetId="3" hidden="1">2</definedName>
    <definedName name="solver_rsd" localSheetId="8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2" hidden="1">0</definedName>
    <definedName name="solver_rsd" localSheetId="3" hidden="1">0</definedName>
    <definedName name="solver_scl" localSheetId="8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2" hidden="1">1</definedName>
    <definedName name="solver_scl" localSheetId="3" hidden="1">1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2" hidden="1">2</definedName>
    <definedName name="solver_sho" localSheetId="3" hidden="1">2</definedName>
    <definedName name="solver_ssz" localSheetId="8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2" hidden="1">100</definedName>
    <definedName name="solver_ssz" localSheetId="3" hidden="1">100</definedName>
    <definedName name="solver_tim" localSheetId="8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2" hidden="1">2147483647</definedName>
    <definedName name="solver_tim" localSheetId="3" hidden="1">2147483647</definedName>
    <definedName name="solver_tol" localSheetId="8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2" hidden="1">0.01</definedName>
    <definedName name="solver_tol" localSheetId="3" hidden="1">0.01</definedName>
    <definedName name="solver_typ" localSheetId="8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9" hidden="1">1</definedName>
    <definedName name="solver_typ" localSheetId="2" hidden="1">2</definedName>
    <definedName name="solver_typ" localSheetId="3" hidden="1">2</definedName>
    <definedName name="solver_val" localSheetId="8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2" hidden="1">0</definedName>
    <definedName name="solver_val" localSheetId="3" hidden="1">0</definedName>
    <definedName name="solver_ver" localSheetId="8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8" l="1"/>
  <c r="F9" i="9"/>
  <c r="H9" i="9" s="1"/>
  <c r="F10" i="9"/>
  <c r="H10" i="9" s="1"/>
  <c r="F11" i="9"/>
  <c r="H11" i="9" s="1"/>
  <c r="F8" i="9"/>
  <c r="H8" i="9" s="1"/>
  <c r="E9" i="9"/>
  <c r="E10" i="9"/>
  <c r="E11" i="9"/>
  <c r="E8" i="9"/>
  <c r="L13" i="12"/>
  <c r="F25" i="12"/>
  <c r="E25" i="12"/>
  <c r="G25" i="12" s="1"/>
  <c r="D25" i="12"/>
  <c r="C25" i="12"/>
  <c r="F24" i="12"/>
  <c r="E24" i="12"/>
  <c r="D24" i="12"/>
  <c r="C24" i="12"/>
  <c r="G24" i="12" s="1"/>
  <c r="F23" i="12"/>
  <c r="E23" i="12"/>
  <c r="G23" i="12" s="1"/>
  <c r="D23" i="12"/>
  <c r="C23" i="12"/>
  <c r="F22" i="12"/>
  <c r="E22" i="12"/>
  <c r="G22" i="12" s="1"/>
  <c r="D22" i="12"/>
  <c r="C22" i="12"/>
  <c r="F21" i="12"/>
  <c r="E21" i="12"/>
  <c r="D21" i="12"/>
  <c r="C21" i="12"/>
  <c r="G21" i="12" s="1"/>
  <c r="G20" i="12"/>
  <c r="F20" i="12"/>
  <c r="E20" i="12"/>
  <c r="D20" i="12"/>
  <c r="C20" i="12"/>
  <c r="F19" i="12"/>
  <c r="E19" i="12"/>
  <c r="G19" i="12" s="1"/>
  <c r="D19" i="12"/>
  <c r="C19" i="12"/>
  <c r="F18" i="12"/>
  <c r="E18" i="12"/>
  <c r="G18" i="12" s="1"/>
  <c r="D18" i="12"/>
  <c r="C18" i="12"/>
  <c r="F17" i="12"/>
  <c r="E17" i="12"/>
  <c r="D17" i="12"/>
  <c r="C17" i="12"/>
  <c r="G17" i="12" s="1"/>
  <c r="F16" i="12"/>
  <c r="E16" i="12"/>
  <c r="G16" i="12" s="1"/>
  <c r="D16" i="12"/>
  <c r="C16" i="12"/>
  <c r="F15" i="12"/>
  <c r="E15" i="12"/>
  <c r="G15" i="12" s="1"/>
  <c r="D15" i="12"/>
  <c r="C15" i="12"/>
  <c r="F14" i="12"/>
  <c r="E14" i="12"/>
  <c r="G14" i="12" s="1"/>
  <c r="D14" i="12"/>
  <c r="C14" i="12"/>
  <c r="F13" i="12"/>
  <c r="E13" i="12"/>
  <c r="G13" i="12" s="1"/>
  <c r="D13" i="12"/>
  <c r="C13" i="12"/>
  <c r="F12" i="12"/>
  <c r="E12" i="12"/>
  <c r="G12" i="12" s="1"/>
  <c r="D12" i="12"/>
  <c r="C12" i="12"/>
  <c r="F11" i="12"/>
  <c r="E11" i="12"/>
  <c r="G11" i="12" s="1"/>
  <c r="D11" i="12"/>
  <c r="C11" i="12"/>
  <c r="F10" i="12"/>
  <c r="G10" i="12" s="1"/>
  <c r="E10" i="12"/>
  <c r="D10" i="12"/>
  <c r="C10" i="12"/>
  <c r="G9" i="12"/>
  <c r="F9" i="12"/>
  <c r="E9" i="12"/>
  <c r="D9" i="12"/>
  <c r="C9" i="12"/>
  <c r="W8" i="12"/>
  <c r="V8" i="12"/>
  <c r="G8" i="12"/>
  <c r="F8" i="12"/>
  <c r="E8" i="12"/>
  <c r="D8" i="12"/>
  <c r="C8" i="12"/>
  <c r="W7" i="12"/>
  <c r="V7" i="12"/>
  <c r="G7" i="12"/>
  <c r="F7" i="12"/>
  <c r="E7" i="12"/>
  <c r="D7" i="12"/>
  <c r="C7" i="12"/>
  <c r="W6" i="12"/>
  <c r="V6" i="12"/>
  <c r="G6" i="12"/>
  <c r="F6" i="12"/>
  <c r="E6" i="12"/>
  <c r="D6" i="12"/>
  <c r="C6" i="12"/>
  <c r="W5" i="12"/>
  <c r="V5" i="12"/>
  <c r="G5" i="12"/>
  <c r="F5" i="12"/>
  <c r="E5" i="12"/>
  <c r="D5" i="12"/>
  <c r="C5" i="12"/>
  <c r="W4" i="12"/>
  <c r="V4" i="12"/>
  <c r="G4" i="12"/>
  <c r="F4" i="12"/>
  <c r="E4" i="12"/>
  <c r="D4" i="12"/>
  <c r="C4" i="12"/>
  <c r="W3" i="12"/>
  <c r="V3" i="12"/>
  <c r="G3" i="12"/>
  <c r="F3" i="12"/>
  <c r="E3" i="12"/>
  <c r="D3" i="12"/>
  <c r="C3" i="12"/>
  <c r="W2" i="12"/>
  <c r="V2" i="12"/>
  <c r="G2" i="12"/>
  <c r="F2" i="12"/>
  <c r="E2" i="12"/>
  <c r="D2" i="12"/>
  <c r="C2" i="12"/>
  <c r="F25" i="11"/>
  <c r="E25" i="11"/>
  <c r="G25" i="11" s="1"/>
  <c r="D25" i="11"/>
  <c r="C25" i="11"/>
  <c r="F24" i="11"/>
  <c r="E24" i="11"/>
  <c r="G24" i="11" s="1"/>
  <c r="D24" i="11"/>
  <c r="C24" i="11"/>
  <c r="F23" i="11"/>
  <c r="G23" i="11" s="1"/>
  <c r="E23" i="11"/>
  <c r="D23" i="11"/>
  <c r="C23" i="11"/>
  <c r="F22" i="11"/>
  <c r="E22" i="11"/>
  <c r="G22" i="11" s="1"/>
  <c r="D22" i="11"/>
  <c r="C22" i="11"/>
  <c r="F21" i="11"/>
  <c r="E21" i="11"/>
  <c r="G21" i="11" s="1"/>
  <c r="D21" i="11"/>
  <c r="C21" i="11"/>
  <c r="G20" i="11"/>
  <c r="F20" i="11"/>
  <c r="E20" i="11"/>
  <c r="D20" i="11"/>
  <c r="C20" i="11"/>
  <c r="F19" i="11"/>
  <c r="E19" i="11"/>
  <c r="G19" i="11" s="1"/>
  <c r="D19" i="11"/>
  <c r="C19" i="11"/>
  <c r="G18" i="11"/>
  <c r="F18" i="11"/>
  <c r="E18" i="11"/>
  <c r="D18" i="11"/>
  <c r="C18" i="11"/>
  <c r="F17" i="11"/>
  <c r="E17" i="11"/>
  <c r="G17" i="11" s="1"/>
  <c r="D17" i="11"/>
  <c r="C17" i="11"/>
  <c r="F16" i="11"/>
  <c r="E16" i="11"/>
  <c r="G16" i="11" s="1"/>
  <c r="D16" i="11"/>
  <c r="C16" i="11"/>
  <c r="F15" i="11"/>
  <c r="G15" i="11" s="1"/>
  <c r="E15" i="11"/>
  <c r="D15" i="11"/>
  <c r="C15" i="11"/>
  <c r="F14" i="11"/>
  <c r="E14" i="11"/>
  <c r="G14" i="11" s="1"/>
  <c r="D14" i="11"/>
  <c r="C14" i="11"/>
  <c r="F13" i="11"/>
  <c r="E13" i="11"/>
  <c r="G13" i="11" s="1"/>
  <c r="D13" i="11"/>
  <c r="C13" i="11"/>
  <c r="F12" i="11"/>
  <c r="E12" i="11"/>
  <c r="G12" i="11" s="1"/>
  <c r="D12" i="11"/>
  <c r="C12" i="11"/>
  <c r="F11" i="11"/>
  <c r="E11" i="11"/>
  <c r="G11" i="11" s="1"/>
  <c r="D11" i="11"/>
  <c r="C11" i="11"/>
  <c r="G10" i="11"/>
  <c r="F10" i="11"/>
  <c r="E10" i="11"/>
  <c r="D10" i="11"/>
  <c r="C10" i="11"/>
  <c r="G9" i="11"/>
  <c r="F9" i="11"/>
  <c r="E9" i="11"/>
  <c r="D9" i="11"/>
  <c r="C9" i="11"/>
  <c r="U8" i="11"/>
  <c r="T8" i="11"/>
  <c r="V8" i="11" s="1"/>
  <c r="G8" i="11"/>
  <c r="F8" i="11"/>
  <c r="E8" i="11"/>
  <c r="D8" i="11"/>
  <c r="C8" i="11"/>
  <c r="U7" i="11"/>
  <c r="T7" i="11"/>
  <c r="V7" i="11" s="1"/>
  <c r="G7" i="11"/>
  <c r="F7" i="11"/>
  <c r="E7" i="11"/>
  <c r="D7" i="11"/>
  <c r="C7" i="11"/>
  <c r="U6" i="11"/>
  <c r="T6" i="11"/>
  <c r="V6" i="11" s="1"/>
  <c r="G6" i="11"/>
  <c r="F6" i="11"/>
  <c r="E6" i="11"/>
  <c r="D6" i="11"/>
  <c r="C6" i="11"/>
  <c r="U5" i="11"/>
  <c r="T5" i="11"/>
  <c r="G5" i="11"/>
  <c r="F5" i="11"/>
  <c r="E5" i="11"/>
  <c r="D5" i="11"/>
  <c r="C5" i="11"/>
  <c r="U4" i="11"/>
  <c r="T4" i="11"/>
  <c r="V4" i="11" s="1"/>
  <c r="G4" i="11"/>
  <c r="F4" i="11"/>
  <c r="E4" i="11"/>
  <c r="D4" i="11"/>
  <c r="C4" i="11"/>
  <c r="U3" i="11"/>
  <c r="T3" i="11"/>
  <c r="V3" i="11" s="1"/>
  <c r="G3" i="11"/>
  <c r="F3" i="11"/>
  <c r="E3" i="11"/>
  <c r="D3" i="11"/>
  <c r="C3" i="11"/>
  <c r="U2" i="11"/>
  <c r="T2" i="11"/>
  <c r="V2" i="11" s="1"/>
  <c r="G2" i="11"/>
  <c r="J13" i="11" s="1"/>
  <c r="F2" i="11"/>
  <c r="E2" i="11"/>
  <c r="D2" i="11"/>
  <c r="C2" i="11"/>
  <c r="O12" i="10"/>
  <c r="P9" i="10"/>
  <c r="O9" i="10"/>
  <c r="P8" i="10"/>
  <c r="O8" i="10"/>
  <c r="Q8" i="10" s="1"/>
  <c r="P7" i="10"/>
  <c r="O7" i="10"/>
  <c r="P6" i="10"/>
  <c r="O6" i="10"/>
  <c r="P5" i="10"/>
  <c r="Q5" i="10" s="1"/>
  <c r="O5" i="10"/>
  <c r="P4" i="10"/>
  <c r="O4" i="10"/>
  <c r="P3" i="10"/>
  <c r="O3" i="10"/>
  <c r="Q3" i="10" s="1"/>
  <c r="F25" i="8"/>
  <c r="E25" i="8"/>
  <c r="G25" i="8" s="1"/>
  <c r="D25" i="8"/>
  <c r="C25" i="8"/>
  <c r="F24" i="8"/>
  <c r="E24" i="8"/>
  <c r="G24" i="8" s="1"/>
  <c r="D24" i="8"/>
  <c r="C24" i="8"/>
  <c r="F23" i="8"/>
  <c r="E23" i="8"/>
  <c r="G23" i="8" s="1"/>
  <c r="D23" i="8"/>
  <c r="C23" i="8"/>
  <c r="G22" i="8"/>
  <c r="F22" i="8"/>
  <c r="E22" i="8"/>
  <c r="D22" i="8"/>
  <c r="C22" i="8"/>
  <c r="F21" i="8"/>
  <c r="E21" i="8"/>
  <c r="G21" i="8" s="1"/>
  <c r="D21" i="8"/>
  <c r="C21" i="8"/>
  <c r="F20" i="8"/>
  <c r="E20" i="8"/>
  <c r="G20" i="8" s="1"/>
  <c r="D20" i="8"/>
  <c r="C20" i="8"/>
  <c r="F19" i="8"/>
  <c r="G19" i="8" s="1"/>
  <c r="E19" i="8"/>
  <c r="D19" i="8"/>
  <c r="C19" i="8"/>
  <c r="F18" i="8"/>
  <c r="E18" i="8"/>
  <c r="G18" i="8" s="1"/>
  <c r="D18" i="8"/>
  <c r="C18" i="8"/>
  <c r="F17" i="8"/>
  <c r="E17" i="8"/>
  <c r="G17" i="8" s="1"/>
  <c r="D17" i="8"/>
  <c r="C17" i="8"/>
  <c r="F16" i="8"/>
  <c r="E16" i="8"/>
  <c r="G16" i="8" s="1"/>
  <c r="D16" i="8"/>
  <c r="C16" i="8"/>
  <c r="F15" i="8"/>
  <c r="E15" i="8"/>
  <c r="G15" i="8" s="1"/>
  <c r="D15" i="8"/>
  <c r="C15" i="8"/>
  <c r="G14" i="8"/>
  <c r="F14" i="8"/>
  <c r="E14" i="8"/>
  <c r="D14" i="8"/>
  <c r="C14" i="8"/>
  <c r="L13" i="8"/>
  <c r="F13" i="8"/>
  <c r="E13" i="8"/>
  <c r="G13" i="8" s="1"/>
  <c r="D13" i="8"/>
  <c r="C13" i="8"/>
  <c r="F12" i="8"/>
  <c r="E12" i="8"/>
  <c r="G12" i="8" s="1"/>
  <c r="D12" i="8"/>
  <c r="C12" i="8"/>
  <c r="G11" i="8"/>
  <c r="F11" i="8"/>
  <c r="E11" i="8"/>
  <c r="D11" i="8"/>
  <c r="C11" i="8"/>
  <c r="F10" i="8"/>
  <c r="E10" i="8"/>
  <c r="G10" i="8" s="1"/>
  <c r="D10" i="8"/>
  <c r="C10" i="8"/>
  <c r="F9" i="8"/>
  <c r="E9" i="8"/>
  <c r="G9" i="8" s="1"/>
  <c r="D9" i="8"/>
  <c r="C9" i="8"/>
  <c r="W8" i="8"/>
  <c r="V8" i="8"/>
  <c r="F8" i="8"/>
  <c r="E8" i="8"/>
  <c r="G8" i="8" s="1"/>
  <c r="D8" i="8"/>
  <c r="C8" i="8"/>
  <c r="W7" i="8"/>
  <c r="V7" i="8"/>
  <c r="F7" i="8"/>
  <c r="E7" i="8"/>
  <c r="G7" i="8" s="1"/>
  <c r="D7" i="8"/>
  <c r="C7" i="8"/>
  <c r="W6" i="8"/>
  <c r="V6" i="8"/>
  <c r="F6" i="8"/>
  <c r="E6" i="8"/>
  <c r="G6" i="8" s="1"/>
  <c r="D6" i="8"/>
  <c r="C6" i="8"/>
  <c r="W5" i="8"/>
  <c r="V5" i="8"/>
  <c r="F5" i="8"/>
  <c r="E5" i="8"/>
  <c r="G5" i="8" s="1"/>
  <c r="D5" i="8"/>
  <c r="C5" i="8"/>
  <c r="W4" i="8"/>
  <c r="V4" i="8"/>
  <c r="F4" i="8"/>
  <c r="E4" i="8"/>
  <c r="G4" i="8" s="1"/>
  <c r="D4" i="8"/>
  <c r="C4" i="8"/>
  <c r="W3" i="8"/>
  <c r="V3" i="8"/>
  <c r="F3" i="8"/>
  <c r="E3" i="8"/>
  <c r="G3" i="8" s="1"/>
  <c r="D3" i="8"/>
  <c r="C3" i="8"/>
  <c r="W2" i="8"/>
  <c r="V2" i="8"/>
  <c r="F2" i="8"/>
  <c r="E2" i="8"/>
  <c r="G2" i="8" s="1"/>
  <c r="D2" i="8"/>
  <c r="C2" i="8"/>
  <c r="L13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G17" i="6" s="1"/>
  <c r="F16" i="6"/>
  <c r="E16" i="6"/>
  <c r="D16" i="6"/>
  <c r="C16" i="6"/>
  <c r="F15" i="6"/>
  <c r="E15" i="6"/>
  <c r="D15" i="6"/>
  <c r="C15" i="6"/>
  <c r="F14" i="6"/>
  <c r="E14" i="6"/>
  <c r="G14" i="6" s="1"/>
  <c r="D14" i="6"/>
  <c r="C14" i="6"/>
  <c r="F13" i="6"/>
  <c r="E13" i="6"/>
  <c r="D13" i="6"/>
  <c r="C13" i="6"/>
  <c r="F12" i="6"/>
  <c r="E12" i="6"/>
  <c r="G12" i="6" s="1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W8" i="6"/>
  <c r="V8" i="6"/>
  <c r="F8" i="6"/>
  <c r="E8" i="6"/>
  <c r="D8" i="6"/>
  <c r="C8" i="6"/>
  <c r="W7" i="6"/>
  <c r="V7" i="6"/>
  <c r="F7" i="6"/>
  <c r="E7" i="6"/>
  <c r="D7" i="6"/>
  <c r="C7" i="6"/>
  <c r="W6" i="6"/>
  <c r="V6" i="6"/>
  <c r="F6" i="6"/>
  <c r="E6" i="6"/>
  <c r="D6" i="6"/>
  <c r="C6" i="6"/>
  <c r="W5" i="6"/>
  <c r="V5" i="6"/>
  <c r="F5" i="6"/>
  <c r="E5" i="6"/>
  <c r="D5" i="6"/>
  <c r="C5" i="6"/>
  <c r="W4" i="6"/>
  <c r="V4" i="6"/>
  <c r="F4" i="6"/>
  <c r="E4" i="6"/>
  <c r="D4" i="6"/>
  <c r="C4" i="6"/>
  <c r="W3" i="6"/>
  <c r="V3" i="6"/>
  <c r="F3" i="6"/>
  <c r="E3" i="6"/>
  <c r="D3" i="6"/>
  <c r="C3" i="6"/>
  <c r="W2" i="6"/>
  <c r="V2" i="6"/>
  <c r="F2" i="6"/>
  <c r="E2" i="6"/>
  <c r="D2" i="6"/>
  <c r="C2" i="6"/>
  <c r="U3" i="4"/>
  <c r="U4" i="4"/>
  <c r="U5" i="4"/>
  <c r="U6" i="4"/>
  <c r="U7" i="4"/>
  <c r="U8" i="4"/>
  <c r="T3" i="4"/>
  <c r="T4" i="4"/>
  <c r="T5" i="4"/>
  <c r="T6" i="4"/>
  <c r="T7" i="4"/>
  <c r="T8" i="4"/>
  <c r="U2" i="4"/>
  <c r="T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E3" i="4"/>
  <c r="E4" i="4"/>
  <c r="E5" i="4"/>
  <c r="E6" i="4"/>
  <c r="E7" i="4"/>
  <c r="E8" i="4"/>
  <c r="G8" i="4" s="1"/>
  <c r="E9" i="4"/>
  <c r="G9" i="4" s="1"/>
  <c r="E10" i="4"/>
  <c r="G10" i="4" s="1"/>
  <c r="E11" i="4"/>
  <c r="G11" i="4" s="1"/>
  <c r="E12" i="4"/>
  <c r="E13" i="4"/>
  <c r="E14" i="4"/>
  <c r="E15" i="4"/>
  <c r="E16" i="4"/>
  <c r="G16" i="4" s="1"/>
  <c r="E17" i="4"/>
  <c r="E18" i="4"/>
  <c r="E19" i="4"/>
  <c r="E20" i="4"/>
  <c r="E21" i="4"/>
  <c r="E22" i="4"/>
  <c r="E23" i="4"/>
  <c r="E24" i="4"/>
  <c r="G24" i="4" s="1"/>
  <c r="E25" i="4"/>
  <c r="G25" i="4" s="1"/>
  <c r="E2" i="4"/>
  <c r="G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O4" i="3"/>
  <c r="O5" i="3"/>
  <c r="O6" i="3"/>
  <c r="O7" i="3"/>
  <c r="O8" i="3"/>
  <c r="O9" i="3"/>
  <c r="O3" i="3"/>
  <c r="O12" i="3"/>
  <c r="C6" i="4"/>
  <c r="C7" i="4"/>
  <c r="C8" i="4"/>
  <c r="C9" i="4"/>
  <c r="C10" i="4"/>
  <c r="C11" i="4"/>
  <c r="C12" i="4"/>
  <c r="C13" i="4"/>
  <c r="C14" i="4"/>
  <c r="C15" i="4"/>
  <c r="C16" i="4"/>
  <c r="C17" i="4"/>
  <c r="G17" i="4" s="1"/>
  <c r="C18" i="4"/>
  <c r="G18" i="4" s="1"/>
  <c r="C19" i="4"/>
  <c r="G19" i="4" s="1"/>
  <c r="C20" i="4"/>
  <c r="C21" i="4"/>
  <c r="C22" i="4"/>
  <c r="C23" i="4"/>
  <c r="C24" i="4"/>
  <c r="C25" i="4"/>
  <c r="C3" i="4"/>
  <c r="G3" i="4" s="1"/>
  <c r="C4" i="4"/>
  <c r="C5" i="4"/>
  <c r="C2" i="4"/>
  <c r="P3" i="3"/>
  <c r="P4" i="3"/>
  <c r="P5" i="3"/>
  <c r="P6" i="3"/>
  <c r="P7" i="3"/>
  <c r="P8" i="3"/>
  <c r="P9" i="3"/>
  <c r="Q7" i="10" l="1"/>
  <c r="Q9" i="10"/>
  <c r="X5" i="12"/>
  <c r="X7" i="12"/>
  <c r="X4" i="12"/>
  <c r="X3" i="12"/>
  <c r="X6" i="12"/>
  <c r="X2" i="12"/>
  <c r="X8" i="12"/>
  <c r="V5" i="11"/>
  <c r="Q4" i="10"/>
  <c r="Q6" i="10"/>
  <c r="X4" i="8"/>
  <c r="X5" i="8"/>
  <c r="X8" i="8"/>
  <c r="X7" i="8"/>
  <c r="X6" i="8"/>
  <c r="X3" i="8"/>
  <c r="X2" i="8"/>
  <c r="X5" i="6"/>
  <c r="G22" i="6"/>
  <c r="X4" i="6"/>
  <c r="G11" i="6"/>
  <c r="X8" i="6"/>
  <c r="G18" i="6"/>
  <c r="X7" i="6"/>
  <c r="G24" i="6"/>
  <c r="G2" i="6"/>
  <c r="G6" i="6"/>
  <c r="G9" i="6"/>
  <c r="X6" i="6"/>
  <c r="G13" i="6"/>
  <c r="X2" i="6"/>
  <c r="G4" i="6"/>
  <c r="G8" i="6"/>
  <c r="G15" i="6"/>
  <c r="G21" i="6"/>
  <c r="G20" i="6"/>
  <c r="G19" i="6"/>
  <c r="G23" i="6"/>
  <c r="G25" i="6"/>
  <c r="G16" i="6"/>
  <c r="X3" i="6"/>
  <c r="G5" i="6"/>
  <c r="G3" i="6"/>
  <c r="G7" i="6"/>
  <c r="G10" i="6"/>
  <c r="G15" i="4"/>
  <c r="G4" i="4"/>
  <c r="G22" i="4"/>
  <c r="G14" i="4"/>
  <c r="G6" i="4"/>
  <c r="G23" i="4"/>
  <c r="G12" i="4"/>
  <c r="J13" i="4" s="1"/>
  <c r="G21" i="4"/>
  <c r="G13" i="4"/>
  <c r="G7" i="4"/>
  <c r="G20" i="4"/>
  <c r="G5" i="4"/>
  <c r="V7" i="4"/>
  <c r="V6" i="4"/>
  <c r="V8" i="4"/>
  <c r="V5" i="4"/>
  <c r="V4" i="4"/>
  <c r="V3" i="4"/>
  <c r="V2" i="4"/>
  <c r="Q9" i="3"/>
  <c r="Q8" i="3"/>
  <c r="Q5" i="3"/>
  <c r="Q3" i="3"/>
  <c r="Q7" i="3"/>
  <c r="Q6" i="3"/>
  <c r="Q4" i="3"/>
</calcChain>
</file>

<file path=xl/sharedStrings.xml><?xml version="1.0" encoding="utf-8"?>
<sst xmlns="http://schemas.openxmlformats.org/spreadsheetml/2006/main" count="293" uniqueCount="60">
  <si>
    <t>from</t>
  </si>
  <si>
    <t>to</t>
  </si>
  <si>
    <t>cost_per_unit_shipped</t>
  </si>
  <si>
    <t>transportation_method</t>
  </si>
  <si>
    <t>congestion_level</t>
  </si>
  <si>
    <t>Diesel Trucks</t>
  </si>
  <si>
    <t>Cargo Ships (Heavy Fuel Oil)</t>
  </si>
  <si>
    <t>Slow Steaming Cargo Ships</t>
  </si>
  <si>
    <t>Electrified Rail</t>
  </si>
  <si>
    <t>Air Freight</t>
  </si>
  <si>
    <t>Wind-powered Ships</t>
  </si>
  <si>
    <t>Diesel Rail</t>
  </si>
  <si>
    <t>location_id</t>
  </si>
  <si>
    <t>location_name</t>
  </si>
  <si>
    <t>latitude</t>
  </si>
  <si>
    <t>longitude</t>
  </si>
  <si>
    <t>supply</t>
  </si>
  <si>
    <t>demand</t>
  </si>
  <si>
    <t>Frozen Fudge Fjords</t>
  </si>
  <si>
    <t>Hazelnut Haven</t>
  </si>
  <si>
    <t>Jellybean Jungle</t>
  </si>
  <si>
    <t>Snickerdoodle Slopes</t>
  </si>
  <si>
    <t>Sour Patch Prairie</t>
  </si>
  <si>
    <t>Sprinkle Street</t>
  </si>
  <si>
    <t>Sugar Swirl Spires</t>
  </si>
  <si>
    <t>Months to Operate</t>
  </si>
  <si>
    <t>Objectives</t>
  </si>
  <si>
    <t>Congestion</t>
  </si>
  <si>
    <t>Cost</t>
  </si>
  <si>
    <t>Distance</t>
  </si>
  <si>
    <t>Eco-Friendliness</t>
  </si>
  <si>
    <t>From</t>
  </si>
  <si>
    <t>To</t>
  </si>
  <si>
    <t>Unit Cost</t>
  </si>
  <si>
    <t>Nodes</t>
  </si>
  <si>
    <t>Inflow</t>
  </si>
  <si>
    <t>Outflow</t>
  </si>
  <si>
    <t>Netflow</t>
  </si>
  <si>
    <t>Supply/Demand</t>
  </si>
  <si>
    <t>Ship</t>
  </si>
  <si>
    <t>Total Cost</t>
  </si>
  <si>
    <t>Latitude</t>
  </si>
  <si>
    <t>Longitude</t>
  </si>
  <si>
    <t>Total Distance Cost</t>
  </si>
  <si>
    <t>Transportation Method</t>
  </si>
  <si>
    <t>Binary Constraints</t>
  </si>
  <si>
    <t>Total Distance</t>
  </si>
  <si>
    <t>Total Congestion</t>
  </si>
  <si>
    <t>Totals</t>
  </si>
  <si>
    <t>Target Value</t>
  </si>
  <si>
    <t>Min Transport Cost</t>
  </si>
  <si>
    <t>Deviation</t>
  </si>
  <si>
    <t>% Deviation</t>
  </si>
  <si>
    <t>Min Distance</t>
  </si>
  <si>
    <t>Min Eco</t>
  </si>
  <si>
    <t>Min Congestion</t>
  </si>
  <si>
    <t>Weight</t>
  </si>
  <si>
    <t>Weighted Deviation %</t>
  </si>
  <si>
    <t>Objective</t>
  </si>
  <si>
    <t>MiniMax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</si>
</sst>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ont="1"/>
    <xf numFmtId="165" fontId="0" fillId="0" borderId="0" xfId="2" applyNumberFormat="1" applyFont="1"/>
    <xf numFmtId="6" fontId="0" fillId="0" borderId="0" xfId="0" applyNumberFormat="1"/>
    <xf numFmtId="169" fontId="0" fillId="0" borderId="0" xfId="1" applyNumberFormat="1" applyFont="1"/>
    <xf numFmtId="9" fontId="0" fillId="0" borderId="0" xfId="3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9" fontId="3" fillId="2" borderId="0" xfId="3" applyFont="1" applyFill="1"/>
    <xf numFmtId="9" fontId="4" fillId="2" borderId="0" xfId="3" applyFont="1" applyFill="1"/>
    <xf numFmtId="165" fontId="2" fillId="0" borderId="0" xfId="2" applyNumberFormat="1" applyFont="1"/>
    <xf numFmtId="169" fontId="2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5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BD0B-26F3-41DC-AB3C-13B3203BF8C8}">
  <dimension ref="A1:E25"/>
  <sheetViews>
    <sheetView workbookViewId="0">
      <selection activeCell="G10" sqref="G10"/>
    </sheetView>
  </sheetViews>
  <sheetFormatPr defaultRowHeight="14.5" x14ac:dyDescent="0.35"/>
  <cols>
    <col min="3" max="3" width="19.08984375" bestFit="1" customWidth="1"/>
    <col min="4" max="4" width="23.6328125" bestFit="1" customWidth="1"/>
    <col min="5" max="5" width="17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3</v>
      </c>
      <c r="C2">
        <v>5</v>
      </c>
      <c r="D2" t="s">
        <v>5</v>
      </c>
      <c r="E2">
        <v>30</v>
      </c>
    </row>
    <row r="3" spans="1:5" x14ac:dyDescent="0.35">
      <c r="A3">
        <v>1</v>
      </c>
      <c r="B3">
        <v>5</v>
      </c>
      <c r="C3">
        <v>10</v>
      </c>
      <c r="D3" t="s">
        <v>6</v>
      </c>
      <c r="E3">
        <v>97</v>
      </c>
    </row>
    <row r="4" spans="1:5" x14ac:dyDescent="0.35">
      <c r="A4">
        <v>2</v>
      </c>
      <c r="B4">
        <v>3</v>
      </c>
      <c r="C4">
        <v>13</v>
      </c>
      <c r="D4" t="s">
        <v>6</v>
      </c>
      <c r="E4">
        <v>79</v>
      </c>
    </row>
    <row r="5" spans="1:5" x14ac:dyDescent="0.35">
      <c r="A5">
        <v>2</v>
      </c>
      <c r="B5">
        <v>4</v>
      </c>
      <c r="C5">
        <v>15</v>
      </c>
      <c r="D5" t="s">
        <v>7</v>
      </c>
      <c r="E5">
        <v>88</v>
      </c>
    </row>
    <row r="6" spans="1:5" x14ac:dyDescent="0.35">
      <c r="A6">
        <v>2</v>
      </c>
      <c r="B6">
        <v>5</v>
      </c>
      <c r="C6">
        <v>15</v>
      </c>
      <c r="D6" t="s">
        <v>8</v>
      </c>
      <c r="E6">
        <v>120</v>
      </c>
    </row>
    <row r="7" spans="1:5" x14ac:dyDescent="0.35">
      <c r="A7">
        <v>2</v>
      </c>
      <c r="B7">
        <v>6</v>
      </c>
      <c r="C7">
        <v>17</v>
      </c>
      <c r="D7" t="s">
        <v>5</v>
      </c>
      <c r="E7">
        <v>85</v>
      </c>
    </row>
    <row r="8" spans="1:5" x14ac:dyDescent="0.35">
      <c r="A8">
        <v>2</v>
      </c>
      <c r="B8">
        <v>7</v>
      </c>
      <c r="C8">
        <v>12</v>
      </c>
      <c r="D8" t="s">
        <v>9</v>
      </c>
      <c r="E8">
        <v>84</v>
      </c>
    </row>
    <row r="9" spans="1:5" x14ac:dyDescent="0.35">
      <c r="A9">
        <v>3</v>
      </c>
      <c r="B9">
        <v>1</v>
      </c>
      <c r="C9">
        <v>12</v>
      </c>
      <c r="D9" t="s">
        <v>6</v>
      </c>
      <c r="E9">
        <v>91</v>
      </c>
    </row>
    <row r="10" spans="1:5" x14ac:dyDescent="0.35">
      <c r="A10">
        <v>3</v>
      </c>
      <c r="B10">
        <v>4</v>
      </c>
      <c r="C10">
        <v>11</v>
      </c>
      <c r="D10" t="s">
        <v>10</v>
      </c>
      <c r="E10">
        <v>91</v>
      </c>
    </row>
    <row r="11" spans="1:5" x14ac:dyDescent="0.35">
      <c r="A11">
        <v>3</v>
      </c>
      <c r="B11">
        <v>6</v>
      </c>
      <c r="C11">
        <v>21</v>
      </c>
      <c r="D11" t="s">
        <v>11</v>
      </c>
      <c r="E11">
        <v>97</v>
      </c>
    </row>
    <row r="12" spans="1:5" x14ac:dyDescent="0.35">
      <c r="A12">
        <v>4</v>
      </c>
      <c r="B12">
        <v>2</v>
      </c>
      <c r="C12">
        <v>7</v>
      </c>
      <c r="D12" t="s">
        <v>8</v>
      </c>
      <c r="E12">
        <v>28</v>
      </c>
    </row>
    <row r="13" spans="1:5" x14ac:dyDescent="0.35">
      <c r="A13">
        <v>4</v>
      </c>
      <c r="B13">
        <v>3</v>
      </c>
      <c r="C13">
        <v>22</v>
      </c>
      <c r="D13" t="s">
        <v>6</v>
      </c>
      <c r="E13">
        <v>33</v>
      </c>
    </row>
    <row r="14" spans="1:5" x14ac:dyDescent="0.35">
      <c r="A14">
        <v>4</v>
      </c>
      <c r="B14">
        <v>6</v>
      </c>
      <c r="C14">
        <v>22</v>
      </c>
      <c r="D14" t="s">
        <v>5</v>
      </c>
      <c r="E14">
        <v>78</v>
      </c>
    </row>
    <row r="15" spans="1:5" x14ac:dyDescent="0.35">
      <c r="A15">
        <v>4</v>
      </c>
      <c r="B15">
        <v>7</v>
      </c>
      <c r="C15">
        <v>16</v>
      </c>
      <c r="D15" t="s">
        <v>7</v>
      </c>
      <c r="E15">
        <v>42</v>
      </c>
    </row>
    <row r="16" spans="1:5" x14ac:dyDescent="0.35">
      <c r="A16">
        <v>5</v>
      </c>
      <c r="B16">
        <v>1</v>
      </c>
      <c r="C16">
        <v>17</v>
      </c>
      <c r="D16" t="s">
        <v>5</v>
      </c>
      <c r="E16">
        <v>98</v>
      </c>
    </row>
    <row r="17" spans="1:5" x14ac:dyDescent="0.35">
      <c r="A17">
        <v>5</v>
      </c>
      <c r="B17">
        <v>3</v>
      </c>
      <c r="C17">
        <v>23</v>
      </c>
      <c r="D17" t="s">
        <v>11</v>
      </c>
      <c r="E17">
        <v>97</v>
      </c>
    </row>
    <row r="18" spans="1:5" x14ac:dyDescent="0.35">
      <c r="A18">
        <v>5</v>
      </c>
      <c r="B18">
        <v>4</v>
      </c>
      <c r="C18">
        <v>10</v>
      </c>
      <c r="D18" t="s">
        <v>11</v>
      </c>
      <c r="E18">
        <v>83</v>
      </c>
    </row>
    <row r="19" spans="1:5" x14ac:dyDescent="0.35">
      <c r="A19">
        <v>5</v>
      </c>
      <c r="B19">
        <v>7</v>
      </c>
      <c r="C19">
        <v>9</v>
      </c>
      <c r="D19" t="s">
        <v>9</v>
      </c>
      <c r="E19">
        <v>29</v>
      </c>
    </row>
    <row r="20" spans="1:5" x14ac:dyDescent="0.35">
      <c r="A20">
        <v>6</v>
      </c>
      <c r="B20">
        <v>2</v>
      </c>
      <c r="C20">
        <v>5</v>
      </c>
      <c r="D20" t="s">
        <v>9</v>
      </c>
      <c r="E20">
        <v>94</v>
      </c>
    </row>
    <row r="21" spans="1:5" x14ac:dyDescent="0.35">
      <c r="A21">
        <v>6</v>
      </c>
      <c r="B21">
        <v>4</v>
      </c>
      <c r="C21">
        <v>13</v>
      </c>
      <c r="D21" t="s">
        <v>11</v>
      </c>
      <c r="E21">
        <v>107</v>
      </c>
    </row>
    <row r="22" spans="1:5" x14ac:dyDescent="0.35">
      <c r="A22">
        <v>7</v>
      </c>
      <c r="B22">
        <v>1</v>
      </c>
      <c r="C22">
        <v>16</v>
      </c>
      <c r="D22" t="s">
        <v>6</v>
      </c>
      <c r="E22">
        <v>35</v>
      </c>
    </row>
    <row r="23" spans="1:5" x14ac:dyDescent="0.35">
      <c r="A23">
        <v>7</v>
      </c>
      <c r="B23">
        <v>3</v>
      </c>
      <c r="C23">
        <v>11</v>
      </c>
      <c r="D23" t="s">
        <v>11</v>
      </c>
      <c r="E23">
        <v>84</v>
      </c>
    </row>
    <row r="24" spans="1:5" x14ac:dyDescent="0.35">
      <c r="A24">
        <v>7</v>
      </c>
      <c r="B24">
        <v>4</v>
      </c>
      <c r="C24">
        <v>8</v>
      </c>
      <c r="D24" t="s">
        <v>5</v>
      </c>
      <c r="E24">
        <v>90</v>
      </c>
    </row>
    <row r="25" spans="1:5" x14ac:dyDescent="0.35">
      <c r="A25">
        <v>7</v>
      </c>
      <c r="B25">
        <v>6</v>
      </c>
      <c r="C25">
        <v>5</v>
      </c>
      <c r="D25" t="s">
        <v>6</v>
      </c>
      <c r="E25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46F4-A545-41D4-9EEA-2B44787939B3}">
  <dimension ref="A3:T27"/>
  <sheetViews>
    <sheetView tabSelected="1" workbookViewId="0">
      <selection activeCell="G23" sqref="G23"/>
    </sheetView>
  </sheetViews>
  <sheetFormatPr defaultRowHeight="14.5" x14ac:dyDescent="0.35"/>
  <cols>
    <col min="1" max="1" width="16.54296875" customWidth="1"/>
    <col min="3" max="3" width="11.26953125" bestFit="1" customWidth="1"/>
    <col min="4" max="4" width="12.26953125" bestFit="1" customWidth="1"/>
    <col min="5" max="5" width="10.1796875" bestFit="1" customWidth="1"/>
    <col min="6" max="6" width="10.7265625" bestFit="1" customWidth="1"/>
    <col min="8" max="8" width="20.1796875" bestFit="1" customWidth="1"/>
    <col min="20" max="20" width="14.1796875" customWidth="1"/>
  </cols>
  <sheetData>
    <row r="3" spans="1:20" x14ac:dyDescent="0.35">
      <c r="K3" s="16" t="s">
        <v>39</v>
      </c>
      <c r="L3" s="17" t="s">
        <v>31</v>
      </c>
      <c r="M3" s="20" t="s">
        <v>32</v>
      </c>
      <c r="N3" s="19" t="s">
        <v>33</v>
      </c>
      <c r="O3" s="1"/>
      <c r="P3" s="21" t="s">
        <v>34</v>
      </c>
      <c r="Q3" s="17" t="s">
        <v>35</v>
      </c>
      <c r="R3" s="17" t="s">
        <v>36</v>
      </c>
      <c r="S3" s="17" t="s">
        <v>37</v>
      </c>
      <c r="T3" s="19" t="s">
        <v>38</v>
      </c>
    </row>
    <row r="4" spans="1:20" x14ac:dyDescent="0.35">
      <c r="K4" s="18">
        <v>7852</v>
      </c>
      <c r="L4" s="14">
        <v>1</v>
      </c>
      <c r="M4" s="14">
        <v>3</v>
      </c>
      <c r="N4" s="15">
        <v>5</v>
      </c>
      <c r="P4" s="14">
        <v>1</v>
      </c>
      <c r="Q4" s="14">
        <v>0</v>
      </c>
      <c r="R4" s="14">
        <v>9172</v>
      </c>
      <c r="S4" s="14">
        <v>-9172</v>
      </c>
      <c r="T4" s="14">
        <v>-9172</v>
      </c>
    </row>
    <row r="5" spans="1:20" x14ac:dyDescent="0.35">
      <c r="K5" s="18">
        <v>1320</v>
      </c>
      <c r="L5" s="14">
        <v>1</v>
      </c>
      <c r="M5" s="14">
        <v>5</v>
      </c>
      <c r="N5" s="15">
        <v>10</v>
      </c>
      <c r="P5" s="14">
        <v>2</v>
      </c>
      <c r="Q5" s="14">
        <v>2649</v>
      </c>
      <c r="R5" s="14">
        <v>1214</v>
      </c>
      <c r="S5" s="14">
        <v>1435</v>
      </c>
      <c r="T5" s="14">
        <v>1435</v>
      </c>
    </row>
    <row r="6" spans="1:20" x14ac:dyDescent="0.35">
      <c r="K6" s="18">
        <v>0</v>
      </c>
      <c r="L6" s="14">
        <v>2</v>
      </c>
      <c r="M6" s="14">
        <v>3</v>
      </c>
      <c r="N6" s="15">
        <v>13</v>
      </c>
      <c r="P6" s="14">
        <v>3</v>
      </c>
      <c r="Q6" s="14">
        <v>7852</v>
      </c>
      <c r="R6" s="14">
        <v>6119</v>
      </c>
      <c r="S6" s="14">
        <v>1733</v>
      </c>
      <c r="T6" s="14">
        <v>1733</v>
      </c>
    </row>
    <row r="7" spans="1:20" x14ac:dyDescent="0.35">
      <c r="A7" s="8" t="s">
        <v>26</v>
      </c>
      <c r="B7" s="8"/>
      <c r="C7" s="8" t="s">
        <v>48</v>
      </c>
      <c r="D7" s="8" t="s">
        <v>49</v>
      </c>
      <c r="E7" s="8" t="s">
        <v>51</v>
      </c>
      <c r="F7" s="8" t="s">
        <v>52</v>
      </c>
      <c r="G7" s="8" t="s">
        <v>56</v>
      </c>
      <c r="H7" s="8" t="s">
        <v>57</v>
      </c>
      <c r="K7" s="18">
        <v>0</v>
      </c>
      <c r="L7" s="14">
        <v>2</v>
      </c>
      <c r="M7" s="14">
        <v>4</v>
      </c>
      <c r="N7" s="15">
        <v>15</v>
      </c>
      <c r="P7" s="14">
        <v>4</v>
      </c>
      <c r="Q7" s="14">
        <v>4628</v>
      </c>
      <c r="R7" s="14">
        <v>2649</v>
      </c>
      <c r="S7" s="14">
        <v>1979</v>
      </c>
      <c r="T7" s="14">
        <v>1979</v>
      </c>
    </row>
    <row r="8" spans="1:20" x14ac:dyDescent="0.35">
      <c r="A8" s="9" t="s">
        <v>50</v>
      </c>
      <c r="C8" s="5">
        <v>180549</v>
      </c>
      <c r="D8" s="12">
        <v>145348</v>
      </c>
      <c r="E8" s="5">
        <f>C8-D8</f>
        <v>35201</v>
      </c>
      <c r="F8" s="7">
        <f>E8/D8</f>
        <v>0.24218427498142389</v>
      </c>
      <c r="G8">
        <v>1</v>
      </c>
      <c r="H8" s="10">
        <f>F8*G8</f>
        <v>0.24218427498142389</v>
      </c>
      <c r="K8" s="18">
        <v>0</v>
      </c>
      <c r="L8" s="14">
        <v>2</v>
      </c>
      <c r="M8" s="14">
        <v>5</v>
      </c>
      <c r="N8" s="15">
        <v>15</v>
      </c>
      <c r="P8" s="14">
        <v>5</v>
      </c>
      <c r="Q8" s="14">
        <v>1320</v>
      </c>
      <c r="R8" s="14">
        <v>0</v>
      </c>
      <c r="S8" s="14">
        <v>1320</v>
      </c>
      <c r="T8" s="14">
        <v>1320</v>
      </c>
    </row>
    <row r="9" spans="1:20" x14ac:dyDescent="0.35">
      <c r="A9" s="9" t="s">
        <v>53</v>
      </c>
      <c r="C9" s="6">
        <v>250723</v>
      </c>
      <c r="D9" s="13">
        <v>194764</v>
      </c>
      <c r="E9" s="6">
        <f t="shared" ref="E9:E11" si="0">C9-D9</f>
        <v>55959</v>
      </c>
      <c r="F9" s="7">
        <f t="shared" ref="F9:F11" si="1">E9/D9</f>
        <v>0.28731695795937645</v>
      </c>
      <c r="G9">
        <v>1</v>
      </c>
      <c r="H9" s="10">
        <f t="shared" ref="H9:H11" si="2">F9*G9</f>
        <v>0.28731695795937645</v>
      </c>
      <c r="K9" s="18">
        <v>0</v>
      </c>
      <c r="L9" s="14">
        <v>2</v>
      </c>
      <c r="M9" s="14">
        <v>6</v>
      </c>
      <c r="N9" s="15">
        <v>17</v>
      </c>
      <c r="P9" s="14">
        <v>6</v>
      </c>
      <c r="Q9" s="14">
        <v>1491</v>
      </c>
      <c r="R9" s="14">
        <v>0</v>
      </c>
      <c r="S9" s="14">
        <v>1491</v>
      </c>
      <c r="T9" s="14">
        <v>1491</v>
      </c>
    </row>
    <row r="10" spans="1:20" x14ac:dyDescent="0.35">
      <c r="A10" s="9" t="s">
        <v>54</v>
      </c>
      <c r="C10" s="6">
        <v>10663</v>
      </c>
      <c r="D10" s="13">
        <v>10663</v>
      </c>
      <c r="E10" s="6">
        <f t="shared" si="0"/>
        <v>0</v>
      </c>
      <c r="F10" s="7">
        <f t="shared" si="1"/>
        <v>0</v>
      </c>
      <c r="G10">
        <v>1</v>
      </c>
      <c r="H10" s="10">
        <f t="shared" si="2"/>
        <v>0</v>
      </c>
      <c r="K10" s="18">
        <v>1214</v>
      </c>
      <c r="L10" s="14">
        <v>2</v>
      </c>
      <c r="M10" s="14">
        <v>7</v>
      </c>
      <c r="N10" s="15">
        <v>12</v>
      </c>
      <c r="P10" s="14">
        <v>7</v>
      </c>
      <c r="Q10" s="14">
        <v>1214</v>
      </c>
      <c r="R10" s="14">
        <v>0</v>
      </c>
      <c r="S10" s="14">
        <v>1214</v>
      </c>
      <c r="T10" s="14">
        <v>1214</v>
      </c>
    </row>
    <row r="11" spans="1:20" x14ac:dyDescent="0.35">
      <c r="A11" s="9" t="s">
        <v>55</v>
      </c>
      <c r="C11" s="6">
        <v>1320</v>
      </c>
      <c r="D11" s="13">
        <v>1320</v>
      </c>
      <c r="E11" s="6">
        <f t="shared" si="0"/>
        <v>0</v>
      </c>
      <c r="F11" s="7">
        <f t="shared" si="1"/>
        <v>0</v>
      </c>
      <c r="G11">
        <v>1</v>
      </c>
      <c r="H11" s="10">
        <f t="shared" si="2"/>
        <v>0</v>
      </c>
      <c r="K11" s="18">
        <v>0</v>
      </c>
      <c r="L11" s="14">
        <v>3</v>
      </c>
      <c r="M11" s="14">
        <v>1</v>
      </c>
      <c r="N11" s="15">
        <v>12</v>
      </c>
    </row>
    <row r="12" spans="1:20" x14ac:dyDescent="0.35">
      <c r="K12" s="18">
        <v>4628</v>
      </c>
      <c r="L12" s="14">
        <v>3</v>
      </c>
      <c r="M12" s="14">
        <v>4</v>
      </c>
      <c r="N12" s="15">
        <v>11</v>
      </c>
    </row>
    <row r="13" spans="1:20" x14ac:dyDescent="0.35">
      <c r="K13" s="18">
        <v>1491</v>
      </c>
      <c r="L13" s="14">
        <v>3</v>
      </c>
      <c r="M13" s="14">
        <v>6</v>
      </c>
      <c r="N13" s="15">
        <v>21</v>
      </c>
    </row>
    <row r="14" spans="1:20" x14ac:dyDescent="0.35">
      <c r="A14" s="9" t="s">
        <v>58</v>
      </c>
      <c r="K14" s="18">
        <v>2649</v>
      </c>
      <c r="L14" s="14">
        <v>4</v>
      </c>
      <c r="M14" s="14">
        <v>2</v>
      </c>
      <c r="N14" s="15">
        <v>7</v>
      </c>
    </row>
    <row r="15" spans="1:20" x14ac:dyDescent="0.35">
      <c r="A15" s="9" t="s">
        <v>59</v>
      </c>
      <c r="B15" s="11">
        <v>0.28731695795937645</v>
      </c>
      <c r="K15" s="18">
        <v>0</v>
      </c>
      <c r="L15" s="14">
        <v>4</v>
      </c>
      <c r="M15" s="14">
        <v>3</v>
      </c>
      <c r="N15" s="15">
        <v>22</v>
      </c>
    </row>
    <row r="16" spans="1:20" x14ac:dyDescent="0.35">
      <c r="K16" s="18">
        <v>0</v>
      </c>
      <c r="L16" s="14">
        <v>4</v>
      </c>
      <c r="M16" s="14">
        <v>6</v>
      </c>
      <c r="N16" s="15">
        <v>22</v>
      </c>
    </row>
    <row r="17" spans="11:14" x14ac:dyDescent="0.35">
      <c r="K17" s="18">
        <v>0</v>
      </c>
      <c r="L17" s="14">
        <v>4</v>
      </c>
      <c r="M17" s="14">
        <v>7</v>
      </c>
      <c r="N17" s="15">
        <v>16</v>
      </c>
    </row>
    <row r="18" spans="11:14" x14ac:dyDescent="0.35">
      <c r="K18" s="18">
        <v>0</v>
      </c>
      <c r="L18" s="14">
        <v>5</v>
      </c>
      <c r="M18" s="14">
        <v>1</v>
      </c>
      <c r="N18" s="15">
        <v>17</v>
      </c>
    </row>
    <row r="19" spans="11:14" x14ac:dyDescent="0.35">
      <c r="K19" s="18">
        <v>0</v>
      </c>
      <c r="L19" s="14">
        <v>5</v>
      </c>
      <c r="M19" s="14">
        <v>3</v>
      </c>
      <c r="N19" s="15">
        <v>23</v>
      </c>
    </row>
    <row r="20" spans="11:14" x14ac:dyDescent="0.35">
      <c r="K20" s="18">
        <v>0</v>
      </c>
      <c r="L20" s="14">
        <v>5</v>
      </c>
      <c r="M20" s="14">
        <v>4</v>
      </c>
      <c r="N20" s="15">
        <v>10</v>
      </c>
    </row>
    <row r="21" spans="11:14" x14ac:dyDescent="0.35">
      <c r="K21" s="18">
        <v>0</v>
      </c>
      <c r="L21" s="14">
        <v>5</v>
      </c>
      <c r="M21" s="14">
        <v>7</v>
      </c>
      <c r="N21" s="15">
        <v>9</v>
      </c>
    </row>
    <row r="22" spans="11:14" x14ac:dyDescent="0.35">
      <c r="K22" s="18">
        <v>0</v>
      </c>
      <c r="L22" s="14">
        <v>6</v>
      </c>
      <c r="M22" s="14">
        <v>2</v>
      </c>
      <c r="N22" s="15">
        <v>5</v>
      </c>
    </row>
    <row r="23" spans="11:14" x14ac:dyDescent="0.35">
      <c r="K23" s="18">
        <v>0</v>
      </c>
      <c r="L23" s="14">
        <v>6</v>
      </c>
      <c r="M23" s="14">
        <v>4</v>
      </c>
      <c r="N23" s="15">
        <v>13</v>
      </c>
    </row>
    <row r="24" spans="11:14" x14ac:dyDescent="0.35">
      <c r="K24" s="18">
        <v>0</v>
      </c>
      <c r="L24" s="14">
        <v>7</v>
      </c>
      <c r="M24" s="14">
        <v>1</v>
      </c>
      <c r="N24" s="15">
        <v>16</v>
      </c>
    </row>
    <row r="25" spans="11:14" x14ac:dyDescent="0.35">
      <c r="K25" s="18">
        <v>0</v>
      </c>
      <c r="L25" s="14">
        <v>7</v>
      </c>
      <c r="M25" s="14">
        <v>3</v>
      </c>
      <c r="N25" s="15">
        <v>11</v>
      </c>
    </row>
    <row r="26" spans="11:14" x14ac:dyDescent="0.35">
      <c r="K26" s="18">
        <v>0</v>
      </c>
      <c r="L26" s="14">
        <v>7</v>
      </c>
      <c r="M26" s="14">
        <v>4</v>
      </c>
      <c r="N26" s="15">
        <v>8</v>
      </c>
    </row>
    <row r="27" spans="11:14" x14ac:dyDescent="0.35">
      <c r="K27" s="18">
        <v>0</v>
      </c>
      <c r="L27" s="14">
        <v>7</v>
      </c>
      <c r="M27" s="14">
        <v>6</v>
      </c>
      <c r="N27" s="1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36A9-0E00-47B1-B8F3-A66F9CA580EC}">
  <dimension ref="A1:F8"/>
  <sheetViews>
    <sheetView workbookViewId="0">
      <selection activeCell="F3" sqref="F3:F8"/>
    </sheetView>
  </sheetViews>
  <sheetFormatPr defaultRowHeight="14.5" x14ac:dyDescent="0.35"/>
  <cols>
    <col min="1" max="1" width="9.6328125" bestFit="1" customWidth="1"/>
    <col min="2" max="2" width="18.1796875" bestFit="1" customWidth="1"/>
  </cols>
  <sheetData>
    <row r="1" spans="1:6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5">
      <c r="A2">
        <v>1</v>
      </c>
      <c r="B2" t="s">
        <v>18</v>
      </c>
      <c r="C2">
        <v>37.5</v>
      </c>
      <c r="D2">
        <v>-102.5</v>
      </c>
      <c r="E2">
        <v>9172</v>
      </c>
    </row>
    <row r="3" spans="1:6" x14ac:dyDescent="0.35">
      <c r="A3">
        <v>2</v>
      </c>
      <c r="B3" t="s">
        <v>19</v>
      </c>
      <c r="C3">
        <v>33</v>
      </c>
      <c r="D3">
        <v>-99.93</v>
      </c>
      <c r="F3">
        <v>1435</v>
      </c>
    </row>
    <row r="4" spans="1:6" x14ac:dyDescent="0.35">
      <c r="A4">
        <v>3</v>
      </c>
      <c r="B4" t="s">
        <v>20</v>
      </c>
      <c r="C4">
        <v>37.79</v>
      </c>
      <c r="D4">
        <v>-91.32</v>
      </c>
      <c r="F4">
        <v>1733</v>
      </c>
    </row>
    <row r="5" spans="1:6" x14ac:dyDescent="0.35">
      <c r="A5">
        <v>4</v>
      </c>
      <c r="B5" t="s">
        <v>21</v>
      </c>
      <c r="C5">
        <v>43.31</v>
      </c>
      <c r="D5">
        <v>-88.5</v>
      </c>
      <c r="F5">
        <v>1979</v>
      </c>
    </row>
    <row r="6" spans="1:6" x14ac:dyDescent="0.35">
      <c r="A6">
        <v>5</v>
      </c>
      <c r="B6" t="s">
        <v>22</v>
      </c>
      <c r="C6">
        <v>44.31</v>
      </c>
      <c r="D6">
        <v>-105.49</v>
      </c>
      <c r="F6">
        <v>1320</v>
      </c>
    </row>
    <row r="7" spans="1:6" x14ac:dyDescent="0.35">
      <c r="A7">
        <v>6</v>
      </c>
      <c r="B7" t="s">
        <v>23</v>
      </c>
      <c r="C7">
        <v>39.130000000000003</v>
      </c>
      <c r="D7">
        <v>-98.25</v>
      </c>
      <c r="F7">
        <v>1491</v>
      </c>
    </row>
    <row r="8" spans="1:6" x14ac:dyDescent="0.35">
      <c r="A8">
        <v>7</v>
      </c>
      <c r="B8" t="s">
        <v>24</v>
      </c>
      <c r="C8">
        <v>36.770000000000003</v>
      </c>
      <c r="D8">
        <v>-113.54</v>
      </c>
      <c r="F8">
        <v>1214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C52C-8ECE-45D2-BEAC-3FC72F8BA8C5}">
  <dimension ref="A2:R26"/>
  <sheetViews>
    <sheetView topLeftCell="D1" workbookViewId="0">
      <selection activeCell="O12" sqref="O12"/>
    </sheetView>
  </sheetViews>
  <sheetFormatPr defaultRowHeight="14.5" x14ac:dyDescent="0.35"/>
  <cols>
    <col min="1" max="1" width="17.26953125" customWidth="1"/>
    <col min="14" max="14" width="9.54296875" customWidth="1"/>
    <col min="15" max="15" width="12.1796875" bestFit="1" customWidth="1"/>
    <col min="18" max="18" width="13.6328125" bestFit="1" customWidth="1"/>
  </cols>
  <sheetData>
    <row r="2" spans="1:18" x14ac:dyDescent="0.35">
      <c r="I2" t="s">
        <v>39</v>
      </c>
      <c r="J2" t="s">
        <v>31</v>
      </c>
      <c r="K2" t="s">
        <v>32</v>
      </c>
      <c r="L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</row>
    <row r="3" spans="1:18" x14ac:dyDescent="0.35">
      <c r="A3" s="1" t="s">
        <v>25</v>
      </c>
      <c r="B3" s="2"/>
      <c r="C3" s="2"/>
      <c r="I3">
        <v>5147</v>
      </c>
      <c r="J3">
        <v>1</v>
      </c>
      <c r="K3">
        <v>3</v>
      </c>
      <c r="L3">
        <v>5</v>
      </c>
      <c r="N3">
        <v>1</v>
      </c>
      <c r="O3">
        <f>SUMIF($K$3:$K$26,N3,$I$3:$K$26)</f>
        <v>0</v>
      </c>
      <c r="P3">
        <f>SUMIF($J$3:$J$26,N3,$I$3:$I$26)</f>
        <v>9172</v>
      </c>
      <c r="Q3">
        <f>O3-P3</f>
        <v>-9172</v>
      </c>
      <c r="R3">
        <v>-9172</v>
      </c>
    </row>
    <row r="4" spans="1:18" x14ac:dyDescent="0.35">
      <c r="I4">
        <v>4025</v>
      </c>
      <c r="J4">
        <v>1</v>
      </c>
      <c r="K4">
        <v>5</v>
      </c>
      <c r="L4">
        <v>10</v>
      </c>
      <c r="N4">
        <v>2</v>
      </c>
      <c r="O4">
        <f t="shared" ref="O4:O9" si="0">SUMIF($K$3:$K$26,N4,$I$3:$K$26)</f>
        <v>1435</v>
      </c>
      <c r="P4">
        <f t="shared" ref="P4:P9" si="1">SUMIF($J$3:$J$26,N4,$I$3:$I$26)</f>
        <v>0</v>
      </c>
      <c r="Q4">
        <f t="shared" ref="Q4:Q9" si="2">O4-P4</f>
        <v>1435</v>
      </c>
      <c r="R4">
        <v>1435</v>
      </c>
    </row>
    <row r="5" spans="1:18" x14ac:dyDescent="0.35">
      <c r="A5" s="1" t="s">
        <v>26</v>
      </c>
      <c r="I5">
        <v>0</v>
      </c>
      <c r="J5">
        <v>2</v>
      </c>
      <c r="K5">
        <v>3</v>
      </c>
      <c r="L5">
        <v>13</v>
      </c>
      <c r="N5">
        <v>3</v>
      </c>
      <c r="O5">
        <f t="shared" si="0"/>
        <v>5147</v>
      </c>
      <c r="P5">
        <f t="shared" si="1"/>
        <v>3414</v>
      </c>
      <c r="Q5">
        <f t="shared" si="2"/>
        <v>1733</v>
      </c>
      <c r="R5">
        <v>1733</v>
      </c>
    </row>
    <row r="6" spans="1:18" x14ac:dyDescent="0.35">
      <c r="A6" t="s">
        <v>27</v>
      </c>
      <c r="I6">
        <v>0</v>
      </c>
      <c r="J6">
        <v>2</v>
      </c>
      <c r="K6">
        <v>4</v>
      </c>
      <c r="L6">
        <v>15</v>
      </c>
      <c r="N6">
        <v>4</v>
      </c>
      <c r="O6">
        <f t="shared" si="0"/>
        <v>3414</v>
      </c>
      <c r="P6">
        <f t="shared" si="1"/>
        <v>1435</v>
      </c>
      <c r="Q6">
        <f t="shared" si="2"/>
        <v>1979</v>
      </c>
      <c r="R6">
        <v>1979</v>
      </c>
    </row>
    <row r="7" spans="1:18" x14ac:dyDescent="0.35">
      <c r="A7" s="3" t="s">
        <v>28</v>
      </c>
      <c r="I7">
        <v>0</v>
      </c>
      <c r="J7">
        <v>2</v>
      </c>
      <c r="K7">
        <v>5</v>
      </c>
      <c r="L7">
        <v>15</v>
      </c>
      <c r="N7">
        <v>5</v>
      </c>
      <c r="O7">
        <f t="shared" si="0"/>
        <v>4025</v>
      </c>
      <c r="P7">
        <f t="shared" si="1"/>
        <v>2705</v>
      </c>
      <c r="Q7">
        <f t="shared" si="2"/>
        <v>1320</v>
      </c>
      <c r="R7">
        <v>1320</v>
      </c>
    </row>
    <row r="8" spans="1:18" x14ac:dyDescent="0.35">
      <c r="A8" s="3" t="s">
        <v>29</v>
      </c>
      <c r="I8">
        <v>0</v>
      </c>
      <c r="J8">
        <v>2</v>
      </c>
      <c r="K8">
        <v>6</v>
      </c>
      <c r="L8">
        <v>17</v>
      </c>
      <c r="N8">
        <v>6</v>
      </c>
      <c r="O8">
        <f t="shared" si="0"/>
        <v>1491</v>
      </c>
      <c r="P8">
        <f t="shared" si="1"/>
        <v>0</v>
      </c>
      <c r="Q8">
        <f t="shared" si="2"/>
        <v>1491</v>
      </c>
      <c r="R8">
        <v>1491</v>
      </c>
    </row>
    <row r="9" spans="1:18" x14ac:dyDescent="0.35">
      <c r="A9" s="3" t="s">
        <v>30</v>
      </c>
      <c r="I9">
        <v>0</v>
      </c>
      <c r="J9">
        <v>2</v>
      </c>
      <c r="K9">
        <v>7</v>
      </c>
      <c r="L9">
        <v>12</v>
      </c>
      <c r="N9">
        <v>7</v>
      </c>
      <c r="O9">
        <f t="shared" si="0"/>
        <v>2705</v>
      </c>
      <c r="P9">
        <f t="shared" si="1"/>
        <v>1491</v>
      </c>
      <c r="Q9">
        <f t="shared" si="2"/>
        <v>1214</v>
      </c>
      <c r="R9">
        <v>1214</v>
      </c>
    </row>
    <row r="10" spans="1:18" x14ac:dyDescent="0.35">
      <c r="I10">
        <v>0</v>
      </c>
      <c r="J10">
        <v>3</v>
      </c>
      <c r="K10">
        <v>1</v>
      </c>
      <c r="L10">
        <v>12</v>
      </c>
    </row>
    <row r="11" spans="1:18" x14ac:dyDescent="0.35">
      <c r="I11">
        <v>3414</v>
      </c>
      <c r="J11">
        <v>3</v>
      </c>
      <c r="K11">
        <v>4</v>
      </c>
      <c r="L11">
        <v>11</v>
      </c>
    </row>
    <row r="12" spans="1:18" x14ac:dyDescent="0.35">
      <c r="I12">
        <v>0</v>
      </c>
      <c r="J12">
        <v>3</v>
      </c>
      <c r="K12">
        <v>6</v>
      </c>
      <c r="L12">
        <v>21</v>
      </c>
      <c r="N12" t="s">
        <v>40</v>
      </c>
      <c r="O12" s="4">
        <f>SUMPRODUCT(I3:I26,L3:L26)</f>
        <v>145384</v>
      </c>
    </row>
    <row r="13" spans="1:18" x14ac:dyDescent="0.35">
      <c r="I13">
        <v>1435</v>
      </c>
      <c r="J13">
        <v>4</v>
      </c>
      <c r="K13">
        <v>2</v>
      </c>
      <c r="L13">
        <v>7</v>
      </c>
    </row>
    <row r="14" spans="1:18" x14ac:dyDescent="0.35">
      <c r="I14">
        <v>0</v>
      </c>
      <c r="J14">
        <v>4</v>
      </c>
      <c r="K14">
        <v>3</v>
      </c>
      <c r="L14">
        <v>22</v>
      </c>
    </row>
    <row r="15" spans="1:18" x14ac:dyDescent="0.35">
      <c r="I15">
        <v>0</v>
      </c>
      <c r="J15">
        <v>4</v>
      </c>
      <c r="K15">
        <v>6</v>
      </c>
      <c r="L15">
        <v>22</v>
      </c>
    </row>
    <row r="16" spans="1:18" x14ac:dyDescent="0.35">
      <c r="I16">
        <v>0</v>
      </c>
      <c r="J16">
        <v>4</v>
      </c>
      <c r="K16">
        <v>7</v>
      </c>
      <c r="L16">
        <v>16</v>
      </c>
    </row>
    <row r="17" spans="9:12" x14ac:dyDescent="0.35">
      <c r="I17">
        <v>0</v>
      </c>
      <c r="J17">
        <v>5</v>
      </c>
      <c r="K17">
        <v>1</v>
      </c>
      <c r="L17">
        <v>17</v>
      </c>
    </row>
    <row r="18" spans="9:12" x14ac:dyDescent="0.35">
      <c r="I18">
        <v>0</v>
      </c>
      <c r="J18">
        <v>5</v>
      </c>
      <c r="K18">
        <v>3</v>
      </c>
      <c r="L18">
        <v>23</v>
      </c>
    </row>
    <row r="19" spans="9:12" x14ac:dyDescent="0.35">
      <c r="I19">
        <v>0</v>
      </c>
      <c r="J19">
        <v>5</v>
      </c>
      <c r="K19">
        <v>4</v>
      </c>
      <c r="L19">
        <v>10</v>
      </c>
    </row>
    <row r="20" spans="9:12" x14ac:dyDescent="0.35">
      <c r="I20">
        <v>2705</v>
      </c>
      <c r="J20">
        <v>5</v>
      </c>
      <c r="K20">
        <v>7</v>
      </c>
      <c r="L20">
        <v>9</v>
      </c>
    </row>
    <row r="21" spans="9:12" x14ac:dyDescent="0.35">
      <c r="I21">
        <v>0</v>
      </c>
      <c r="J21">
        <v>6</v>
      </c>
      <c r="K21">
        <v>2</v>
      </c>
      <c r="L21">
        <v>5</v>
      </c>
    </row>
    <row r="22" spans="9:12" x14ac:dyDescent="0.35">
      <c r="I22">
        <v>0</v>
      </c>
      <c r="J22">
        <v>6</v>
      </c>
      <c r="K22">
        <v>4</v>
      </c>
      <c r="L22">
        <v>13</v>
      </c>
    </row>
    <row r="23" spans="9:12" x14ac:dyDescent="0.35">
      <c r="I23">
        <v>0</v>
      </c>
      <c r="J23">
        <v>7</v>
      </c>
      <c r="K23">
        <v>1</v>
      </c>
      <c r="L23">
        <v>16</v>
      </c>
    </row>
    <row r="24" spans="9:12" x14ac:dyDescent="0.35">
      <c r="I24">
        <v>0</v>
      </c>
      <c r="J24">
        <v>7</v>
      </c>
      <c r="K24">
        <v>3</v>
      </c>
      <c r="L24">
        <v>11</v>
      </c>
    </row>
    <row r="25" spans="9:12" x14ac:dyDescent="0.35">
      <c r="I25">
        <v>0</v>
      </c>
      <c r="J25">
        <v>7</v>
      </c>
      <c r="K25">
        <v>4</v>
      </c>
      <c r="L25">
        <v>8</v>
      </c>
    </row>
    <row r="26" spans="9:12" x14ac:dyDescent="0.35">
      <c r="I26">
        <v>1491</v>
      </c>
      <c r="J26">
        <v>7</v>
      </c>
      <c r="K26">
        <v>6</v>
      </c>
      <c r="L2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AFC0-56AD-43D1-A337-CAD69246DBB2}">
  <dimension ref="A2:R26"/>
  <sheetViews>
    <sheetView topLeftCell="D1" workbookViewId="0">
      <selection activeCell="I3" sqref="I3:I26"/>
    </sheetView>
  </sheetViews>
  <sheetFormatPr defaultRowHeight="14.5" x14ac:dyDescent="0.35"/>
  <cols>
    <col min="1" max="1" width="17.26953125" customWidth="1"/>
    <col min="14" max="14" width="9.54296875" customWidth="1"/>
    <col min="15" max="15" width="12.1796875" bestFit="1" customWidth="1"/>
    <col min="18" max="18" width="13.6328125" bestFit="1" customWidth="1"/>
  </cols>
  <sheetData>
    <row r="2" spans="1:18" x14ac:dyDescent="0.35">
      <c r="I2" t="s">
        <v>39</v>
      </c>
      <c r="J2" t="s">
        <v>31</v>
      </c>
      <c r="K2" t="s">
        <v>32</v>
      </c>
      <c r="L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</row>
    <row r="3" spans="1:18" x14ac:dyDescent="0.35">
      <c r="A3" s="1" t="s">
        <v>25</v>
      </c>
      <c r="B3" s="2"/>
      <c r="C3" s="2"/>
      <c r="I3">
        <v>7852</v>
      </c>
      <c r="J3">
        <v>1</v>
      </c>
      <c r="K3">
        <v>3</v>
      </c>
      <c r="L3">
        <v>5</v>
      </c>
      <c r="N3">
        <v>1</v>
      </c>
      <c r="O3">
        <f>SUMIF($K$3:$K$26,N3,$I$3:$K$26)</f>
        <v>0</v>
      </c>
      <c r="P3">
        <f>SUMIF($J$3:$J$26,N3,$I$3:$I$26)</f>
        <v>9172</v>
      </c>
      <c r="Q3">
        <f>O3-P3</f>
        <v>-9172</v>
      </c>
      <c r="R3">
        <v>-9172</v>
      </c>
    </row>
    <row r="4" spans="1:18" x14ac:dyDescent="0.35">
      <c r="I4">
        <v>1320</v>
      </c>
      <c r="J4">
        <v>1</v>
      </c>
      <c r="K4">
        <v>5</v>
      </c>
      <c r="L4">
        <v>10</v>
      </c>
      <c r="N4">
        <v>2</v>
      </c>
      <c r="O4">
        <f t="shared" ref="O4:O9" si="0">SUMIF($K$3:$K$26,N4,$I$3:$K$26)</f>
        <v>1435</v>
      </c>
      <c r="P4">
        <f t="shared" ref="P4:P9" si="1">SUMIF($J$3:$J$26,N4,$I$3:$I$26)</f>
        <v>0</v>
      </c>
      <c r="Q4">
        <f t="shared" ref="Q4:Q9" si="2">O4-P4</f>
        <v>1435</v>
      </c>
      <c r="R4">
        <v>1435</v>
      </c>
    </row>
    <row r="5" spans="1:18" x14ac:dyDescent="0.35">
      <c r="A5" s="1" t="s">
        <v>26</v>
      </c>
      <c r="I5">
        <v>0</v>
      </c>
      <c r="J5">
        <v>2</v>
      </c>
      <c r="K5">
        <v>3</v>
      </c>
      <c r="L5">
        <v>13</v>
      </c>
      <c r="N5">
        <v>3</v>
      </c>
      <c r="O5">
        <f t="shared" si="0"/>
        <v>7852</v>
      </c>
      <c r="P5">
        <f t="shared" si="1"/>
        <v>6119</v>
      </c>
      <c r="Q5">
        <f t="shared" si="2"/>
        <v>1733</v>
      </c>
      <c r="R5">
        <v>1733</v>
      </c>
    </row>
    <row r="6" spans="1:18" x14ac:dyDescent="0.35">
      <c r="A6" t="s">
        <v>27</v>
      </c>
      <c r="I6">
        <v>0</v>
      </c>
      <c r="J6">
        <v>2</v>
      </c>
      <c r="K6">
        <v>4</v>
      </c>
      <c r="L6">
        <v>15</v>
      </c>
      <c r="N6">
        <v>4</v>
      </c>
      <c r="O6">
        <f t="shared" si="0"/>
        <v>6119</v>
      </c>
      <c r="P6">
        <f t="shared" si="1"/>
        <v>4140</v>
      </c>
      <c r="Q6">
        <f t="shared" si="2"/>
        <v>1979</v>
      </c>
      <c r="R6">
        <v>1979</v>
      </c>
    </row>
    <row r="7" spans="1:18" x14ac:dyDescent="0.35">
      <c r="A7" s="3" t="s">
        <v>28</v>
      </c>
      <c r="I7">
        <v>0</v>
      </c>
      <c r="J7">
        <v>2</v>
      </c>
      <c r="K7">
        <v>5</v>
      </c>
      <c r="L7">
        <v>15</v>
      </c>
      <c r="N7">
        <v>5</v>
      </c>
      <c r="O7">
        <f t="shared" si="0"/>
        <v>1320</v>
      </c>
      <c r="P7">
        <f t="shared" si="1"/>
        <v>0</v>
      </c>
      <c r="Q7">
        <f t="shared" si="2"/>
        <v>1320</v>
      </c>
      <c r="R7">
        <v>1320</v>
      </c>
    </row>
    <row r="8" spans="1:18" x14ac:dyDescent="0.35">
      <c r="A8" s="3" t="s">
        <v>29</v>
      </c>
      <c r="I8">
        <v>0</v>
      </c>
      <c r="J8">
        <v>2</v>
      </c>
      <c r="K8">
        <v>6</v>
      </c>
      <c r="L8">
        <v>17</v>
      </c>
      <c r="N8">
        <v>6</v>
      </c>
      <c r="O8">
        <f t="shared" si="0"/>
        <v>1491</v>
      </c>
      <c r="P8">
        <f t="shared" si="1"/>
        <v>0</v>
      </c>
      <c r="Q8">
        <f t="shared" si="2"/>
        <v>1491</v>
      </c>
      <c r="R8">
        <v>1491</v>
      </c>
    </row>
    <row r="9" spans="1:18" x14ac:dyDescent="0.35">
      <c r="A9" s="3" t="s">
        <v>30</v>
      </c>
      <c r="I9">
        <v>0</v>
      </c>
      <c r="J9">
        <v>2</v>
      </c>
      <c r="K9">
        <v>7</v>
      </c>
      <c r="L9">
        <v>12</v>
      </c>
      <c r="N9">
        <v>7</v>
      </c>
      <c r="O9">
        <f t="shared" si="0"/>
        <v>2705</v>
      </c>
      <c r="P9">
        <f t="shared" si="1"/>
        <v>1491</v>
      </c>
      <c r="Q9">
        <f t="shared" si="2"/>
        <v>1214</v>
      </c>
      <c r="R9">
        <v>1214</v>
      </c>
    </row>
    <row r="10" spans="1:18" x14ac:dyDescent="0.35">
      <c r="I10">
        <v>0</v>
      </c>
      <c r="J10">
        <v>3</v>
      </c>
      <c r="K10">
        <v>1</v>
      </c>
      <c r="L10">
        <v>12</v>
      </c>
    </row>
    <row r="11" spans="1:18" x14ac:dyDescent="0.35">
      <c r="I11">
        <v>6119</v>
      </c>
      <c r="J11">
        <v>3</v>
      </c>
      <c r="K11">
        <v>4</v>
      </c>
      <c r="L11">
        <v>11</v>
      </c>
    </row>
    <row r="12" spans="1:18" x14ac:dyDescent="0.35">
      <c r="I12">
        <v>0</v>
      </c>
      <c r="J12">
        <v>3</v>
      </c>
      <c r="K12">
        <v>6</v>
      </c>
      <c r="L12">
        <v>21</v>
      </c>
      <c r="N12" t="s">
        <v>40</v>
      </c>
      <c r="O12" s="4">
        <f>SUMPRODUCT(I3:I26,L3:L26)</f>
        <v>180549</v>
      </c>
    </row>
    <row r="13" spans="1:18" x14ac:dyDescent="0.35">
      <c r="I13">
        <v>1435</v>
      </c>
      <c r="J13">
        <v>4</v>
      </c>
      <c r="K13">
        <v>2</v>
      </c>
      <c r="L13">
        <v>7</v>
      </c>
    </row>
    <row r="14" spans="1:18" x14ac:dyDescent="0.35">
      <c r="I14">
        <v>0</v>
      </c>
      <c r="J14">
        <v>4</v>
      </c>
      <c r="K14">
        <v>3</v>
      </c>
      <c r="L14">
        <v>22</v>
      </c>
    </row>
    <row r="15" spans="1:18" x14ac:dyDescent="0.35">
      <c r="I15">
        <v>0</v>
      </c>
      <c r="J15">
        <v>4</v>
      </c>
      <c r="K15">
        <v>6</v>
      </c>
      <c r="L15">
        <v>22</v>
      </c>
    </row>
    <row r="16" spans="1:18" x14ac:dyDescent="0.35">
      <c r="I16">
        <v>2705</v>
      </c>
      <c r="J16">
        <v>4</v>
      </c>
      <c r="K16">
        <v>7</v>
      </c>
      <c r="L16">
        <v>16</v>
      </c>
    </row>
    <row r="17" spans="9:12" x14ac:dyDescent="0.35">
      <c r="I17">
        <v>0</v>
      </c>
      <c r="J17">
        <v>5</v>
      </c>
      <c r="K17">
        <v>1</v>
      </c>
      <c r="L17">
        <v>17</v>
      </c>
    </row>
    <row r="18" spans="9:12" x14ac:dyDescent="0.35">
      <c r="I18">
        <v>0</v>
      </c>
      <c r="J18">
        <v>5</v>
      </c>
      <c r="K18">
        <v>3</v>
      </c>
      <c r="L18">
        <v>23</v>
      </c>
    </row>
    <row r="19" spans="9:12" x14ac:dyDescent="0.35">
      <c r="I19">
        <v>0</v>
      </c>
      <c r="J19">
        <v>5</v>
      </c>
      <c r="K19">
        <v>4</v>
      </c>
      <c r="L19">
        <v>10</v>
      </c>
    </row>
    <row r="20" spans="9:12" x14ac:dyDescent="0.35">
      <c r="I20">
        <v>0</v>
      </c>
      <c r="J20">
        <v>5</v>
      </c>
      <c r="K20">
        <v>7</v>
      </c>
      <c r="L20">
        <v>9</v>
      </c>
    </row>
    <row r="21" spans="9:12" x14ac:dyDescent="0.35">
      <c r="I21">
        <v>0</v>
      </c>
      <c r="J21">
        <v>6</v>
      </c>
      <c r="K21">
        <v>2</v>
      </c>
      <c r="L21">
        <v>5</v>
      </c>
    </row>
    <row r="22" spans="9:12" x14ac:dyDescent="0.35">
      <c r="I22">
        <v>0</v>
      </c>
      <c r="J22">
        <v>6</v>
      </c>
      <c r="K22">
        <v>4</v>
      </c>
      <c r="L22">
        <v>13</v>
      </c>
    </row>
    <row r="23" spans="9:12" x14ac:dyDescent="0.35">
      <c r="I23">
        <v>0</v>
      </c>
      <c r="J23">
        <v>7</v>
      </c>
      <c r="K23">
        <v>1</v>
      </c>
      <c r="L23">
        <v>16</v>
      </c>
    </row>
    <row r="24" spans="9:12" x14ac:dyDescent="0.35">
      <c r="I24">
        <v>0</v>
      </c>
      <c r="J24">
        <v>7</v>
      </c>
      <c r="K24">
        <v>3</v>
      </c>
      <c r="L24">
        <v>11</v>
      </c>
    </row>
    <row r="25" spans="9:12" x14ac:dyDescent="0.35">
      <c r="I25">
        <v>0</v>
      </c>
      <c r="J25">
        <v>7</v>
      </c>
      <c r="K25">
        <v>4</v>
      </c>
      <c r="L25">
        <v>8</v>
      </c>
    </row>
    <row r="26" spans="9:12" x14ac:dyDescent="0.35">
      <c r="I26">
        <v>1491</v>
      </c>
      <c r="J26">
        <v>7</v>
      </c>
      <c r="K26">
        <v>6</v>
      </c>
      <c r="L2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6370-1FF5-4994-8944-4342FC12CF82}">
  <dimension ref="A1:W25"/>
  <sheetViews>
    <sheetView topLeftCell="B1" workbookViewId="0">
      <selection activeCell="J13" sqref="J13"/>
    </sheetView>
  </sheetViews>
  <sheetFormatPr defaultRowHeight="14.5" x14ac:dyDescent="0.35"/>
  <cols>
    <col min="9" max="9" width="14.7265625" customWidth="1"/>
    <col min="10" max="10" width="11.81640625" bestFit="1" customWidth="1"/>
    <col min="11" max="11" width="11.26953125" customWidth="1"/>
  </cols>
  <sheetData>
    <row r="1" spans="1:23" x14ac:dyDescent="0.35">
      <c r="A1" t="s">
        <v>31</v>
      </c>
      <c r="B1" t="s">
        <v>32</v>
      </c>
      <c r="C1" t="s">
        <v>41</v>
      </c>
      <c r="D1" t="s">
        <v>42</v>
      </c>
      <c r="E1" t="s">
        <v>41</v>
      </c>
      <c r="F1" t="s">
        <v>42</v>
      </c>
      <c r="G1" t="s">
        <v>29</v>
      </c>
      <c r="I1" t="s">
        <v>12</v>
      </c>
      <c r="J1" t="s">
        <v>14</v>
      </c>
      <c r="K1" t="s">
        <v>12</v>
      </c>
      <c r="L1" t="s">
        <v>15</v>
      </c>
      <c r="N1" t="s">
        <v>39</v>
      </c>
      <c r="O1" t="s">
        <v>31</v>
      </c>
      <c r="P1" t="s">
        <v>32</v>
      </c>
      <c r="Q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5">
      <c r="A2">
        <v>1</v>
      </c>
      <c r="B2">
        <v>3</v>
      </c>
      <c r="C2">
        <f>VLOOKUP(A2,$I$2:$J$8,2,FALSE)</f>
        <v>37.5</v>
      </c>
      <c r="D2">
        <f>VLOOKUP(A2,$K$2:$L$8,2,FALSE)</f>
        <v>-102.5</v>
      </c>
      <c r="E2">
        <f>VLOOKUP(B2,$I$2:$J$8,2,FALSE)</f>
        <v>37.79</v>
      </c>
      <c r="F2">
        <f>VLOOKUP(B2,$K$2:$L$8,2,FALSE)</f>
        <v>-91.32</v>
      </c>
      <c r="G2">
        <f>SQRT((E2-C2)^2+(F2-D2)^2)</f>
        <v>11.183760548223489</v>
      </c>
      <c r="I2">
        <v>1</v>
      </c>
      <c r="J2">
        <v>37.5</v>
      </c>
      <c r="K2">
        <v>1</v>
      </c>
      <c r="L2">
        <v>-102.5</v>
      </c>
      <c r="N2">
        <v>7852</v>
      </c>
      <c r="O2">
        <v>1</v>
      </c>
      <c r="P2">
        <v>3</v>
      </c>
      <c r="Q2">
        <v>5</v>
      </c>
      <c r="S2">
        <v>1</v>
      </c>
      <c r="T2">
        <f>SUMIF($P$2:$P$25,S2,$N$2:$N$25)</f>
        <v>0</v>
      </c>
      <c r="U2">
        <f>SUMIF($O$2:$O$25,S2,$N$2:$N$25)</f>
        <v>9172</v>
      </c>
      <c r="V2">
        <f>T2-U2</f>
        <v>-9172</v>
      </c>
      <c r="W2">
        <v>-9172</v>
      </c>
    </row>
    <row r="3" spans="1:23" x14ac:dyDescent="0.35">
      <c r="A3">
        <v>1</v>
      </c>
      <c r="B3">
        <v>5</v>
      </c>
      <c r="C3">
        <f>VLOOKUP(A3,$I$2:$J$8,2,FALSE)</f>
        <v>37.5</v>
      </c>
      <c r="D3">
        <f>VLOOKUP(A3,$K$2:$L$8,2,FALSE)</f>
        <v>-102.5</v>
      </c>
      <c r="E3">
        <f>VLOOKUP(B3,$I$2:$J$8,2,FALSE)</f>
        <v>44.31</v>
      </c>
      <c r="F3">
        <f>VLOOKUP(B3,$K$2:$L$8,2,FALSE)</f>
        <v>-105.49</v>
      </c>
      <c r="G3">
        <f t="shared" ref="G3:G25" si="0">SQRT((E3-C3)^2+(F3-D3)^2)</f>
        <v>7.4374861344408565</v>
      </c>
      <c r="I3">
        <v>2</v>
      </c>
      <c r="J3">
        <v>33</v>
      </c>
      <c r="K3">
        <v>2</v>
      </c>
      <c r="L3">
        <v>-99.93</v>
      </c>
      <c r="N3">
        <v>1320</v>
      </c>
      <c r="O3">
        <v>1</v>
      </c>
      <c r="P3">
        <v>5</v>
      </c>
      <c r="Q3">
        <v>10</v>
      </c>
      <c r="S3">
        <v>2</v>
      </c>
      <c r="T3">
        <f t="shared" ref="T3:T8" si="1">SUMIF($P$2:$P$25,S3,$N$2:$N$25)</f>
        <v>2649</v>
      </c>
      <c r="U3">
        <f t="shared" ref="U3:U8" si="2">SUMIF($O$2:$O$25,S3,$N$2:$N$25)</f>
        <v>1214</v>
      </c>
      <c r="V3">
        <f t="shared" ref="V3:V8" si="3">T3-U3</f>
        <v>1435</v>
      </c>
      <c r="W3">
        <v>1435</v>
      </c>
    </row>
    <row r="4" spans="1:23" x14ac:dyDescent="0.35">
      <c r="A4">
        <v>2</v>
      </c>
      <c r="B4">
        <v>3</v>
      </c>
      <c r="C4">
        <f>VLOOKUP(A4,$I$2:$J$8,2,FALSE)</f>
        <v>33</v>
      </c>
      <c r="D4">
        <f>VLOOKUP(A4,$K$2:$L$8,2,FALSE)</f>
        <v>-99.93</v>
      </c>
      <c r="E4">
        <f>VLOOKUP(B4,$I$2:$J$8,2,FALSE)</f>
        <v>37.79</v>
      </c>
      <c r="F4">
        <f>VLOOKUP(B4,$K$2:$L$8,2,FALSE)</f>
        <v>-91.32</v>
      </c>
      <c r="G4">
        <f t="shared" si="0"/>
        <v>9.8527255112481562</v>
      </c>
      <c r="I4">
        <v>3</v>
      </c>
      <c r="J4">
        <v>37.79</v>
      </c>
      <c r="K4">
        <v>3</v>
      </c>
      <c r="L4">
        <v>-91.32</v>
      </c>
      <c r="N4">
        <v>0</v>
      </c>
      <c r="O4">
        <v>2</v>
      </c>
      <c r="P4">
        <v>3</v>
      </c>
      <c r="Q4">
        <v>13</v>
      </c>
      <c r="S4">
        <v>3</v>
      </c>
      <c r="T4">
        <f t="shared" si="1"/>
        <v>7852</v>
      </c>
      <c r="U4">
        <f t="shared" si="2"/>
        <v>6119</v>
      </c>
      <c r="V4">
        <f t="shared" si="3"/>
        <v>1733</v>
      </c>
      <c r="W4">
        <v>1733</v>
      </c>
    </row>
    <row r="5" spans="1:23" x14ac:dyDescent="0.35">
      <c r="A5">
        <v>2</v>
      </c>
      <c r="B5">
        <v>4</v>
      </c>
      <c r="C5">
        <f>VLOOKUP(A5,$I$2:$J$8,2,FALSE)</f>
        <v>33</v>
      </c>
      <c r="D5">
        <f>VLOOKUP(A5,$K$2:$L$8,2,FALSE)</f>
        <v>-99.93</v>
      </c>
      <c r="E5">
        <f>VLOOKUP(B5,$I$2:$J$8,2,FALSE)</f>
        <v>43.31</v>
      </c>
      <c r="F5">
        <f>VLOOKUP(B5,$K$2:$L$8,2,FALSE)</f>
        <v>-88.5</v>
      </c>
      <c r="G5">
        <f t="shared" si="0"/>
        <v>15.392887968149454</v>
      </c>
      <c r="I5">
        <v>4</v>
      </c>
      <c r="J5">
        <v>43.31</v>
      </c>
      <c r="K5">
        <v>4</v>
      </c>
      <c r="L5">
        <v>-88.5</v>
      </c>
      <c r="N5">
        <v>0</v>
      </c>
      <c r="O5">
        <v>2</v>
      </c>
      <c r="P5">
        <v>4</v>
      </c>
      <c r="Q5">
        <v>15</v>
      </c>
      <c r="S5">
        <v>4</v>
      </c>
      <c r="T5">
        <f t="shared" si="1"/>
        <v>4628</v>
      </c>
      <c r="U5">
        <f t="shared" si="2"/>
        <v>2649</v>
      </c>
      <c r="V5">
        <f t="shared" si="3"/>
        <v>1979</v>
      </c>
      <c r="W5">
        <v>1979</v>
      </c>
    </row>
    <row r="6" spans="1:23" x14ac:dyDescent="0.35">
      <c r="A6">
        <v>2</v>
      </c>
      <c r="B6">
        <v>5</v>
      </c>
      <c r="C6">
        <f>VLOOKUP(A6,$I$2:$J$8,2,FALSE)</f>
        <v>33</v>
      </c>
      <c r="D6">
        <f>VLOOKUP(A6,$K$2:$L$8,2,FALSE)</f>
        <v>-99.93</v>
      </c>
      <c r="E6">
        <f>VLOOKUP(B6,$I$2:$J$8,2,FALSE)</f>
        <v>44.31</v>
      </c>
      <c r="F6">
        <f>VLOOKUP(B6,$K$2:$L$8,2,FALSE)</f>
        <v>-105.49</v>
      </c>
      <c r="G6">
        <f t="shared" si="0"/>
        <v>12.602765569508938</v>
      </c>
      <c r="I6">
        <v>5</v>
      </c>
      <c r="J6">
        <v>44.31</v>
      </c>
      <c r="K6">
        <v>5</v>
      </c>
      <c r="L6">
        <v>-105.49</v>
      </c>
      <c r="N6">
        <v>0</v>
      </c>
      <c r="O6">
        <v>2</v>
      </c>
      <c r="P6">
        <v>5</v>
      </c>
      <c r="Q6">
        <v>15</v>
      </c>
      <c r="S6">
        <v>5</v>
      </c>
      <c r="T6">
        <f t="shared" si="1"/>
        <v>1320</v>
      </c>
      <c r="U6">
        <f t="shared" si="2"/>
        <v>0</v>
      </c>
      <c r="V6">
        <f t="shared" si="3"/>
        <v>1320</v>
      </c>
      <c r="W6">
        <v>1320</v>
      </c>
    </row>
    <row r="7" spans="1:23" x14ac:dyDescent="0.35">
      <c r="A7">
        <v>2</v>
      </c>
      <c r="B7">
        <v>6</v>
      </c>
      <c r="C7">
        <f>VLOOKUP(A7,$I$2:$J$8,2,FALSE)</f>
        <v>33</v>
      </c>
      <c r="D7">
        <f>VLOOKUP(A7,$K$2:$L$8,2,FALSE)</f>
        <v>-99.93</v>
      </c>
      <c r="E7">
        <f>VLOOKUP(B7,$I$2:$J$8,2,FALSE)</f>
        <v>39.130000000000003</v>
      </c>
      <c r="F7">
        <f>VLOOKUP(B7,$K$2:$L$8,2,FALSE)</f>
        <v>-98.25</v>
      </c>
      <c r="G7">
        <f t="shared" si="0"/>
        <v>6.3560443673718998</v>
      </c>
      <c r="I7">
        <v>6</v>
      </c>
      <c r="J7">
        <v>39.130000000000003</v>
      </c>
      <c r="K7">
        <v>6</v>
      </c>
      <c r="L7">
        <v>-98.25</v>
      </c>
      <c r="N7">
        <v>0</v>
      </c>
      <c r="O7">
        <v>2</v>
      </c>
      <c r="P7">
        <v>6</v>
      </c>
      <c r="Q7">
        <v>17</v>
      </c>
      <c r="S7">
        <v>6</v>
      </c>
      <c r="T7">
        <f t="shared" si="1"/>
        <v>1491</v>
      </c>
      <c r="U7">
        <f t="shared" si="2"/>
        <v>0</v>
      </c>
      <c r="V7">
        <f t="shared" si="3"/>
        <v>1491</v>
      </c>
      <c r="W7">
        <v>1491</v>
      </c>
    </row>
    <row r="8" spans="1:23" x14ac:dyDescent="0.35">
      <c r="A8">
        <v>2</v>
      </c>
      <c r="B8">
        <v>7</v>
      </c>
      <c r="C8">
        <f>VLOOKUP(A8,$I$2:$J$8,2,FALSE)</f>
        <v>33</v>
      </c>
      <c r="D8">
        <f>VLOOKUP(A8,$K$2:$L$8,2,FALSE)</f>
        <v>-99.93</v>
      </c>
      <c r="E8">
        <f>VLOOKUP(B8,$I$2:$J$8,2,FALSE)</f>
        <v>36.770000000000003</v>
      </c>
      <c r="F8">
        <f>VLOOKUP(B8,$K$2:$L$8,2,FALSE)</f>
        <v>-113.54</v>
      </c>
      <c r="G8">
        <f t="shared" si="0"/>
        <v>14.122499778721895</v>
      </c>
      <c r="I8">
        <v>7</v>
      </c>
      <c r="J8">
        <v>36.770000000000003</v>
      </c>
      <c r="K8">
        <v>7</v>
      </c>
      <c r="L8">
        <v>-113.54</v>
      </c>
      <c r="N8">
        <v>1214</v>
      </c>
      <c r="O8">
        <v>2</v>
      </c>
      <c r="P8">
        <v>7</v>
      </c>
      <c r="Q8">
        <v>12</v>
      </c>
      <c r="S8">
        <v>7</v>
      </c>
      <c r="T8">
        <f t="shared" si="1"/>
        <v>1214</v>
      </c>
      <c r="U8">
        <f t="shared" si="2"/>
        <v>0</v>
      </c>
      <c r="V8">
        <f t="shared" si="3"/>
        <v>1214</v>
      </c>
      <c r="W8">
        <v>1214</v>
      </c>
    </row>
    <row r="9" spans="1:23" x14ac:dyDescent="0.35">
      <c r="A9">
        <v>3</v>
      </c>
      <c r="B9">
        <v>1</v>
      </c>
      <c r="C9">
        <f>VLOOKUP(A9,$I$2:$J$8,2,FALSE)</f>
        <v>37.79</v>
      </c>
      <c r="D9">
        <f>VLOOKUP(A9,$K$2:$L$8,2,FALSE)</f>
        <v>-91.32</v>
      </c>
      <c r="E9">
        <f>VLOOKUP(B9,$I$2:$J$8,2,FALSE)</f>
        <v>37.5</v>
      </c>
      <c r="F9">
        <f>VLOOKUP(B9,$K$2:$L$8,2,FALSE)</f>
        <v>-102.5</v>
      </c>
      <c r="G9">
        <f t="shared" si="0"/>
        <v>11.183760548223489</v>
      </c>
      <c r="N9">
        <v>0</v>
      </c>
      <c r="O9">
        <v>3</v>
      </c>
      <c r="P9">
        <v>1</v>
      </c>
      <c r="Q9">
        <v>12</v>
      </c>
    </row>
    <row r="10" spans="1:23" x14ac:dyDescent="0.35">
      <c r="A10">
        <v>3</v>
      </c>
      <c r="B10">
        <v>4</v>
      </c>
      <c r="C10">
        <f>VLOOKUP(A10,$I$2:$J$8,2,FALSE)</f>
        <v>37.79</v>
      </c>
      <c r="D10">
        <f>VLOOKUP(A10,$K$2:$L$8,2,FALSE)</f>
        <v>-91.32</v>
      </c>
      <c r="E10">
        <f>VLOOKUP(B10,$I$2:$J$8,2,FALSE)</f>
        <v>43.31</v>
      </c>
      <c r="F10">
        <f>VLOOKUP(B10,$K$2:$L$8,2,FALSE)</f>
        <v>-88.5</v>
      </c>
      <c r="G10">
        <f t="shared" si="0"/>
        <v>6.198612748026771</v>
      </c>
      <c r="N10">
        <v>4628</v>
      </c>
      <c r="O10">
        <v>3</v>
      </c>
      <c r="P10">
        <v>4</v>
      </c>
      <c r="Q10">
        <v>11</v>
      </c>
    </row>
    <row r="11" spans="1:23" x14ac:dyDescent="0.35">
      <c r="A11">
        <v>3</v>
      </c>
      <c r="B11">
        <v>6</v>
      </c>
      <c r="C11">
        <f>VLOOKUP(A11,$I$2:$J$8,2,FALSE)</f>
        <v>37.79</v>
      </c>
      <c r="D11">
        <f>VLOOKUP(A11,$K$2:$L$8,2,FALSE)</f>
        <v>-91.32</v>
      </c>
      <c r="E11">
        <f>VLOOKUP(B11,$I$2:$J$8,2,FALSE)</f>
        <v>39.130000000000003</v>
      </c>
      <c r="F11">
        <f>VLOOKUP(B11,$K$2:$L$8,2,FALSE)</f>
        <v>-98.25</v>
      </c>
      <c r="G11">
        <f t="shared" si="0"/>
        <v>7.0583638330706711</v>
      </c>
      <c r="N11">
        <v>1491</v>
      </c>
      <c r="O11">
        <v>3</v>
      </c>
      <c r="P11">
        <v>6</v>
      </c>
      <c r="Q11">
        <v>21</v>
      </c>
      <c r="T11" s="4"/>
    </row>
    <row r="12" spans="1:23" x14ac:dyDescent="0.35">
      <c r="A12">
        <v>4</v>
      </c>
      <c r="B12">
        <v>2</v>
      </c>
      <c r="C12">
        <f>VLOOKUP(A12,$I$2:$J$8,2,FALSE)</f>
        <v>43.31</v>
      </c>
      <c r="D12">
        <f>VLOOKUP(A12,$K$2:$L$8,2,FALSE)</f>
        <v>-88.5</v>
      </c>
      <c r="E12">
        <f>VLOOKUP(B12,$I$2:$J$8,2,FALSE)</f>
        <v>33</v>
      </c>
      <c r="F12">
        <f>VLOOKUP(B12,$K$2:$L$8,2,FALSE)</f>
        <v>-99.93</v>
      </c>
      <c r="G12">
        <f t="shared" si="0"/>
        <v>15.392887968149454</v>
      </c>
      <c r="N12">
        <v>2649</v>
      </c>
      <c r="O12">
        <v>4</v>
      </c>
      <c r="P12">
        <v>2</v>
      </c>
      <c r="Q12">
        <v>7</v>
      </c>
    </row>
    <row r="13" spans="1:23" x14ac:dyDescent="0.35">
      <c r="A13">
        <v>4</v>
      </c>
      <c r="B13">
        <v>3</v>
      </c>
      <c r="C13">
        <f>VLOOKUP(A13,$I$2:$J$8,2,FALSE)</f>
        <v>43.31</v>
      </c>
      <c r="D13">
        <f>VLOOKUP(A13,$K$2:$L$8,2,FALSE)</f>
        <v>-88.5</v>
      </c>
      <c r="E13">
        <f>VLOOKUP(B13,$I$2:$J$8,2,FALSE)</f>
        <v>37.79</v>
      </c>
      <c r="F13">
        <f>VLOOKUP(B13,$K$2:$L$8,2,FALSE)</f>
        <v>-91.32</v>
      </c>
      <c r="G13">
        <f t="shared" si="0"/>
        <v>6.198612748026771</v>
      </c>
      <c r="I13" t="s">
        <v>46</v>
      </c>
      <c r="J13">
        <f>SUMPRODUCT(G2:G25,N2:N25)</f>
        <v>194764.04475408533</v>
      </c>
      <c r="N13">
        <v>0</v>
      </c>
      <c r="O13">
        <v>4</v>
      </c>
      <c r="P13">
        <v>3</v>
      </c>
      <c r="Q13">
        <v>22</v>
      </c>
    </row>
    <row r="14" spans="1:23" x14ac:dyDescent="0.35">
      <c r="A14">
        <v>4</v>
      </c>
      <c r="B14">
        <v>6</v>
      </c>
      <c r="C14">
        <f>VLOOKUP(A14,$I$2:$J$8,2,FALSE)</f>
        <v>43.31</v>
      </c>
      <c r="D14">
        <f>VLOOKUP(A14,$K$2:$L$8,2,FALSE)</f>
        <v>-88.5</v>
      </c>
      <c r="E14">
        <f>VLOOKUP(B14,$I$2:$J$8,2,FALSE)</f>
        <v>39.130000000000003</v>
      </c>
      <c r="F14">
        <f>VLOOKUP(B14,$K$2:$L$8,2,FALSE)</f>
        <v>-98.25</v>
      </c>
      <c r="G14">
        <f t="shared" si="0"/>
        <v>10.608246792001022</v>
      </c>
      <c r="N14">
        <v>0</v>
      </c>
      <c r="O14">
        <v>4</v>
      </c>
      <c r="P14">
        <v>6</v>
      </c>
      <c r="Q14">
        <v>22</v>
      </c>
    </row>
    <row r="15" spans="1:23" x14ac:dyDescent="0.35">
      <c r="A15">
        <v>4</v>
      </c>
      <c r="B15">
        <v>7</v>
      </c>
      <c r="C15">
        <f>VLOOKUP(A15,$I$2:$J$8,2,FALSE)</f>
        <v>43.31</v>
      </c>
      <c r="D15">
        <f>VLOOKUP(A15,$K$2:$L$8,2,FALSE)</f>
        <v>-88.5</v>
      </c>
      <c r="E15">
        <f>VLOOKUP(B15,$I$2:$J$8,2,FALSE)</f>
        <v>36.770000000000003</v>
      </c>
      <c r="F15">
        <f>VLOOKUP(B15,$K$2:$L$8,2,FALSE)</f>
        <v>-113.54</v>
      </c>
      <c r="G15">
        <f t="shared" si="0"/>
        <v>25.87997681606381</v>
      </c>
      <c r="N15">
        <v>0</v>
      </c>
      <c r="O15">
        <v>4</v>
      </c>
      <c r="P15">
        <v>7</v>
      </c>
      <c r="Q15">
        <v>16</v>
      </c>
    </row>
    <row r="16" spans="1:23" x14ac:dyDescent="0.35">
      <c r="A16">
        <v>5</v>
      </c>
      <c r="B16">
        <v>1</v>
      </c>
      <c r="C16">
        <f>VLOOKUP(A16,$I$2:$J$8,2,FALSE)</f>
        <v>44.31</v>
      </c>
      <c r="D16">
        <f>VLOOKUP(A16,$K$2:$L$8,2,FALSE)</f>
        <v>-105.49</v>
      </c>
      <c r="E16">
        <f>VLOOKUP(B16,$I$2:$J$8,2,FALSE)</f>
        <v>37.5</v>
      </c>
      <c r="F16">
        <f>VLOOKUP(B16,$K$2:$L$8,2,FALSE)</f>
        <v>-102.5</v>
      </c>
      <c r="G16">
        <f t="shared" si="0"/>
        <v>7.4374861344408565</v>
      </c>
      <c r="N16">
        <v>0</v>
      </c>
      <c r="O16">
        <v>5</v>
      </c>
      <c r="P16">
        <v>1</v>
      </c>
      <c r="Q16">
        <v>17</v>
      </c>
    </row>
    <row r="17" spans="1:17" x14ac:dyDescent="0.35">
      <c r="A17">
        <v>5</v>
      </c>
      <c r="B17">
        <v>3</v>
      </c>
      <c r="C17">
        <f>VLOOKUP(A17,$I$2:$J$8,2,FALSE)</f>
        <v>44.31</v>
      </c>
      <c r="D17">
        <f>VLOOKUP(A17,$K$2:$L$8,2,FALSE)</f>
        <v>-105.49</v>
      </c>
      <c r="E17">
        <f>VLOOKUP(B17,$I$2:$J$8,2,FALSE)</f>
        <v>37.79</v>
      </c>
      <c r="F17">
        <f>VLOOKUP(B17,$K$2:$L$8,2,FALSE)</f>
        <v>-91.32</v>
      </c>
      <c r="G17">
        <f t="shared" si="0"/>
        <v>15.59805436584961</v>
      </c>
      <c r="N17">
        <v>0</v>
      </c>
      <c r="O17">
        <v>5</v>
      </c>
      <c r="P17">
        <v>3</v>
      </c>
      <c r="Q17">
        <v>23</v>
      </c>
    </row>
    <row r="18" spans="1:17" x14ac:dyDescent="0.35">
      <c r="A18">
        <v>5</v>
      </c>
      <c r="B18">
        <v>4</v>
      </c>
      <c r="C18">
        <f>VLOOKUP(A18,$I$2:$J$8,2,FALSE)</f>
        <v>44.31</v>
      </c>
      <c r="D18">
        <f>VLOOKUP(A18,$K$2:$L$8,2,FALSE)</f>
        <v>-105.49</v>
      </c>
      <c r="E18">
        <f>VLOOKUP(B18,$I$2:$J$8,2,FALSE)</f>
        <v>43.31</v>
      </c>
      <c r="F18">
        <f>VLOOKUP(B18,$K$2:$L$8,2,FALSE)</f>
        <v>-88.5</v>
      </c>
      <c r="G18">
        <f t="shared" si="0"/>
        <v>17.019403632325073</v>
      </c>
      <c r="N18">
        <v>0</v>
      </c>
      <c r="O18">
        <v>5</v>
      </c>
      <c r="P18">
        <v>4</v>
      </c>
      <c r="Q18">
        <v>10</v>
      </c>
    </row>
    <row r="19" spans="1:17" x14ac:dyDescent="0.35">
      <c r="A19">
        <v>5</v>
      </c>
      <c r="B19">
        <v>7</v>
      </c>
      <c r="C19">
        <f>VLOOKUP(A19,$I$2:$J$8,2,FALSE)</f>
        <v>44.31</v>
      </c>
      <c r="D19">
        <f>VLOOKUP(A19,$K$2:$L$8,2,FALSE)</f>
        <v>-105.49</v>
      </c>
      <c r="E19">
        <f>VLOOKUP(B19,$I$2:$J$8,2,FALSE)</f>
        <v>36.770000000000003</v>
      </c>
      <c r="F19">
        <f>VLOOKUP(B19,$K$2:$L$8,2,FALSE)</f>
        <v>-113.54</v>
      </c>
      <c r="G19">
        <f t="shared" si="0"/>
        <v>11.029691745465971</v>
      </c>
      <c r="N19">
        <v>0</v>
      </c>
      <c r="O19">
        <v>5</v>
      </c>
      <c r="P19">
        <v>7</v>
      </c>
      <c r="Q19">
        <v>9</v>
      </c>
    </row>
    <row r="20" spans="1:17" x14ac:dyDescent="0.35">
      <c r="A20">
        <v>6</v>
      </c>
      <c r="B20">
        <v>2</v>
      </c>
      <c r="C20">
        <f>VLOOKUP(A20,$I$2:$J$8,2,FALSE)</f>
        <v>39.130000000000003</v>
      </c>
      <c r="D20">
        <f>VLOOKUP(A20,$K$2:$L$8,2,FALSE)</f>
        <v>-98.25</v>
      </c>
      <c r="E20">
        <f>VLOOKUP(B20,$I$2:$J$8,2,FALSE)</f>
        <v>33</v>
      </c>
      <c r="F20">
        <f>VLOOKUP(B20,$K$2:$L$8,2,FALSE)</f>
        <v>-99.93</v>
      </c>
      <c r="G20">
        <f t="shared" si="0"/>
        <v>6.3560443673718998</v>
      </c>
      <c r="N20">
        <v>0</v>
      </c>
      <c r="O20">
        <v>6</v>
      </c>
      <c r="P20">
        <v>2</v>
      </c>
      <c r="Q20">
        <v>5</v>
      </c>
    </row>
    <row r="21" spans="1:17" x14ac:dyDescent="0.35">
      <c r="A21">
        <v>6</v>
      </c>
      <c r="B21">
        <v>4</v>
      </c>
      <c r="C21">
        <f>VLOOKUP(A21,$I$2:$J$8,2,FALSE)</f>
        <v>39.130000000000003</v>
      </c>
      <c r="D21">
        <f>VLOOKUP(A21,$K$2:$L$8,2,FALSE)</f>
        <v>-98.25</v>
      </c>
      <c r="E21">
        <f>VLOOKUP(B21,$I$2:$J$8,2,FALSE)</f>
        <v>43.31</v>
      </c>
      <c r="F21">
        <f>VLOOKUP(B21,$K$2:$L$8,2,FALSE)</f>
        <v>-88.5</v>
      </c>
      <c r="G21">
        <f t="shared" si="0"/>
        <v>10.608246792001022</v>
      </c>
      <c r="N21">
        <v>0</v>
      </c>
      <c r="O21">
        <v>6</v>
      </c>
      <c r="P21">
        <v>4</v>
      </c>
      <c r="Q21">
        <v>13</v>
      </c>
    </row>
    <row r="22" spans="1:17" x14ac:dyDescent="0.35">
      <c r="A22">
        <v>7</v>
      </c>
      <c r="B22">
        <v>1</v>
      </c>
      <c r="C22">
        <f>VLOOKUP(A22,$I$2:$J$8,2,FALSE)</f>
        <v>36.770000000000003</v>
      </c>
      <c r="D22">
        <f>VLOOKUP(A22,$K$2:$L$8,2,FALSE)</f>
        <v>-113.54</v>
      </c>
      <c r="E22">
        <f>VLOOKUP(B22,$I$2:$J$8,2,FALSE)</f>
        <v>37.5</v>
      </c>
      <c r="F22">
        <f>VLOOKUP(B22,$K$2:$L$8,2,FALSE)</f>
        <v>-102.5</v>
      </c>
      <c r="G22">
        <f t="shared" si="0"/>
        <v>11.064108640102923</v>
      </c>
      <c r="N22">
        <v>0</v>
      </c>
      <c r="O22">
        <v>7</v>
      </c>
      <c r="P22">
        <v>1</v>
      </c>
      <c r="Q22">
        <v>16</v>
      </c>
    </row>
    <row r="23" spans="1:17" x14ac:dyDescent="0.35">
      <c r="A23">
        <v>7</v>
      </c>
      <c r="B23">
        <v>3</v>
      </c>
      <c r="C23">
        <f>VLOOKUP(A23,$I$2:$J$8,2,FALSE)</f>
        <v>36.770000000000003</v>
      </c>
      <c r="D23">
        <f>VLOOKUP(A23,$K$2:$L$8,2,FALSE)</f>
        <v>-113.54</v>
      </c>
      <c r="E23">
        <f>VLOOKUP(B23,$I$2:$J$8,2,FALSE)</f>
        <v>37.79</v>
      </c>
      <c r="F23">
        <f>VLOOKUP(B23,$K$2:$L$8,2,FALSE)</f>
        <v>-91.32</v>
      </c>
      <c r="G23">
        <f t="shared" si="0"/>
        <v>22.243399020833138</v>
      </c>
      <c r="N23">
        <v>0</v>
      </c>
      <c r="O23">
        <v>7</v>
      </c>
      <c r="P23">
        <v>3</v>
      </c>
      <c r="Q23">
        <v>11</v>
      </c>
    </row>
    <row r="24" spans="1:17" x14ac:dyDescent="0.35">
      <c r="A24">
        <v>7</v>
      </c>
      <c r="B24">
        <v>4</v>
      </c>
      <c r="C24">
        <f>VLOOKUP(A24,$I$2:$J$8,2,FALSE)</f>
        <v>36.770000000000003</v>
      </c>
      <c r="D24">
        <f>VLOOKUP(A24,$K$2:$L$8,2,FALSE)</f>
        <v>-113.54</v>
      </c>
      <c r="E24">
        <f>VLOOKUP(B24,$I$2:$J$8,2,FALSE)</f>
        <v>43.31</v>
      </c>
      <c r="F24">
        <f>VLOOKUP(B24,$K$2:$L$8,2,FALSE)</f>
        <v>-88.5</v>
      </c>
      <c r="G24">
        <f t="shared" si="0"/>
        <v>25.87997681606381</v>
      </c>
      <c r="N24">
        <v>0</v>
      </c>
      <c r="O24">
        <v>7</v>
      </c>
      <c r="P24">
        <v>4</v>
      </c>
      <c r="Q24">
        <v>8</v>
      </c>
    </row>
    <row r="25" spans="1:17" x14ac:dyDescent="0.35">
      <c r="A25">
        <v>7</v>
      </c>
      <c r="B25">
        <v>6</v>
      </c>
      <c r="C25">
        <f>VLOOKUP(A25,$I$2:$J$8,2,FALSE)</f>
        <v>36.770000000000003</v>
      </c>
      <c r="D25">
        <f>VLOOKUP(A25,$K$2:$L$8,2,FALSE)</f>
        <v>-113.54</v>
      </c>
      <c r="E25">
        <f>VLOOKUP(B25,$I$2:$J$8,2,FALSE)</f>
        <v>39.130000000000003</v>
      </c>
      <c r="F25">
        <f>VLOOKUP(B25,$K$2:$L$8,2,FALSE)</f>
        <v>-98.25</v>
      </c>
      <c r="G25">
        <f t="shared" si="0"/>
        <v>15.471060080033308</v>
      </c>
      <c r="N25">
        <v>0</v>
      </c>
      <c r="O25">
        <v>7</v>
      </c>
      <c r="P25">
        <v>6</v>
      </c>
      <c r="Q2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5F7C-B5C2-4425-9A82-39F1430D5413}">
  <dimension ref="A1:W25"/>
  <sheetViews>
    <sheetView topLeftCell="B1" workbookViewId="0">
      <selection activeCell="N2" sqref="N2:N25"/>
    </sheetView>
  </sheetViews>
  <sheetFormatPr defaultRowHeight="14.5" x14ac:dyDescent="0.35"/>
  <cols>
    <col min="9" max="9" width="14.7265625" customWidth="1"/>
    <col min="10" max="10" width="11.81640625" bestFit="1" customWidth="1"/>
    <col min="11" max="11" width="11.26953125" customWidth="1"/>
  </cols>
  <sheetData>
    <row r="1" spans="1:23" x14ac:dyDescent="0.35">
      <c r="A1" t="s">
        <v>31</v>
      </c>
      <c r="B1" t="s">
        <v>32</v>
      </c>
      <c r="C1" t="s">
        <v>41</v>
      </c>
      <c r="D1" t="s">
        <v>42</v>
      </c>
      <c r="E1" t="s">
        <v>41</v>
      </c>
      <c r="F1" t="s">
        <v>42</v>
      </c>
      <c r="G1" t="s">
        <v>29</v>
      </c>
      <c r="I1" t="s">
        <v>12</v>
      </c>
      <c r="J1" t="s">
        <v>14</v>
      </c>
      <c r="K1" t="s">
        <v>12</v>
      </c>
      <c r="L1" t="s">
        <v>15</v>
      </c>
      <c r="N1" t="s">
        <v>39</v>
      </c>
      <c r="O1" t="s">
        <v>31</v>
      </c>
      <c r="P1" t="s">
        <v>32</v>
      </c>
      <c r="Q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5">
      <c r="A2">
        <v>1</v>
      </c>
      <c r="B2">
        <v>3</v>
      </c>
      <c r="C2">
        <f>VLOOKUP(A2,$I$2:$J$8,2,FALSE)</f>
        <v>37.5</v>
      </c>
      <c r="D2">
        <f>VLOOKUP(A2,$K$2:$L$8,2,FALSE)</f>
        <v>-102.5</v>
      </c>
      <c r="E2">
        <f>VLOOKUP(B2,$I$2:$J$8,2,FALSE)</f>
        <v>37.79</v>
      </c>
      <c r="F2">
        <f>VLOOKUP(B2,$K$2:$L$8,2,FALSE)</f>
        <v>-91.32</v>
      </c>
      <c r="G2">
        <f>SQRT((E2-C2)^2+(F2-D2)^2)</f>
        <v>11.183760548223489</v>
      </c>
      <c r="I2">
        <v>1</v>
      </c>
      <c r="J2">
        <v>37.5</v>
      </c>
      <c r="K2">
        <v>1</v>
      </c>
      <c r="L2">
        <v>-102.5</v>
      </c>
      <c r="N2">
        <v>7852</v>
      </c>
      <c r="O2">
        <v>1</v>
      </c>
      <c r="P2">
        <v>3</v>
      </c>
      <c r="Q2">
        <v>5</v>
      </c>
      <c r="S2">
        <v>1</v>
      </c>
      <c r="T2">
        <f>SUMIF($P$2:$P$25,S2,$N$2:$N$25)</f>
        <v>0</v>
      </c>
      <c r="U2">
        <f>SUMIF($O$2:$O$25,S2,$N$2:$N$25)</f>
        <v>9172</v>
      </c>
      <c r="V2">
        <f>T2-U2</f>
        <v>-9172</v>
      </c>
      <c r="W2">
        <v>-9172</v>
      </c>
    </row>
    <row r="3" spans="1:23" x14ac:dyDescent="0.35">
      <c r="A3">
        <v>1</v>
      </c>
      <c r="B3">
        <v>5</v>
      </c>
      <c r="C3">
        <f>VLOOKUP(A3,$I$2:$J$8,2,FALSE)</f>
        <v>37.5</v>
      </c>
      <c r="D3">
        <f>VLOOKUP(A3,$K$2:$L$8,2,FALSE)</f>
        <v>-102.5</v>
      </c>
      <c r="E3">
        <f>VLOOKUP(B3,$I$2:$J$8,2,FALSE)</f>
        <v>44.31</v>
      </c>
      <c r="F3">
        <f>VLOOKUP(B3,$K$2:$L$8,2,FALSE)</f>
        <v>-105.49</v>
      </c>
      <c r="G3">
        <f t="shared" ref="G3:G25" si="0">SQRT((E3-C3)^2+(F3-D3)^2)</f>
        <v>7.4374861344408565</v>
      </c>
      <c r="I3">
        <v>2</v>
      </c>
      <c r="J3">
        <v>33</v>
      </c>
      <c r="K3">
        <v>2</v>
      </c>
      <c r="L3">
        <v>-99.93</v>
      </c>
      <c r="N3">
        <v>1320</v>
      </c>
      <c r="O3">
        <v>1</v>
      </c>
      <c r="P3">
        <v>5</v>
      </c>
      <c r="Q3">
        <v>10</v>
      </c>
      <c r="S3">
        <v>2</v>
      </c>
      <c r="T3">
        <f t="shared" ref="T3:T8" si="1">SUMIF($P$2:$P$25,S3,$N$2:$N$25)</f>
        <v>1435</v>
      </c>
      <c r="U3">
        <f t="shared" ref="U3:U8" si="2">SUMIF($O$2:$O$25,S3,$N$2:$N$25)</f>
        <v>0</v>
      </c>
      <c r="V3">
        <f t="shared" ref="V3:V8" si="3">T3-U3</f>
        <v>1435</v>
      </c>
      <c r="W3">
        <v>1435</v>
      </c>
    </row>
    <row r="4" spans="1:23" x14ac:dyDescent="0.35">
      <c r="A4">
        <v>2</v>
      </c>
      <c r="B4">
        <v>3</v>
      </c>
      <c r="C4">
        <f>VLOOKUP(A4,$I$2:$J$8,2,FALSE)</f>
        <v>33</v>
      </c>
      <c r="D4">
        <f>VLOOKUP(A4,$K$2:$L$8,2,FALSE)</f>
        <v>-99.93</v>
      </c>
      <c r="E4">
        <f>VLOOKUP(B4,$I$2:$J$8,2,FALSE)</f>
        <v>37.79</v>
      </c>
      <c r="F4">
        <f>VLOOKUP(B4,$K$2:$L$8,2,FALSE)</f>
        <v>-91.32</v>
      </c>
      <c r="G4">
        <f t="shared" si="0"/>
        <v>9.8527255112481562</v>
      </c>
      <c r="I4">
        <v>3</v>
      </c>
      <c r="J4">
        <v>37.79</v>
      </c>
      <c r="K4">
        <v>3</v>
      </c>
      <c r="L4">
        <v>-91.32</v>
      </c>
      <c r="N4">
        <v>0</v>
      </c>
      <c r="O4">
        <v>2</v>
      </c>
      <c r="P4">
        <v>3</v>
      </c>
      <c r="Q4">
        <v>13</v>
      </c>
      <c r="S4">
        <v>3</v>
      </c>
      <c r="T4">
        <f t="shared" si="1"/>
        <v>7852</v>
      </c>
      <c r="U4">
        <f t="shared" si="2"/>
        <v>6119</v>
      </c>
      <c r="V4">
        <f t="shared" si="3"/>
        <v>1733</v>
      </c>
      <c r="W4">
        <v>1733</v>
      </c>
    </row>
    <row r="5" spans="1:23" x14ac:dyDescent="0.35">
      <c r="A5">
        <v>2</v>
      </c>
      <c r="B5">
        <v>4</v>
      </c>
      <c r="C5">
        <f>VLOOKUP(A5,$I$2:$J$8,2,FALSE)</f>
        <v>33</v>
      </c>
      <c r="D5">
        <f>VLOOKUP(A5,$K$2:$L$8,2,FALSE)</f>
        <v>-99.93</v>
      </c>
      <c r="E5">
        <f>VLOOKUP(B5,$I$2:$J$8,2,FALSE)</f>
        <v>43.31</v>
      </c>
      <c r="F5">
        <f>VLOOKUP(B5,$K$2:$L$8,2,FALSE)</f>
        <v>-88.5</v>
      </c>
      <c r="G5">
        <f t="shared" si="0"/>
        <v>15.392887968149454</v>
      </c>
      <c r="I5">
        <v>4</v>
      </c>
      <c r="J5">
        <v>43.31</v>
      </c>
      <c r="K5">
        <v>4</v>
      </c>
      <c r="L5">
        <v>-88.5</v>
      </c>
      <c r="N5">
        <v>0</v>
      </c>
      <c r="O5">
        <v>2</v>
      </c>
      <c r="P5">
        <v>4</v>
      </c>
      <c r="Q5">
        <v>15</v>
      </c>
      <c r="S5">
        <v>4</v>
      </c>
      <c r="T5">
        <f t="shared" si="1"/>
        <v>6119</v>
      </c>
      <c r="U5">
        <f t="shared" si="2"/>
        <v>4140</v>
      </c>
      <c r="V5">
        <f t="shared" si="3"/>
        <v>1979</v>
      </c>
      <c r="W5">
        <v>1979</v>
      </c>
    </row>
    <row r="6" spans="1:23" x14ac:dyDescent="0.35">
      <c r="A6">
        <v>2</v>
      </c>
      <c r="B6">
        <v>5</v>
      </c>
      <c r="C6">
        <f>VLOOKUP(A6,$I$2:$J$8,2,FALSE)</f>
        <v>33</v>
      </c>
      <c r="D6">
        <f>VLOOKUP(A6,$K$2:$L$8,2,FALSE)</f>
        <v>-99.93</v>
      </c>
      <c r="E6">
        <f>VLOOKUP(B6,$I$2:$J$8,2,FALSE)</f>
        <v>44.31</v>
      </c>
      <c r="F6">
        <f>VLOOKUP(B6,$K$2:$L$8,2,FALSE)</f>
        <v>-105.49</v>
      </c>
      <c r="G6">
        <f t="shared" si="0"/>
        <v>12.602765569508938</v>
      </c>
      <c r="I6">
        <v>5</v>
      </c>
      <c r="J6">
        <v>44.31</v>
      </c>
      <c r="K6">
        <v>5</v>
      </c>
      <c r="L6">
        <v>-105.49</v>
      </c>
      <c r="N6">
        <v>0</v>
      </c>
      <c r="O6">
        <v>2</v>
      </c>
      <c r="P6">
        <v>5</v>
      </c>
      <c r="Q6">
        <v>15</v>
      </c>
      <c r="S6">
        <v>5</v>
      </c>
      <c r="T6">
        <f t="shared" si="1"/>
        <v>1320</v>
      </c>
      <c r="U6">
        <f t="shared" si="2"/>
        <v>0</v>
      </c>
      <c r="V6">
        <f t="shared" si="3"/>
        <v>1320</v>
      </c>
      <c r="W6">
        <v>1320</v>
      </c>
    </row>
    <row r="7" spans="1:23" x14ac:dyDescent="0.35">
      <c r="A7">
        <v>2</v>
      </c>
      <c r="B7">
        <v>6</v>
      </c>
      <c r="C7">
        <f>VLOOKUP(A7,$I$2:$J$8,2,FALSE)</f>
        <v>33</v>
      </c>
      <c r="D7">
        <f>VLOOKUP(A7,$K$2:$L$8,2,FALSE)</f>
        <v>-99.93</v>
      </c>
      <c r="E7">
        <f>VLOOKUP(B7,$I$2:$J$8,2,FALSE)</f>
        <v>39.130000000000003</v>
      </c>
      <c r="F7">
        <f>VLOOKUP(B7,$K$2:$L$8,2,FALSE)</f>
        <v>-98.25</v>
      </c>
      <c r="G7">
        <f t="shared" si="0"/>
        <v>6.3560443673718998</v>
      </c>
      <c r="I7">
        <v>6</v>
      </c>
      <c r="J7">
        <v>39.130000000000003</v>
      </c>
      <c r="K7">
        <v>6</v>
      </c>
      <c r="L7">
        <v>-98.25</v>
      </c>
      <c r="N7">
        <v>0</v>
      </c>
      <c r="O7">
        <v>2</v>
      </c>
      <c r="P7">
        <v>6</v>
      </c>
      <c r="Q7">
        <v>17</v>
      </c>
      <c r="S7">
        <v>6</v>
      </c>
      <c r="T7">
        <f t="shared" si="1"/>
        <v>1491</v>
      </c>
      <c r="U7">
        <f t="shared" si="2"/>
        <v>0</v>
      </c>
      <c r="V7">
        <f t="shared" si="3"/>
        <v>1491</v>
      </c>
      <c r="W7">
        <v>1491</v>
      </c>
    </row>
    <row r="8" spans="1:23" x14ac:dyDescent="0.35">
      <c r="A8">
        <v>2</v>
      </c>
      <c r="B8">
        <v>7</v>
      </c>
      <c r="C8">
        <f>VLOOKUP(A8,$I$2:$J$8,2,FALSE)</f>
        <v>33</v>
      </c>
      <c r="D8">
        <f>VLOOKUP(A8,$K$2:$L$8,2,FALSE)</f>
        <v>-99.93</v>
      </c>
      <c r="E8">
        <f>VLOOKUP(B8,$I$2:$J$8,2,FALSE)</f>
        <v>36.770000000000003</v>
      </c>
      <c r="F8">
        <f>VLOOKUP(B8,$K$2:$L$8,2,FALSE)</f>
        <v>-113.54</v>
      </c>
      <c r="G8">
        <f t="shared" si="0"/>
        <v>14.122499778721895</v>
      </c>
      <c r="I8">
        <v>7</v>
      </c>
      <c r="J8">
        <v>36.770000000000003</v>
      </c>
      <c r="K8">
        <v>7</v>
      </c>
      <c r="L8">
        <v>-113.54</v>
      </c>
      <c r="N8">
        <v>0</v>
      </c>
      <c r="O8">
        <v>2</v>
      </c>
      <c r="P8">
        <v>7</v>
      </c>
      <c r="Q8">
        <v>12</v>
      </c>
      <c r="S8">
        <v>7</v>
      </c>
      <c r="T8">
        <f t="shared" si="1"/>
        <v>2705</v>
      </c>
      <c r="U8">
        <f t="shared" si="2"/>
        <v>1491</v>
      </c>
      <c r="V8">
        <f t="shared" si="3"/>
        <v>1214</v>
      </c>
      <c r="W8">
        <v>1214</v>
      </c>
    </row>
    <row r="9" spans="1:23" x14ac:dyDescent="0.35">
      <c r="A9">
        <v>3</v>
      </c>
      <c r="B9">
        <v>1</v>
      </c>
      <c r="C9">
        <f>VLOOKUP(A9,$I$2:$J$8,2,FALSE)</f>
        <v>37.79</v>
      </c>
      <c r="D9">
        <f>VLOOKUP(A9,$K$2:$L$8,2,FALSE)</f>
        <v>-91.32</v>
      </c>
      <c r="E9">
        <f>VLOOKUP(B9,$I$2:$J$8,2,FALSE)</f>
        <v>37.5</v>
      </c>
      <c r="F9">
        <f>VLOOKUP(B9,$K$2:$L$8,2,FALSE)</f>
        <v>-102.5</v>
      </c>
      <c r="G9">
        <f t="shared" si="0"/>
        <v>11.183760548223489</v>
      </c>
      <c r="N9">
        <v>0</v>
      </c>
      <c r="O9">
        <v>3</v>
      </c>
      <c r="P9">
        <v>1</v>
      </c>
      <c r="Q9">
        <v>12</v>
      </c>
    </row>
    <row r="10" spans="1:23" x14ac:dyDescent="0.35">
      <c r="A10">
        <v>3</v>
      </c>
      <c r="B10">
        <v>4</v>
      </c>
      <c r="C10">
        <f>VLOOKUP(A10,$I$2:$J$8,2,FALSE)</f>
        <v>37.79</v>
      </c>
      <c r="D10">
        <f>VLOOKUP(A10,$K$2:$L$8,2,FALSE)</f>
        <v>-91.32</v>
      </c>
      <c r="E10">
        <f>VLOOKUP(B10,$I$2:$J$8,2,FALSE)</f>
        <v>43.31</v>
      </c>
      <c r="F10">
        <f>VLOOKUP(B10,$K$2:$L$8,2,FALSE)</f>
        <v>-88.5</v>
      </c>
      <c r="G10">
        <f t="shared" si="0"/>
        <v>6.198612748026771</v>
      </c>
      <c r="N10">
        <v>6119</v>
      </c>
      <c r="O10">
        <v>3</v>
      </c>
      <c r="P10">
        <v>4</v>
      </c>
      <c r="Q10">
        <v>11</v>
      </c>
    </row>
    <row r="11" spans="1:23" x14ac:dyDescent="0.35">
      <c r="A11">
        <v>3</v>
      </c>
      <c r="B11">
        <v>6</v>
      </c>
      <c r="C11">
        <f>VLOOKUP(A11,$I$2:$J$8,2,FALSE)</f>
        <v>37.79</v>
      </c>
      <c r="D11">
        <f>VLOOKUP(A11,$K$2:$L$8,2,FALSE)</f>
        <v>-91.32</v>
      </c>
      <c r="E11">
        <f>VLOOKUP(B11,$I$2:$J$8,2,FALSE)</f>
        <v>39.130000000000003</v>
      </c>
      <c r="F11">
        <f>VLOOKUP(B11,$K$2:$L$8,2,FALSE)</f>
        <v>-98.25</v>
      </c>
      <c r="G11">
        <f t="shared" si="0"/>
        <v>7.0583638330706711</v>
      </c>
      <c r="N11">
        <v>0</v>
      </c>
      <c r="O11">
        <v>3</v>
      </c>
      <c r="P11">
        <v>6</v>
      </c>
      <c r="Q11">
        <v>21</v>
      </c>
      <c r="T11" s="4"/>
    </row>
    <row r="12" spans="1:23" x14ac:dyDescent="0.35">
      <c r="A12">
        <v>4</v>
      </c>
      <c r="B12">
        <v>2</v>
      </c>
      <c r="C12">
        <f>VLOOKUP(A12,$I$2:$J$8,2,FALSE)</f>
        <v>43.31</v>
      </c>
      <c r="D12">
        <f>VLOOKUP(A12,$K$2:$L$8,2,FALSE)</f>
        <v>-88.5</v>
      </c>
      <c r="E12">
        <f>VLOOKUP(B12,$I$2:$J$8,2,FALSE)</f>
        <v>33</v>
      </c>
      <c r="F12">
        <f>VLOOKUP(B12,$K$2:$L$8,2,FALSE)</f>
        <v>-99.93</v>
      </c>
      <c r="G12">
        <f t="shared" si="0"/>
        <v>15.392887968149454</v>
      </c>
      <c r="N12">
        <v>1435</v>
      </c>
      <c r="O12">
        <v>4</v>
      </c>
      <c r="P12">
        <v>2</v>
      </c>
      <c r="Q12">
        <v>7</v>
      </c>
    </row>
    <row r="13" spans="1:23" x14ac:dyDescent="0.35">
      <c r="A13">
        <v>4</v>
      </c>
      <c r="B13">
        <v>3</v>
      </c>
      <c r="C13">
        <f>VLOOKUP(A13,$I$2:$J$8,2,FALSE)</f>
        <v>43.31</v>
      </c>
      <c r="D13">
        <f>VLOOKUP(A13,$K$2:$L$8,2,FALSE)</f>
        <v>-88.5</v>
      </c>
      <c r="E13">
        <f>VLOOKUP(B13,$I$2:$J$8,2,FALSE)</f>
        <v>37.79</v>
      </c>
      <c r="F13">
        <f>VLOOKUP(B13,$K$2:$L$8,2,FALSE)</f>
        <v>-91.32</v>
      </c>
      <c r="G13">
        <f t="shared" si="0"/>
        <v>6.198612748026771</v>
      </c>
      <c r="I13" t="s">
        <v>46</v>
      </c>
      <c r="J13">
        <f>SUMPRODUCT(G2:G25,N2:N25)</f>
        <v>250723.16302836529</v>
      </c>
      <c r="N13">
        <v>0</v>
      </c>
      <c r="O13">
        <v>4</v>
      </c>
      <c r="P13">
        <v>3</v>
      </c>
      <c r="Q13">
        <v>22</v>
      </c>
    </row>
    <row r="14" spans="1:23" x14ac:dyDescent="0.35">
      <c r="A14">
        <v>4</v>
      </c>
      <c r="B14">
        <v>6</v>
      </c>
      <c r="C14">
        <f>VLOOKUP(A14,$I$2:$J$8,2,FALSE)</f>
        <v>43.31</v>
      </c>
      <c r="D14">
        <f>VLOOKUP(A14,$K$2:$L$8,2,FALSE)</f>
        <v>-88.5</v>
      </c>
      <c r="E14">
        <f>VLOOKUP(B14,$I$2:$J$8,2,FALSE)</f>
        <v>39.130000000000003</v>
      </c>
      <c r="F14">
        <f>VLOOKUP(B14,$K$2:$L$8,2,FALSE)</f>
        <v>-98.25</v>
      </c>
      <c r="G14">
        <f t="shared" si="0"/>
        <v>10.608246792001022</v>
      </c>
      <c r="N14">
        <v>0</v>
      </c>
      <c r="O14">
        <v>4</v>
      </c>
      <c r="P14">
        <v>6</v>
      </c>
      <c r="Q14">
        <v>22</v>
      </c>
    </row>
    <row r="15" spans="1:23" x14ac:dyDescent="0.35">
      <c r="A15">
        <v>4</v>
      </c>
      <c r="B15">
        <v>7</v>
      </c>
      <c r="C15">
        <f>VLOOKUP(A15,$I$2:$J$8,2,FALSE)</f>
        <v>43.31</v>
      </c>
      <c r="D15">
        <f>VLOOKUP(A15,$K$2:$L$8,2,FALSE)</f>
        <v>-88.5</v>
      </c>
      <c r="E15">
        <f>VLOOKUP(B15,$I$2:$J$8,2,FALSE)</f>
        <v>36.770000000000003</v>
      </c>
      <c r="F15">
        <f>VLOOKUP(B15,$K$2:$L$8,2,FALSE)</f>
        <v>-113.54</v>
      </c>
      <c r="G15">
        <f t="shared" si="0"/>
        <v>25.87997681606381</v>
      </c>
      <c r="N15">
        <v>2705</v>
      </c>
      <c r="O15">
        <v>4</v>
      </c>
      <c r="P15">
        <v>7</v>
      </c>
      <c r="Q15">
        <v>16</v>
      </c>
    </row>
    <row r="16" spans="1:23" x14ac:dyDescent="0.35">
      <c r="A16">
        <v>5</v>
      </c>
      <c r="B16">
        <v>1</v>
      </c>
      <c r="C16">
        <f>VLOOKUP(A16,$I$2:$J$8,2,FALSE)</f>
        <v>44.31</v>
      </c>
      <c r="D16">
        <f>VLOOKUP(A16,$K$2:$L$8,2,FALSE)</f>
        <v>-105.49</v>
      </c>
      <c r="E16">
        <f>VLOOKUP(B16,$I$2:$J$8,2,FALSE)</f>
        <v>37.5</v>
      </c>
      <c r="F16">
        <f>VLOOKUP(B16,$K$2:$L$8,2,FALSE)</f>
        <v>-102.5</v>
      </c>
      <c r="G16">
        <f t="shared" si="0"/>
        <v>7.4374861344408565</v>
      </c>
      <c r="N16">
        <v>0</v>
      </c>
      <c r="O16">
        <v>5</v>
      </c>
      <c r="P16">
        <v>1</v>
      </c>
      <c r="Q16">
        <v>17</v>
      </c>
    </row>
    <row r="17" spans="1:17" x14ac:dyDescent="0.35">
      <c r="A17">
        <v>5</v>
      </c>
      <c r="B17">
        <v>3</v>
      </c>
      <c r="C17">
        <f>VLOOKUP(A17,$I$2:$J$8,2,FALSE)</f>
        <v>44.31</v>
      </c>
      <c r="D17">
        <f>VLOOKUP(A17,$K$2:$L$8,2,FALSE)</f>
        <v>-105.49</v>
      </c>
      <c r="E17">
        <f>VLOOKUP(B17,$I$2:$J$8,2,FALSE)</f>
        <v>37.79</v>
      </c>
      <c r="F17">
        <f>VLOOKUP(B17,$K$2:$L$8,2,FALSE)</f>
        <v>-91.32</v>
      </c>
      <c r="G17">
        <f t="shared" si="0"/>
        <v>15.59805436584961</v>
      </c>
      <c r="N17">
        <v>0</v>
      </c>
      <c r="O17">
        <v>5</v>
      </c>
      <c r="P17">
        <v>3</v>
      </c>
      <c r="Q17">
        <v>23</v>
      </c>
    </row>
    <row r="18" spans="1:17" x14ac:dyDescent="0.35">
      <c r="A18">
        <v>5</v>
      </c>
      <c r="B18">
        <v>4</v>
      </c>
      <c r="C18">
        <f>VLOOKUP(A18,$I$2:$J$8,2,FALSE)</f>
        <v>44.31</v>
      </c>
      <c r="D18">
        <f>VLOOKUP(A18,$K$2:$L$8,2,FALSE)</f>
        <v>-105.49</v>
      </c>
      <c r="E18">
        <f>VLOOKUP(B18,$I$2:$J$8,2,FALSE)</f>
        <v>43.31</v>
      </c>
      <c r="F18">
        <f>VLOOKUP(B18,$K$2:$L$8,2,FALSE)</f>
        <v>-88.5</v>
      </c>
      <c r="G18">
        <f t="shared" si="0"/>
        <v>17.019403632325073</v>
      </c>
      <c r="N18">
        <v>0</v>
      </c>
      <c r="O18">
        <v>5</v>
      </c>
      <c r="P18">
        <v>4</v>
      </c>
      <c r="Q18">
        <v>10</v>
      </c>
    </row>
    <row r="19" spans="1:17" x14ac:dyDescent="0.35">
      <c r="A19">
        <v>5</v>
      </c>
      <c r="B19">
        <v>7</v>
      </c>
      <c r="C19">
        <f>VLOOKUP(A19,$I$2:$J$8,2,FALSE)</f>
        <v>44.31</v>
      </c>
      <c r="D19">
        <f>VLOOKUP(A19,$K$2:$L$8,2,FALSE)</f>
        <v>-105.49</v>
      </c>
      <c r="E19">
        <f>VLOOKUP(B19,$I$2:$J$8,2,FALSE)</f>
        <v>36.770000000000003</v>
      </c>
      <c r="F19">
        <f>VLOOKUP(B19,$K$2:$L$8,2,FALSE)</f>
        <v>-113.54</v>
      </c>
      <c r="G19">
        <f t="shared" si="0"/>
        <v>11.029691745465971</v>
      </c>
      <c r="N19">
        <v>0</v>
      </c>
      <c r="O19">
        <v>5</v>
      </c>
      <c r="P19">
        <v>7</v>
      </c>
      <c r="Q19">
        <v>9</v>
      </c>
    </row>
    <row r="20" spans="1:17" x14ac:dyDescent="0.35">
      <c r="A20">
        <v>6</v>
      </c>
      <c r="B20">
        <v>2</v>
      </c>
      <c r="C20">
        <f>VLOOKUP(A20,$I$2:$J$8,2,FALSE)</f>
        <v>39.130000000000003</v>
      </c>
      <c r="D20">
        <f>VLOOKUP(A20,$K$2:$L$8,2,FALSE)</f>
        <v>-98.25</v>
      </c>
      <c r="E20">
        <f>VLOOKUP(B20,$I$2:$J$8,2,FALSE)</f>
        <v>33</v>
      </c>
      <c r="F20">
        <f>VLOOKUP(B20,$K$2:$L$8,2,FALSE)</f>
        <v>-99.93</v>
      </c>
      <c r="G20">
        <f t="shared" si="0"/>
        <v>6.3560443673718998</v>
      </c>
      <c r="N20">
        <v>0</v>
      </c>
      <c r="O20">
        <v>6</v>
      </c>
      <c r="P20">
        <v>2</v>
      </c>
      <c r="Q20">
        <v>5</v>
      </c>
    </row>
    <row r="21" spans="1:17" x14ac:dyDescent="0.35">
      <c r="A21">
        <v>6</v>
      </c>
      <c r="B21">
        <v>4</v>
      </c>
      <c r="C21">
        <f>VLOOKUP(A21,$I$2:$J$8,2,FALSE)</f>
        <v>39.130000000000003</v>
      </c>
      <c r="D21">
        <f>VLOOKUP(A21,$K$2:$L$8,2,FALSE)</f>
        <v>-98.25</v>
      </c>
      <c r="E21">
        <f>VLOOKUP(B21,$I$2:$J$8,2,FALSE)</f>
        <v>43.31</v>
      </c>
      <c r="F21">
        <f>VLOOKUP(B21,$K$2:$L$8,2,FALSE)</f>
        <v>-88.5</v>
      </c>
      <c r="G21">
        <f t="shared" si="0"/>
        <v>10.608246792001022</v>
      </c>
      <c r="N21">
        <v>0</v>
      </c>
      <c r="O21">
        <v>6</v>
      </c>
      <c r="P21">
        <v>4</v>
      </c>
      <c r="Q21">
        <v>13</v>
      </c>
    </row>
    <row r="22" spans="1:17" x14ac:dyDescent="0.35">
      <c r="A22">
        <v>7</v>
      </c>
      <c r="B22">
        <v>1</v>
      </c>
      <c r="C22">
        <f>VLOOKUP(A22,$I$2:$J$8,2,FALSE)</f>
        <v>36.770000000000003</v>
      </c>
      <c r="D22">
        <f>VLOOKUP(A22,$K$2:$L$8,2,FALSE)</f>
        <v>-113.54</v>
      </c>
      <c r="E22">
        <f>VLOOKUP(B22,$I$2:$J$8,2,FALSE)</f>
        <v>37.5</v>
      </c>
      <c r="F22">
        <f>VLOOKUP(B22,$K$2:$L$8,2,FALSE)</f>
        <v>-102.5</v>
      </c>
      <c r="G22">
        <f t="shared" si="0"/>
        <v>11.064108640102923</v>
      </c>
      <c r="N22">
        <v>0</v>
      </c>
      <c r="O22">
        <v>7</v>
      </c>
      <c r="P22">
        <v>1</v>
      </c>
      <c r="Q22">
        <v>16</v>
      </c>
    </row>
    <row r="23" spans="1:17" x14ac:dyDescent="0.35">
      <c r="A23">
        <v>7</v>
      </c>
      <c r="B23">
        <v>3</v>
      </c>
      <c r="C23">
        <f>VLOOKUP(A23,$I$2:$J$8,2,FALSE)</f>
        <v>36.770000000000003</v>
      </c>
      <c r="D23">
        <f>VLOOKUP(A23,$K$2:$L$8,2,FALSE)</f>
        <v>-113.54</v>
      </c>
      <c r="E23">
        <f>VLOOKUP(B23,$I$2:$J$8,2,FALSE)</f>
        <v>37.79</v>
      </c>
      <c r="F23">
        <f>VLOOKUP(B23,$K$2:$L$8,2,FALSE)</f>
        <v>-91.32</v>
      </c>
      <c r="G23">
        <f t="shared" si="0"/>
        <v>22.243399020833138</v>
      </c>
      <c r="N23">
        <v>0</v>
      </c>
      <c r="O23">
        <v>7</v>
      </c>
      <c r="P23">
        <v>3</v>
      </c>
      <c r="Q23">
        <v>11</v>
      </c>
    </row>
    <row r="24" spans="1:17" x14ac:dyDescent="0.35">
      <c r="A24">
        <v>7</v>
      </c>
      <c r="B24">
        <v>4</v>
      </c>
      <c r="C24">
        <f>VLOOKUP(A24,$I$2:$J$8,2,FALSE)</f>
        <v>36.770000000000003</v>
      </c>
      <c r="D24">
        <f>VLOOKUP(A24,$K$2:$L$8,2,FALSE)</f>
        <v>-113.54</v>
      </c>
      <c r="E24">
        <f>VLOOKUP(B24,$I$2:$J$8,2,FALSE)</f>
        <v>43.31</v>
      </c>
      <c r="F24">
        <f>VLOOKUP(B24,$K$2:$L$8,2,FALSE)</f>
        <v>-88.5</v>
      </c>
      <c r="G24">
        <f t="shared" si="0"/>
        <v>25.87997681606381</v>
      </c>
      <c r="N24">
        <v>0</v>
      </c>
      <c r="O24">
        <v>7</v>
      </c>
      <c r="P24">
        <v>4</v>
      </c>
      <c r="Q24">
        <v>8</v>
      </c>
    </row>
    <row r="25" spans="1:17" x14ac:dyDescent="0.35">
      <c r="A25">
        <v>7</v>
      </c>
      <c r="B25">
        <v>6</v>
      </c>
      <c r="C25">
        <f>VLOOKUP(A25,$I$2:$J$8,2,FALSE)</f>
        <v>36.770000000000003</v>
      </c>
      <c r="D25">
        <f>VLOOKUP(A25,$K$2:$L$8,2,FALSE)</f>
        <v>-113.54</v>
      </c>
      <c r="E25">
        <f>VLOOKUP(B25,$I$2:$J$8,2,FALSE)</f>
        <v>39.130000000000003</v>
      </c>
      <c r="F25">
        <f>VLOOKUP(B25,$K$2:$L$8,2,FALSE)</f>
        <v>-98.25</v>
      </c>
      <c r="G25">
        <f t="shared" si="0"/>
        <v>15.471060080033308</v>
      </c>
      <c r="N25">
        <v>1491</v>
      </c>
      <c r="O25">
        <v>7</v>
      </c>
      <c r="P25">
        <v>6</v>
      </c>
      <c r="Q2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A963-4836-46E1-A027-80F97E14F8A6}">
  <dimension ref="A1:Y25"/>
  <sheetViews>
    <sheetView topLeftCell="D1" workbookViewId="0">
      <selection activeCell="L13" sqref="L13"/>
    </sheetView>
  </sheetViews>
  <sheetFormatPr defaultRowHeight="14.5" x14ac:dyDescent="0.35"/>
  <cols>
    <col min="8" max="8" width="23.6328125" bestFit="1" customWidth="1"/>
    <col min="9" max="9" width="15.7265625" bestFit="1" customWidth="1"/>
    <col min="11" max="11" width="18.1796875" customWidth="1"/>
    <col min="12" max="12" width="11.81640625" bestFit="1" customWidth="1"/>
    <col min="13" max="13" width="11.26953125" customWidth="1"/>
  </cols>
  <sheetData>
    <row r="1" spans="1:25" x14ac:dyDescent="0.35">
      <c r="A1" t="s">
        <v>31</v>
      </c>
      <c r="B1" t="s">
        <v>32</v>
      </c>
      <c r="C1" t="s">
        <v>41</v>
      </c>
      <c r="D1" t="s">
        <v>42</v>
      </c>
      <c r="E1" t="s">
        <v>41</v>
      </c>
      <c r="F1" t="s">
        <v>42</v>
      </c>
      <c r="G1" t="s">
        <v>29</v>
      </c>
      <c r="H1" t="s">
        <v>44</v>
      </c>
      <c r="I1" t="s">
        <v>45</v>
      </c>
      <c r="K1" t="s">
        <v>12</v>
      </c>
      <c r="L1" t="s">
        <v>14</v>
      </c>
      <c r="M1" t="s">
        <v>12</v>
      </c>
      <c r="N1" t="s">
        <v>15</v>
      </c>
      <c r="P1" t="s">
        <v>39</v>
      </c>
      <c r="Q1" t="s">
        <v>31</v>
      </c>
      <c r="R1" t="s">
        <v>32</v>
      </c>
      <c r="S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</row>
    <row r="2" spans="1:25" x14ac:dyDescent="0.35">
      <c r="A2">
        <v>1</v>
      </c>
      <c r="B2">
        <v>3</v>
      </c>
      <c r="C2">
        <f>VLOOKUP(A2,$K$2:$L$8,2,FALSE)</f>
        <v>37.5</v>
      </c>
      <c r="D2">
        <f>VLOOKUP(A2,$M$2:$N$8,2,FALSE)</f>
        <v>-102.5</v>
      </c>
      <c r="E2">
        <f>VLOOKUP(B2,$K$2:$L$8,2,FALSE)</f>
        <v>37.79</v>
      </c>
      <c r="F2">
        <f>VLOOKUP(B2,$M$2:$N$8,2,FALSE)</f>
        <v>-91.32</v>
      </c>
      <c r="G2">
        <f>SQRT((E2-C2)^2+(F2-D2)^2)</f>
        <v>11.183760548223489</v>
      </c>
      <c r="H2" t="s">
        <v>5</v>
      </c>
      <c r="I2">
        <v>1</v>
      </c>
      <c r="K2">
        <v>1</v>
      </c>
      <c r="L2">
        <v>37.5</v>
      </c>
      <c r="M2">
        <v>1</v>
      </c>
      <c r="N2">
        <v>-102.5</v>
      </c>
      <c r="P2">
        <v>7852</v>
      </c>
      <c r="Q2">
        <v>1</v>
      </c>
      <c r="R2">
        <v>3</v>
      </c>
      <c r="S2">
        <v>5</v>
      </c>
      <c r="U2">
        <v>1</v>
      </c>
      <c r="V2">
        <f>SUMIF($R$2:$R$25,U2,$P$2:$P$25)</f>
        <v>0</v>
      </c>
      <c r="W2">
        <f>SUMIF($Q$2:$Q$25,U2,$P$2:$P$25)</f>
        <v>9172</v>
      </c>
      <c r="X2">
        <f>V2-W2</f>
        <v>-9172</v>
      </c>
      <c r="Y2">
        <v>-9172</v>
      </c>
    </row>
    <row r="3" spans="1:25" x14ac:dyDescent="0.35">
      <c r="A3">
        <v>1</v>
      </c>
      <c r="B3">
        <v>5</v>
      </c>
      <c r="C3">
        <f>VLOOKUP(A3,$K$2:$L$8,2,FALSE)</f>
        <v>37.5</v>
      </c>
      <c r="D3">
        <f>VLOOKUP(A3,$M$2:$N$8,2,FALSE)</f>
        <v>-102.5</v>
      </c>
      <c r="E3">
        <f>VLOOKUP(B3,$K$2:$L$8,2,FALSE)</f>
        <v>44.31</v>
      </c>
      <c r="F3">
        <f>VLOOKUP(B3,$M$2:$N$8,2,FALSE)</f>
        <v>-105.49</v>
      </c>
      <c r="G3">
        <f t="shared" ref="G3:G25" si="0">SQRT((E3-C3)^2+(F3-D3)^2)</f>
        <v>7.4374861344408565</v>
      </c>
      <c r="H3" t="s">
        <v>6</v>
      </c>
      <c r="I3">
        <v>1</v>
      </c>
      <c r="K3">
        <v>2</v>
      </c>
      <c r="L3">
        <v>33</v>
      </c>
      <c r="M3">
        <v>2</v>
      </c>
      <c r="N3">
        <v>-99.93</v>
      </c>
      <c r="P3">
        <v>1320</v>
      </c>
      <c r="Q3">
        <v>1</v>
      </c>
      <c r="R3">
        <v>5</v>
      </c>
      <c r="S3">
        <v>10</v>
      </c>
      <c r="U3">
        <v>2</v>
      </c>
      <c r="V3">
        <f t="shared" ref="V3:V8" si="1">SUMIF($R$2:$R$25,U3,$P$2:$P$25)</f>
        <v>1435</v>
      </c>
      <c r="W3">
        <f t="shared" ref="W3:W8" si="2">SUMIF($Q$2:$Q$25,U3,$P$2:$P$25)</f>
        <v>0</v>
      </c>
      <c r="X3">
        <f t="shared" ref="X3:X8" si="3">V3-W3</f>
        <v>1435</v>
      </c>
      <c r="Y3">
        <v>1435</v>
      </c>
    </row>
    <row r="4" spans="1:25" x14ac:dyDescent="0.35">
      <c r="A4">
        <v>2</v>
      </c>
      <c r="B4">
        <v>3</v>
      </c>
      <c r="C4">
        <f>VLOOKUP(A4,$K$2:$L$8,2,FALSE)</f>
        <v>33</v>
      </c>
      <c r="D4">
        <f>VLOOKUP(A4,$M$2:$N$8,2,FALSE)</f>
        <v>-99.93</v>
      </c>
      <c r="E4">
        <f>VLOOKUP(B4,$K$2:$L$8,2,FALSE)</f>
        <v>37.79</v>
      </c>
      <c r="F4">
        <f>VLOOKUP(B4,$M$2:$N$8,2,FALSE)</f>
        <v>-91.32</v>
      </c>
      <c r="G4">
        <f t="shared" si="0"/>
        <v>9.8527255112481562</v>
      </c>
      <c r="H4" t="s">
        <v>6</v>
      </c>
      <c r="I4">
        <v>1</v>
      </c>
      <c r="K4">
        <v>3</v>
      </c>
      <c r="L4">
        <v>37.79</v>
      </c>
      <c r="M4">
        <v>3</v>
      </c>
      <c r="N4">
        <v>-91.32</v>
      </c>
      <c r="P4">
        <v>0</v>
      </c>
      <c r="Q4">
        <v>2</v>
      </c>
      <c r="R4">
        <v>3</v>
      </c>
      <c r="S4">
        <v>13</v>
      </c>
      <c r="U4">
        <v>3</v>
      </c>
      <c r="V4">
        <f t="shared" si="1"/>
        <v>7852</v>
      </c>
      <c r="W4">
        <f t="shared" si="2"/>
        <v>6119</v>
      </c>
      <c r="X4">
        <f t="shared" si="3"/>
        <v>1733</v>
      </c>
      <c r="Y4">
        <v>1733</v>
      </c>
    </row>
    <row r="5" spans="1:25" x14ac:dyDescent="0.35">
      <c r="A5">
        <v>2</v>
      </c>
      <c r="B5">
        <v>4</v>
      </c>
      <c r="C5">
        <f>VLOOKUP(A5,$K$2:$L$8,2,FALSE)</f>
        <v>33</v>
      </c>
      <c r="D5">
        <f>VLOOKUP(A5,$M$2:$N$8,2,FALSE)</f>
        <v>-99.93</v>
      </c>
      <c r="E5">
        <f>VLOOKUP(B5,$K$2:$L$8,2,FALSE)</f>
        <v>43.31</v>
      </c>
      <c r="F5">
        <f>VLOOKUP(B5,$M$2:$N$8,2,FALSE)</f>
        <v>-88.5</v>
      </c>
      <c r="G5">
        <f t="shared" si="0"/>
        <v>15.392887968149454</v>
      </c>
      <c r="H5" t="s">
        <v>7</v>
      </c>
      <c r="I5">
        <v>0</v>
      </c>
      <c r="K5">
        <v>4</v>
      </c>
      <c r="L5">
        <v>43.31</v>
      </c>
      <c r="M5">
        <v>4</v>
      </c>
      <c r="N5">
        <v>-88.5</v>
      </c>
      <c r="P5">
        <v>0</v>
      </c>
      <c r="Q5">
        <v>2</v>
      </c>
      <c r="R5">
        <v>4</v>
      </c>
      <c r="S5">
        <v>15</v>
      </c>
      <c r="U5">
        <v>4</v>
      </c>
      <c r="V5">
        <f t="shared" si="1"/>
        <v>4628</v>
      </c>
      <c r="W5">
        <f t="shared" si="2"/>
        <v>2649</v>
      </c>
      <c r="X5">
        <f t="shared" si="3"/>
        <v>1979</v>
      </c>
      <c r="Y5">
        <v>1979</v>
      </c>
    </row>
    <row r="6" spans="1:25" x14ac:dyDescent="0.35">
      <c r="A6">
        <v>2</v>
      </c>
      <c r="B6">
        <v>5</v>
      </c>
      <c r="C6">
        <f>VLOOKUP(A6,$K$2:$L$8,2,FALSE)</f>
        <v>33</v>
      </c>
      <c r="D6">
        <f>VLOOKUP(A6,$M$2:$N$8,2,FALSE)</f>
        <v>-99.93</v>
      </c>
      <c r="E6">
        <f>VLOOKUP(B6,$K$2:$L$8,2,FALSE)</f>
        <v>44.31</v>
      </c>
      <c r="F6">
        <f>VLOOKUP(B6,$M$2:$N$8,2,FALSE)</f>
        <v>-105.49</v>
      </c>
      <c r="G6">
        <f t="shared" si="0"/>
        <v>12.602765569508938</v>
      </c>
      <c r="H6" t="s">
        <v>8</v>
      </c>
      <c r="I6">
        <v>0</v>
      </c>
      <c r="K6">
        <v>5</v>
      </c>
      <c r="L6">
        <v>44.31</v>
      </c>
      <c r="M6">
        <v>5</v>
      </c>
      <c r="N6">
        <v>-105.49</v>
      </c>
      <c r="P6">
        <v>0</v>
      </c>
      <c r="Q6">
        <v>2</v>
      </c>
      <c r="R6">
        <v>5</v>
      </c>
      <c r="S6">
        <v>15</v>
      </c>
      <c r="U6">
        <v>5</v>
      </c>
      <c r="V6">
        <f t="shared" si="1"/>
        <v>1320</v>
      </c>
      <c r="W6">
        <f t="shared" si="2"/>
        <v>0</v>
      </c>
      <c r="X6">
        <f t="shared" si="3"/>
        <v>1320</v>
      </c>
      <c r="Y6">
        <v>1320</v>
      </c>
    </row>
    <row r="7" spans="1:25" x14ac:dyDescent="0.35">
      <c r="A7">
        <v>2</v>
      </c>
      <c r="B7">
        <v>6</v>
      </c>
      <c r="C7">
        <f>VLOOKUP(A7,$K$2:$L$8,2,FALSE)</f>
        <v>33</v>
      </c>
      <c r="D7">
        <f>VLOOKUP(A7,$M$2:$N$8,2,FALSE)</f>
        <v>-99.93</v>
      </c>
      <c r="E7">
        <f>VLOOKUP(B7,$K$2:$L$8,2,FALSE)</f>
        <v>39.130000000000003</v>
      </c>
      <c r="F7">
        <f>VLOOKUP(B7,$M$2:$N$8,2,FALSE)</f>
        <v>-98.25</v>
      </c>
      <c r="G7">
        <f t="shared" si="0"/>
        <v>6.3560443673718998</v>
      </c>
      <c r="H7" t="s">
        <v>5</v>
      </c>
      <c r="I7">
        <v>1</v>
      </c>
      <c r="K7">
        <v>6</v>
      </c>
      <c r="L7">
        <v>39.130000000000003</v>
      </c>
      <c r="M7">
        <v>6</v>
      </c>
      <c r="N7">
        <v>-98.25</v>
      </c>
      <c r="P7">
        <v>0</v>
      </c>
      <c r="Q7">
        <v>2</v>
      </c>
      <c r="R7">
        <v>6</v>
      </c>
      <c r="S7">
        <v>17</v>
      </c>
      <c r="U7">
        <v>6</v>
      </c>
      <c r="V7">
        <f t="shared" si="1"/>
        <v>1491</v>
      </c>
      <c r="W7">
        <f t="shared" si="2"/>
        <v>0</v>
      </c>
      <c r="X7">
        <f t="shared" si="3"/>
        <v>1491</v>
      </c>
      <c r="Y7">
        <v>1491</v>
      </c>
    </row>
    <row r="8" spans="1:25" x14ac:dyDescent="0.35">
      <c r="A8">
        <v>2</v>
      </c>
      <c r="B8">
        <v>7</v>
      </c>
      <c r="C8">
        <f>VLOOKUP(A8,$K$2:$L$8,2,FALSE)</f>
        <v>33</v>
      </c>
      <c r="D8">
        <f>VLOOKUP(A8,$M$2:$N$8,2,FALSE)</f>
        <v>-99.93</v>
      </c>
      <c r="E8">
        <f>VLOOKUP(B8,$K$2:$L$8,2,FALSE)</f>
        <v>36.770000000000003</v>
      </c>
      <c r="F8">
        <f>VLOOKUP(B8,$M$2:$N$8,2,FALSE)</f>
        <v>-113.54</v>
      </c>
      <c r="G8">
        <f t="shared" si="0"/>
        <v>14.122499778721895</v>
      </c>
      <c r="H8" t="s">
        <v>9</v>
      </c>
      <c r="I8">
        <v>1</v>
      </c>
      <c r="K8">
        <v>7</v>
      </c>
      <c r="L8">
        <v>36.770000000000003</v>
      </c>
      <c r="M8">
        <v>7</v>
      </c>
      <c r="N8">
        <v>-113.54</v>
      </c>
      <c r="P8">
        <v>0</v>
      </c>
      <c r="Q8">
        <v>2</v>
      </c>
      <c r="R8">
        <v>7</v>
      </c>
      <c r="S8">
        <v>12</v>
      </c>
      <c r="U8">
        <v>7</v>
      </c>
      <c r="V8">
        <f t="shared" si="1"/>
        <v>1214</v>
      </c>
      <c r="W8">
        <f t="shared" si="2"/>
        <v>0</v>
      </c>
      <c r="X8">
        <f t="shared" si="3"/>
        <v>1214</v>
      </c>
      <c r="Y8">
        <v>1214</v>
      </c>
    </row>
    <row r="9" spans="1:25" x14ac:dyDescent="0.35">
      <c r="A9">
        <v>3</v>
      </c>
      <c r="B9">
        <v>1</v>
      </c>
      <c r="C9">
        <f>VLOOKUP(A9,$K$2:$L$8,2,FALSE)</f>
        <v>37.79</v>
      </c>
      <c r="D9">
        <f>VLOOKUP(A9,$M$2:$N$8,2,FALSE)</f>
        <v>-91.32</v>
      </c>
      <c r="E9">
        <f>VLOOKUP(B9,$K$2:$L$8,2,FALSE)</f>
        <v>37.5</v>
      </c>
      <c r="F9">
        <f>VLOOKUP(B9,$M$2:$N$8,2,FALSE)</f>
        <v>-102.5</v>
      </c>
      <c r="G9">
        <f t="shared" si="0"/>
        <v>11.183760548223489</v>
      </c>
      <c r="H9" t="s">
        <v>6</v>
      </c>
      <c r="I9">
        <v>1</v>
      </c>
      <c r="P9">
        <v>0</v>
      </c>
      <c r="Q9">
        <v>3</v>
      </c>
      <c r="R9">
        <v>1</v>
      </c>
      <c r="S9">
        <v>12</v>
      </c>
    </row>
    <row r="10" spans="1:25" x14ac:dyDescent="0.35">
      <c r="A10">
        <v>3</v>
      </c>
      <c r="B10">
        <v>4</v>
      </c>
      <c r="C10">
        <f>VLOOKUP(A10,$K$2:$L$8,2,FALSE)</f>
        <v>37.79</v>
      </c>
      <c r="D10">
        <f>VLOOKUP(A10,$M$2:$N$8,2,FALSE)</f>
        <v>-91.32</v>
      </c>
      <c r="E10">
        <f>VLOOKUP(B10,$K$2:$L$8,2,FALSE)</f>
        <v>43.31</v>
      </c>
      <c r="F10">
        <f>VLOOKUP(B10,$M$2:$N$8,2,FALSE)</f>
        <v>-88.5</v>
      </c>
      <c r="G10">
        <f t="shared" si="0"/>
        <v>6.198612748026771</v>
      </c>
      <c r="H10" t="s">
        <v>10</v>
      </c>
      <c r="I10">
        <v>0</v>
      </c>
      <c r="P10">
        <v>4628</v>
      </c>
      <c r="Q10">
        <v>3</v>
      </c>
      <c r="R10">
        <v>4</v>
      </c>
      <c r="S10">
        <v>11</v>
      </c>
    </row>
    <row r="11" spans="1:25" x14ac:dyDescent="0.35">
      <c r="A11">
        <v>3</v>
      </c>
      <c r="B11">
        <v>6</v>
      </c>
      <c r="C11">
        <f>VLOOKUP(A11,$K$2:$L$8,2,FALSE)</f>
        <v>37.79</v>
      </c>
      <c r="D11">
        <f>VLOOKUP(A11,$M$2:$N$8,2,FALSE)</f>
        <v>-91.32</v>
      </c>
      <c r="E11">
        <f>VLOOKUP(B11,$K$2:$L$8,2,FALSE)</f>
        <v>39.130000000000003</v>
      </c>
      <c r="F11">
        <f>VLOOKUP(B11,$M$2:$N$8,2,FALSE)</f>
        <v>-98.25</v>
      </c>
      <c r="G11">
        <f t="shared" si="0"/>
        <v>7.0583638330706711</v>
      </c>
      <c r="H11" t="s">
        <v>11</v>
      </c>
      <c r="I11">
        <v>1</v>
      </c>
      <c r="P11">
        <v>1491</v>
      </c>
      <c r="Q11">
        <v>3</v>
      </c>
      <c r="R11">
        <v>6</v>
      </c>
      <c r="S11">
        <v>21</v>
      </c>
      <c r="V11" s="4"/>
    </row>
    <row r="12" spans="1:25" x14ac:dyDescent="0.35">
      <c r="A12">
        <v>4</v>
      </c>
      <c r="B12">
        <v>2</v>
      </c>
      <c r="C12">
        <f>VLOOKUP(A12,$K$2:$L$8,2,FALSE)</f>
        <v>43.31</v>
      </c>
      <c r="D12">
        <f>VLOOKUP(A12,$M$2:$N$8,2,FALSE)</f>
        <v>-88.5</v>
      </c>
      <c r="E12">
        <f>VLOOKUP(B12,$K$2:$L$8,2,FALSE)</f>
        <v>33</v>
      </c>
      <c r="F12">
        <f>VLOOKUP(B12,$M$2:$N$8,2,FALSE)</f>
        <v>-99.93</v>
      </c>
      <c r="G12">
        <f t="shared" si="0"/>
        <v>15.392887968149454</v>
      </c>
      <c r="H12" t="s">
        <v>8</v>
      </c>
      <c r="I12">
        <v>0</v>
      </c>
      <c r="P12">
        <v>1435</v>
      </c>
      <c r="Q12">
        <v>4</v>
      </c>
      <c r="R12">
        <v>2</v>
      </c>
      <c r="S12">
        <v>7</v>
      </c>
    </row>
    <row r="13" spans="1:25" x14ac:dyDescent="0.35">
      <c r="A13">
        <v>4</v>
      </c>
      <c r="B13">
        <v>3</v>
      </c>
      <c r="C13">
        <f>VLOOKUP(A13,$K$2:$L$8,2,FALSE)</f>
        <v>43.31</v>
      </c>
      <c r="D13">
        <f>VLOOKUP(A13,$M$2:$N$8,2,FALSE)</f>
        <v>-88.5</v>
      </c>
      <c r="E13">
        <f>VLOOKUP(B13,$K$2:$L$8,2,FALSE)</f>
        <v>37.79</v>
      </c>
      <c r="F13">
        <f>VLOOKUP(B13,$M$2:$N$8,2,FALSE)</f>
        <v>-91.32</v>
      </c>
      <c r="G13">
        <f t="shared" si="0"/>
        <v>6.198612748026771</v>
      </c>
      <c r="H13" t="s">
        <v>6</v>
      </c>
      <c r="I13">
        <v>1</v>
      </c>
      <c r="K13" t="s">
        <v>43</v>
      </c>
      <c r="L13">
        <f>SUMPRODUCT(I2:I25,P2:P25)</f>
        <v>10663</v>
      </c>
      <c r="P13">
        <v>0</v>
      </c>
      <c r="Q13">
        <v>4</v>
      </c>
      <c r="R13">
        <v>3</v>
      </c>
      <c r="S13">
        <v>22</v>
      </c>
    </row>
    <row r="14" spans="1:25" x14ac:dyDescent="0.35">
      <c r="A14">
        <v>4</v>
      </c>
      <c r="B14">
        <v>6</v>
      </c>
      <c r="C14">
        <f>VLOOKUP(A14,$K$2:$L$8,2,FALSE)</f>
        <v>43.31</v>
      </c>
      <c r="D14">
        <f>VLOOKUP(A14,$M$2:$N$8,2,FALSE)</f>
        <v>-88.5</v>
      </c>
      <c r="E14">
        <f>VLOOKUP(B14,$K$2:$L$8,2,FALSE)</f>
        <v>39.130000000000003</v>
      </c>
      <c r="F14">
        <f>VLOOKUP(B14,$M$2:$N$8,2,FALSE)</f>
        <v>-98.25</v>
      </c>
      <c r="G14">
        <f t="shared" si="0"/>
        <v>10.608246792001022</v>
      </c>
      <c r="H14" t="s">
        <v>5</v>
      </c>
      <c r="I14">
        <v>1</v>
      </c>
      <c r="P14">
        <v>0</v>
      </c>
      <c r="Q14">
        <v>4</v>
      </c>
      <c r="R14">
        <v>6</v>
      </c>
      <c r="S14">
        <v>22</v>
      </c>
    </row>
    <row r="15" spans="1:25" x14ac:dyDescent="0.35">
      <c r="A15">
        <v>4</v>
      </c>
      <c r="B15">
        <v>7</v>
      </c>
      <c r="C15">
        <f>VLOOKUP(A15,$K$2:$L$8,2,FALSE)</f>
        <v>43.31</v>
      </c>
      <c r="D15">
        <f>VLOOKUP(A15,$M$2:$N$8,2,FALSE)</f>
        <v>-88.5</v>
      </c>
      <c r="E15">
        <f>VLOOKUP(B15,$K$2:$L$8,2,FALSE)</f>
        <v>36.770000000000003</v>
      </c>
      <c r="F15">
        <f>VLOOKUP(B15,$M$2:$N$8,2,FALSE)</f>
        <v>-113.54</v>
      </c>
      <c r="G15">
        <f t="shared" si="0"/>
        <v>25.87997681606381</v>
      </c>
      <c r="H15" t="s">
        <v>7</v>
      </c>
      <c r="I15">
        <v>0</v>
      </c>
      <c r="P15">
        <v>1214</v>
      </c>
      <c r="Q15">
        <v>4</v>
      </c>
      <c r="R15">
        <v>7</v>
      </c>
      <c r="S15">
        <v>16</v>
      </c>
    </row>
    <row r="16" spans="1:25" x14ac:dyDescent="0.35">
      <c r="A16">
        <v>5</v>
      </c>
      <c r="B16">
        <v>1</v>
      </c>
      <c r="C16">
        <f>VLOOKUP(A16,$K$2:$L$8,2,FALSE)</f>
        <v>44.31</v>
      </c>
      <c r="D16">
        <f>VLOOKUP(A16,$M$2:$N$8,2,FALSE)</f>
        <v>-105.49</v>
      </c>
      <c r="E16">
        <f>VLOOKUP(B16,$K$2:$L$8,2,FALSE)</f>
        <v>37.5</v>
      </c>
      <c r="F16">
        <f>VLOOKUP(B16,$M$2:$N$8,2,FALSE)</f>
        <v>-102.5</v>
      </c>
      <c r="G16">
        <f t="shared" si="0"/>
        <v>7.4374861344408565</v>
      </c>
      <c r="H16" t="s">
        <v>5</v>
      </c>
      <c r="I16">
        <v>1</v>
      </c>
      <c r="P16">
        <v>0</v>
      </c>
      <c r="Q16">
        <v>5</v>
      </c>
      <c r="R16">
        <v>1</v>
      </c>
      <c r="S16">
        <v>17</v>
      </c>
    </row>
    <row r="17" spans="1:19" x14ac:dyDescent="0.35">
      <c r="A17">
        <v>5</v>
      </c>
      <c r="B17">
        <v>3</v>
      </c>
      <c r="C17">
        <f>VLOOKUP(A17,$K$2:$L$8,2,FALSE)</f>
        <v>44.31</v>
      </c>
      <c r="D17">
        <f>VLOOKUP(A17,$M$2:$N$8,2,FALSE)</f>
        <v>-105.49</v>
      </c>
      <c r="E17">
        <f>VLOOKUP(B17,$K$2:$L$8,2,FALSE)</f>
        <v>37.79</v>
      </c>
      <c r="F17">
        <f>VLOOKUP(B17,$M$2:$N$8,2,FALSE)</f>
        <v>-91.32</v>
      </c>
      <c r="G17">
        <f t="shared" si="0"/>
        <v>15.59805436584961</v>
      </c>
      <c r="H17" t="s">
        <v>11</v>
      </c>
      <c r="I17">
        <v>1</v>
      </c>
      <c r="P17">
        <v>0</v>
      </c>
      <c r="Q17">
        <v>5</v>
      </c>
      <c r="R17">
        <v>3</v>
      </c>
      <c r="S17">
        <v>23</v>
      </c>
    </row>
    <row r="18" spans="1:19" x14ac:dyDescent="0.35">
      <c r="A18">
        <v>5</v>
      </c>
      <c r="B18">
        <v>4</v>
      </c>
      <c r="C18">
        <f>VLOOKUP(A18,$K$2:$L$8,2,FALSE)</f>
        <v>44.31</v>
      </c>
      <c r="D18">
        <f>VLOOKUP(A18,$M$2:$N$8,2,FALSE)</f>
        <v>-105.49</v>
      </c>
      <c r="E18">
        <f>VLOOKUP(B18,$K$2:$L$8,2,FALSE)</f>
        <v>43.31</v>
      </c>
      <c r="F18">
        <f>VLOOKUP(B18,$M$2:$N$8,2,FALSE)</f>
        <v>-88.5</v>
      </c>
      <c r="G18">
        <f t="shared" si="0"/>
        <v>17.019403632325073</v>
      </c>
      <c r="H18" t="s">
        <v>11</v>
      </c>
      <c r="I18">
        <v>1</v>
      </c>
      <c r="P18">
        <v>0</v>
      </c>
      <c r="Q18">
        <v>5</v>
      </c>
      <c r="R18">
        <v>4</v>
      </c>
      <c r="S18">
        <v>10</v>
      </c>
    </row>
    <row r="19" spans="1:19" x14ac:dyDescent="0.35">
      <c r="A19">
        <v>5</v>
      </c>
      <c r="B19">
        <v>7</v>
      </c>
      <c r="C19">
        <f>VLOOKUP(A19,$K$2:$L$8,2,FALSE)</f>
        <v>44.31</v>
      </c>
      <c r="D19">
        <f>VLOOKUP(A19,$M$2:$N$8,2,FALSE)</f>
        <v>-105.49</v>
      </c>
      <c r="E19">
        <f>VLOOKUP(B19,$K$2:$L$8,2,FALSE)</f>
        <v>36.770000000000003</v>
      </c>
      <c r="F19">
        <f>VLOOKUP(B19,$M$2:$N$8,2,FALSE)</f>
        <v>-113.54</v>
      </c>
      <c r="G19">
        <f t="shared" si="0"/>
        <v>11.029691745465971</v>
      </c>
      <c r="H19" t="s">
        <v>9</v>
      </c>
      <c r="I19">
        <v>1</v>
      </c>
      <c r="P19">
        <v>0</v>
      </c>
      <c r="Q19">
        <v>5</v>
      </c>
      <c r="R19">
        <v>7</v>
      </c>
      <c r="S19">
        <v>9</v>
      </c>
    </row>
    <row r="20" spans="1:19" x14ac:dyDescent="0.35">
      <c r="A20">
        <v>6</v>
      </c>
      <c r="B20">
        <v>2</v>
      </c>
      <c r="C20">
        <f>VLOOKUP(A20,$K$2:$L$8,2,FALSE)</f>
        <v>39.130000000000003</v>
      </c>
      <c r="D20">
        <f>VLOOKUP(A20,$M$2:$N$8,2,FALSE)</f>
        <v>-98.25</v>
      </c>
      <c r="E20">
        <f>VLOOKUP(B20,$K$2:$L$8,2,FALSE)</f>
        <v>33</v>
      </c>
      <c r="F20">
        <f>VLOOKUP(B20,$M$2:$N$8,2,FALSE)</f>
        <v>-99.93</v>
      </c>
      <c r="G20">
        <f t="shared" si="0"/>
        <v>6.3560443673718998</v>
      </c>
      <c r="H20" t="s">
        <v>9</v>
      </c>
      <c r="I20">
        <v>1</v>
      </c>
      <c r="P20">
        <v>0</v>
      </c>
      <c r="Q20">
        <v>6</v>
      </c>
      <c r="R20">
        <v>2</v>
      </c>
      <c r="S20">
        <v>5</v>
      </c>
    </row>
    <row r="21" spans="1:19" x14ac:dyDescent="0.35">
      <c r="A21">
        <v>6</v>
      </c>
      <c r="B21">
        <v>4</v>
      </c>
      <c r="C21">
        <f>VLOOKUP(A21,$K$2:$L$8,2,FALSE)</f>
        <v>39.130000000000003</v>
      </c>
      <c r="D21">
        <f>VLOOKUP(A21,$M$2:$N$8,2,FALSE)</f>
        <v>-98.25</v>
      </c>
      <c r="E21">
        <f>VLOOKUP(B21,$K$2:$L$8,2,FALSE)</f>
        <v>43.31</v>
      </c>
      <c r="F21">
        <f>VLOOKUP(B21,$M$2:$N$8,2,FALSE)</f>
        <v>-88.5</v>
      </c>
      <c r="G21">
        <f t="shared" si="0"/>
        <v>10.608246792001022</v>
      </c>
      <c r="H21" t="s">
        <v>11</v>
      </c>
      <c r="I21">
        <v>1</v>
      </c>
      <c r="P21">
        <v>0</v>
      </c>
      <c r="Q21">
        <v>6</v>
      </c>
      <c r="R21">
        <v>4</v>
      </c>
      <c r="S21">
        <v>13</v>
      </c>
    </row>
    <row r="22" spans="1:19" x14ac:dyDescent="0.35">
      <c r="A22">
        <v>7</v>
      </c>
      <c r="B22">
        <v>1</v>
      </c>
      <c r="C22">
        <f>VLOOKUP(A22,$K$2:$L$8,2,FALSE)</f>
        <v>36.770000000000003</v>
      </c>
      <c r="D22">
        <f>VLOOKUP(A22,$M$2:$N$8,2,FALSE)</f>
        <v>-113.54</v>
      </c>
      <c r="E22">
        <f>VLOOKUP(B22,$K$2:$L$8,2,FALSE)</f>
        <v>37.5</v>
      </c>
      <c r="F22">
        <f>VLOOKUP(B22,$M$2:$N$8,2,FALSE)</f>
        <v>-102.5</v>
      </c>
      <c r="G22">
        <f t="shared" si="0"/>
        <v>11.064108640102923</v>
      </c>
      <c r="H22" t="s">
        <v>6</v>
      </c>
      <c r="I22">
        <v>1</v>
      </c>
      <c r="P22">
        <v>0</v>
      </c>
      <c r="Q22">
        <v>7</v>
      </c>
      <c r="R22">
        <v>1</v>
      </c>
      <c r="S22">
        <v>16</v>
      </c>
    </row>
    <row r="23" spans="1:19" x14ac:dyDescent="0.35">
      <c r="A23">
        <v>7</v>
      </c>
      <c r="B23">
        <v>3</v>
      </c>
      <c r="C23">
        <f>VLOOKUP(A23,$K$2:$L$8,2,FALSE)</f>
        <v>36.770000000000003</v>
      </c>
      <c r="D23">
        <f>VLOOKUP(A23,$M$2:$N$8,2,FALSE)</f>
        <v>-113.54</v>
      </c>
      <c r="E23">
        <f>VLOOKUP(B23,$K$2:$L$8,2,FALSE)</f>
        <v>37.79</v>
      </c>
      <c r="F23">
        <f>VLOOKUP(B23,$M$2:$N$8,2,FALSE)</f>
        <v>-91.32</v>
      </c>
      <c r="G23">
        <f t="shared" si="0"/>
        <v>22.243399020833138</v>
      </c>
      <c r="H23" t="s">
        <v>11</v>
      </c>
      <c r="I23">
        <v>1</v>
      </c>
      <c r="P23">
        <v>0</v>
      </c>
      <c r="Q23">
        <v>7</v>
      </c>
      <c r="R23">
        <v>3</v>
      </c>
      <c r="S23">
        <v>11</v>
      </c>
    </row>
    <row r="24" spans="1:19" x14ac:dyDescent="0.35">
      <c r="A24">
        <v>7</v>
      </c>
      <c r="B24">
        <v>4</v>
      </c>
      <c r="C24">
        <f>VLOOKUP(A24,$K$2:$L$8,2,FALSE)</f>
        <v>36.770000000000003</v>
      </c>
      <c r="D24">
        <f>VLOOKUP(A24,$M$2:$N$8,2,FALSE)</f>
        <v>-113.54</v>
      </c>
      <c r="E24">
        <f>VLOOKUP(B24,$K$2:$L$8,2,FALSE)</f>
        <v>43.31</v>
      </c>
      <c r="F24">
        <f>VLOOKUP(B24,$M$2:$N$8,2,FALSE)</f>
        <v>-88.5</v>
      </c>
      <c r="G24">
        <f t="shared" si="0"/>
        <v>25.87997681606381</v>
      </c>
      <c r="H24" t="s">
        <v>5</v>
      </c>
      <c r="I24">
        <v>1</v>
      </c>
      <c r="P24">
        <v>0</v>
      </c>
      <c r="Q24">
        <v>7</v>
      </c>
      <c r="R24">
        <v>4</v>
      </c>
      <c r="S24">
        <v>8</v>
      </c>
    </row>
    <row r="25" spans="1:19" x14ac:dyDescent="0.35">
      <c r="A25">
        <v>7</v>
      </c>
      <c r="B25">
        <v>6</v>
      </c>
      <c r="C25">
        <f>VLOOKUP(A25,$K$2:$L$8,2,FALSE)</f>
        <v>36.770000000000003</v>
      </c>
      <c r="D25">
        <f>VLOOKUP(A25,$M$2:$N$8,2,FALSE)</f>
        <v>-113.54</v>
      </c>
      <c r="E25">
        <f>VLOOKUP(B25,$K$2:$L$8,2,FALSE)</f>
        <v>39.130000000000003</v>
      </c>
      <c r="F25">
        <f>VLOOKUP(B25,$M$2:$N$8,2,FALSE)</f>
        <v>-98.25</v>
      </c>
      <c r="G25">
        <f t="shared" si="0"/>
        <v>15.471060080033308</v>
      </c>
      <c r="H25" t="s">
        <v>6</v>
      </c>
      <c r="I25">
        <v>1</v>
      </c>
      <c r="P25">
        <v>0</v>
      </c>
      <c r="Q25">
        <v>7</v>
      </c>
      <c r="R25">
        <v>6</v>
      </c>
      <c r="S2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9BF6-B313-40C2-A941-FB47D0791F81}">
  <dimension ref="A1:Y25"/>
  <sheetViews>
    <sheetView workbookViewId="0">
      <selection activeCell="I3" sqref="I3"/>
    </sheetView>
  </sheetViews>
  <sheetFormatPr defaultRowHeight="14.5" x14ac:dyDescent="0.35"/>
  <cols>
    <col min="8" max="8" width="23.6328125" bestFit="1" customWidth="1"/>
    <col min="9" max="9" width="15.7265625" bestFit="1" customWidth="1"/>
    <col min="11" max="11" width="18.1796875" customWidth="1"/>
    <col min="12" max="12" width="11.81640625" bestFit="1" customWidth="1"/>
    <col min="13" max="13" width="11.26953125" customWidth="1"/>
  </cols>
  <sheetData>
    <row r="1" spans="1:25" x14ac:dyDescent="0.35">
      <c r="A1" t="s">
        <v>31</v>
      </c>
      <c r="B1" t="s">
        <v>32</v>
      </c>
      <c r="C1" t="s">
        <v>41</v>
      </c>
      <c r="D1" t="s">
        <v>42</v>
      </c>
      <c r="E1" t="s">
        <v>41</v>
      </c>
      <c r="F1" t="s">
        <v>42</v>
      </c>
      <c r="G1" t="s">
        <v>29</v>
      </c>
      <c r="H1" t="s">
        <v>44</v>
      </c>
      <c r="I1" t="s">
        <v>45</v>
      </c>
      <c r="K1" t="s">
        <v>12</v>
      </c>
      <c r="L1" t="s">
        <v>14</v>
      </c>
      <c r="M1" t="s">
        <v>12</v>
      </c>
      <c r="N1" t="s">
        <v>15</v>
      </c>
      <c r="P1" t="s">
        <v>39</v>
      </c>
      <c r="Q1" t="s">
        <v>31</v>
      </c>
      <c r="R1" t="s">
        <v>32</v>
      </c>
      <c r="S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</row>
    <row r="2" spans="1:25" x14ac:dyDescent="0.35">
      <c r="A2">
        <v>1</v>
      </c>
      <c r="B2">
        <v>3</v>
      </c>
      <c r="C2">
        <f>VLOOKUP(A2,$K$2:$L$8,2,FALSE)</f>
        <v>37.5</v>
      </c>
      <c r="D2">
        <f>VLOOKUP(A2,$M$2:$N$8,2,FALSE)</f>
        <v>-102.5</v>
      </c>
      <c r="E2">
        <f>VLOOKUP(B2,$K$2:$L$8,2,FALSE)</f>
        <v>37.79</v>
      </c>
      <c r="F2">
        <f>VLOOKUP(B2,$M$2:$N$8,2,FALSE)</f>
        <v>-91.32</v>
      </c>
      <c r="G2">
        <f>SQRT((E2-C2)^2+(F2-D2)^2)</f>
        <v>11.183760548223489</v>
      </c>
      <c r="H2" t="s">
        <v>5</v>
      </c>
      <c r="I2">
        <v>1</v>
      </c>
      <c r="K2">
        <v>1</v>
      </c>
      <c r="L2">
        <v>37.5</v>
      </c>
      <c r="M2">
        <v>1</v>
      </c>
      <c r="N2">
        <v>-102.5</v>
      </c>
      <c r="P2">
        <v>7852</v>
      </c>
      <c r="Q2">
        <v>1</v>
      </c>
      <c r="R2">
        <v>3</v>
      </c>
      <c r="S2">
        <v>5</v>
      </c>
      <c r="U2">
        <v>1</v>
      </c>
      <c r="V2">
        <f>SUMIF($R$2:$R$25,U2,$P$2:$P$25)</f>
        <v>0</v>
      </c>
      <c r="W2">
        <f>SUMIF($Q$2:$Q$25,U2,$P$2:$P$25)</f>
        <v>9172</v>
      </c>
      <c r="X2">
        <f>V2-W2</f>
        <v>-9172</v>
      </c>
      <c r="Y2">
        <v>-9172</v>
      </c>
    </row>
    <row r="3" spans="1:25" x14ac:dyDescent="0.35">
      <c r="A3">
        <v>1</v>
      </c>
      <c r="B3">
        <v>5</v>
      </c>
      <c r="C3">
        <f>VLOOKUP(A3,$K$2:$L$8,2,FALSE)</f>
        <v>37.5</v>
      </c>
      <c r="D3">
        <f>VLOOKUP(A3,$M$2:$N$8,2,FALSE)</f>
        <v>-102.5</v>
      </c>
      <c r="E3">
        <f>VLOOKUP(B3,$K$2:$L$8,2,FALSE)</f>
        <v>44.31</v>
      </c>
      <c r="F3">
        <f>VLOOKUP(B3,$M$2:$N$8,2,FALSE)</f>
        <v>-105.49</v>
      </c>
      <c r="G3">
        <f t="shared" ref="G3:G25" si="0">SQRT((E3-C3)^2+(F3-D3)^2)</f>
        <v>7.4374861344408565</v>
      </c>
      <c r="H3" t="s">
        <v>6</v>
      </c>
      <c r="I3">
        <v>1</v>
      </c>
      <c r="K3">
        <v>2</v>
      </c>
      <c r="L3">
        <v>33</v>
      </c>
      <c r="M3">
        <v>2</v>
      </c>
      <c r="N3">
        <v>-99.93</v>
      </c>
      <c r="P3">
        <v>1320</v>
      </c>
      <c r="Q3">
        <v>1</v>
      </c>
      <c r="R3">
        <v>5</v>
      </c>
      <c r="S3">
        <v>10</v>
      </c>
      <c r="U3">
        <v>2</v>
      </c>
      <c r="V3">
        <f t="shared" ref="V3:V8" si="1">SUMIF($R$2:$R$25,U3,$P$2:$P$25)</f>
        <v>1435</v>
      </c>
      <c r="W3">
        <f t="shared" ref="W3:W8" si="2">SUMIF($Q$2:$Q$25,U3,$P$2:$P$25)</f>
        <v>0</v>
      </c>
      <c r="X3">
        <f t="shared" ref="X3:X8" si="3">V3-W3</f>
        <v>1435</v>
      </c>
      <c r="Y3">
        <v>1435</v>
      </c>
    </row>
    <row r="4" spans="1:25" x14ac:dyDescent="0.35">
      <c r="A4">
        <v>2</v>
      </c>
      <c r="B4">
        <v>3</v>
      </c>
      <c r="C4">
        <f>VLOOKUP(A4,$K$2:$L$8,2,FALSE)</f>
        <v>33</v>
      </c>
      <c r="D4">
        <f>VLOOKUP(A4,$M$2:$N$8,2,FALSE)</f>
        <v>-99.93</v>
      </c>
      <c r="E4">
        <f>VLOOKUP(B4,$K$2:$L$8,2,FALSE)</f>
        <v>37.79</v>
      </c>
      <c r="F4">
        <f>VLOOKUP(B4,$M$2:$N$8,2,FALSE)</f>
        <v>-91.32</v>
      </c>
      <c r="G4">
        <f t="shared" si="0"/>
        <v>9.8527255112481562</v>
      </c>
      <c r="H4" t="s">
        <v>6</v>
      </c>
      <c r="I4">
        <v>1</v>
      </c>
      <c r="K4">
        <v>3</v>
      </c>
      <c r="L4">
        <v>37.79</v>
      </c>
      <c r="M4">
        <v>3</v>
      </c>
      <c r="N4">
        <v>-91.32</v>
      </c>
      <c r="P4">
        <v>0</v>
      </c>
      <c r="Q4">
        <v>2</v>
      </c>
      <c r="R4">
        <v>3</v>
      </c>
      <c r="S4">
        <v>13</v>
      </c>
      <c r="U4">
        <v>3</v>
      </c>
      <c r="V4">
        <f t="shared" si="1"/>
        <v>7852</v>
      </c>
      <c r="W4">
        <f t="shared" si="2"/>
        <v>6119</v>
      </c>
      <c r="X4">
        <f t="shared" si="3"/>
        <v>1733</v>
      </c>
      <c r="Y4">
        <v>1733</v>
      </c>
    </row>
    <row r="5" spans="1:25" x14ac:dyDescent="0.35">
      <c r="A5">
        <v>2</v>
      </c>
      <c r="B5">
        <v>4</v>
      </c>
      <c r="C5">
        <f>VLOOKUP(A5,$K$2:$L$8,2,FALSE)</f>
        <v>33</v>
      </c>
      <c r="D5">
        <f>VLOOKUP(A5,$M$2:$N$8,2,FALSE)</f>
        <v>-99.93</v>
      </c>
      <c r="E5">
        <f>VLOOKUP(B5,$K$2:$L$8,2,FALSE)</f>
        <v>43.31</v>
      </c>
      <c r="F5">
        <f>VLOOKUP(B5,$M$2:$N$8,2,FALSE)</f>
        <v>-88.5</v>
      </c>
      <c r="G5">
        <f t="shared" si="0"/>
        <v>15.392887968149454</v>
      </c>
      <c r="H5" t="s">
        <v>7</v>
      </c>
      <c r="I5">
        <v>0</v>
      </c>
      <c r="K5">
        <v>4</v>
      </c>
      <c r="L5">
        <v>43.31</v>
      </c>
      <c r="M5">
        <v>4</v>
      </c>
      <c r="N5">
        <v>-88.5</v>
      </c>
      <c r="P5">
        <v>0</v>
      </c>
      <c r="Q5">
        <v>2</v>
      </c>
      <c r="R5">
        <v>4</v>
      </c>
      <c r="S5">
        <v>15</v>
      </c>
      <c r="U5">
        <v>4</v>
      </c>
      <c r="V5">
        <f t="shared" si="1"/>
        <v>6119</v>
      </c>
      <c r="W5">
        <f t="shared" si="2"/>
        <v>4140</v>
      </c>
      <c r="X5">
        <f t="shared" si="3"/>
        <v>1979</v>
      </c>
      <c r="Y5">
        <v>1979</v>
      </c>
    </row>
    <row r="6" spans="1:25" x14ac:dyDescent="0.35">
      <c r="A6">
        <v>2</v>
      </c>
      <c r="B6">
        <v>5</v>
      </c>
      <c r="C6">
        <f>VLOOKUP(A6,$K$2:$L$8,2,FALSE)</f>
        <v>33</v>
      </c>
      <c r="D6">
        <f>VLOOKUP(A6,$M$2:$N$8,2,FALSE)</f>
        <v>-99.93</v>
      </c>
      <c r="E6">
        <f>VLOOKUP(B6,$K$2:$L$8,2,FALSE)</f>
        <v>44.31</v>
      </c>
      <c r="F6">
        <f>VLOOKUP(B6,$M$2:$N$8,2,FALSE)</f>
        <v>-105.49</v>
      </c>
      <c r="G6">
        <f t="shared" si="0"/>
        <v>12.602765569508938</v>
      </c>
      <c r="H6" t="s">
        <v>8</v>
      </c>
      <c r="I6">
        <v>0</v>
      </c>
      <c r="K6">
        <v>5</v>
      </c>
      <c r="L6">
        <v>44.31</v>
      </c>
      <c r="M6">
        <v>5</v>
      </c>
      <c r="N6">
        <v>-105.49</v>
      </c>
      <c r="P6">
        <v>0</v>
      </c>
      <c r="Q6">
        <v>2</v>
      </c>
      <c r="R6">
        <v>5</v>
      </c>
      <c r="S6">
        <v>15</v>
      </c>
      <c r="U6">
        <v>5</v>
      </c>
      <c r="V6">
        <f t="shared" si="1"/>
        <v>1320</v>
      </c>
      <c r="W6">
        <f t="shared" si="2"/>
        <v>0</v>
      </c>
      <c r="X6">
        <f t="shared" si="3"/>
        <v>1320</v>
      </c>
      <c r="Y6">
        <v>1320</v>
      </c>
    </row>
    <row r="7" spans="1:25" x14ac:dyDescent="0.35">
      <c r="A7">
        <v>2</v>
      </c>
      <c r="B7">
        <v>6</v>
      </c>
      <c r="C7">
        <f>VLOOKUP(A7,$K$2:$L$8,2,FALSE)</f>
        <v>33</v>
      </c>
      <c r="D7">
        <f>VLOOKUP(A7,$M$2:$N$8,2,FALSE)</f>
        <v>-99.93</v>
      </c>
      <c r="E7">
        <f>VLOOKUP(B7,$K$2:$L$8,2,FALSE)</f>
        <v>39.130000000000003</v>
      </c>
      <c r="F7">
        <f>VLOOKUP(B7,$M$2:$N$8,2,FALSE)</f>
        <v>-98.25</v>
      </c>
      <c r="G7">
        <f t="shared" si="0"/>
        <v>6.3560443673718998</v>
      </c>
      <c r="H7" t="s">
        <v>5</v>
      </c>
      <c r="I7">
        <v>1</v>
      </c>
      <c r="K7">
        <v>6</v>
      </c>
      <c r="L7">
        <v>39.130000000000003</v>
      </c>
      <c r="M7">
        <v>6</v>
      </c>
      <c r="N7">
        <v>-98.25</v>
      </c>
      <c r="P7">
        <v>0</v>
      </c>
      <c r="Q7">
        <v>2</v>
      </c>
      <c r="R7">
        <v>6</v>
      </c>
      <c r="S7">
        <v>17</v>
      </c>
      <c r="U7">
        <v>6</v>
      </c>
      <c r="V7">
        <f t="shared" si="1"/>
        <v>1491</v>
      </c>
      <c r="W7">
        <f t="shared" si="2"/>
        <v>0</v>
      </c>
      <c r="X7">
        <f t="shared" si="3"/>
        <v>1491</v>
      </c>
      <c r="Y7">
        <v>1491</v>
      </c>
    </row>
    <row r="8" spans="1:25" x14ac:dyDescent="0.35">
      <c r="A8">
        <v>2</v>
      </c>
      <c r="B8">
        <v>7</v>
      </c>
      <c r="C8">
        <f>VLOOKUP(A8,$K$2:$L$8,2,FALSE)</f>
        <v>33</v>
      </c>
      <c r="D8">
        <f>VLOOKUP(A8,$M$2:$N$8,2,FALSE)</f>
        <v>-99.93</v>
      </c>
      <c r="E8">
        <f>VLOOKUP(B8,$K$2:$L$8,2,FALSE)</f>
        <v>36.770000000000003</v>
      </c>
      <c r="F8">
        <f>VLOOKUP(B8,$M$2:$N$8,2,FALSE)</f>
        <v>-113.54</v>
      </c>
      <c r="G8">
        <f t="shared" si="0"/>
        <v>14.122499778721895</v>
      </c>
      <c r="H8" t="s">
        <v>9</v>
      </c>
      <c r="I8">
        <v>1</v>
      </c>
      <c r="K8">
        <v>7</v>
      </c>
      <c r="L8">
        <v>36.770000000000003</v>
      </c>
      <c r="M8">
        <v>7</v>
      </c>
      <c r="N8">
        <v>-113.54</v>
      </c>
      <c r="P8">
        <v>0</v>
      </c>
      <c r="Q8">
        <v>2</v>
      </c>
      <c r="R8">
        <v>7</v>
      </c>
      <c r="S8">
        <v>12</v>
      </c>
      <c r="U8">
        <v>7</v>
      </c>
      <c r="V8">
        <f t="shared" si="1"/>
        <v>2705</v>
      </c>
      <c r="W8">
        <f t="shared" si="2"/>
        <v>1491</v>
      </c>
      <c r="X8">
        <f t="shared" si="3"/>
        <v>1214</v>
      </c>
      <c r="Y8">
        <v>1214</v>
      </c>
    </row>
    <row r="9" spans="1:25" x14ac:dyDescent="0.35">
      <c r="A9">
        <v>3</v>
      </c>
      <c r="B9">
        <v>1</v>
      </c>
      <c r="C9">
        <f>VLOOKUP(A9,$K$2:$L$8,2,FALSE)</f>
        <v>37.79</v>
      </c>
      <c r="D9">
        <f>VLOOKUP(A9,$M$2:$N$8,2,FALSE)</f>
        <v>-91.32</v>
      </c>
      <c r="E9">
        <f>VLOOKUP(B9,$K$2:$L$8,2,FALSE)</f>
        <v>37.5</v>
      </c>
      <c r="F9">
        <f>VLOOKUP(B9,$M$2:$N$8,2,FALSE)</f>
        <v>-102.5</v>
      </c>
      <c r="G9">
        <f t="shared" si="0"/>
        <v>11.183760548223489</v>
      </c>
      <c r="H9" t="s">
        <v>6</v>
      </c>
      <c r="I9">
        <v>1</v>
      </c>
      <c r="P9">
        <v>0</v>
      </c>
      <c r="Q9">
        <v>3</v>
      </c>
      <c r="R9">
        <v>1</v>
      </c>
      <c r="S9">
        <v>12</v>
      </c>
    </row>
    <row r="10" spans="1:25" x14ac:dyDescent="0.35">
      <c r="A10">
        <v>3</v>
      </c>
      <c r="B10">
        <v>4</v>
      </c>
      <c r="C10">
        <f>VLOOKUP(A10,$K$2:$L$8,2,FALSE)</f>
        <v>37.79</v>
      </c>
      <c r="D10">
        <f>VLOOKUP(A10,$M$2:$N$8,2,FALSE)</f>
        <v>-91.32</v>
      </c>
      <c r="E10">
        <f>VLOOKUP(B10,$K$2:$L$8,2,FALSE)</f>
        <v>43.31</v>
      </c>
      <c r="F10">
        <f>VLOOKUP(B10,$M$2:$N$8,2,FALSE)</f>
        <v>-88.5</v>
      </c>
      <c r="G10">
        <f t="shared" si="0"/>
        <v>6.198612748026771</v>
      </c>
      <c r="H10" t="s">
        <v>10</v>
      </c>
      <c r="I10">
        <v>0</v>
      </c>
      <c r="P10">
        <v>6119</v>
      </c>
      <c r="Q10">
        <v>3</v>
      </c>
      <c r="R10">
        <v>4</v>
      </c>
      <c r="S10">
        <v>11</v>
      </c>
    </row>
    <row r="11" spans="1:25" x14ac:dyDescent="0.35">
      <c r="A11">
        <v>3</v>
      </c>
      <c r="B11">
        <v>6</v>
      </c>
      <c r="C11">
        <f>VLOOKUP(A11,$K$2:$L$8,2,FALSE)</f>
        <v>37.79</v>
      </c>
      <c r="D11">
        <f>VLOOKUP(A11,$M$2:$N$8,2,FALSE)</f>
        <v>-91.32</v>
      </c>
      <c r="E11">
        <f>VLOOKUP(B11,$K$2:$L$8,2,FALSE)</f>
        <v>39.130000000000003</v>
      </c>
      <c r="F11">
        <f>VLOOKUP(B11,$M$2:$N$8,2,FALSE)</f>
        <v>-98.25</v>
      </c>
      <c r="G11">
        <f t="shared" si="0"/>
        <v>7.0583638330706711</v>
      </c>
      <c r="H11" t="s">
        <v>11</v>
      </c>
      <c r="I11">
        <v>1</v>
      </c>
      <c r="P11">
        <v>0</v>
      </c>
      <c r="Q11">
        <v>3</v>
      </c>
      <c r="R11">
        <v>6</v>
      </c>
      <c r="S11">
        <v>21</v>
      </c>
      <c r="V11" s="4"/>
    </row>
    <row r="12" spans="1:25" x14ac:dyDescent="0.35">
      <c r="A12">
        <v>4</v>
      </c>
      <c r="B12">
        <v>2</v>
      </c>
      <c r="C12">
        <f>VLOOKUP(A12,$K$2:$L$8,2,FALSE)</f>
        <v>43.31</v>
      </c>
      <c r="D12">
        <f>VLOOKUP(A12,$M$2:$N$8,2,FALSE)</f>
        <v>-88.5</v>
      </c>
      <c r="E12">
        <f>VLOOKUP(B12,$K$2:$L$8,2,FALSE)</f>
        <v>33</v>
      </c>
      <c r="F12">
        <f>VLOOKUP(B12,$M$2:$N$8,2,FALSE)</f>
        <v>-99.93</v>
      </c>
      <c r="G12">
        <f t="shared" si="0"/>
        <v>15.392887968149454</v>
      </c>
      <c r="H12" t="s">
        <v>8</v>
      </c>
      <c r="I12">
        <v>0</v>
      </c>
      <c r="P12">
        <v>1435</v>
      </c>
      <c r="Q12">
        <v>4</v>
      </c>
      <c r="R12">
        <v>2</v>
      </c>
      <c r="S12">
        <v>7</v>
      </c>
    </row>
    <row r="13" spans="1:25" x14ac:dyDescent="0.35">
      <c r="A13">
        <v>4</v>
      </c>
      <c r="B13">
        <v>3</v>
      </c>
      <c r="C13">
        <f>VLOOKUP(A13,$K$2:$L$8,2,FALSE)</f>
        <v>43.31</v>
      </c>
      <c r="D13">
        <f>VLOOKUP(A13,$M$2:$N$8,2,FALSE)</f>
        <v>-88.5</v>
      </c>
      <c r="E13">
        <f>VLOOKUP(B13,$K$2:$L$8,2,FALSE)</f>
        <v>37.79</v>
      </c>
      <c r="F13">
        <f>VLOOKUP(B13,$M$2:$N$8,2,FALSE)</f>
        <v>-91.32</v>
      </c>
      <c r="G13">
        <f t="shared" si="0"/>
        <v>6.198612748026771</v>
      </c>
      <c r="H13" t="s">
        <v>6</v>
      </c>
      <c r="I13">
        <v>1</v>
      </c>
      <c r="K13" t="s">
        <v>43</v>
      </c>
      <c r="L13">
        <f>SUMPRODUCT(I2:I25,P2:P25)</f>
        <v>10663</v>
      </c>
      <c r="P13">
        <v>0</v>
      </c>
      <c r="Q13">
        <v>4</v>
      </c>
      <c r="R13">
        <v>3</v>
      </c>
      <c r="S13">
        <v>22</v>
      </c>
    </row>
    <row r="14" spans="1:25" x14ac:dyDescent="0.35">
      <c r="A14">
        <v>4</v>
      </c>
      <c r="B14">
        <v>6</v>
      </c>
      <c r="C14">
        <f>VLOOKUP(A14,$K$2:$L$8,2,FALSE)</f>
        <v>43.31</v>
      </c>
      <c r="D14">
        <f>VLOOKUP(A14,$M$2:$N$8,2,FALSE)</f>
        <v>-88.5</v>
      </c>
      <c r="E14">
        <f>VLOOKUP(B14,$K$2:$L$8,2,FALSE)</f>
        <v>39.130000000000003</v>
      </c>
      <c r="F14">
        <f>VLOOKUP(B14,$M$2:$N$8,2,FALSE)</f>
        <v>-98.25</v>
      </c>
      <c r="G14">
        <f t="shared" si="0"/>
        <v>10.608246792001022</v>
      </c>
      <c r="H14" t="s">
        <v>5</v>
      </c>
      <c r="I14">
        <v>1</v>
      </c>
      <c r="P14">
        <v>0</v>
      </c>
      <c r="Q14">
        <v>4</v>
      </c>
      <c r="R14">
        <v>6</v>
      </c>
      <c r="S14">
        <v>22</v>
      </c>
    </row>
    <row r="15" spans="1:25" x14ac:dyDescent="0.35">
      <c r="A15">
        <v>4</v>
      </c>
      <c r="B15">
        <v>7</v>
      </c>
      <c r="C15">
        <f>VLOOKUP(A15,$K$2:$L$8,2,FALSE)</f>
        <v>43.31</v>
      </c>
      <c r="D15">
        <f>VLOOKUP(A15,$M$2:$N$8,2,FALSE)</f>
        <v>-88.5</v>
      </c>
      <c r="E15">
        <f>VLOOKUP(B15,$K$2:$L$8,2,FALSE)</f>
        <v>36.770000000000003</v>
      </c>
      <c r="F15">
        <f>VLOOKUP(B15,$M$2:$N$8,2,FALSE)</f>
        <v>-113.54</v>
      </c>
      <c r="G15">
        <f t="shared" si="0"/>
        <v>25.87997681606381</v>
      </c>
      <c r="H15" t="s">
        <v>7</v>
      </c>
      <c r="I15">
        <v>0</v>
      </c>
      <c r="P15">
        <v>2705</v>
      </c>
      <c r="Q15">
        <v>4</v>
      </c>
      <c r="R15">
        <v>7</v>
      </c>
      <c r="S15">
        <v>16</v>
      </c>
    </row>
    <row r="16" spans="1:25" x14ac:dyDescent="0.35">
      <c r="A16">
        <v>5</v>
      </c>
      <c r="B16">
        <v>1</v>
      </c>
      <c r="C16">
        <f>VLOOKUP(A16,$K$2:$L$8,2,FALSE)</f>
        <v>44.31</v>
      </c>
      <c r="D16">
        <f>VLOOKUP(A16,$M$2:$N$8,2,FALSE)</f>
        <v>-105.49</v>
      </c>
      <c r="E16">
        <f>VLOOKUP(B16,$K$2:$L$8,2,FALSE)</f>
        <v>37.5</v>
      </c>
      <c r="F16">
        <f>VLOOKUP(B16,$M$2:$N$8,2,FALSE)</f>
        <v>-102.5</v>
      </c>
      <c r="G16">
        <f t="shared" si="0"/>
        <v>7.4374861344408565</v>
      </c>
      <c r="H16" t="s">
        <v>5</v>
      </c>
      <c r="I16">
        <v>1</v>
      </c>
      <c r="P16">
        <v>0</v>
      </c>
      <c r="Q16">
        <v>5</v>
      </c>
      <c r="R16">
        <v>1</v>
      </c>
      <c r="S16">
        <v>17</v>
      </c>
    </row>
    <row r="17" spans="1:19" x14ac:dyDescent="0.35">
      <c r="A17">
        <v>5</v>
      </c>
      <c r="B17">
        <v>3</v>
      </c>
      <c r="C17">
        <f>VLOOKUP(A17,$K$2:$L$8,2,FALSE)</f>
        <v>44.31</v>
      </c>
      <c r="D17">
        <f>VLOOKUP(A17,$M$2:$N$8,2,FALSE)</f>
        <v>-105.49</v>
      </c>
      <c r="E17">
        <f>VLOOKUP(B17,$K$2:$L$8,2,FALSE)</f>
        <v>37.79</v>
      </c>
      <c r="F17">
        <f>VLOOKUP(B17,$M$2:$N$8,2,FALSE)</f>
        <v>-91.32</v>
      </c>
      <c r="G17">
        <f t="shared" si="0"/>
        <v>15.59805436584961</v>
      </c>
      <c r="H17" t="s">
        <v>11</v>
      </c>
      <c r="I17">
        <v>1</v>
      </c>
      <c r="P17">
        <v>0</v>
      </c>
      <c r="Q17">
        <v>5</v>
      </c>
      <c r="R17">
        <v>3</v>
      </c>
      <c r="S17">
        <v>23</v>
      </c>
    </row>
    <row r="18" spans="1:19" x14ac:dyDescent="0.35">
      <c r="A18">
        <v>5</v>
      </c>
      <c r="B18">
        <v>4</v>
      </c>
      <c r="C18">
        <f>VLOOKUP(A18,$K$2:$L$8,2,FALSE)</f>
        <v>44.31</v>
      </c>
      <c r="D18">
        <f>VLOOKUP(A18,$M$2:$N$8,2,FALSE)</f>
        <v>-105.49</v>
      </c>
      <c r="E18">
        <f>VLOOKUP(B18,$K$2:$L$8,2,FALSE)</f>
        <v>43.31</v>
      </c>
      <c r="F18">
        <f>VLOOKUP(B18,$M$2:$N$8,2,FALSE)</f>
        <v>-88.5</v>
      </c>
      <c r="G18">
        <f t="shared" si="0"/>
        <v>17.019403632325073</v>
      </c>
      <c r="H18" t="s">
        <v>11</v>
      </c>
      <c r="I18">
        <v>1</v>
      </c>
      <c r="P18">
        <v>0</v>
      </c>
      <c r="Q18">
        <v>5</v>
      </c>
      <c r="R18">
        <v>4</v>
      </c>
      <c r="S18">
        <v>10</v>
      </c>
    </row>
    <row r="19" spans="1:19" x14ac:dyDescent="0.35">
      <c r="A19">
        <v>5</v>
      </c>
      <c r="B19">
        <v>7</v>
      </c>
      <c r="C19">
        <f>VLOOKUP(A19,$K$2:$L$8,2,FALSE)</f>
        <v>44.31</v>
      </c>
      <c r="D19">
        <f>VLOOKUP(A19,$M$2:$N$8,2,FALSE)</f>
        <v>-105.49</v>
      </c>
      <c r="E19">
        <f>VLOOKUP(B19,$K$2:$L$8,2,FALSE)</f>
        <v>36.770000000000003</v>
      </c>
      <c r="F19">
        <f>VLOOKUP(B19,$M$2:$N$8,2,FALSE)</f>
        <v>-113.54</v>
      </c>
      <c r="G19">
        <f t="shared" si="0"/>
        <v>11.029691745465971</v>
      </c>
      <c r="H19" t="s">
        <v>9</v>
      </c>
      <c r="I19">
        <v>1</v>
      </c>
      <c r="P19">
        <v>0</v>
      </c>
      <c r="Q19">
        <v>5</v>
      </c>
      <c r="R19">
        <v>7</v>
      </c>
      <c r="S19">
        <v>9</v>
      </c>
    </row>
    <row r="20" spans="1:19" x14ac:dyDescent="0.35">
      <c r="A20">
        <v>6</v>
      </c>
      <c r="B20">
        <v>2</v>
      </c>
      <c r="C20">
        <f>VLOOKUP(A20,$K$2:$L$8,2,FALSE)</f>
        <v>39.130000000000003</v>
      </c>
      <c r="D20">
        <f>VLOOKUP(A20,$M$2:$N$8,2,FALSE)</f>
        <v>-98.25</v>
      </c>
      <c r="E20">
        <f>VLOOKUP(B20,$K$2:$L$8,2,FALSE)</f>
        <v>33</v>
      </c>
      <c r="F20">
        <f>VLOOKUP(B20,$M$2:$N$8,2,FALSE)</f>
        <v>-99.93</v>
      </c>
      <c r="G20">
        <f t="shared" si="0"/>
        <v>6.3560443673718998</v>
      </c>
      <c r="H20" t="s">
        <v>9</v>
      </c>
      <c r="I20">
        <v>1</v>
      </c>
      <c r="P20">
        <v>0</v>
      </c>
      <c r="Q20">
        <v>6</v>
      </c>
      <c r="R20">
        <v>2</v>
      </c>
      <c r="S20">
        <v>5</v>
      </c>
    </row>
    <row r="21" spans="1:19" x14ac:dyDescent="0.35">
      <c r="A21">
        <v>6</v>
      </c>
      <c r="B21">
        <v>4</v>
      </c>
      <c r="C21">
        <f>VLOOKUP(A21,$K$2:$L$8,2,FALSE)</f>
        <v>39.130000000000003</v>
      </c>
      <c r="D21">
        <f>VLOOKUP(A21,$M$2:$N$8,2,FALSE)</f>
        <v>-98.25</v>
      </c>
      <c r="E21">
        <f>VLOOKUP(B21,$K$2:$L$8,2,FALSE)</f>
        <v>43.31</v>
      </c>
      <c r="F21">
        <f>VLOOKUP(B21,$M$2:$N$8,2,FALSE)</f>
        <v>-88.5</v>
      </c>
      <c r="G21">
        <f t="shared" si="0"/>
        <v>10.608246792001022</v>
      </c>
      <c r="H21" t="s">
        <v>11</v>
      </c>
      <c r="I21">
        <v>1</v>
      </c>
      <c r="P21">
        <v>0</v>
      </c>
      <c r="Q21">
        <v>6</v>
      </c>
      <c r="R21">
        <v>4</v>
      </c>
      <c r="S21">
        <v>13</v>
      </c>
    </row>
    <row r="22" spans="1:19" x14ac:dyDescent="0.35">
      <c r="A22">
        <v>7</v>
      </c>
      <c r="B22">
        <v>1</v>
      </c>
      <c r="C22">
        <f>VLOOKUP(A22,$K$2:$L$8,2,FALSE)</f>
        <v>36.770000000000003</v>
      </c>
      <c r="D22">
        <f>VLOOKUP(A22,$M$2:$N$8,2,FALSE)</f>
        <v>-113.54</v>
      </c>
      <c r="E22">
        <f>VLOOKUP(B22,$K$2:$L$8,2,FALSE)</f>
        <v>37.5</v>
      </c>
      <c r="F22">
        <f>VLOOKUP(B22,$M$2:$N$8,2,FALSE)</f>
        <v>-102.5</v>
      </c>
      <c r="G22">
        <f t="shared" si="0"/>
        <v>11.064108640102923</v>
      </c>
      <c r="H22" t="s">
        <v>6</v>
      </c>
      <c r="I22">
        <v>1</v>
      </c>
      <c r="P22">
        <v>0</v>
      </c>
      <c r="Q22">
        <v>7</v>
      </c>
      <c r="R22">
        <v>1</v>
      </c>
      <c r="S22">
        <v>16</v>
      </c>
    </row>
    <row r="23" spans="1:19" x14ac:dyDescent="0.35">
      <c r="A23">
        <v>7</v>
      </c>
      <c r="B23">
        <v>3</v>
      </c>
      <c r="C23">
        <f>VLOOKUP(A23,$K$2:$L$8,2,FALSE)</f>
        <v>36.770000000000003</v>
      </c>
      <c r="D23">
        <f>VLOOKUP(A23,$M$2:$N$8,2,FALSE)</f>
        <v>-113.54</v>
      </c>
      <c r="E23">
        <f>VLOOKUP(B23,$K$2:$L$8,2,FALSE)</f>
        <v>37.79</v>
      </c>
      <c r="F23">
        <f>VLOOKUP(B23,$M$2:$N$8,2,FALSE)</f>
        <v>-91.32</v>
      </c>
      <c r="G23">
        <f t="shared" si="0"/>
        <v>22.243399020833138</v>
      </c>
      <c r="H23" t="s">
        <v>11</v>
      </c>
      <c r="I23">
        <v>1</v>
      </c>
      <c r="P23">
        <v>0</v>
      </c>
      <c r="Q23">
        <v>7</v>
      </c>
      <c r="R23">
        <v>3</v>
      </c>
      <c r="S23">
        <v>11</v>
      </c>
    </row>
    <row r="24" spans="1:19" x14ac:dyDescent="0.35">
      <c r="A24">
        <v>7</v>
      </c>
      <c r="B24">
        <v>4</v>
      </c>
      <c r="C24">
        <f>VLOOKUP(A24,$K$2:$L$8,2,FALSE)</f>
        <v>36.770000000000003</v>
      </c>
      <c r="D24">
        <f>VLOOKUP(A24,$M$2:$N$8,2,FALSE)</f>
        <v>-113.54</v>
      </c>
      <c r="E24">
        <f>VLOOKUP(B24,$K$2:$L$8,2,FALSE)</f>
        <v>43.31</v>
      </c>
      <c r="F24">
        <f>VLOOKUP(B24,$M$2:$N$8,2,FALSE)</f>
        <v>-88.5</v>
      </c>
      <c r="G24">
        <f t="shared" si="0"/>
        <v>25.87997681606381</v>
      </c>
      <c r="H24" t="s">
        <v>5</v>
      </c>
      <c r="I24">
        <v>1</v>
      </c>
      <c r="P24">
        <v>0</v>
      </c>
      <c r="Q24">
        <v>7</v>
      </c>
      <c r="R24">
        <v>4</v>
      </c>
      <c r="S24">
        <v>8</v>
      </c>
    </row>
    <row r="25" spans="1:19" x14ac:dyDescent="0.35">
      <c r="A25">
        <v>7</v>
      </c>
      <c r="B25">
        <v>6</v>
      </c>
      <c r="C25">
        <f>VLOOKUP(A25,$K$2:$L$8,2,FALSE)</f>
        <v>36.770000000000003</v>
      </c>
      <c r="D25">
        <f>VLOOKUP(A25,$M$2:$N$8,2,FALSE)</f>
        <v>-113.54</v>
      </c>
      <c r="E25">
        <f>VLOOKUP(B25,$K$2:$L$8,2,FALSE)</f>
        <v>39.130000000000003</v>
      </c>
      <c r="F25">
        <f>VLOOKUP(B25,$M$2:$N$8,2,FALSE)</f>
        <v>-98.25</v>
      </c>
      <c r="G25">
        <f t="shared" si="0"/>
        <v>15.471060080033308</v>
      </c>
      <c r="H25" t="s">
        <v>6</v>
      </c>
      <c r="I25">
        <v>1</v>
      </c>
      <c r="P25">
        <v>1491</v>
      </c>
      <c r="Q25">
        <v>7</v>
      </c>
      <c r="R25">
        <v>6</v>
      </c>
      <c r="S25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0FF2-05A2-4A16-AA6B-3DA49F4CF4D2}">
  <dimension ref="A1:Y38"/>
  <sheetViews>
    <sheetView workbookViewId="0">
      <selection activeCell="U27" sqref="U27"/>
    </sheetView>
  </sheetViews>
  <sheetFormatPr defaultRowHeight="14.5" x14ac:dyDescent="0.35"/>
  <cols>
    <col min="8" max="8" width="23.6328125" bestFit="1" customWidth="1"/>
    <col min="9" max="9" width="15.7265625" bestFit="1" customWidth="1"/>
    <col min="10" max="10" width="10" bestFit="1" customWidth="1"/>
    <col min="11" max="11" width="18.1796875" customWidth="1"/>
    <col min="12" max="12" width="11.81640625" bestFit="1" customWidth="1"/>
    <col min="13" max="13" width="11.26953125" customWidth="1"/>
  </cols>
  <sheetData>
    <row r="1" spans="1:25" x14ac:dyDescent="0.35">
      <c r="A1" t="s">
        <v>31</v>
      </c>
      <c r="B1" t="s">
        <v>32</v>
      </c>
      <c r="C1" t="s">
        <v>41</v>
      </c>
      <c r="D1" t="s">
        <v>42</v>
      </c>
      <c r="E1" t="s">
        <v>41</v>
      </c>
      <c r="F1" t="s">
        <v>42</v>
      </c>
      <c r="G1" t="s">
        <v>29</v>
      </c>
      <c r="H1" t="s">
        <v>44</v>
      </c>
      <c r="I1" t="s">
        <v>45</v>
      </c>
      <c r="J1" t="s">
        <v>27</v>
      </c>
      <c r="K1" t="s">
        <v>12</v>
      </c>
      <c r="L1" t="s">
        <v>14</v>
      </c>
      <c r="M1" t="s">
        <v>12</v>
      </c>
      <c r="N1" t="s">
        <v>15</v>
      </c>
      <c r="P1" t="s">
        <v>39</v>
      </c>
      <c r="Q1" t="s">
        <v>31</v>
      </c>
      <c r="R1" t="s">
        <v>32</v>
      </c>
      <c r="S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</row>
    <row r="2" spans="1:25" x14ac:dyDescent="0.35">
      <c r="A2">
        <v>1</v>
      </c>
      <c r="B2">
        <v>3</v>
      </c>
      <c r="C2">
        <f>VLOOKUP(A2,$K$2:$L$8,2,FALSE)</f>
        <v>37.5</v>
      </c>
      <c r="D2">
        <f>VLOOKUP(A2,$M$2:$N$8,2,FALSE)</f>
        <v>-102.5</v>
      </c>
      <c r="E2">
        <f>VLOOKUP(B2,$K$2:$L$8,2,FALSE)</f>
        <v>37.79</v>
      </c>
      <c r="F2">
        <f>VLOOKUP(B2,$M$2:$N$8,2,FALSE)</f>
        <v>-91.32</v>
      </c>
      <c r="G2">
        <f>SQRT((E2-C2)^2+(F2-D2)^2)</f>
        <v>11.183760548223489</v>
      </c>
      <c r="H2" t="s">
        <v>5</v>
      </c>
      <c r="I2">
        <v>0</v>
      </c>
      <c r="J2">
        <v>30</v>
      </c>
      <c r="K2">
        <v>1</v>
      </c>
      <c r="L2">
        <v>37.5</v>
      </c>
      <c r="M2">
        <v>1</v>
      </c>
      <c r="N2">
        <v>-102.5</v>
      </c>
      <c r="P2">
        <v>7852</v>
      </c>
      <c r="Q2">
        <v>1</v>
      </c>
      <c r="R2">
        <v>3</v>
      </c>
      <c r="S2">
        <v>5</v>
      </c>
      <c r="U2">
        <v>1</v>
      </c>
      <c r="V2">
        <f>SUMIF($R$2:$R$25,U2,$P$2:$P$25)</f>
        <v>0</v>
      </c>
      <c r="W2">
        <f>SUMIF($Q$2:$Q$25,U2,$P$2:$P$25)</f>
        <v>9172</v>
      </c>
      <c r="X2">
        <f>V2-W2</f>
        <v>-9172</v>
      </c>
      <c r="Y2">
        <v>-9172</v>
      </c>
    </row>
    <row r="3" spans="1:25" x14ac:dyDescent="0.35">
      <c r="A3">
        <v>1</v>
      </c>
      <c r="B3">
        <v>5</v>
      </c>
      <c r="C3">
        <f>VLOOKUP(A3,$K$2:$L$8,2,FALSE)</f>
        <v>37.5</v>
      </c>
      <c r="D3">
        <f>VLOOKUP(A3,$M$2:$N$8,2,FALSE)</f>
        <v>-102.5</v>
      </c>
      <c r="E3">
        <f>VLOOKUP(B3,$K$2:$L$8,2,FALSE)</f>
        <v>44.31</v>
      </c>
      <c r="F3">
        <f>VLOOKUP(B3,$M$2:$N$8,2,FALSE)</f>
        <v>-105.49</v>
      </c>
      <c r="G3">
        <f t="shared" ref="G3:G25" si="0">SQRT((E3-C3)^2+(F3-D3)^2)</f>
        <v>7.4374861344408565</v>
      </c>
      <c r="H3" t="s">
        <v>6</v>
      </c>
      <c r="I3">
        <v>1</v>
      </c>
      <c r="J3">
        <v>97</v>
      </c>
      <c r="K3">
        <v>2</v>
      </c>
      <c r="L3">
        <v>33</v>
      </c>
      <c r="M3">
        <v>2</v>
      </c>
      <c r="N3">
        <v>-99.93</v>
      </c>
      <c r="P3">
        <v>1320</v>
      </c>
      <c r="Q3">
        <v>1</v>
      </c>
      <c r="R3">
        <v>5</v>
      </c>
      <c r="S3">
        <v>10</v>
      </c>
      <c r="U3">
        <v>2</v>
      </c>
      <c r="V3">
        <f t="shared" ref="V3:V8" si="1">SUMIF($R$2:$R$25,U3,$P$2:$P$25)</f>
        <v>2649</v>
      </c>
      <c r="W3">
        <f t="shared" ref="W3:W8" si="2">SUMIF($Q$2:$Q$25,U3,$P$2:$P$25)</f>
        <v>1214</v>
      </c>
      <c r="X3">
        <f t="shared" ref="X3:X8" si="3">V3-W3</f>
        <v>1435</v>
      </c>
      <c r="Y3">
        <v>1435</v>
      </c>
    </row>
    <row r="4" spans="1:25" x14ac:dyDescent="0.35">
      <c r="A4">
        <v>2</v>
      </c>
      <c r="B4">
        <v>3</v>
      </c>
      <c r="C4">
        <f>VLOOKUP(A4,$K$2:$L$8,2,FALSE)</f>
        <v>33</v>
      </c>
      <c r="D4">
        <f>VLOOKUP(A4,$M$2:$N$8,2,FALSE)</f>
        <v>-99.93</v>
      </c>
      <c r="E4">
        <f>VLOOKUP(B4,$K$2:$L$8,2,FALSE)</f>
        <v>37.79</v>
      </c>
      <c r="F4">
        <f>VLOOKUP(B4,$M$2:$N$8,2,FALSE)</f>
        <v>-91.32</v>
      </c>
      <c r="G4">
        <f t="shared" si="0"/>
        <v>9.8527255112481562</v>
      </c>
      <c r="H4" t="s">
        <v>6</v>
      </c>
      <c r="I4">
        <v>1</v>
      </c>
      <c r="J4">
        <v>79</v>
      </c>
      <c r="K4">
        <v>3</v>
      </c>
      <c r="L4">
        <v>37.79</v>
      </c>
      <c r="M4">
        <v>3</v>
      </c>
      <c r="N4">
        <v>-91.32</v>
      </c>
      <c r="P4">
        <v>0</v>
      </c>
      <c r="Q4">
        <v>2</v>
      </c>
      <c r="R4">
        <v>3</v>
      </c>
      <c r="S4">
        <v>13</v>
      </c>
      <c r="U4">
        <v>3</v>
      </c>
      <c r="V4">
        <f t="shared" si="1"/>
        <v>7852</v>
      </c>
      <c r="W4">
        <f t="shared" si="2"/>
        <v>6119</v>
      </c>
      <c r="X4">
        <f t="shared" si="3"/>
        <v>1733</v>
      </c>
      <c r="Y4">
        <v>1733</v>
      </c>
    </row>
    <row r="5" spans="1:25" x14ac:dyDescent="0.35">
      <c r="A5">
        <v>2</v>
      </c>
      <c r="B5">
        <v>4</v>
      </c>
      <c r="C5">
        <f>VLOOKUP(A5,$K$2:$L$8,2,FALSE)</f>
        <v>33</v>
      </c>
      <c r="D5">
        <f>VLOOKUP(A5,$M$2:$N$8,2,FALSE)</f>
        <v>-99.93</v>
      </c>
      <c r="E5">
        <f>VLOOKUP(B5,$K$2:$L$8,2,FALSE)</f>
        <v>43.31</v>
      </c>
      <c r="F5">
        <f>VLOOKUP(B5,$M$2:$N$8,2,FALSE)</f>
        <v>-88.5</v>
      </c>
      <c r="G5">
        <f t="shared" si="0"/>
        <v>15.392887968149454</v>
      </c>
      <c r="H5" t="s">
        <v>7</v>
      </c>
      <c r="I5">
        <v>1</v>
      </c>
      <c r="J5">
        <v>88</v>
      </c>
      <c r="K5">
        <v>4</v>
      </c>
      <c r="L5">
        <v>43.31</v>
      </c>
      <c r="M5">
        <v>4</v>
      </c>
      <c r="N5">
        <v>-88.5</v>
      </c>
      <c r="P5">
        <v>0</v>
      </c>
      <c r="Q5">
        <v>2</v>
      </c>
      <c r="R5">
        <v>4</v>
      </c>
      <c r="S5">
        <v>15</v>
      </c>
      <c r="U5">
        <v>4</v>
      </c>
      <c r="V5">
        <f t="shared" si="1"/>
        <v>4628</v>
      </c>
      <c r="W5">
        <f t="shared" si="2"/>
        <v>2649</v>
      </c>
      <c r="X5">
        <f t="shared" si="3"/>
        <v>1979</v>
      </c>
      <c r="Y5">
        <v>1979</v>
      </c>
    </row>
    <row r="6" spans="1:25" x14ac:dyDescent="0.35">
      <c r="A6">
        <v>2</v>
      </c>
      <c r="B6">
        <v>5</v>
      </c>
      <c r="C6">
        <f>VLOOKUP(A6,$K$2:$L$8,2,FALSE)</f>
        <v>33</v>
      </c>
      <c r="D6">
        <f>VLOOKUP(A6,$M$2:$N$8,2,FALSE)</f>
        <v>-99.93</v>
      </c>
      <c r="E6">
        <f>VLOOKUP(B6,$K$2:$L$8,2,FALSE)</f>
        <v>44.31</v>
      </c>
      <c r="F6">
        <f>VLOOKUP(B6,$M$2:$N$8,2,FALSE)</f>
        <v>-105.49</v>
      </c>
      <c r="G6">
        <f t="shared" si="0"/>
        <v>12.602765569508938</v>
      </c>
      <c r="H6" t="s">
        <v>8</v>
      </c>
      <c r="I6">
        <v>1</v>
      </c>
      <c r="J6">
        <v>120</v>
      </c>
      <c r="K6">
        <v>5</v>
      </c>
      <c r="L6">
        <v>44.31</v>
      </c>
      <c r="M6">
        <v>5</v>
      </c>
      <c r="N6">
        <v>-105.49</v>
      </c>
      <c r="P6">
        <v>0</v>
      </c>
      <c r="Q6">
        <v>2</v>
      </c>
      <c r="R6">
        <v>5</v>
      </c>
      <c r="S6">
        <v>15</v>
      </c>
      <c r="U6">
        <v>5</v>
      </c>
      <c r="V6">
        <f t="shared" si="1"/>
        <v>1320</v>
      </c>
      <c r="W6">
        <f t="shared" si="2"/>
        <v>0</v>
      </c>
      <c r="X6">
        <f t="shared" si="3"/>
        <v>1320</v>
      </c>
      <c r="Y6">
        <v>1320</v>
      </c>
    </row>
    <row r="7" spans="1:25" x14ac:dyDescent="0.35">
      <c r="A7">
        <v>2</v>
      </c>
      <c r="B7">
        <v>6</v>
      </c>
      <c r="C7">
        <f>VLOOKUP(A7,$K$2:$L$8,2,FALSE)</f>
        <v>33</v>
      </c>
      <c r="D7">
        <f>VLOOKUP(A7,$M$2:$N$8,2,FALSE)</f>
        <v>-99.93</v>
      </c>
      <c r="E7">
        <f>VLOOKUP(B7,$K$2:$L$8,2,FALSE)</f>
        <v>39.130000000000003</v>
      </c>
      <c r="F7">
        <f>VLOOKUP(B7,$M$2:$N$8,2,FALSE)</f>
        <v>-98.25</v>
      </c>
      <c r="G7">
        <f t="shared" si="0"/>
        <v>6.3560443673718998</v>
      </c>
      <c r="H7" t="s">
        <v>5</v>
      </c>
      <c r="I7">
        <v>1</v>
      </c>
      <c r="J7">
        <v>85</v>
      </c>
      <c r="K7">
        <v>6</v>
      </c>
      <c r="L7">
        <v>39.130000000000003</v>
      </c>
      <c r="M7">
        <v>6</v>
      </c>
      <c r="N7">
        <v>-98.25</v>
      </c>
      <c r="P7">
        <v>0</v>
      </c>
      <c r="Q7">
        <v>2</v>
      </c>
      <c r="R7">
        <v>6</v>
      </c>
      <c r="S7">
        <v>17</v>
      </c>
      <c r="U7">
        <v>6</v>
      </c>
      <c r="V7">
        <f t="shared" si="1"/>
        <v>1491</v>
      </c>
      <c r="W7">
        <f t="shared" si="2"/>
        <v>0</v>
      </c>
      <c r="X7">
        <f t="shared" si="3"/>
        <v>1491</v>
      </c>
      <c r="Y7">
        <v>1491</v>
      </c>
    </row>
    <row r="8" spans="1:25" x14ac:dyDescent="0.35">
      <c r="A8">
        <v>2</v>
      </c>
      <c r="B8">
        <v>7</v>
      </c>
      <c r="C8">
        <f>VLOOKUP(A8,$K$2:$L$8,2,FALSE)</f>
        <v>33</v>
      </c>
      <c r="D8">
        <f>VLOOKUP(A8,$M$2:$N$8,2,FALSE)</f>
        <v>-99.93</v>
      </c>
      <c r="E8">
        <f>VLOOKUP(B8,$K$2:$L$8,2,FALSE)</f>
        <v>36.770000000000003</v>
      </c>
      <c r="F8">
        <f>VLOOKUP(B8,$M$2:$N$8,2,FALSE)</f>
        <v>-113.54</v>
      </c>
      <c r="G8">
        <f t="shared" si="0"/>
        <v>14.122499778721895</v>
      </c>
      <c r="H8" t="s">
        <v>9</v>
      </c>
      <c r="I8">
        <v>1</v>
      </c>
      <c r="J8">
        <v>84</v>
      </c>
      <c r="K8">
        <v>7</v>
      </c>
      <c r="L8">
        <v>36.770000000000003</v>
      </c>
      <c r="M8">
        <v>7</v>
      </c>
      <c r="N8">
        <v>-113.54</v>
      </c>
      <c r="P8">
        <v>1214</v>
      </c>
      <c r="Q8">
        <v>2</v>
      </c>
      <c r="R8">
        <v>7</v>
      </c>
      <c r="S8">
        <v>12</v>
      </c>
      <c r="U8">
        <v>7</v>
      </c>
      <c r="V8">
        <f t="shared" si="1"/>
        <v>1214</v>
      </c>
      <c r="W8">
        <f t="shared" si="2"/>
        <v>0</v>
      </c>
      <c r="X8">
        <f t="shared" si="3"/>
        <v>1214</v>
      </c>
      <c r="Y8">
        <v>1214</v>
      </c>
    </row>
    <row r="9" spans="1:25" x14ac:dyDescent="0.35">
      <c r="A9">
        <v>3</v>
      </c>
      <c r="B9">
        <v>1</v>
      </c>
      <c r="C9">
        <f>VLOOKUP(A9,$K$2:$L$8,2,FALSE)</f>
        <v>37.79</v>
      </c>
      <c r="D9">
        <f>VLOOKUP(A9,$M$2:$N$8,2,FALSE)</f>
        <v>-91.32</v>
      </c>
      <c r="E9">
        <f>VLOOKUP(B9,$K$2:$L$8,2,FALSE)</f>
        <v>37.5</v>
      </c>
      <c r="F9">
        <f>VLOOKUP(B9,$M$2:$N$8,2,FALSE)</f>
        <v>-102.5</v>
      </c>
      <c r="G9">
        <f t="shared" si="0"/>
        <v>11.183760548223489</v>
      </c>
      <c r="H9" t="s">
        <v>6</v>
      </c>
      <c r="I9">
        <v>1</v>
      </c>
      <c r="J9">
        <v>91</v>
      </c>
      <c r="P9">
        <v>0</v>
      </c>
      <c r="Q9">
        <v>3</v>
      </c>
      <c r="R9">
        <v>1</v>
      </c>
      <c r="S9">
        <v>12</v>
      </c>
    </row>
    <row r="10" spans="1:25" x14ac:dyDescent="0.35">
      <c r="A10">
        <v>3</v>
      </c>
      <c r="B10">
        <v>4</v>
      </c>
      <c r="C10">
        <f>VLOOKUP(A10,$K$2:$L$8,2,FALSE)</f>
        <v>37.79</v>
      </c>
      <c r="D10">
        <f>VLOOKUP(A10,$M$2:$N$8,2,FALSE)</f>
        <v>-91.32</v>
      </c>
      <c r="E10">
        <f>VLOOKUP(B10,$K$2:$L$8,2,FALSE)</f>
        <v>43.31</v>
      </c>
      <c r="F10">
        <f>VLOOKUP(B10,$M$2:$N$8,2,FALSE)</f>
        <v>-88.5</v>
      </c>
      <c r="G10">
        <f t="shared" si="0"/>
        <v>6.198612748026771</v>
      </c>
      <c r="H10" t="s">
        <v>10</v>
      </c>
      <c r="I10">
        <v>0</v>
      </c>
      <c r="J10">
        <v>91</v>
      </c>
      <c r="P10">
        <v>4628</v>
      </c>
      <c r="Q10">
        <v>3</v>
      </c>
      <c r="R10">
        <v>4</v>
      </c>
      <c r="S10">
        <v>11</v>
      </c>
    </row>
    <row r="11" spans="1:25" x14ac:dyDescent="0.35">
      <c r="A11">
        <v>3</v>
      </c>
      <c r="B11">
        <v>6</v>
      </c>
      <c r="C11">
        <f>VLOOKUP(A11,$K$2:$L$8,2,FALSE)</f>
        <v>37.79</v>
      </c>
      <c r="D11">
        <f>VLOOKUP(A11,$M$2:$N$8,2,FALSE)</f>
        <v>-91.32</v>
      </c>
      <c r="E11">
        <f>VLOOKUP(B11,$K$2:$L$8,2,FALSE)</f>
        <v>39.130000000000003</v>
      </c>
      <c r="F11">
        <f>VLOOKUP(B11,$M$2:$N$8,2,FALSE)</f>
        <v>-98.25</v>
      </c>
      <c r="G11">
        <f t="shared" si="0"/>
        <v>7.0583638330706711</v>
      </c>
      <c r="H11" t="s">
        <v>11</v>
      </c>
      <c r="I11">
        <v>1</v>
      </c>
      <c r="J11">
        <v>97</v>
      </c>
      <c r="P11">
        <v>1491</v>
      </c>
      <c r="Q11">
        <v>3</v>
      </c>
      <c r="R11">
        <v>6</v>
      </c>
      <c r="S11">
        <v>21</v>
      </c>
      <c r="V11" s="4"/>
    </row>
    <row r="12" spans="1:25" x14ac:dyDescent="0.35">
      <c r="A12">
        <v>4</v>
      </c>
      <c r="B12">
        <v>2</v>
      </c>
      <c r="C12">
        <f>VLOOKUP(A12,$K$2:$L$8,2,FALSE)</f>
        <v>43.31</v>
      </c>
      <c r="D12">
        <f>VLOOKUP(A12,$M$2:$N$8,2,FALSE)</f>
        <v>-88.5</v>
      </c>
      <c r="E12">
        <f>VLOOKUP(B12,$K$2:$L$8,2,FALSE)</f>
        <v>33</v>
      </c>
      <c r="F12">
        <f>VLOOKUP(B12,$M$2:$N$8,2,FALSE)</f>
        <v>-99.93</v>
      </c>
      <c r="G12">
        <f t="shared" si="0"/>
        <v>15.392887968149454</v>
      </c>
      <c r="H12" t="s">
        <v>8</v>
      </c>
      <c r="I12">
        <v>0</v>
      </c>
      <c r="J12">
        <v>28</v>
      </c>
      <c r="P12">
        <v>2649</v>
      </c>
      <c r="Q12">
        <v>4</v>
      </c>
      <c r="R12">
        <v>2</v>
      </c>
      <c r="S12">
        <v>7</v>
      </c>
    </row>
    <row r="13" spans="1:25" x14ac:dyDescent="0.35">
      <c r="A13">
        <v>4</v>
      </c>
      <c r="B13">
        <v>3</v>
      </c>
      <c r="C13">
        <f>VLOOKUP(A13,$K$2:$L$8,2,FALSE)</f>
        <v>43.31</v>
      </c>
      <c r="D13">
        <f>VLOOKUP(A13,$M$2:$N$8,2,FALSE)</f>
        <v>-88.5</v>
      </c>
      <c r="E13">
        <f>VLOOKUP(B13,$K$2:$L$8,2,FALSE)</f>
        <v>37.79</v>
      </c>
      <c r="F13">
        <f>VLOOKUP(B13,$M$2:$N$8,2,FALSE)</f>
        <v>-91.32</v>
      </c>
      <c r="G13">
        <f t="shared" si="0"/>
        <v>6.198612748026771</v>
      </c>
      <c r="H13" t="s">
        <v>6</v>
      </c>
      <c r="I13">
        <v>0</v>
      </c>
      <c r="J13">
        <v>33</v>
      </c>
      <c r="K13" t="s">
        <v>47</v>
      </c>
      <c r="L13">
        <f>SUMPRODUCT(I2:I25,P2:P25)</f>
        <v>4025</v>
      </c>
      <c r="P13">
        <v>0</v>
      </c>
      <c r="Q13">
        <v>4</v>
      </c>
      <c r="R13">
        <v>3</v>
      </c>
      <c r="S13">
        <v>22</v>
      </c>
    </row>
    <row r="14" spans="1:25" x14ac:dyDescent="0.35">
      <c r="A14">
        <v>4</v>
      </c>
      <c r="B14">
        <v>6</v>
      </c>
      <c r="C14">
        <f>VLOOKUP(A14,$K$2:$L$8,2,FALSE)</f>
        <v>43.31</v>
      </c>
      <c r="D14">
        <f>VLOOKUP(A14,$M$2:$N$8,2,FALSE)</f>
        <v>-88.5</v>
      </c>
      <c r="E14">
        <f>VLOOKUP(B14,$K$2:$L$8,2,FALSE)</f>
        <v>39.130000000000003</v>
      </c>
      <c r="F14">
        <f>VLOOKUP(B14,$M$2:$N$8,2,FALSE)</f>
        <v>-98.25</v>
      </c>
      <c r="G14">
        <f t="shared" si="0"/>
        <v>10.608246792001022</v>
      </c>
      <c r="H14" t="s">
        <v>5</v>
      </c>
      <c r="I14">
        <v>1</v>
      </c>
      <c r="J14">
        <v>78</v>
      </c>
      <c r="P14">
        <v>0</v>
      </c>
      <c r="Q14">
        <v>4</v>
      </c>
      <c r="R14">
        <v>6</v>
      </c>
      <c r="S14">
        <v>22</v>
      </c>
    </row>
    <row r="15" spans="1:25" x14ac:dyDescent="0.35">
      <c r="A15">
        <v>4</v>
      </c>
      <c r="B15">
        <v>7</v>
      </c>
      <c r="C15">
        <f>VLOOKUP(A15,$K$2:$L$8,2,FALSE)</f>
        <v>43.31</v>
      </c>
      <c r="D15">
        <f>VLOOKUP(A15,$M$2:$N$8,2,FALSE)</f>
        <v>-88.5</v>
      </c>
      <c r="E15">
        <f>VLOOKUP(B15,$K$2:$L$8,2,FALSE)</f>
        <v>36.770000000000003</v>
      </c>
      <c r="F15">
        <f>VLOOKUP(B15,$M$2:$N$8,2,FALSE)</f>
        <v>-113.54</v>
      </c>
      <c r="G15">
        <f t="shared" si="0"/>
        <v>25.87997681606381</v>
      </c>
      <c r="H15" t="s">
        <v>7</v>
      </c>
      <c r="I15">
        <v>0</v>
      </c>
      <c r="J15">
        <v>42</v>
      </c>
      <c r="P15">
        <v>0</v>
      </c>
      <c r="Q15">
        <v>4</v>
      </c>
      <c r="R15">
        <v>7</v>
      </c>
      <c r="S15">
        <v>16</v>
      </c>
    </row>
    <row r="16" spans="1:25" x14ac:dyDescent="0.35">
      <c r="A16">
        <v>5</v>
      </c>
      <c r="B16">
        <v>1</v>
      </c>
      <c r="C16">
        <f>VLOOKUP(A16,$K$2:$L$8,2,FALSE)</f>
        <v>44.31</v>
      </c>
      <c r="D16">
        <f>VLOOKUP(A16,$M$2:$N$8,2,FALSE)</f>
        <v>-105.49</v>
      </c>
      <c r="E16">
        <f>VLOOKUP(B16,$K$2:$L$8,2,FALSE)</f>
        <v>37.5</v>
      </c>
      <c r="F16">
        <f>VLOOKUP(B16,$M$2:$N$8,2,FALSE)</f>
        <v>-102.5</v>
      </c>
      <c r="G16">
        <f t="shared" si="0"/>
        <v>7.4374861344408565</v>
      </c>
      <c r="H16" t="s">
        <v>5</v>
      </c>
      <c r="I16">
        <v>1</v>
      </c>
      <c r="J16">
        <v>98</v>
      </c>
      <c r="P16">
        <v>0</v>
      </c>
      <c r="Q16">
        <v>5</v>
      </c>
      <c r="R16">
        <v>1</v>
      </c>
      <c r="S16">
        <v>17</v>
      </c>
    </row>
    <row r="17" spans="1:19" x14ac:dyDescent="0.35">
      <c r="A17">
        <v>5</v>
      </c>
      <c r="B17">
        <v>3</v>
      </c>
      <c r="C17">
        <f>VLOOKUP(A17,$K$2:$L$8,2,FALSE)</f>
        <v>44.31</v>
      </c>
      <c r="D17">
        <f>VLOOKUP(A17,$M$2:$N$8,2,FALSE)</f>
        <v>-105.49</v>
      </c>
      <c r="E17">
        <f>VLOOKUP(B17,$K$2:$L$8,2,FALSE)</f>
        <v>37.79</v>
      </c>
      <c r="F17">
        <f>VLOOKUP(B17,$M$2:$N$8,2,FALSE)</f>
        <v>-91.32</v>
      </c>
      <c r="G17">
        <f t="shared" si="0"/>
        <v>15.59805436584961</v>
      </c>
      <c r="H17" t="s">
        <v>11</v>
      </c>
      <c r="I17">
        <v>1</v>
      </c>
      <c r="J17">
        <v>97</v>
      </c>
      <c r="P17">
        <v>0</v>
      </c>
      <c r="Q17">
        <v>5</v>
      </c>
      <c r="R17">
        <v>3</v>
      </c>
      <c r="S17">
        <v>23</v>
      </c>
    </row>
    <row r="18" spans="1:19" x14ac:dyDescent="0.35">
      <c r="A18">
        <v>5</v>
      </c>
      <c r="B18">
        <v>4</v>
      </c>
      <c r="C18">
        <f>VLOOKUP(A18,$K$2:$L$8,2,FALSE)</f>
        <v>44.31</v>
      </c>
      <c r="D18">
        <f>VLOOKUP(A18,$M$2:$N$8,2,FALSE)</f>
        <v>-105.49</v>
      </c>
      <c r="E18">
        <f>VLOOKUP(B18,$K$2:$L$8,2,FALSE)</f>
        <v>43.31</v>
      </c>
      <c r="F18">
        <f>VLOOKUP(B18,$M$2:$N$8,2,FALSE)</f>
        <v>-88.5</v>
      </c>
      <c r="G18">
        <f t="shared" si="0"/>
        <v>17.019403632325073</v>
      </c>
      <c r="H18" t="s">
        <v>11</v>
      </c>
      <c r="I18">
        <v>1</v>
      </c>
      <c r="J18">
        <v>83</v>
      </c>
      <c r="P18">
        <v>0</v>
      </c>
      <c r="Q18">
        <v>5</v>
      </c>
      <c r="R18">
        <v>4</v>
      </c>
      <c r="S18">
        <v>10</v>
      </c>
    </row>
    <row r="19" spans="1:19" x14ac:dyDescent="0.35">
      <c r="A19">
        <v>5</v>
      </c>
      <c r="B19">
        <v>7</v>
      </c>
      <c r="C19">
        <f>VLOOKUP(A19,$K$2:$L$8,2,FALSE)</f>
        <v>44.31</v>
      </c>
      <c r="D19">
        <f>VLOOKUP(A19,$M$2:$N$8,2,FALSE)</f>
        <v>-105.49</v>
      </c>
      <c r="E19">
        <f>VLOOKUP(B19,$K$2:$L$8,2,FALSE)</f>
        <v>36.770000000000003</v>
      </c>
      <c r="F19">
        <f>VLOOKUP(B19,$M$2:$N$8,2,FALSE)</f>
        <v>-113.54</v>
      </c>
      <c r="G19">
        <f t="shared" si="0"/>
        <v>11.029691745465971</v>
      </c>
      <c r="H19" t="s">
        <v>9</v>
      </c>
      <c r="I19">
        <v>0</v>
      </c>
      <c r="J19">
        <v>29</v>
      </c>
      <c r="P19">
        <v>0</v>
      </c>
      <c r="Q19">
        <v>5</v>
      </c>
      <c r="R19">
        <v>7</v>
      </c>
      <c r="S19">
        <v>9</v>
      </c>
    </row>
    <row r="20" spans="1:19" x14ac:dyDescent="0.35">
      <c r="A20">
        <v>6</v>
      </c>
      <c r="B20">
        <v>2</v>
      </c>
      <c r="C20">
        <f>VLOOKUP(A20,$K$2:$L$8,2,FALSE)</f>
        <v>39.130000000000003</v>
      </c>
      <c r="D20">
        <f>VLOOKUP(A20,$M$2:$N$8,2,FALSE)</f>
        <v>-98.25</v>
      </c>
      <c r="E20">
        <f>VLOOKUP(B20,$K$2:$L$8,2,FALSE)</f>
        <v>33</v>
      </c>
      <c r="F20">
        <f>VLOOKUP(B20,$M$2:$N$8,2,FALSE)</f>
        <v>-99.93</v>
      </c>
      <c r="G20">
        <f t="shared" si="0"/>
        <v>6.3560443673718998</v>
      </c>
      <c r="H20" t="s">
        <v>9</v>
      </c>
      <c r="I20">
        <v>1</v>
      </c>
      <c r="J20">
        <v>94</v>
      </c>
      <c r="P20">
        <v>0</v>
      </c>
      <c r="Q20">
        <v>6</v>
      </c>
      <c r="R20">
        <v>2</v>
      </c>
      <c r="S20">
        <v>5</v>
      </c>
    </row>
    <row r="21" spans="1:19" x14ac:dyDescent="0.35">
      <c r="A21">
        <v>6</v>
      </c>
      <c r="B21">
        <v>4</v>
      </c>
      <c r="C21">
        <f>VLOOKUP(A21,$K$2:$L$8,2,FALSE)</f>
        <v>39.130000000000003</v>
      </c>
      <c r="D21">
        <f>VLOOKUP(A21,$M$2:$N$8,2,FALSE)</f>
        <v>-98.25</v>
      </c>
      <c r="E21">
        <f>VLOOKUP(B21,$K$2:$L$8,2,FALSE)</f>
        <v>43.31</v>
      </c>
      <c r="F21">
        <f>VLOOKUP(B21,$M$2:$N$8,2,FALSE)</f>
        <v>-88.5</v>
      </c>
      <c r="G21">
        <f t="shared" si="0"/>
        <v>10.608246792001022</v>
      </c>
      <c r="H21" t="s">
        <v>11</v>
      </c>
      <c r="I21">
        <v>1</v>
      </c>
      <c r="J21">
        <v>107</v>
      </c>
      <c r="P21">
        <v>0</v>
      </c>
      <c r="Q21">
        <v>6</v>
      </c>
      <c r="R21">
        <v>4</v>
      </c>
      <c r="S21">
        <v>13</v>
      </c>
    </row>
    <row r="22" spans="1:19" x14ac:dyDescent="0.35">
      <c r="A22">
        <v>7</v>
      </c>
      <c r="B22">
        <v>1</v>
      </c>
      <c r="C22">
        <f>VLOOKUP(A22,$K$2:$L$8,2,FALSE)</f>
        <v>36.770000000000003</v>
      </c>
      <c r="D22">
        <f>VLOOKUP(A22,$M$2:$N$8,2,FALSE)</f>
        <v>-113.54</v>
      </c>
      <c r="E22">
        <f>VLOOKUP(B22,$K$2:$L$8,2,FALSE)</f>
        <v>37.5</v>
      </c>
      <c r="F22">
        <f>VLOOKUP(B22,$M$2:$N$8,2,FALSE)</f>
        <v>-102.5</v>
      </c>
      <c r="G22">
        <f t="shared" si="0"/>
        <v>11.064108640102923</v>
      </c>
      <c r="H22" t="s">
        <v>6</v>
      </c>
      <c r="I22">
        <v>0</v>
      </c>
      <c r="J22">
        <v>35</v>
      </c>
      <c r="P22">
        <v>0</v>
      </c>
      <c r="Q22">
        <v>7</v>
      </c>
      <c r="R22">
        <v>1</v>
      </c>
      <c r="S22">
        <v>16</v>
      </c>
    </row>
    <row r="23" spans="1:19" x14ac:dyDescent="0.35">
      <c r="A23">
        <v>7</v>
      </c>
      <c r="B23">
        <v>3</v>
      </c>
      <c r="C23">
        <f>VLOOKUP(A23,$K$2:$L$8,2,FALSE)</f>
        <v>36.770000000000003</v>
      </c>
      <c r="D23">
        <f>VLOOKUP(A23,$M$2:$N$8,2,FALSE)</f>
        <v>-113.54</v>
      </c>
      <c r="E23">
        <f>VLOOKUP(B23,$K$2:$L$8,2,FALSE)</f>
        <v>37.79</v>
      </c>
      <c r="F23">
        <f>VLOOKUP(B23,$M$2:$N$8,2,FALSE)</f>
        <v>-91.32</v>
      </c>
      <c r="G23">
        <f t="shared" si="0"/>
        <v>22.243399020833138</v>
      </c>
      <c r="H23" t="s">
        <v>11</v>
      </c>
      <c r="I23">
        <v>1</v>
      </c>
      <c r="J23">
        <v>84</v>
      </c>
      <c r="P23">
        <v>0</v>
      </c>
      <c r="Q23">
        <v>7</v>
      </c>
      <c r="R23">
        <v>3</v>
      </c>
      <c r="S23">
        <v>11</v>
      </c>
    </row>
    <row r="24" spans="1:19" x14ac:dyDescent="0.35">
      <c r="A24">
        <v>7</v>
      </c>
      <c r="B24">
        <v>4</v>
      </c>
      <c r="C24">
        <f>VLOOKUP(A24,$K$2:$L$8,2,FALSE)</f>
        <v>36.770000000000003</v>
      </c>
      <c r="D24">
        <f>VLOOKUP(A24,$M$2:$N$8,2,FALSE)</f>
        <v>-113.54</v>
      </c>
      <c r="E24">
        <f>VLOOKUP(B24,$K$2:$L$8,2,FALSE)</f>
        <v>43.31</v>
      </c>
      <c r="F24">
        <f>VLOOKUP(B24,$M$2:$N$8,2,FALSE)</f>
        <v>-88.5</v>
      </c>
      <c r="G24">
        <f t="shared" si="0"/>
        <v>25.87997681606381</v>
      </c>
      <c r="H24" t="s">
        <v>5</v>
      </c>
      <c r="I24">
        <v>1</v>
      </c>
      <c r="J24">
        <v>90</v>
      </c>
      <c r="P24">
        <v>0</v>
      </c>
      <c r="Q24">
        <v>7</v>
      </c>
      <c r="R24">
        <v>4</v>
      </c>
      <c r="S24">
        <v>8</v>
      </c>
    </row>
    <row r="25" spans="1:19" x14ac:dyDescent="0.35">
      <c r="A25">
        <v>7</v>
      </c>
      <c r="B25">
        <v>6</v>
      </c>
      <c r="C25">
        <f>VLOOKUP(A25,$K$2:$L$8,2,FALSE)</f>
        <v>36.770000000000003</v>
      </c>
      <c r="D25">
        <f>VLOOKUP(A25,$M$2:$N$8,2,FALSE)</f>
        <v>-113.54</v>
      </c>
      <c r="E25">
        <f>VLOOKUP(B25,$K$2:$L$8,2,FALSE)</f>
        <v>39.130000000000003</v>
      </c>
      <c r="F25">
        <f>VLOOKUP(B25,$M$2:$N$8,2,FALSE)</f>
        <v>-98.25</v>
      </c>
      <c r="G25">
        <f t="shared" si="0"/>
        <v>15.471060080033308</v>
      </c>
      <c r="H25" t="s">
        <v>6</v>
      </c>
      <c r="I25">
        <v>0</v>
      </c>
      <c r="J25">
        <v>30</v>
      </c>
      <c r="P25">
        <v>0</v>
      </c>
      <c r="Q25">
        <v>7</v>
      </c>
      <c r="R25">
        <v>6</v>
      </c>
      <c r="S25">
        <v>5</v>
      </c>
    </row>
    <row r="30" spans="1:19" x14ac:dyDescent="0.35">
      <c r="H30" t="s">
        <v>26</v>
      </c>
      <c r="K30" t="s">
        <v>48</v>
      </c>
      <c r="L30" t="s">
        <v>49</v>
      </c>
      <c r="M30" t="s">
        <v>51</v>
      </c>
      <c r="N30" t="s">
        <v>52</v>
      </c>
      <c r="O30" t="s">
        <v>56</v>
      </c>
      <c r="P30" t="s">
        <v>57</v>
      </c>
    </row>
    <row r="31" spans="1:19" x14ac:dyDescent="0.35">
      <c r="H31" t="s">
        <v>50</v>
      </c>
      <c r="K31">
        <v>180549</v>
      </c>
      <c r="L31">
        <v>145348</v>
      </c>
      <c r="M31">
        <v>35201</v>
      </c>
      <c r="N31">
        <v>0.24218427498142389</v>
      </c>
      <c r="O31">
        <v>5</v>
      </c>
      <c r="P31">
        <f>N31*O31</f>
        <v>1.2109213749071195</v>
      </c>
    </row>
    <row r="32" spans="1:19" x14ac:dyDescent="0.35">
      <c r="H32" t="s">
        <v>53</v>
      </c>
      <c r="K32">
        <v>250723</v>
      </c>
      <c r="L32">
        <v>194764</v>
      </c>
      <c r="M32">
        <v>55959</v>
      </c>
      <c r="N32">
        <v>0.28731695795937645</v>
      </c>
      <c r="O32">
        <v>1</v>
      </c>
      <c r="P32">
        <v>0.28731695795937645</v>
      </c>
    </row>
    <row r="33" spans="8:16" x14ac:dyDescent="0.35">
      <c r="H33" t="s">
        <v>54</v>
      </c>
      <c r="K33">
        <v>10663</v>
      </c>
      <c r="L33">
        <v>10663</v>
      </c>
      <c r="M33">
        <v>0</v>
      </c>
      <c r="N33">
        <v>0</v>
      </c>
      <c r="O33">
        <v>1</v>
      </c>
      <c r="P33">
        <v>0</v>
      </c>
    </row>
    <row r="34" spans="8:16" x14ac:dyDescent="0.35">
      <c r="H34" t="s">
        <v>55</v>
      </c>
      <c r="K34">
        <v>1320</v>
      </c>
      <c r="L34">
        <v>1320</v>
      </c>
      <c r="M34">
        <v>0</v>
      </c>
      <c r="N34">
        <v>0</v>
      </c>
      <c r="O34">
        <v>1</v>
      </c>
      <c r="P34">
        <v>0</v>
      </c>
    </row>
    <row r="37" spans="8:16" x14ac:dyDescent="0.35">
      <c r="H37" t="s">
        <v>58</v>
      </c>
    </row>
    <row r="38" spans="8:16" x14ac:dyDescent="0.35">
      <c r="H38" t="s">
        <v>59</v>
      </c>
      <c r="I38">
        <v>1.2109213749071195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Connections</vt:lpstr>
      <vt:lpstr>Locations</vt:lpstr>
      <vt:lpstr>Model Transport Cost</vt:lpstr>
      <vt:lpstr>Model Transport Cost (2)</vt:lpstr>
      <vt:lpstr>Distance Model</vt:lpstr>
      <vt:lpstr>Distance Model (2)</vt:lpstr>
      <vt:lpstr>Eco Friendliness</vt:lpstr>
      <vt:lpstr>Eco Friendliness (2)</vt:lpstr>
      <vt:lpstr>Congestion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Palladini</dc:creator>
  <cp:lastModifiedBy>Sean Palladini</cp:lastModifiedBy>
  <dcterms:created xsi:type="dcterms:W3CDTF">2025-04-16T22:49:12Z</dcterms:created>
  <dcterms:modified xsi:type="dcterms:W3CDTF">2025-04-23T19:13:34Z</dcterms:modified>
</cp:coreProperties>
</file>