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0A548C90-31FE-4248-8FF7-B244F1F909C1}" xr6:coauthVersionLast="47" xr6:coauthVersionMax="47" xr10:uidLastSave="{00000000-0000-0000-0000-000000000000}"/>
  <bookViews>
    <workbookView xWindow="29205" yWindow="6450" windowWidth="18705" windowHeight="13395" activeTab="2" xr2:uid="{397F10D0-E6F2-4149-8F4D-4FCDCC7FF96F}"/>
  </bookViews>
  <sheets>
    <sheet name="Transportation Costs" sheetId="1" r:id="rId1"/>
    <sheet name="Locations" sheetId="2" r:id="rId2"/>
    <sheet name="Model" sheetId="3" r:id="rId3"/>
    <sheet name="Model Stipulation" sheetId="4" r:id="rId4"/>
  </sheets>
  <definedNames>
    <definedName name="solver_adj" localSheetId="2" hidden="1">Model!$B$5:$B$17</definedName>
    <definedName name="solver_adj" localSheetId="3" hidden="1">'Model Stipulation'!$B$5:$B$17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Model!$B$5:$B$17</definedName>
    <definedName name="solver_lhs1" localSheetId="3" hidden="1">'Model Stipulation'!$B$5:$B$17</definedName>
    <definedName name="solver_lhs2" localSheetId="2" hidden="1">Model!$J$5:$J$13</definedName>
    <definedName name="solver_lhs2" localSheetId="3" hidden="1">'Model Stipulation'!$J$5:$J$13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3" hidden="1">2</definedName>
    <definedName name="solver_nwt" localSheetId="2" hidden="1">1</definedName>
    <definedName name="solver_nwt" localSheetId="3" hidden="1">1</definedName>
    <definedName name="solver_opt" localSheetId="2" hidden="1">Model!$D$2</definedName>
    <definedName name="solver_opt" localSheetId="3" hidden="1">'Model Stipulation'!$D$2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3</definedName>
    <definedName name="solver_rel1" localSheetId="3" hidden="1">3</definedName>
    <definedName name="solver_rel2" localSheetId="2" hidden="1">1</definedName>
    <definedName name="solver_rel2" localSheetId="3" hidden="1">1</definedName>
    <definedName name="solver_rhs1" localSheetId="2" hidden="1">0</definedName>
    <definedName name="solver_rhs1" localSheetId="3" hidden="1">0</definedName>
    <definedName name="solver_rhs2" localSheetId="2" hidden="1">Model!$K$5:$K$13</definedName>
    <definedName name="solver_rhs2" localSheetId="3" hidden="1">'Model Stipulation'!$K$5:$K$13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4" l="1"/>
  <c r="H13" i="4"/>
  <c r="J13" i="4" s="1"/>
  <c r="I12" i="4"/>
  <c r="H12" i="4"/>
  <c r="J12" i="4" s="1"/>
  <c r="I11" i="4"/>
  <c r="H11" i="4"/>
  <c r="J11" i="4" s="1"/>
  <c r="I10" i="4"/>
  <c r="J10" i="4" s="1"/>
  <c r="H10" i="4"/>
  <c r="J9" i="4"/>
  <c r="I9" i="4"/>
  <c r="H9" i="4"/>
  <c r="I8" i="4"/>
  <c r="H8" i="4"/>
  <c r="J8" i="4" s="1"/>
  <c r="I7" i="4"/>
  <c r="H7" i="4"/>
  <c r="J7" i="4" s="1"/>
  <c r="I6" i="4"/>
  <c r="H6" i="4"/>
  <c r="J6" i="4" s="1"/>
  <c r="I5" i="4"/>
  <c r="H5" i="4"/>
  <c r="J5" i="4" s="1"/>
  <c r="D2" i="4"/>
  <c r="D2" i="3"/>
  <c r="I6" i="3"/>
  <c r="I7" i="3"/>
  <c r="I8" i="3"/>
  <c r="I9" i="3"/>
  <c r="I10" i="3"/>
  <c r="I11" i="3"/>
  <c r="I12" i="3"/>
  <c r="I13" i="3"/>
  <c r="I5" i="3"/>
  <c r="H6" i="3"/>
  <c r="H7" i="3"/>
  <c r="H8" i="3"/>
  <c r="H9" i="3"/>
  <c r="H10" i="3"/>
  <c r="H11" i="3"/>
  <c r="H12" i="3"/>
  <c r="H13" i="3"/>
  <c r="H5" i="3"/>
  <c r="J9" i="3" l="1"/>
  <c r="J7" i="3"/>
  <c r="J5" i="3"/>
  <c r="J6" i="3"/>
  <c r="J8" i="3"/>
  <c r="J11" i="3"/>
  <c r="J13" i="3"/>
  <c r="J10" i="3"/>
  <c r="J12" i="3"/>
</calcChain>
</file>

<file path=xl/sharedStrings.xml><?xml version="1.0" encoding="utf-8"?>
<sst xmlns="http://schemas.openxmlformats.org/spreadsheetml/2006/main" count="45" uniqueCount="28">
  <si>
    <t>from</t>
  </si>
  <si>
    <t>to</t>
  </si>
  <si>
    <t>cost_per_mile</t>
  </si>
  <si>
    <t>location_id</t>
  </si>
  <si>
    <t>location_name</t>
  </si>
  <si>
    <t>gumdrop_requirement</t>
  </si>
  <si>
    <t>loc_type</t>
  </si>
  <si>
    <t>Frosted Fluff Fields</t>
  </si>
  <si>
    <t>warehouse</t>
  </si>
  <si>
    <t>Fruit Chew Fjords</t>
  </si>
  <si>
    <t>Gummy Grotto</t>
  </si>
  <si>
    <t>Jelly River Delta</t>
  </si>
  <si>
    <t>retail</t>
  </si>
  <si>
    <t>Mochi Metropolis</t>
  </si>
  <si>
    <t>Sherbet Shoreline</t>
  </si>
  <si>
    <t>Soda Pop Springs</t>
  </si>
  <si>
    <t>Sour Patch Prairie</t>
  </si>
  <si>
    <t>Starburst Starlit Skies</t>
  </si>
  <si>
    <t>Total Transportation Cost -&gt;</t>
  </si>
  <si>
    <t>Ship</t>
  </si>
  <si>
    <t>From</t>
  </si>
  <si>
    <t>To</t>
  </si>
  <si>
    <t>Unit Cost</t>
  </si>
  <si>
    <t>Nodes</t>
  </si>
  <si>
    <t>Inflow</t>
  </si>
  <si>
    <t>Outflow</t>
  </si>
  <si>
    <t>Netflow</t>
  </si>
  <si>
    <t>Supply/Demand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</si>
</sst>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166" fontId="0" fillId="0" borderId="1" xfId="1" applyNumberFormat="1" applyFont="1" applyBorder="1"/>
    <xf numFmtId="44" fontId="0" fillId="0" borderId="2" xfId="1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A5FB-E266-43B5-BCED-7C9C85FBBD73}">
  <dimension ref="A1:C14"/>
  <sheetViews>
    <sheetView workbookViewId="0">
      <selection sqref="A1:C14"/>
    </sheetView>
  </sheetViews>
  <sheetFormatPr defaultRowHeight="14.5" x14ac:dyDescent="0.35"/>
  <cols>
    <col min="1" max="1" width="4.54296875" bestFit="1" customWidth="1"/>
    <col min="2" max="2" width="2.453125" bestFit="1" customWidth="1"/>
    <col min="3" max="3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8</v>
      </c>
      <c r="C2">
        <v>38</v>
      </c>
    </row>
    <row r="3" spans="1:3" x14ac:dyDescent="0.35">
      <c r="A3">
        <v>1</v>
      </c>
      <c r="B3">
        <v>4</v>
      </c>
      <c r="C3">
        <v>32</v>
      </c>
    </row>
    <row r="4" spans="1:3" x14ac:dyDescent="0.35">
      <c r="A4">
        <v>2</v>
      </c>
      <c r="B4">
        <v>7</v>
      </c>
      <c r="C4">
        <v>32</v>
      </c>
    </row>
    <row r="5" spans="1:3" x14ac:dyDescent="0.35">
      <c r="A5">
        <v>3</v>
      </c>
      <c r="B5">
        <v>5</v>
      </c>
      <c r="C5">
        <v>36</v>
      </c>
    </row>
    <row r="6" spans="1:3" x14ac:dyDescent="0.35">
      <c r="A6">
        <v>3</v>
      </c>
      <c r="B6">
        <v>6</v>
      </c>
      <c r="C6">
        <v>36</v>
      </c>
    </row>
    <row r="7" spans="1:3" x14ac:dyDescent="0.35">
      <c r="A7">
        <v>3</v>
      </c>
      <c r="B7">
        <v>8</v>
      </c>
      <c r="C7">
        <v>38</v>
      </c>
    </row>
    <row r="8" spans="1:3" x14ac:dyDescent="0.35">
      <c r="A8">
        <v>4</v>
      </c>
      <c r="B8">
        <v>3</v>
      </c>
      <c r="C8">
        <v>25</v>
      </c>
    </row>
    <row r="9" spans="1:3" x14ac:dyDescent="0.35">
      <c r="A9">
        <v>4</v>
      </c>
      <c r="B9">
        <v>8</v>
      </c>
      <c r="C9">
        <v>42</v>
      </c>
    </row>
    <row r="10" spans="1:3" x14ac:dyDescent="0.35">
      <c r="A10">
        <v>6</v>
      </c>
      <c r="B10">
        <v>4</v>
      </c>
      <c r="C10">
        <v>44</v>
      </c>
    </row>
    <row r="11" spans="1:3" x14ac:dyDescent="0.35">
      <c r="A11">
        <v>7</v>
      </c>
      <c r="B11">
        <v>4</v>
      </c>
      <c r="C11">
        <v>49</v>
      </c>
    </row>
    <row r="12" spans="1:3" x14ac:dyDescent="0.35">
      <c r="A12">
        <v>7</v>
      </c>
      <c r="B12">
        <v>6</v>
      </c>
      <c r="C12">
        <v>35</v>
      </c>
    </row>
    <row r="13" spans="1:3" x14ac:dyDescent="0.35">
      <c r="A13">
        <v>8</v>
      </c>
      <c r="B13">
        <v>4</v>
      </c>
      <c r="C13">
        <v>35</v>
      </c>
    </row>
    <row r="14" spans="1:3" x14ac:dyDescent="0.35">
      <c r="A14">
        <v>8</v>
      </c>
      <c r="B14">
        <v>6</v>
      </c>
      <c r="C14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8BED-C460-4A2C-80EE-8A5C33BEAEAC}">
  <dimension ref="A1:D10"/>
  <sheetViews>
    <sheetView workbookViewId="0">
      <selection activeCell="C8" sqref="C8"/>
    </sheetView>
  </sheetViews>
  <sheetFormatPr defaultRowHeight="14.5" x14ac:dyDescent="0.35"/>
  <cols>
    <col min="1" max="1" width="9.6328125" bestFit="1" customWidth="1"/>
    <col min="2" max="2" width="18.26953125" bestFit="1" customWidth="1"/>
    <col min="3" max="3" width="18.81640625" bestFit="1" customWidth="1"/>
    <col min="4" max="4" width="9.6328125" bestFit="1" customWidth="1"/>
  </cols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>
        <v>0</v>
      </c>
      <c r="B2" t="s">
        <v>7</v>
      </c>
      <c r="C2">
        <v>252</v>
      </c>
      <c r="D2" t="s">
        <v>8</v>
      </c>
    </row>
    <row r="3" spans="1:4" x14ac:dyDescent="0.35">
      <c r="A3">
        <v>1</v>
      </c>
      <c r="B3" t="s">
        <v>9</v>
      </c>
      <c r="C3">
        <v>324</v>
      </c>
      <c r="D3" t="s">
        <v>8</v>
      </c>
    </row>
    <row r="4" spans="1:4" x14ac:dyDescent="0.35">
      <c r="A4">
        <v>2</v>
      </c>
      <c r="B4" t="s">
        <v>10</v>
      </c>
      <c r="C4">
        <v>324</v>
      </c>
      <c r="D4" t="s">
        <v>8</v>
      </c>
    </row>
    <row r="5" spans="1:4" x14ac:dyDescent="0.35">
      <c r="A5">
        <v>3</v>
      </c>
      <c r="B5" t="s">
        <v>11</v>
      </c>
      <c r="C5">
        <v>209</v>
      </c>
      <c r="D5" t="s">
        <v>12</v>
      </c>
    </row>
    <row r="6" spans="1:4" x14ac:dyDescent="0.35">
      <c r="A6">
        <v>4</v>
      </c>
      <c r="B6" t="s">
        <v>13</v>
      </c>
      <c r="C6">
        <v>145</v>
      </c>
      <c r="D6" t="s">
        <v>12</v>
      </c>
    </row>
    <row r="7" spans="1:4" x14ac:dyDescent="0.35">
      <c r="A7">
        <v>5</v>
      </c>
      <c r="B7" t="s">
        <v>14</v>
      </c>
      <c r="C7">
        <v>129</v>
      </c>
      <c r="D7" t="s">
        <v>12</v>
      </c>
    </row>
    <row r="8" spans="1:4" x14ac:dyDescent="0.35">
      <c r="A8">
        <v>6</v>
      </c>
      <c r="B8" t="s">
        <v>15</v>
      </c>
      <c r="C8">
        <v>209</v>
      </c>
      <c r="D8" t="s">
        <v>12</v>
      </c>
    </row>
    <row r="9" spans="1:4" x14ac:dyDescent="0.35">
      <c r="A9">
        <v>7</v>
      </c>
      <c r="B9" t="s">
        <v>16</v>
      </c>
      <c r="C9">
        <v>129</v>
      </c>
      <c r="D9" t="s">
        <v>12</v>
      </c>
    </row>
    <row r="10" spans="1:4" x14ac:dyDescent="0.35">
      <c r="A10">
        <v>8</v>
      </c>
      <c r="B10" t="s">
        <v>17</v>
      </c>
      <c r="C10">
        <v>179</v>
      </c>
      <c r="D1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4ACA-6D8A-43E8-BC24-398F1B61D85D}">
  <dimension ref="A1:K17"/>
  <sheetViews>
    <sheetView tabSelected="1" zoomScaleNormal="100" workbookViewId="0">
      <selection activeCell="O20" sqref="O20"/>
    </sheetView>
  </sheetViews>
  <sheetFormatPr defaultRowHeight="14.5" x14ac:dyDescent="0.35"/>
  <cols>
    <col min="3" max="3" width="7.90625" customWidth="1"/>
    <col min="4" max="4" width="11.1796875" bestFit="1" customWidth="1"/>
    <col min="11" max="11" width="13.6328125" bestFit="1" customWidth="1"/>
  </cols>
  <sheetData>
    <row r="1" spans="1:11" ht="15" thickBot="1" x14ac:dyDescent="0.4"/>
    <row r="2" spans="1:11" ht="15" thickBot="1" x14ac:dyDescent="0.4">
      <c r="A2" s="2" t="s">
        <v>18</v>
      </c>
      <c r="B2" s="2"/>
      <c r="C2" s="3"/>
      <c r="D2" s="5">
        <f>SUMPRODUCT(B5:B17,E5:E17)</f>
        <v>46588</v>
      </c>
    </row>
    <row r="4" spans="1:11" x14ac:dyDescent="0.35">
      <c r="B4" s="6" t="s">
        <v>19</v>
      </c>
      <c r="C4" s="7" t="s">
        <v>20</v>
      </c>
      <c r="D4" s="8" t="s">
        <v>21</v>
      </c>
      <c r="E4" s="9" t="s">
        <v>22</v>
      </c>
      <c r="G4" s="6" t="s">
        <v>23</v>
      </c>
      <c r="H4" s="7" t="s">
        <v>24</v>
      </c>
      <c r="I4" s="8" t="s">
        <v>25</v>
      </c>
      <c r="J4" s="10" t="s">
        <v>26</v>
      </c>
      <c r="K4" s="11" t="s">
        <v>27</v>
      </c>
    </row>
    <row r="5" spans="1:11" x14ac:dyDescent="0.35">
      <c r="B5" s="1">
        <v>252</v>
      </c>
      <c r="C5" s="1">
        <v>0</v>
      </c>
      <c r="D5" s="1">
        <v>8</v>
      </c>
      <c r="E5" s="4">
        <v>38</v>
      </c>
      <c r="G5" s="1">
        <v>0</v>
      </c>
      <c r="H5" s="1">
        <f>SUMIF($D$5:$D$17,G5,$B$5:$B$17)</f>
        <v>0</v>
      </c>
      <c r="I5" s="1">
        <f>SUMIF($C$5:$C$17,G5,$B$5:$B$17)</f>
        <v>252</v>
      </c>
      <c r="J5" s="1">
        <f>H5-I5</f>
        <v>-252</v>
      </c>
      <c r="K5" s="1">
        <v>-252</v>
      </c>
    </row>
    <row r="6" spans="1:11" x14ac:dyDescent="0.35">
      <c r="B6" s="1">
        <v>324</v>
      </c>
      <c r="C6" s="1">
        <v>1</v>
      </c>
      <c r="D6" s="1">
        <v>4</v>
      </c>
      <c r="E6" s="4">
        <v>32</v>
      </c>
      <c r="G6" s="1">
        <v>1</v>
      </c>
      <c r="H6" s="1">
        <f t="shared" ref="H6:H13" si="0">SUMIF($D$5:$D$17,G6,$B$5:$B$17)</f>
        <v>0</v>
      </c>
      <c r="I6" s="1">
        <f t="shared" ref="I6:I13" si="1">SUMIF($C$5:$C$17,G6,$B$5:$B$17)</f>
        <v>324</v>
      </c>
      <c r="J6" s="1">
        <f t="shared" ref="J6:J13" si="2">H6-I6</f>
        <v>-324</v>
      </c>
      <c r="K6" s="1">
        <v>-324</v>
      </c>
    </row>
    <row r="7" spans="1:11" x14ac:dyDescent="0.35">
      <c r="B7" s="1">
        <v>324</v>
      </c>
      <c r="C7" s="1">
        <v>2</v>
      </c>
      <c r="D7" s="1">
        <v>7</v>
      </c>
      <c r="E7" s="4">
        <v>32</v>
      </c>
      <c r="G7" s="1">
        <v>2</v>
      </c>
      <c r="H7" s="1">
        <f t="shared" si="0"/>
        <v>0</v>
      </c>
      <c r="I7" s="1">
        <f t="shared" si="1"/>
        <v>324</v>
      </c>
      <c r="J7" s="1">
        <f t="shared" si="2"/>
        <v>-324</v>
      </c>
      <c r="K7" s="1">
        <v>-324</v>
      </c>
    </row>
    <row r="8" spans="1:11" x14ac:dyDescent="0.35">
      <c r="B8" s="1">
        <v>29</v>
      </c>
      <c r="C8" s="1">
        <v>3</v>
      </c>
      <c r="D8" s="1">
        <v>5</v>
      </c>
      <c r="E8" s="4">
        <v>36</v>
      </c>
      <c r="G8" s="1">
        <v>3</v>
      </c>
      <c r="H8" s="1">
        <f t="shared" si="0"/>
        <v>238</v>
      </c>
      <c r="I8" s="1">
        <f t="shared" si="1"/>
        <v>29</v>
      </c>
      <c r="J8" s="1">
        <f t="shared" si="2"/>
        <v>209</v>
      </c>
      <c r="K8" s="1">
        <v>209</v>
      </c>
    </row>
    <row r="9" spans="1:11" x14ac:dyDescent="0.35">
      <c r="B9" s="1">
        <v>0</v>
      </c>
      <c r="C9" s="1">
        <v>3</v>
      </c>
      <c r="D9" s="1">
        <v>6</v>
      </c>
      <c r="E9" s="4">
        <v>36</v>
      </c>
      <c r="G9" s="1">
        <v>4</v>
      </c>
      <c r="H9" s="1">
        <f t="shared" si="0"/>
        <v>383</v>
      </c>
      <c r="I9" s="1">
        <f t="shared" si="1"/>
        <v>238</v>
      </c>
      <c r="J9" s="1">
        <f t="shared" si="2"/>
        <v>145</v>
      </c>
      <c r="K9" s="1">
        <v>145</v>
      </c>
    </row>
    <row r="10" spans="1:11" x14ac:dyDescent="0.35">
      <c r="B10" s="1">
        <v>0</v>
      </c>
      <c r="C10" s="1">
        <v>3</v>
      </c>
      <c r="D10" s="1">
        <v>8</v>
      </c>
      <c r="E10" s="4">
        <v>38</v>
      </c>
      <c r="G10" s="1">
        <v>5</v>
      </c>
      <c r="H10" s="1">
        <f t="shared" si="0"/>
        <v>29</v>
      </c>
      <c r="I10" s="1">
        <f t="shared" si="1"/>
        <v>0</v>
      </c>
      <c r="J10" s="1">
        <f t="shared" si="2"/>
        <v>29</v>
      </c>
      <c r="K10" s="1">
        <v>129</v>
      </c>
    </row>
    <row r="11" spans="1:11" x14ac:dyDescent="0.35">
      <c r="B11" s="1">
        <v>238</v>
      </c>
      <c r="C11" s="1">
        <v>4</v>
      </c>
      <c r="D11" s="1">
        <v>3</v>
      </c>
      <c r="E11" s="4">
        <v>25</v>
      </c>
      <c r="G11" s="1">
        <v>6</v>
      </c>
      <c r="H11" s="1">
        <f t="shared" si="0"/>
        <v>209</v>
      </c>
      <c r="I11" s="1">
        <f t="shared" si="1"/>
        <v>0</v>
      </c>
      <c r="J11" s="1">
        <f t="shared" si="2"/>
        <v>209</v>
      </c>
      <c r="K11" s="1">
        <v>209</v>
      </c>
    </row>
    <row r="12" spans="1:11" x14ac:dyDescent="0.35">
      <c r="B12" s="1">
        <v>0</v>
      </c>
      <c r="C12" s="1">
        <v>4</v>
      </c>
      <c r="D12" s="1">
        <v>8</v>
      </c>
      <c r="E12" s="4">
        <v>42</v>
      </c>
      <c r="G12" s="1">
        <v>7</v>
      </c>
      <c r="H12" s="1">
        <f t="shared" si="0"/>
        <v>324</v>
      </c>
      <c r="I12" s="1">
        <f t="shared" si="1"/>
        <v>195</v>
      </c>
      <c r="J12" s="1">
        <f t="shared" si="2"/>
        <v>129</v>
      </c>
      <c r="K12" s="1">
        <v>129</v>
      </c>
    </row>
    <row r="13" spans="1:11" x14ac:dyDescent="0.35">
      <c r="B13" s="1">
        <v>0</v>
      </c>
      <c r="C13" s="1">
        <v>6</v>
      </c>
      <c r="D13" s="1">
        <v>4</v>
      </c>
      <c r="E13" s="4">
        <v>44</v>
      </c>
      <c r="G13" s="1">
        <v>8</v>
      </c>
      <c r="H13" s="1">
        <f t="shared" si="0"/>
        <v>252</v>
      </c>
      <c r="I13" s="1">
        <f t="shared" si="1"/>
        <v>73</v>
      </c>
      <c r="J13" s="1">
        <f t="shared" si="2"/>
        <v>179</v>
      </c>
      <c r="K13" s="1">
        <v>179</v>
      </c>
    </row>
    <row r="14" spans="1:11" x14ac:dyDescent="0.35">
      <c r="B14" s="1">
        <v>0</v>
      </c>
      <c r="C14" s="1">
        <v>7</v>
      </c>
      <c r="D14" s="1">
        <v>4</v>
      </c>
      <c r="E14" s="4">
        <v>49</v>
      </c>
    </row>
    <row r="15" spans="1:11" x14ac:dyDescent="0.35">
      <c r="B15" s="1">
        <v>195</v>
      </c>
      <c r="C15" s="1">
        <v>7</v>
      </c>
      <c r="D15" s="1">
        <v>6</v>
      </c>
      <c r="E15" s="4">
        <v>35</v>
      </c>
    </row>
    <row r="16" spans="1:11" x14ac:dyDescent="0.35">
      <c r="B16" s="1">
        <v>59</v>
      </c>
      <c r="C16" s="1">
        <v>8</v>
      </c>
      <c r="D16" s="1">
        <v>4</v>
      </c>
      <c r="E16" s="4">
        <v>35</v>
      </c>
    </row>
    <row r="17" spans="2:5" x14ac:dyDescent="0.35">
      <c r="B17" s="1">
        <v>14</v>
      </c>
      <c r="C17" s="1">
        <v>8</v>
      </c>
      <c r="D17" s="1">
        <v>6</v>
      </c>
      <c r="E17" s="4">
        <v>28</v>
      </c>
    </row>
  </sheetData>
  <mergeCells count="1"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BA99-3FA9-4C50-93E5-0FDE387C774A}">
  <dimension ref="A1:K17"/>
  <sheetViews>
    <sheetView zoomScaleNormal="100" workbookViewId="0">
      <selection activeCell="K5" sqref="K5"/>
    </sheetView>
  </sheetViews>
  <sheetFormatPr defaultRowHeight="14.5" x14ac:dyDescent="0.35"/>
  <cols>
    <col min="3" max="3" width="7.90625" customWidth="1"/>
    <col min="4" max="4" width="11.1796875" bestFit="1" customWidth="1"/>
    <col min="11" max="11" width="13.6328125" bestFit="1" customWidth="1"/>
  </cols>
  <sheetData>
    <row r="1" spans="1:11" ht="15" thickBot="1" x14ac:dyDescent="0.4"/>
    <row r="2" spans="1:11" ht="15" thickBot="1" x14ac:dyDescent="0.4">
      <c r="A2" s="2" t="s">
        <v>18</v>
      </c>
      <c r="B2" s="2"/>
      <c r="C2" s="3"/>
      <c r="D2" s="5">
        <f>SUMPRODUCT(B5:B17,E5:E17)</f>
        <v>46588</v>
      </c>
    </row>
    <row r="4" spans="1:11" x14ac:dyDescent="0.35">
      <c r="B4" s="6" t="s">
        <v>19</v>
      </c>
      <c r="C4" s="7" t="s">
        <v>20</v>
      </c>
      <c r="D4" s="8" t="s">
        <v>21</v>
      </c>
      <c r="E4" s="9" t="s">
        <v>22</v>
      </c>
      <c r="G4" s="6" t="s">
        <v>23</v>
      </c>
      <c r="H4" s="7" t="s">
        <v>24</v>
      </c>
      <c r="I4" s="8" t="s">
        <v>25</v>
      </c>
      <c r="J4" s="10" t="s">
        <v>26</v>
      </c>
      <c r="K4" s="11" t="s">
        <v>27</v>
      </c>
    </row>
    <row r="5" spans="1:11" x14ac:dyDescent="0.35">
      <c r="B5" s="1">
        <v>252</v>
      </c>
      <c r="C5" s="1">
        <v>0</v>
      </c>
      <c r="D5" s="1">
        <v>8</v>
      </c>
      <c r="E5" s="4">
        <v>38</v>
      </c>
      <c r="G5" s="1">
        <v>0</v>
      </c>
      <c r="H5" s="1">
        <f>SUMIF($D$5:$D$17,G5,$B$5:$B$17)</f>
        <v>0</v>
      </c>
      <c r="I5" s="1">
        <f>SUMIF($C$5:$C$17,G5,$B$5:$B$17)</f>
        <v>252</v>
      </c>
      <c r="J5" s="1">
        <f>H5-I5</f>
        <v>-252</v>
      </c>
      <c r="K5" s="1">
        <v>-252</v>
      </c>
    </row>
    <row r="6" spans="1:11" x14ac:dyDescent="0.35">
      <c r="B6" s="1">
        <v>324</v>
      </c>
      <c r="C6" s="1">
        <v>1</v>
      </c>
      <c r="D6" s="1">
        <v>4</v>
      </c>
      <c r="E6" s="4">
        <v>32</v>
      </c>
      <c r="G6" s="1">
        <v>1</v>
      </c>
      <c r="H6" s="1">
        <f t="shared" ref="H6:H13" si="0">SUMIF($D$5:$D$17,G6,$B$5:$B$17)</f>
        <v>0</v>
      </c>
      <c r="I6" s="1">
        <f t="shared" ref="I6:I13" si="1">SUMIF($C$5:$C$17,G6,$B$5:$B$17)</f>
        <v>324</v>
      </c>
      <c r="J6" s="1">
        <f t="shared" ref="J6:J13" si="2">H6-I6</f>
        <v>-324</v>
      </c>
      <c r="K6" s="1">
        <v>-324</v>
      </c>
    </row>
    <row r="7" spans="1:11" x14ac:dyDescent="0.35">
      <c r="B7" s="1">
        <v>324</v>
      </c>
      <c r="C7" s="1">
        <v>2</v>
      </c>
      <c r="D7" s="1">
        <v>7</v>
      </c>
      <c r="E7" s="4">
        <v>32</v>
      </c>
      <c r="G7" s="1">
        <v>2</v>
      </c>
      <c r="H7" s="1">
        <f t="shared" si="0"/>
        <v>0</v>
      </c>
      <c r="I7" s="1">
        <f t="shared" si="1"/>
        <v>324</v>
      </c>
      <c r="J7" s="1">
        <f t="shared" si="2"/>
        <v>-324</v>
      </c>
      <c r="K7" s="1">
        <v>-324</v>
      </c>
    </row>
    <row r="8" spans="1:11" x14ac:dyDescent="0.35">
      <c r="B8" s="1">
        <v>29</v>
      </c>
      <c r="C8" s="1">
        <v>3</v>
      </c>
      <c r="D8" s="1">
        <v>5</v>
      </c>
      <c r="E8" s="4">
        <v>36</v>
      </c>
      <c r="G8" s="1">
        <v>3</v>
      </c>
      <c r="H8" s="1">
        <f t="shared" si="0"/>
        <v>238</v>
      </c>
      <c r="I8" s="1">
        <f t="shared" si="1"/>
        <v>29</v>
      </c>
      <c r="J8" s="1">
        <f t="shared" si="2"/>
        <v>209</v>
      </c>
      <c r="K8" s="1">
        <v>209</v>
      </c>
    </row>
    <row r="9" spans="1:11" x14ac:dyDescent="0.35">
      <c r="B9" s="1">
        <v>0</v>
      </c>
      <c r="C9" s="1">
        <v>3</v>
      </c>
      <c r="D9" s="1">
        <v>6</v>
      </c>
      <c r="E9" s="4">
        <v>36</v>
      </c>
      <c r="G9" s="1">
        <v>4</v>
      </c>
      <c r="H9" s="1">
        <f t="shared" si="0"/>
        <v>383</v>
      </c>
      <c r="I9" s="1">
        <f t="shared" si="1"/>
        <v>238</v>
      </c>
      <c r="J9" s="1">
        <f t="shared" si="2"/>
        <v>145</v>
      </c>
      <c r="K9" s="1">
        <v>145</v>
      </c>
    </row>
    <row r="10" spans="1:11" x14ac:dyDescent="0.35">
      <c r="B10" s="1">
        <v>0</v>
      </c>
      <c r="C10" s="1">
        <v>3</v>
      </c>
      <c r="D10" s="1">
        <v>8</v>
      </c>
      <c r="E10" s="4">
        <v>38</v>
      </c>
      <c r="G10" s="1">
        <v>5</v>
      </c>
      <c r="H10" s="1">
        <f t="shared" si="0"/>
        <v>29</v>
      </c>
      <c r="I10" s="1">
        <f t="shared" si="1"/>
        <v>0</v>
      </c>
      <c r="J10" s="1">
        <f t="shared" si="2"/>
        <v>29</v>
      </c>
      <c r="K10" s="1">
        <v>129</v>
      </c>
    </row>
    <row r="11" spans="1:11" x14ac:dyDescent="0.35">
      <c r="B11" s="1">
        <v>238</v>
      </c>
      <c r="C11" s="1">
        <v>4</v>
      </c>
      <c r="D11" s="1">
        <v>3</v>
      </c>
      <c r="E11" s="4">
        <v>25</v>
      </c>
      <c r="G11" s="1">
        <v>6</v>
      </c>
      <c r="H11" s="1">
        <f t="shared" si="0"/>
        <v>209</v>
      </c>
      <c r="I11" s="1">
        <f t="shared" si="1"/>
        <v>0</v>
      </c>
      <c r="J11" s="1">
        <f t="shared" si="2"/>
        <v>209</v>
      </c>
      <c r="K11" s="1">
        <v>209</v>
      </c>
    </row>
    <row r="12" spans="1:11" x14ac:dyDescent="0.35">
      <c r="B12" s="1">
        <v>0</v>
      </c>
      <c r="C12" s="1">
        <v>4</v>
      </c>
      <c r="D12" s="1">
        <v>8</v>
      </c>
      <c r="E12" s="4">
        <v>42</v>
      </c>
      <c r="G12" s="1">
        <v>7</v>
      </c>
      <c r="H12" s="1">
        <f t="shared" si="0"/>
        <v>324</v>
      </c>
      <c r="I12" s="1">
        <f t="shared" si="1"/>
        <v>195</v>
      </c>
      <c r="J12" s="1">
        <f t="shared" si="2"/>
        <v>129</v>
      </c>
      <c r="K12" s="1">
        <v>129</v>
      </c>
    </row>
    <row r="13" spans="1:11" x14ac:dyDescent="0.35">
      <c r="B13" s="1">
        <v>0</v>
      </c>
      <c r="C13" s="1">
        <v>6</v>
      </c>
      <c r="D13" s="1">
        <v>4</v>
      </c>
      <c r="E13" s="4">
        <v>44</v>
      </c>
      <c r="G13" s="1">
        <v>8</v>
      </c>
      <c r="H13" s="1">
        <f t="shared" si="0"/>
        <v>252</v>
      </c>
      <c r="I13" s="1">
        <f t="shared" si="1"/>
        <v>73</v>
      </c>
      <c r="J13" s="1">
        <f t="shared" si="2"/>
        <v>179</v>
      </c>
      <c r="K13" s="1">
        <v>179</v>
      </c>
    </row>
    <row r="14" spans="1:11" x14ac:dyDescent="0.35">
      <c r="B14" s="1">
        <v>0</v>
      </c>
      <c r="C14" s="1">
        <v>7</v>
      </c>
      <c r="D14" s="1">
        <v>4</v>
      </c>
      <c r="E14" s="4">
        <v>49</v>
      </c>
    </row>
    <row r="15" spans="1:11" x14ac:dyDescent="0.35">
      <c r="B15" s="1">
        <v>195</v>
      </c>
      <c r="C15" s="1">
        <v>7</v>
      </c>
      <c r="D15" s="1">
        <v>6</v>
      </c>
      <c r="E15" s="4">
        <v>35</v>
      </c>
    </row>
    <row r="16" spans="1:11" x14ac:dyDescent="0.35">
      <c r="B16" s="1">
        <v>59</v>
      </c>
      <c r="C16" s="1">
        <v>8</v>
      </c>
      <c r="D16" s="1">
        <v>4</v>
      </c>
      <c r="E16" s="4">
        <v>35</v>
      </c>
    </row>
    <row r="17" spans="2:5" x14ac:dyDescent="0.35">
      <c r="B17" s="1">
        <v>14</v>
      </c>
      <c r="C17" s="1">
        <v>8</v>
      </c>
      <c r="D17" s="1">
        <v>6</v>
      </c>
      <c r="E17" s="4">
        <v>28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Transportation Costs</vt:lpstr>
      <vt:lpstr>Locations</vt:lpstr>
      <vt:lpstr>Model</vt:lpstr>
      <vt:lpstr>Model Stipulation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Palladini</dc:creator>
  <cp:lastModifiedBy>Sean Palladini</cp:lastModifiedBy>
  <dcterms:created xsi:type="dcterms:W3CDTF">2025-03-19T22:08:21Z</dcterms:created>
  <dcterms:modified xsi:type="dcterms:W3CDTF">2025-03-26T20:00:40Z</dcterms:modified>
</cp:coreProperties>
</file>