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Module 3\"/>
    </mc:Choice>
  </mc:AlternateContent>
  <xr:revisionPtr revIDLastSave="0" documentId="8_{C2C66AE2-0D20-4FA1-8EE7-CF952284564A}" xr6:coauthVersionLast="47" xr6:coauthVersionMax="47" xr10:uidLastSave="{00000000-0000-0000-0000-000000000000}"/>
  <bookViews>
    <workbookView xWindow="-110" yWindow="-110" windowWidth="19420" windowHeight="10300" firstSheet="1" activeTab="3" xr2:uid="{FDBEA10A-39D8-4E7E-97B1-04B347ADA35D}"/>
  </bookViews>
  <sheets>
    <sheet name="Constraints" sheetId="1" r:id="rId1"/>
    <sheet name="Past Demand &amp; Production" sheetId="2" r:id="rId2"/>
    <sheet name="Data Analysis" sheetId="5" r:id="rId3"/>
    <sheet name="Model Stipulation" sheetId="6" r:id="rId4"/>
    <sheet name="Main Model " sheetId="8" r:id="rId5"/>
  </sheets>
  <definedNames>
    <definedName name="solver_adj" localSheetId="4" hidden="1">'Main Model '!$C$3:$F$3</definedName>
    <definedName name="solver_adj" localSheetId="3" hidden="1">'Model Stipulation'!$C$3:$F$3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2</definedName>
    <definedName name="solver_eng" localSheetId="3" hidden="1">2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'Main Model '!$C$3:$F$3</definedName>
    <definedName name="solver_lhs1" localSheetId="3" hidden="1">'Model Stipulation'!$C$5:$F$5</definedName>
    <definedName name="solver_lhs2" localSheetId="4" hidden="1">'Main Model '!$C$5:$F$5</definedName>
    <definedName name="solver_lhs2" localSheetId="3" hidden="1">'Model Stipulation'!$C$5:$F$5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1</definedName>
    <definedName name="solver_nod" localSheetId="4" hidden="1">2147483647</definedName>
    <definedName name="solver_nod" localSheetId="3" hidden="1">2147483647</definedName>
    <definedName name="solver_num" localSheetId="4" hidden="1">2</definedName>
    <definedName name="solver_num" localSheetId="3" hidden="1">1</definedName>
    <definedName name="solver_nwt" localSheetId="4" hidden="1">1</definedName>
    <definedName name="solver_nwt" localSheetId="3" hidden="1">1</definedName>
    <definedName name="solver_opt" localSheetId="4" hidden="1">'Main Model '!$H$19</definedName>
    <definedName name="solver_opt" localSheetId="3" hidden="1">'Model Stipulation'!$H$17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1</definedName>
    <definedName name="solver_rel1" localSheetId="3" hidden="1">3</definedName>
    <definedName name="solver_rel2" localSheetId="4" hidden="1">3</definedName>
    <definedName name="solver_rel2" localSheetId="3" hidden="1">3</definedName>
    <definedName name="solver_rhs1" localSheetId="4" hidden="1">'Main Model '!$C$7:$F$7</definedName>
    <definedName name="solver_rhs1" localSheetId="3" hidden="1">'Model Stipulation'!$C$9:$F$9</definedName>
    <definedName name="solver_rhs2" localSheetId="4" hidden="1">'Main Model '!$C$9:$F$9</definedName>
    <definedName name="solver_rhs2" localSheetId="3" hidden="1">'Model Stipulation'!$C$9:$F$9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2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8" l="1"/>
  <c r="E16" i="8"/>
  <c r="D16" i="8"/>
  <c r="F13" i="8"/>
  <c r="E13" i="8"/>
  <c r="D13" i="8"/>
  <c r="C13" i="8"/>
  <c r="C16" i="8" s="1"/>
  <c r="C5" i="8"/>
  <c r="C11" i="8" s="1"/>
  <c r="C17" i="8" s="1"/>
  <c r="D2" i="8"/>
  <c r="D5" i="8" s="1"/>
  <c r="E2" i="8" s="1"/>
  <c r="C5" i="6"/>
  <c r="C11" i="6" s="1"/>
  <c r="C13" i="6"/>
  <c r="C15" i="6" s="1"/>
  <c r="E5" i="8" l="1"/>
  <c r="F2" i="8" s="1"/>
  <c r="E11" i="8"/>
  <c r="E17" i="8" s="1"/>
  <c r="D11" i="8"/>
  <c r="D17" i="8" s="1"/>
  <c r="D2" i="6"/>
  <c r="F5" i="8" l="1"/>
  <c r="F11" i="8"/>
  <c r="F17" i="8" s="1"/>
  <c r="H19" i="8" s="1"/>
  <c r="D5" i="6"/>
  <c r="E2" i="6" s="1"/>
  <c r="E5" i="6" l="1"/>
  <c r="F2" i="6" s="1"/>
  <c r="D11" i="6"/>
  <c r="F13" i="6"/>
  <c r="F15" i="6" s="1"/>
  <c r="E13" i="6"/>
  <c r="E15" i="6" s="1"/>
  <c r="D13" i="6"/>
  <c r="D15" i="6" s="1"/>
  <c r="E4" i="5"/>
  <c r="E5" i="5"/>
  <c r="E6" i="5"/>
  <c r="E3" i="5"/>
  <c r="F6" i="5"/>
  <c r="F5" i="5"/>
  <c r="F4" i="5"/>
  <c r="F3" i="5"/>
  <c r="C6" i="5"/>
  <c r="C5" i="5"/>
  <c r="C4" i="5"/>
  <c r="C3" i="5"/>
  <c r="D6" i="5"/>
  <c r="D3" i="5"/>
  <c r="D4" i="5"/>
  <c r="D5" i="5"/>
  <c r="E11" i="6" l="1"/>
  <c r="F5" i="6"/>
  <c r="F11" i="6" s="1"/>
  <c r="H17" i="6" l="1"/>
</calcChain>
</file>

<file path=xl/sharedStrings.xml><?xml version="1.0" encoding="utf-8"?>
<sst xmlns="http://schemas.openxmlformats.org/spreadsheetml/2006/main" count="35" uniqueCount="25">
  <si>
    <t>starting_inventory</t>
  </si>
  <si>
    <t>carry_cost</t>
  </si>
  <si>
    <t>safety_stock_pct</t>
  </si>
  <si>
    <t>year</t>
  </si>
  <si>
    <t>quarter</t>
  </si>
  <si>
    <t>capacity</t>
  </si>
  <si>
    <t>demand</t>
  </si>
  <si>
    <t>production_cost</t>
  </si>
  <si>
    <t>Quarter</t>
  </si>
  <si>
    <t>Capacity</t>
  </si>
  <si>
    <t>Demand</t>
  </si>
  <si>
    <t>Safety Stock</t>
  </si>
  <si>
    <t>Production Cost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</si>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</sst>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"/>
    <xf numFmtId="3" fontId="5" fillId="2" borderId="1" xfId="2" applyNumberFormat="1" applyFont="1" applyFill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164" fontId="0" fillId="3" borderId="0" xfId="0" applyNumberFormat="1" applyFill="1"/>
    <xf numFmtId="0" fontId="2" fillId="0" borderId="1" xfId="1" applyBorder="1"/>
    <xf numFmtId="0" fontId="3" fillId="0" borderId="1" xfId="1" applyFont="1" applyBorder="1" applyAlignment="1">
      <alignment horizontal="left"/>
    </xf>
    <xf numFmtId="3" fontId="3" fillId="0" borderId="1" xfId="2" applyNumberFormat="1" applyFont="1" applyBorder="1" applyAlignment="1">
      <alignment horizontal="center"/>
    </xf>
    <xf numFmtId="3" fontId="2" fillId="0" borderId="1" xfId="2" applyNumberFormat="1" applyFont="1" applyBorder="1" applyAlignment="1">
      <alignment horizontal="center"/>
    </xf>
    <xf numFmtId="3" fontId="4" fillId="2" borderId="1" xfId="2" applyNumberFormat="1" applyFont="1" applyFill="1" applyBorder="1" applyAlignment="1">
      <alignment horizontal="center"/>
    </xf>
    <xf numFmtId="0" fontId="2" fillId="0" borderId="1" xfId="1" applyBorder="1" applyAlignment="1">
      <alignment horizontal="right"/>
    </xf>
    <xf numFmtId="0" fontId="0" fillId="0" borderId="1" xfId="0" applyBorder="1"/>
    <xf numFmtId="165" fontId="3" fillId="0" borderId="1" xfId="1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left"/>
    </xf>
    <xf numFmtId="165" fontId="2" fillId="0" borderId="1" xfId="2" applyNumberFormat="1" applyFont="1" applyBorder="1" applyAlignment="1">
      <alignment horizontal="center"/>
    </xf>
    <xf numFmtId="0" fontId="3" fillId="0" borderId="1" xfId="1" applyFont="1" applyBorder="1"/>
    <xf numFmtId="164" fontId="2" fillId="0" borderId="1" xfId="1" applyNumberFormat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left"/>
    </xf>
    <xf numFmtId="0" fontId="3" fillId="4" borderId="1" xfId="1" applyFont="1" applyFill="1" applyBorder="1"/>
  </cellXfs>
  <cellStyles count="3">
    <cellStyle name="Comma 2" xfId="2" xr:uid="{A5A8E9D9-98E2-46BD-9B90-5C6B4E304B02}"/>
    <cellStyle name="Normal" xfId="0" builtinId="0"/>
    <cellStyle name="Normal 2" xfId="1" xr:uid="{AA1680F0-2BEC-4DED-996E-171D287A172B}"/>
  </cellStyles>
  <dxfs count="4">
    <dxf>
      <numFmt numFmtId="165" formatCode="&quot;$&quot;#,##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Analysis'!$B$2</c:f>
              <c:strCache>
                <c:ptCount val="1"/>
                <c:pt idx="0">
                  <c:v>Quarter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Analysis'!$B$3:$B$6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5-43A1-B1FE-2BFD427FD61B}"/>
            </c:ext>
          </c:extLst>
        </c:ser>
        <c:ser>
          <c:idx val="1"/>
          <c:order val="1"/>
          <c:tx>
            <c:strRef>
              <c:f>'Data Analysis'!$C$2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Analysis'!$C$3:$C$6</c:f>
              <c:numCache>
                <c:formatCode>0</c:formatCode>
                <c:ptCount val="4"/>
                <c:pt idx="0">
                  <c:v>506.99916666666667</c:v>
                </c:pt>
                <c:pt idx="1">
                  <c:v>474.99958333333331</c:v>
                </c:pt>
                <c:pt idx="2">
                  <c:v>519.00125000000003</c:v>
                </c:pt>
                <c:pt idx="3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5-43A1-B1FE-2BFD427FD61B}"/>
            </c:ext>
          </c:extLst>
        </c:ser>
        <c:ser>
          <c:idx val="2"/>
          <c:order val="2"/>
          <c:tx>
            <c:strRef>
              <c:f>'Data Analysis'!$D$2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Analysis'!$D$3:$D$6</c:f>
              <c:numCache>
                <c:formatCode>0</c:formatCode>
                <c:ptCount val="4"/>
                <c:pt idx="0">
                  <c:v>314.99875000000003</c:v>
                </c:pt>
                <c:pt idx="1">
                  <c:v>412.99875000000003</c:v>
                </c:pt>
                <c:pt idx="2">
                  <c:v>357.00041666666669</c:v>
                </c:pt>
                <c:pt idx="3">
                  <c:v>649.99958333333336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5-43A1-B1FE-2BFD427F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5192"/>
        <c:axId val="927255912"/>
      </c:barChart>
      <c:lineChart>
        <c:grouping val="standard"/>
        <c:varyColors val="0"/>
        <c:ser>
          <c:idx val="4"/>
          <c:order val="3"/>
          <c:tx>
            <c:strRef>
              <c:f>'Data Analysis'!$F$2</c:f>
              <c:strCache>
                <c:ptCount val="1"/>
                <c:pt idx="0">
                  <c:v>Production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Analysis'!$F$3:$F$6</c:f>
              <c:numCache>
                <c:formatCode>"$"#,##0.00</c:formatCode>
                <c:ptCount val="4"/>
                <c:pt idx="0">
                  <c:v>50.400416666666665</c:v>
                </c:pt>
                <c:pt idx="1">
                  <c:v>49.959583333333335</c:v>
                </c:pt>
                <c:pt idx="2">
                  <c:v>46.728749999999998</c:v>
                </c:pt>
                <c:pt idx="3">
                  <c:v>47.441249999999997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5-43A1-B1FE-2BFD427F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663288"/>
        <c:axId val="935662208"/>
      </c:lineChart>
      <c:catAx>
        <c:axId val="92725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5912"/>
        <c:crosses val="autoZero"/>
        <c:auto val="1"/>
        <c:lblAlgn val="ctr"/>
        <c:lblOffset val="100"/>
        <c:noMultiLvlLbl val="0"/>
      </c:catAx>
      <c:valAx>
        <c:axId val="9272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5192"/>
        <c:crosses val="autoZero"/>
        <c:crossBetween val="between"/>
      </c:valAx>
      <c:valAx>
        <c:axId val="9356622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63288"/>
        <c:crosses val="max"/>
        <c:crossBetween val="between"/>
      </c:valAx>
      <c:catAx>
        <c:axId val="935663288"/>
        <c:scaling>
          <c:orientation val="minMax"/>
        </c:scaling>
        <c:delete val="1"/>
        <c:axPos val="b"/>
        <c:majorTickMark val="out"/>
        <c:minorTickMark val="none"/>
        <c:tickLblPos val="nextTo"/>
        <c:crossAx val="93566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1</xdr:row>
      <xdr:rowOff>76200</xdr:rowOff>
    </xdr:from>
    <xdr:to>
      <xdr:col>14</xdr:col>
      <xdr:colOff>479425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000A4-79E8-9A11-5FA1-C59034ED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292B6-5659-4410-93B1-537062720B7A}" name="Table1" displayName="Table1" ref="B2:F6" totalsRowShown="0">
  <autoFilter ref="B2:F6" xr:uid="{66C292B6-5659-4410-93B1-537062720B7A}"/>
  <tableColumns count="5">
    <tableColumn id="1" xr3:uid="{FA1FA3F8-4B3D-4F5A-A63B-56B5B92F040B}" name="Quarter"/>
    <tableColumn id="2" xr3:uid="{4C78D88E-6F88-4328-8DA6-7B6A53DA3B1B}" name="Capacity" dataDxfId="3"/>
    <tableColumn id="3" xr3:uid="{B6B92BB3-FC9B-485F-845B-C6236EF76C76}" name="Demand" dataDxfId="2"/>
    <tableColumn id="4" xr3:uid="{6820A57C-209C-4232-91FF-36A023E44515}" name="Safety Stock" dataDxfId="1">
      <calculatedColumnFormula>D3*0.1</calculatedColumnFormula>
    </tableColumn>
    <tableColumn id="5" xr3:uid="{C77D164A-E047-4702-A16D-2E0F2C0B56BD}" name="Production 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AE9B-3CDF-4702-BEFD-AE4910431C05}">
  <dimension ref="A1:C2"/>
  <sheetViews>
    <sheetView workbookViewId="0">
      <selection activeCell="E9" sqref="E9"/>
    </sheetView>
  </sheetViews>
  <sheetFormatPr defaultRowHeight="14.5" x14ac:dyDescent="0.35"/>
  <cols>
    <col min="1" max="1" width="15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200</v>
      </c>
      <c r="B2">
        <v>1.29</v>
      </c>
      <c r="C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8177-A245-4DED-85A3-4D3271A0F10E}">
  <dimension ref="A1:E97"/>
  <sheetViews>
    <sheetView workbookViewId="0">
      <selection activeCell="J15" sqref="J15"/>
    </sheetView>
  </sheetViews>
  <sheetFormatPr defaultRowHeight="14.5" x14ac:dyDescent="0.35"/>
  <sheetData>
    <row r="1" spans="1: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>
        <v>2000</v>
      </c>
      <c r="B2">
        <v>1</v>
      </c>
      <c r="C2">
        <v>340.51</v>
      </c>
      <c r="D2">
        <v>482.14</v>
      </c>
      <c r="E2">
        <v>55.82</v>
      </c>
    </row>
    <row r="3" spans="1:5" x14ac:dyDescent="0.35">
      <c r="A3">
        <v>2000</v>
      </c>
      <c r="B3">
        <v>2</v>
      </c>
      <c r="C3">
        <v>310.79000000000002</v>
      </c>
      <c r="D3">
        <v>524.07000000000005</v>
      </c>
      <c r="E3">
        <v>36.49</v>
      </c>
    </row>
    <row r="4" spans="1:5" x14ac:dyDescent="0.35">
      <c r="A4">
        <v>2000</v>
      </c>
      <c r="B4">
        <v>3</v>
      </c>
      <c r="C4">
        <v>625.52</v>
      </c>
      <c r="D4">
        <v>231.67</v>
      </c>
      <c r="E4">
        <v>36.15</v>
      </c>
    </row>
    <row r="5" spans="1:5" x14ac:dyDescent="0.35">
      <c r="A5">
        <v>2000</v>
      </c>
      <c r="B5">
        <v>4</v>
      </c>
      <c r="C5">
        <v>438.85</v>
      </c>
      <c r="D5">
        <v>659.9</v>
      </c>
      <c r="E5">
        <v>53.09</v>
      </c>
    </row>
    <row r="6" spans="1:5" x14ac:dyDescent="0.35">
      <c r="A6">
        <v>2001</v>
      </c>
      <c r="B6">
        <v>1</v>
      </c>
      <c r="C6">
        <v>375.83</v>
      </c>
      <c r="D6">
        <v>388.79</v>
      </c>
      <c r="E6">
        <v>59.92</v>
      </c>
    </row>
    <row r="7" spans="1:5" x14ac:dyDescent="0.35">
      <c r="A7">
        <v>2001</v>
      </c>
      <c r="B7">
        <v>2</v>
      </c>
      <c r="C7">
        <v>341.88</v>
      </c>
      <c r="D7">
        <v>217.13</v>
      </c>
      <c r="E7">
        <v>33.39</v>
      </c>
    </row>
    <row r="8" spans="1:5" x14ac:dyDescent="0.35">
      <c r="A8">
        <v>2001</v>
      </c>
      <c r="B8">
        <v>3</v>
      </c>
      <c r="C8">
        <v>680.53</v>
      </c>
      <c r="D8">
        <v>240.81</v>
      </c>
      <c r="E8">
        <v>36.1</v>
      </c>
    </row>
    <row r="9" spans="1:5" x14ac:dyDescent="0.35">
      <c r="A9">
        <v>2001</v>
      </c>
      <c r="B9">
        <v>4</v>
      </c>
      <c r="C9">
        <v>358.34</v>
      </c>
      <c r="D9">
        <v>978.82</v>
      </c>
      <c r="E9">
        <v>57.08</v>
      </c>
    </row>
    <row r="10" spans="1:5" x14ac:dyDescent="0.35">
      <c r="A10">
        <v>2002</v>
      </c>
      <c r="B10">
        <v>1</v>
      </c>
      <c r="C10">
        <v>371.1</v>
      </c>
      <c r="D10">
        <v>391.34</v>
      </c>
      <c r="E10">
        <v>84</v>
      </c>
    </row>
    <row r="11" spans="1:5" x14ac:dyDescent="0.35">
      <c r="A11">
        <v>2002</v>
      </c>
      <c r="B11">
        <v>2</v>
      </c>
      <c r="C11">
        <v>346.69</v>
      </c>
      <c r="D11">
        <v>629.17999999999995</v>
      </c>
      <c r="E11">
        <v>38.67</v>
      </c>
    </row>
    <row r="12" spans="1:5" x14ac:dyDescent="0.35">
      <c r="A12">
        <v>2002</v>
      </c>
      <c r="B12">
        <v>3</v>
      </c>
      <c r="C12">
        <v>510.89</v>
      </c>
      <c r="D12">
        <v>201.09</v>
      </c>
      <c r="E12">
        <v>37.81</v>
      </c>
    </row>
    <row r="13" spans="1:5" x14ac:dyDescent="0.35">
      <c r="A13">
        <v>2002</v>
      </c>
      <c r="B13">
        <v>4</v>
      </c>
      <c r="C13">
        <v>405.53</v>
      </c>
      <c r="D13">
        <v>549.41999999999996</v>
      </c>
      <c r="E13">
        <v>69.72</v>
      </c>
    </row>
    <row r="14" spans="1:5" x14ac:dyDescent="0.35">
      <c r="A14">
        <v>2003</v>
      </c>
      <c r="B14">
        <v>1</v>
      </c>
      <c r="C14">
        <v>461.85</v>
      </c>
      <c r="D14">
        <v>265.41000000000003</v>
      </c>
      <c r="E14">
        <v>56.27</v>
      </c>
    </row>
    <row r="15" spans="1:5" x14ac:dyDescent="0.35">
      <c r="A15">
        <v>2003</v>
      </c>
      <c r="B15">
        <v>2</v>
      </c>
      <c r="C15">
        <v>422.22</v>
      </c>
      <c r="D15">
        <v>383.13</v>
      </c>
      <c r="E15">
        <v>44.63</v>
      </c>
    </row>
    <row r="16" spans="1:5" x14ac:dyDescent="0.35">
      <c r="A16">
        <v>2003</v>
      </c>
      <c r="B16">
        <v>3</v>
      </c>
      <c r="C16">
        <v>596.77</v>
      </c>
      <c r="D16">
        <v>308.68</v>
      </c>
      <c r="E16">
        <v>41.81</v>
      </c>
    </row>
    <row r="17" spans="1:5" x14ac:dyDescent="0.35">
      <c r="A17">
        <v>2003</v>
      </c>
      <c r="B17">
        <v>4</v>
      </c>
      <c r="C17">
        <v>432.01</v>
      </c>
      <c r="D17">
        <v>1023.73</v>
      </c>
      <c r="E17">
        <v>53.32</v>
      </c>
    </row>
    <row r="18" spans="1:5" x14ac:dyDescent="0.35">
      <c r="A18">
        <v>2004</v>
      </c>
      <c r="B18">
        <v>1</v>
      </c>
      <c r="C18">
        <v>437.86</v>
      </c>
      <c r="D18">
        <v>324.64</v>
      </c>
      <c r="E18">
        <v>54.31</v>
      </c>
    </row>
    <row r="19" spans="1:5" x14ac:dyDescent="0.35">
      <c r="A19">
        <v>2004</v>
      </c>
      <c r="B19">
        <v>2</v>
      </c>
      <c r="C19">
        <v>373.5</v>
      </c>
      <c r="D19">
        <v>495.39</v>
      </c>
      <c r="E19">
        <v>44.75</v>
      </c>
    </row>
    <row r="20" spans="1:5" x14ac:dyDescent="0.35">
      <c r="A20">
        <v>2004</v>
      </c>
      <c r="B20">
        <v>3</v>
      </c>
      <c r="C20">
        <v>586.41</v>
      </c>
      <c r="D20">
        <v>314.32</v>
      </c>
      <c r="E20">
        <v>35.53</v>
      </c>
    </row>
    <row r="21" spans="1:5" x14ac:dyDescent="0.35">
      <c r="A21">
        <v>2004</v>
      </c>
      <c r="B21">
        <v>4</v>
      </c>
      <c r="C21">
        <v>342.95</v>
      </c>
      <c r="D21">
        <v>746.52</v>
      </c>
      <c r="E21">
        <v>47.94</v>
      </c>
    </row>
    <row r="22" spans="1:5" x14ac:dyDescent="0.35">
      <c r="A22">
        <v>2005</v>
      </c>
      <c r="B22">
        <v>1</v>
      </c>
      <c r="C22">
        <v>421.21</v>
      </c>
      <c r="D22">
        <v>353.03</v>
      </c>
      <c r="E22">
        <v>57.31</v>
      </c>
    </row>
    <row r="23" spans="1:5" x14ac:dyDescent="0.35">
      <c r="A23">
        <v>2005</v>
      </c>
      <c r="B23">
        <v>2</v>
      </c>
      <c r="C23">
        <v>411.38</v>
      </c>
      <c r="D23">
        <v>535.61</v>
      </c>
      <c r="E23">
        <v>32.54</v>
      </c>
    </row>
    <row r="24" spans="1:5" x14ac:dyDescent="0.35">
      <c r="A24">
        <v>2005</v>
      </c>
      <c r="B24">
        <v>3</v>
      </c>
      <c r="C24">
        <v>632.14</v>
      </c>
      <c r="D24">
        <v>325.2</v>
      </c>
      <c r="E24">
        <v>42.79</v>
      </c>
    </row>
    <row r="25" spans="1:5" x14ac:dyDescent="0.35">
      <c r="A25">
        <v>2005</v>
      </c>
      <c r="B25">
        <v>4</v>
      </c>
      <c r="C25">
        <v>428.4</v>
      </c>
      <c r="D25">
        <v>742.79</v>
      </c>
      <c r="E25">
        <v>47.48</v>
      </c>
    </row>
    <row r="26" spans="1:5" x14ac:dyDescent="0.35">
      <c r="A26">
        <v>2006</v>
      </c>
      <c r="B26">
        <v>1</v>
      </c>
      <c r="C26">
        <v>470.51</v>
      </c>
      <c r="D26">
        <v>311.52</v>
      </c>
      <c r="E26">
        <v>56.49</v>
      </c>
    </row>
    <row r="27" spans="1:5" x14ac:dyDescent="0.35">
      <c r="A27">
        <v>2006</v>
      </c>
      <c r="B27">
        <v>2</v>
      </c>
      <c r="C27">
        <v>492.78</v>
      </c>
      <c r="D27">
        <v>400.83</v>
      </c>
      <c r="E27">
        <v>46.78</v>
      </c>
    </row>
    <row r="28" spans="1:5" x14ac:dyDescent="0.35">
      <c r="A28">
        <v>2006</v>
      </c>
      <c r="B28">
        <v>3</v>
      </c>
      <c r="C28">
        <v>557.41</v>
      </c>
      <c r="D28">
        <v>319.31</v>
      </c>
      <c r="E28">
        <v>37.29</v>
      </c>
    </row>
    <row r="29" spans="1:5" x14ac:dyDescent="0.35">
      <c r="A29">
        <v>2006</v>
      </c>
      <c r="B29">
        <v>4</v>
      </c>
      <c r="C29">
        <v>459.37</v>
      </c>
      <c r="D29">
        <v>873.12</v>
      </c>
      <c r="E29">
        <v>52.79</v>
      </c>
    </row>
    <row r="30" spans="1:5" x14ac:dyDescent="0.35">
      <c r="A30">
        <v>2007</v>
      </c>
      <c r="B30">
        <v>1</v>
      </c>
      <c r="C30">
        <v>464.21</v>
      </c>
      <c r="D30">
        <v>333.9</v>
      </c>
      <c r="E30">
        <v>58.75</v>
      </c>
    </row>
    <row r="31" spans="1:5" x14ac:dyDescent="0.35">
      <c r="A31">
        <v>2007</v>
      </c>
      <c r="B31">
        <v>2</v>
      </c>
      <c r="C31">
        <v>489.86</v>
      </c>
      <c r="D31">
        <v>470.8</v>
      </c>
      <c r="E31">
        <v>46.92</v>
      </c>
    </row>
    <row r="32" spans="1:5" x14ac:dyDescent="0.35">
      <c r="A32">
        <v>2007</v>
      </c>
      <c r="B32">
        <v>3</v>
      </c>
      <c r="C32">
        <v>529.32000000000005</v>
      </c>
      <c r="D32">
        <v>233.83</v>
      </c>
      <c r="E32">
        <v>42.27</v>
      </c>
    </row>
    <row r="33" spans="1:5" x14ac:dyDescent="0.35">
      <c r="A33">
        <v>2007</v>
      </c>
      <c r="B33">
        <v>4</v>
      </c>
      <c r="C33">
        <v>528.98</v>
      </c>
      <c r="D33">
        <v>581.59</v>
      </c>
      <c r="E33">
        <v>55.81</v>
      </c>
    </row>
    <row r="34" spans="1:5" x14ac:dyDescent="0.35">
      <c r="A34">
        <v>2008</v>
      </c>
      <c r="B34">
        <v>1</v>
      </c>
      <c r="C34">
        <v>482.91</v>
      </c>
      <c r="D34">
        <v>404.02</v>
      </c>
      <c r="E34">
        <v>52.87</v>
      </c>
    </row>
    <row r="35" spans="1:5" x14ac:dyDescent="0.35">
      <c r="A35">
        <v>2008</v>
      </c>
      <c r="B35">
        <v>2</v>
      </c>
      <c r="C35">
        <v>383.64</v>
      </c>
      <c r="D35">
        <v>327.60000000000002</v>
      </c>
      <c r="E35">
        <v>43.71</v>
      </c>
    </row>
    <row r="36" spans="1:5" x14ac:dyDescent="0.35">
      <c r="A36">
        <v>2008</v>
      </c>
      <c r="B36">
        <v>3</v>
      </c>
      <c r="C36">
        <v>533.02</v>
      </c>
      <c r="D36">
        <v>311.60000000000002</v>
      </c>
      <c r="E36">
        <v>48.09</v>
      </c>
    </row>
    <row r="37" spans="1:5" x14ac:dyDescent="0.35">
      <c r="A37">
        <v>2008</v>
      </c>
      <c r="B37">
        <v>4</v>
      </c>
      <c r="C37">
        <v>479.56</v>
      </c>
      <c r="D37">
        <v>797.62</v>
      </c>
      <c r="E37">
        <v>44.67</v>
      </c>
    </row>
    <row r="38" spans="1:5" x14ac:dyDescent="0.35">
      <c r="A38">
        <v>2009</v>
      </c>
      <c r="B38">
        <v>1</v>
      </c>
      <c r="C38">
        <v>485.73</v>
      </c>
      <c r="D38">
        <v>293.02999999999997</v>
      </c>
      <c r="E38">
        <v>51.5</v>
      </c>
    </row>
    <row r="39" spans="1:5" x14ac:dyDescent="0.35">
      <c r="A39">
        <v>2009</v>
      </c>
      <c r="B39">
        <v>2</v>
      </c>
      <c r="C39">
        <v>513.79999999999995</v>
      </c>
      <c r="D39">
        <v>597.66999999999996</v>
      </c>
      <c r="E39">
        <v>49.8</v>
      </c>
    </row>
    <row r="40" spans="1:5" x14ac:dyDescent="0.35">
      <c r="A40">
        <v>2009</v>
      </c>
      <c r="B40">
        <v>3</v>
      </c>
      <c r="C40">
        <v>560.04999999999995</v>
      </c>
      <c r="D40">
        <v>299.93</v>
      </c>
      <c r="E40">
        <v>45.15</v>
      </c>
    </row>
    <row r="41" spans="1:5" x14ac:dyDescent="0.35">
      <c r="A41">
        <v>2009</v>
      </c>
      <c r="B41">
        <v>4</v>
      </c>
      <c r="C41">
        <v>492.09</v>
      </c>
      <c r="D41">
        <v>663.92</v>
      </c>
      <c r="E41">
        <v>52.57</v>
      </c>
    </row>
    <row r="42" spans="1:5" x14ac:dyDescent="0.35">
      <c r="A42">
        <v>2010</v>
      </c>
      <c r="B42">
        <v>1</v>
      </c>
      <c r="C42">
        <v>433.29</v>
      </c>
      <c r="D42">
        <v>348.48</v>
      </c>
      <c r="E42">
        <v>45.42</v>
      </c>
    </row>
    <row r="43" spans="1:5" x14ac:dyDescent="0.35">
      <c r="A43">
        <v>2010</v>
      </c>
      <c r="B43">
        <v>2</v>
      </c>
      <c r="C43">
        <v>382.94</v>
      </c>
      <c r="D43">
        <v>513.17999999999995</v>
      </c>
      <c r="E43">
        <v>45.24</v>
      </c>
    </row>
    <row r="44" spans="1:5" x14ac:dyDescent="0.35">
      <c r="A44">
        <v>2010</v>
      </c>
      <c r="B44">
        <v>3</v>
      </c>
      <c r="C44">
        <v>562.35</v>
      </c>
      <c r="D44">
        <v>461.63</v>
      </c>
      <c r="E44">
        <v>38.96</v>
      </c>
    </row>
    <row r="45" spans="1:5" x14ac:dyDescent="0.35">
      <c r="A45">
        <v>2010</v>
      </c>
      <c r="B45">
        <v>4</v>
      </c>
      <c r="C45">
        <v>517.21</v>
      </c>
      <c r="D45">
        <v>594.20000000000005</v>
      </c>
      <c r="E45">
        <v>53.02</v>
      </c>
    </row>
    <row r="46" spans="1:5" x14ac:dyDescent="0.35">
      <c r="A46">
        <v>2011</v>
      </c>
      <c r="B46">
        <v>1</v>
      </c>
      <c r="C46">
        <v>457.14</v>
      </c>
      <c r="D46">
        <v>298.01</v>
      </c>
      <c r="E46">
        <v>52.3</v>
      </c>
    </row>
    <row r="47" spans="1:5" x14ac:dyDescent="0.35">
      <c r="A47">
        <v>2011</v>
      </c>
      <c r="B47">
        <v>2</v>
      </c>
      <c r="C47">
        <v>432.31</v>
      </c>
      <c r="D47">
        <v>575.46</v>
      </c>
      <c r="E47">
        <v>56.07</v>
      </c>
    </row>
    <row r="48" spans="1:5" x14ac:dyDescent="0.35">
      <c r="A48">
        <v>2011</v>
      </c>
      <c r="B48">
        <v>3</v>
      </c>
      <c r="C48">
        <v>557.54999999999995</v>
      </c>
      <c r="D48">
        <v>515.91</v>
      </c>
      <c r="E48">
        <v>56.23</v>
      </c>
    </row>
    <row r="49" spans="1:5" x14ac:dyDescent="0.35">
      <c r="A49">
        <v>2011</v>
      </c>
      <c r="B49">
        <v>4</v>
      </c>
      <c r="C49">
        <v>502.02</v>
      </c>
      <c r="D49">
        <v>730.91</v>
      </c>
      <c r="E49">
        <v>43.21</v>
      </c>
    </row>
    <row r="50" spans="1:5" x14ac:dyDescent="0.35">
      <c r="A50">
        <v>2012</v>
      </c>
      <c r="B50">
        <v>1</v>
      </c>
      <c r="C50">
        <v>500.9</v>
      </c>
      <c r="D50">
        <v>450.12</v>
      </c>
      <c r="E50">
        <v>53.26</v>
      </c>
    </row>
    <row r="51" spans="1:5" x14ac:dyDescent="0.35">
      <c r="A51">
        <v>2012</v>
      </c>
      <c r="B51">
        <v>2</v>
      </c>
      <c r="C51">
        <v>451.31</v>
      </c>
      <c r="D51">
        <v>263.35000000000002</v>
      </c>
      <c r="E51">
        <v>54.69</v>
      </c>
    </row>
    <row r="52" spans="1:5" x14ac:dyDescent="0.35">
      <c r="A52">
        <v>2012</v>
      </c>
      <c r="B52">
        <v>3</v>
      </c>
      <c r="C52">
        <v>508.3</v>
      </c>
      <c r="D52">
        <v>405.22</v>
      </c>
      <c r="E52">
        <v>47.77</v>
      </c>
    </row>
    <row r="53" spans="1:5" x14ac:dyDescent="0.35">
      <c r="A53">
        <v>2012</v>
      </c>
      <c r="B53">
        <v>4</v>
      </c>
      <c r="C53">
        <v>605.34</v>
      </c>
      <c r="D53">
        <v>631.19000000000005</v>
      </c>
      <c r="E53">
        <v>46.11</v>
      </c>
    </row>
    <row r="54" spans="1:5" x14ac:dyDescent="0.35">
      <c r="A54">
        <v>2013</v>
      </c>
      <c r="B54">
        <v>1</v>
      </c>
      <c r="C54">
        <v>525.54</v>
      </c>
      <c r="D54">
        <v>170.51</v>
      </c>
      <c r="E54">
        <v>51.58</v>
      </c>
    </row>
    <row r="55" spans="1:5" x14ac:dyDescent="0.35">
      <c r="A55">
        <v>2013</v>
      </c>
      <c r="B55">
        <v>2</v>
      </c>
      <c r="C55">
        <v>483.53</v>
      </c>
      <c r="D55">
        <v>240.16</v>
      </c>
      <c r="E55">
        <v>55.43</v>
      </c>
    </row>
    <row r="56" spans="1:5" x14ac:dyDescent="0.35">
      <c r="A56">
        <v>2013</v>
      </c>
      <c r="B56">
        <v>3</v>
      </c>
      <c r="C56">
        <v>468.7</v>
      </c>
      <c r="D56">
        <v>412.96</v>
      </c>
      <c r="E56">
        <v>48.3</v>
      </c>
    </row>
    <row r="57" spans="1:5" x14ac:dyDescent="0.35">
      <c r="A57">
        <v>2013</v>
      </c>
      <c r="B57">
        <v>4</v>
      </c>
      <c r="C57">
        <v>505.54</v>
      </c>
      <c r="D57">
        <v>456.54</v>
      </c>
      <c r="E57">
        <v>42.6</v>
      </c>
    </row>
    <row r="58" spans="1:5" x14ac:dyDescent="0.35">
      <c r="A58">
        <v>2014</v>
      </c>
      <c r="B58">
        <v>1</v>
      </c>
      <c r="C58">
        <v>496.35</v>
      </c>
      <c r="D58">
        <v>394.66</v>
      </c>
      <c r="E58">
        <v>43.68</v>
      </c>
    </row>
    <row r="59" spans="1:5" x14ac:dyDescent="0.35">
      <c r="A59">
        <v>2014</v>
      </c>
      <c r="B59">
        <v>2</v>
      </c>
      <c r="C59">
        <v>489.66</v>
      </c>
      <c r="D59">
        <v>352.08</v>
      </c>
      <c r="E59">
        <v>49.03</v>
      </c>
    </row>
    <row r="60" spans="1:5" x14ac:dyDescent="0.35">
      <c r="A60">
        <v>2014</v>
      </c>
      <c r="B60">
        <v>3</v>
      </c>
      <c r="C60">
        <v>507.31</v>
      </c>
      <c r="D60">
        <v>427.98</v>
      </c>
      <c r="E60">
        <v>49.3</v>
      </c>
    </row>
    <row r="61" spans="1:5" x14ac:dyDescent="0.35">
      <c r="A61">
        <v>2014</v>
      </c>
      <c r="B61">
        <v>4</v>
      </c>
      <c r="C61">
        <v>499.01</v>
      </c>
      <c r="D61">
        <v>667.12</v>
      </c>
      <c r="E61">
        <v>52.05</v>
      </c>
    </row>
    <row r="62" spans="1:5" x14ac:dyDescent="0.35">
      <c r="A62">
        <v>2015</v>
      </c>
      <c r="B62">
        <v>1</v>
      </c>
      <c r="C62">
        <v>522.97</v>
      </c>
      <c r="D62">
        <v>203.31</v>
      </c>
      <c r="E62">
        <v>47.64</v>
      </c>
    </row>
    <row r="63" spans="1:5" x14ac:dyDescent="0.35">
      <c r="A63">
        <v>2015</v>
      </c>
      <c r="B63">
        <v>2</v>
      </c>
      <c r="C63">
        <v>547.82000000000005</v>
      </c>
      <c r="D63">
        <v>325.55</v>
      </c>
      <c r="E63">
        <v>46.67</v>
      </c>
    </row>
    <row r="64" spans="1:5" x14ac:dyDescent="0.35">
      <c r="A64">
        <v>2015</v>
      </c>
      <c r="B64">
        <v>3</v>
      </c>
      <c r="C64">
        <v>457.35</v>
      </c>
      <c r="D64">
        <v>311.68</v>
      </c>
      <c r="E64">
        <v>53.79</v>
      </c>
    </row>
    <row r="65" spans="1:5" x14ac:dyDescent="0.35">
      <c r="A65">
        <v>2015</v>
      </c>
      <c r="B65">
        <v>4</v>
      </c>
      <c r="C65">
        <v>547.38</v>
      </c>
      <c r="D65">
        <v>536.22</v>
      </c>
      <c r="E65">
        <v>47.8</v>
      </c>
    </row>
    <row r="66" spans="1:5" x14ac:dyDescent="0.35">
      <c r="A66">
        <v>2016</v>
      </c>
      <c r="B66">
        <v>1</v>
      </c>
      <c r="C66">
        <v>697.57</v>
      </c>
      <c r="D66">
        <v>255.02</v>
      </c>
      <c r="E66">
        <v>46.52</v>
      </c>
    </row>
    <row r="67" spans="1:5" x14ac:dyDescent="0.35">
      <c r="A67">
        <v>2016</v>
      </c>
      <c r="B67">
        <v>2</v>
      </c>
      <c r="C67">
        <v>497.03</v>
      </c>
      <c r="D67">
        <v>502.51</v>
      </c>
      <c r="E67">
        <v>59.16</v>
      </c>
    </row>
    <row r="68" spans="1:5" x14ac:dyDescent="0.35">
      <c r="A68">
        <v>2016</v>
      </c>
      <c r="B68">
        <v>3</v>
      </c>
      <c r="C68">
        <v>497.57</v>
      </c>
      <c r="D68">
        <v>239.04</v>
      </c>
      <c r="E68">
        <v>46.75</v>
      </c>
    </row>
    <row r="69" spans="1:5" x14ac:dyDescent="0.35">
      <c r="A69">
        <v>2016</v>
      </c>
      <c r="B69">
        <v>4</v>
      </c>
      <c r="C69">
        <v>556.28</v>
      </c>
      <c r="D69">
        <v>524.54999999999995</v>
      </c>
      <c r="E69">
        <v>41.74</v>
      </c>
    </row>
    <row r="70" spans="1:5" x14ac:dyDescent="0.35">
      <c r="A70">
        <v>2017</v>
      </c>
      <c r="B70">
        <v>1</v>
      </c>
      <c r="C70">
        <v>576.99</v>
      </c>
      <c r="D70">
        <v>334.18</v>
      </c>
      <c r="E70">
        <v>51.09</v>
      </c>
    </row>
    <row r="71" spans="1:5" x14ac:dyDescent="0.35">
      <c r="A71">
        <v>2017</v>
      </c>
      <c r="B71">
        <v>2</v>
      </c>
      <c r="C71">
        <v>513.29999999999995</v>
      </c>
      <c r="D71">
        <v>348.05</v>
      </c>
      <c r="E71">
        <v>54.73</v>
      </c>
    </row>
    <row r="72" spans="1:5" x14ac:dyDescent="0.35">
      <c r="A72">
        <v>2017</v>
      </c>
      <c r="B72">
        <v>3</v>
      </c>
      <c r="C72">
        <v>384.61</v>
      </c>
      <c r="D72">
        <v>355.84</v>
      </c>
      <c r="E72">
        <v>57.36</v>
      </c>
    </row>
    <row r="73" spans="1:5" x14ac:dyDescent="0.35">
      <c r="A73">
        <v>2017</v>
      </c>
      <c r="B73">
        <v>4</v>
      </c>
      <c r="C73">
        <v>505.04</v>
      </c>
      <c r="D73">
        <v>581.72</v>
      </c>
      <c r="E73">
        <v>45.53</v>
      </c>
    </row>
    <row r="74" spans="1:5" x14ac:dyDescent="0.35">
      <c r="A74">
        <v>2018</v>
      </c>
      <c r="B74">
        <v>1</v>
      </c>
      <c r="C74">
        <v>597.45000000000005</v>
      </c>
      <c r="D74">
        <v>302.63</v>
      </c>
      <c r="E74">
        <v>44.07</v>
      </c>
    </row>
    <row r="75" spans="1:5" x14ac:dyDescent="0.35">
      <c r="A75">
        <v>2018</v>
      </c>
      <c r="B75">
        <v>2</v>
      </c>
      <c r="C75">
        <v>615.45000000000005</v>
      </c>
      <c r="D75">
        <v>343.63</v>
      </c>
      <c r="E75">
        <v>59.82</v>
      </c>
    </row>
    <row r="76" spans="1:5" x14ac:dyDescent="0.35">
      <c r="A76">
        <v>2018</v>
      </c>
      <c r="B76">
        <v>3</v>
      </c>
      <c r="C76">
        <v>549.53</v>
      </c>
      <c r="D76">
        <v>607.95000000000005</v>
      </c>
      <c r="E76">
        <v>56.8</v>
      </c>
    </row>
    <row r="77" spans="1:5" x14ac:dyDescent="0.35">
      <c r="A77">
        <v>2018</v>
      </c>
      <c r="B77">
        <v>4</v>
      </c>
      <c r="C77">
        <v>563.91</v>
      </c>
      <c r="D77">
        <v>661.21</v>
      </c>
      <c r="E77">
        <v>40.909999999999997</v>
      </c>
    </row>
    <row r="78" spans="1:5" x14ac:dyDescent="0.35">
      <c r="A78">
        <v>2019</v>
      </c>
      <c r="B78">
        <v>1</v>
      </c>
      <c r="C78">
        <v>571.86</v>
      </c>
      <c r="D78">
        <v>301.38</v>
      </c>
      <c r="E78">
        <v>38.94</v>
      </c>
    </row>
    <row r="79" spans="1:5" x14ac:dyDescent="0.35">
      <c r="A79">
        <v>2019</v>
      </c>
      <c r="B79">
        <v>2</v>
      </c>
      <c r="C79">
        <v>542.41</v>
      </c>
      <c r="D79">
        <v>465.01</v>
      </c>
      <c r="E79">
        <v>58.57</v>
      </c>
    </row>
    <row r="80" spans="1:5" x14ac:dyDescent="0.35">
      <c r="A80">
        <v>2019</v>
      </c>
      <c r="B80">
        <v>3</v>
      </c>
      <c r="C80">
        <v>422.02</v>
      </c>
      <c r="D80">
        <v>445.49</v>
      </c>
      <c r="E80">
        <v>49.45</v>
      </c>
    </row>
    <row r="81" spans="1:5" x14ac:dyDescent="0.35">
      <c r="A81">
        <v>2019</v>
      </c>
      <c r="B81">
        <v>4</v>
      </c>
      <c r="C81">
        <v>583.86</v>
      </c>
      <c r="D81">
        <v>485.41</v>
      </c>
      <c r="E81">
        <v>40.090000000000003</v>
      </c>
    </row>
    <row r="82" spans="1:5" x14ac:dyDescent="0.35">
      <c r="A82">
        <v>2020</v>
      </c>
      <c r="B82">
        <v>1</v>
      </c>
      <c r="C82">
        <v>639.30999999999995</v>
      </c>
      <c r="D82">
        <v>164.42</v>
      </c>
      <c r="E82">
        <v>40.33</v>
      </c>
    </row>
    <row r="83" spans="1:5" x14ac:dyDescent="0.35">
      <c r="A83">
        <v>2020</v>
      </c>
      <c r="B83">
        <v>2</v>
      </c>
      <c r="C83">
        <v>528.03</v>
      </c>
      <c r="D83">
        <v>401.9</v>
      </c>
      <c r="E83">
        <v>68.86</v>
      </c>
    </row>
    <row r="84" spans="1:5" x14ac:dyDescent="0.35">
      <c r="A84">
        <v>2020</v>
      </c>
      <c r="B84">
        <v>3</v>
      </c>
      <c r="C84">
        <v>464.96</v>
      </c>
      <c r="D84">
        <v>469.8</v>
      </c>
      <c r="E84">
        <v>53.96</v>
      </c>
    </row>
    <row r="85" spans="1:5" x14ac:dyDescent="0.35">
      <c r="A85">
        <v>2020</v>
      </c>
      <c r="B85">
        <v>4</v>
      </c>
      <c r="C85">
        <v>532.15</v>
      </c>
      <c r="D85">
        <v>591.65</v>
      </c>
      <c r="E85">
        <v>41.03</v>
      </c>
    </row>
    <row r="86" spans="1:5" x14ac:dyDescent="0.35">
      <c r="A86">
        <v>2021</v>
      </c>
      <c r="B86">
        <v>1</v>
      </c>
      <c r="C86">
        <v>568.64</v>
      </c>
      <c r="D86">
        <v>317.36</v>
      </c>
      <c r="E86">
        <v>42.06</v>
      </c>
    </row>
    <row r="87" spans="1:5" x14ac:dyDescent="0.35">
      <c r="A87">
        <v>2021</v>
      </c>
      <c r="B87">
        <v>2</v>
      </c>
      <c r="C87">
        <v>541.53</v>
      </c>
      <c r="D87">
        <v>324.08999999999997</v>
      </c>
      <c r="E87">
        <v>63.47</v>
      </c>
    </row>
    <row r="88" spans="1:5" x14ac:dyDescent="0.35">
      <c r="A88">
        <v>2021</v>
      </c>
      <c r="B88">
        <v>3</v>
      </c>
      <c r="C88">
        <v>465.15</v>
      </c>
      <c r="D88">
        <v>395.81</v>
      </c>
      <c r="E88">
        <v>52.57</v>
      </c>
    </row>
    <row r="89" spans="1:5" x14ac:dyDescent="0.35">
      <c r="A89">
        <v>2021</v>
      </c>
      <c r="B89">
        <v>4</v>
      </c>
      <c r="C89">
        <v>533.26</v>
      </c>
      <c r="D89">
        <v>543.53</v>
      </c>
      <c r="E89">
        <v>39.06</v>
      </c>
    </row>
    <row r="90" spans="1:5" x14ac:dyDescent="0.35">
      <c r="A90">
        <v>2022</v>
      </c>
      <c r="B90">
        <v>1</v>
      </c>
      <c r="C90">
        <v>597.08000000000004</v>
      </c>
      <c r="D90">
        <v>233.13</v>
      </c>
      <c r="E90">
        <v>35.090000000000003</v>
      </c>
    </row>
    <row r="91" spans="1:5" x14ac:dyDescent="0.35">
      <c r="A91">
        <v>2022</v>
      </c>
      <c r="B91">
        <v>2</v>
      </c>
      <c r="C91">
        <v>636.65</v>
      </c>
      <c r="D91">
        <v>342.54</v>
      </c>
      <c r="E91">
        <v>54.11</v>
      </c>
    </row>
    <row r="92" spans="1:5" x14ac:dyDescent="0.35">
      <c r="A92">
        <v>2022</v>
      </c>
      <c r="B92">
        <v>3</v>
      </c>
      <c r="C92">
        <v>470.35</v>
      </c>
      <c r="D92">
        <v>457.42</v>
      </c>
      <c r="E92">
        <v>45.99</v>
      </c>
    </row>
    <row r="93" spans="1:5" x14ac:dyDescent="0.35">
      <c r="A93">
        <v>2022</v>
      </c>
      <c r="B93">
        <v>4</v>
      </c>
      <c r="C93">
        <v>529.98</v>
      </c>
      <c r="D93">
        <v>457.06</v>
      </c>
      <c r="E93">
        <v>35.92</v>
      </c>
    </row>
    <row r="94" spans="1:5" x14ac:dyDescent="0.35">
      <c r="A94">
        <v>2023</v>
      </c>
      <c r="B94">
        <v>1</v>
      </c>
      <c r="C94">
        <v>671.17</v>
      </c>
      <c r="D94">
        <v>238.94</v>
      </c>
      <c r="E94">
        <v>30.39</v>
      </c>
    </row>
    <row r="95" spans="1:5" x14ac:dyDescent="0.35">
      <c r="A95">
        <v>2023</v>
      </c>
      <c r="B95">
        <v>2</v>
      </c>
      <c r="C95">
        <v>651.48</v>
      </c>
      <c r="D95">
        <v>333.05</v>
      </c>
      <c r="E95">
        <v>55.5</v>
      </c>
    </row>
    <row r="96" spans="1:5" x14ac:dyDescent="0.35">
      <c r="A96">
        <v>2023</v>
      </c>
      <c r="B96">
        <v>3</v>
      </c>
      <c r="C96">
        <v>328.22</v>
      </c>
      <c r="D96">
        <v>274.83999999999997</v>
      </c>
      <c r="E96">
        <v>61.27</v>
      </c>
    </row>
    <row r="97" spans="1:5" x14ac:dyDescent="0.35">
      <c r="A97">
        <v>2023</v>
      </c>
      <c r="B97">
        <v>4</v>
      </c>
      <c r="C97">
        <v>628.94000000000005</v>
      </c>
      <c r="D97">
        <v>521.25</v>
      </c>
      <c r="E97">
        <v>35.049999999999997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7633-A4FD-4ED8-B832-F720EA759B55}">
  <dimension ref="B2:F6"/>
  <sheetViews>
    <sheetView workbookViewId="0">
      <selection activeCell="F10" sqref="F10"/>
    </sheetView>
  </sheetViews>
  <sheetFormatPr defaultRowHeight="14.5" x14ac:dyDescent="0.35"/>
  <cols>
    <col min="2" max="2" width="9.08984375" customWidth="1"/>
    <col min="3" max="3" width="11.90625" bestFit="1" customWidth="1"/>
    <col min="4" max="4" width="10.36328125" bestFit="1" customWidth="1"/>
    <col min="5" max="5" width="13.1796875" customWidth="1"/>
    <col min="6" max="6" width="16.1796875" customWidth="1"/>
  </cols>
  <sheetData>
    <row r="2" spans="2:6" x14ac:dyDescent="0.35"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2:6" x14ac:dyDescent="0.35">
      <c r="B3">
        <v>1</v>
      </c>
      <c r="C3" s="3">
        <f>AVERAGEIF('Past Demand &amp; Production'!B2:B97,B3,'Past Demand &amp; Production'!C2:C97)</f>
        <v>506.99916666666667</v>
      </c>
      <c r="D3" s="3">
        <f>AVERAGEIF('Past Demand &amp; Production'!B2:B97,B3,'Past Demand &amp; Production'!D2:D97)</f>
        <v>314.99875000000003</v>
      </c>
      <c r="E3" s="3">
        <f>D3*0.1</f>
        <v>31.499875000000003</v>
      </c>
      <c r="F3" s="4">
        <f>AVERAGEIF('Past Demand &amp; Production'!B2:B97,B3,'Past Demand &amp; Production'!E2:E97)</f>
        <v>50.400416666666665</v>
      </c>
    </row>
    <row r="4" spans="2:6" x14ac:dyDescent="0.35">
      <c r="B4">
        <v>2</v>
      </c>
      <c r="C4" s="3">
        <f>AVERAGEIF('Past Demand &amp; Production'!B2:B97,B4,'Past Demand &amp; Production'!C2:C97)</f>
        <v>474.99958333333331</v>
      </c>
      <c r="D4" s="3">
        <f>AVERAGEIF('Past Demand &amp; Production'!B2:B97,B4,'Past Demand &amp; Production'!D2:D97)</f>
        <v>412.99875000000003</v>
      </c>
      <c r="E4" s="3">
        <f t="shared" ref="E4:E6" si="0">D4*0.1</f>
        <v>41.299875000000007</v>
      </c>
      <c r="F4" s="4">
        <f>AVERAGEIF('Past Demand &amp; Production'!B2:B97,B4,'Past Demand &amp; Production'!E2:E97)</f>
        <v>49.959583333333335</v>
      </c>
    </row>
    <row r="5" spans="2:6" x14ac:dyDescent="0.35">
      <c r="B5">
        <v>3</v>
      </c>
      <c r="C5" s="3">
        <f>AVERAGEIF('Past Demand &amp; Production'!B2:B97,B5,'Past Demand &amp; Production'!C2:C97)</f>
        <v>519.00125000000003</v>
      </c>
      <c r="D5" s="3">
        <f>AVERAGEIF('Past Demand &amp; Production'!B2:B97,B5,'Past Demand &amp; Production'!D2:D97)</f>
        <v>357.00041666666669</v>
      </c>
      <c r="E5" s="3">
        <f t="shared" si="0"/>
        <v>35.700041666666671</v>
      </c>
      <c r="F5" s="4">
        <f>AVERAGEIF('Past Demand &amp; Production'!B2:B97,B5,'Past Demand &amp; Production'!E2:E97)</f>
        <v>46.728749999999998</v>
      </c>
    </row>
    <row r="6" spans="2:6" x14ac:dyDescent="0.35">
      <c r="B6">
        <v>4</v>
      </c>
      <c r="C6" s="3">
        <f>AVERAGEIF('Past Demand &amp; Production'!B2:B97,B6,'Past Demand &amp; Production'!C2:C97)</f>
        <v>499</v>
      </c>
      <c r="D6" s="3">
        <f>AVERAGEIF('Past Demand &amp; Production'!B2:B97,B6,'Past Demand &amp; Production'!D2:D97)</f>
        <v>649.99958333333336</v>
      </c>
      <c r="E6" s="3">
        <f t="shared" si="0"/>
        <v>64.999958333333339</v>
      </c>
      <c r="F6" s="4">
        <f>AVERAGEIF('Past Demand &amp; Production'!B2:B97,B6,'Past Demand &amp; Production'!E2:E97)</f>
        <v>47.441249999999997</v>
      </c>
    </row>
  </sheetData>
  <conditionalFormatting sqref="C3:C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D744-0F0F-496A-8509-46938F5F7904}">
  <dimension ref="A1:H17"/>
  <sheetViews>
    <sheetView tabSelected="1" workbookViewId="0">
      <selection activeCell="L17" sqref="L17"/>
    </sheetView>
  </sheetViews>
  <sheetFormatPr defaultRowHeight="14.5" x14ac:dyDescent="0.35"/>
  <cols>
    <col min="1" max="1" width="22.54296875" bestFit="1" customWidth="1"/>
    <col min="2" max="2" width="8.984375E-2" customWidth="1"/>
  </cols>
  <sheetData>
    <row r="1" spans="1:6" x14ac:dyDescent="0.35">
      <c r="A1" s="7"/>
      <c r="B1" s="7"/>
      <c r="C1" s="19">
        <v>1</v>
      </c>
      <c r="D1" s="19">
        <v>2</v>
      </c>
      <c r="E1" s="19">
        <v>3</v>
      </c>
      <c r="F1" s="19">
        <v>4</v>
      </c>
    </row>
    <row r="2" spans="1:6" x14ac:dyDescent="0.35">
      <c r="A2" s="20" t="s">
        <v>13</v>
      </c>
      <c r="B2" s="8"/>
      <c r="C2" s="9">
        <v>200</v>
      </c>
      <c r="D2" s="10">
        <f>C5</f>
        <v>31</v>
      </c>
      <c r="E2" s="10">
        <f>D5</f>
        <v>41</v>
      </c>
      <c r="F2" s="10">
        <f>E5</f>
        <v>564</v>
      </c>
    </row>
    <row r="3" spans="1:6" x14ac:dyDescent="0.35">
      <c r="A3" s="20" t="s">
        <v>14</v>
      </c>
      <c r="B3" s="8"/>
      <c r="C3" s="11">
        <v>338</v>
      </c>
      <c r="D3" s="11">
        <v>485</v>
      </c>
      <c r="E3" s="11">
        <v>1042</v>
      </c>
      <c r="F3" s="11">
        <v>0</v>
      </c>
    </row>
    <row r="4" spans="1:6" x14ac:dyDescent="0.35">
      <c r="A4" s="20" t="s">
        <v>15</v>
      </c>
      <c r="B4" s="8"/>
      <c r="C4" s="9">
        <v>507</v>
      </c>
      <c r="D4" s="9">
        <v>475</v>
      </c>
      <c r="E4" s="9">
        <v>519</v>
      </c>
      <c r="F4" s="9">
        <v>499</v>
      </c>
    </row>
    <row r="5" spans="1:6" x14ac:dyDescent="0.35">
      <c r="A5" s="20" t="s">
        <v>16</v>
      </c>
      <c r="B5" s="8"/>
      <c r="C5" s="2">
        <f>C2+C3-C4</f>
        <v>31</v>
      </c>
      <c r="D5" s="2">
        <f>D2+D3-D4</f>
        <v>41</v>
      </c>
      <c r="E5" s="2">
        <f>E2+E3-E4</f>
        <v>564</v>
      </c>
      <c r="F5" s="2">
        <f>F2+F3-F4</f>
        <v>65</v>
      </c>
    </row>
    <row r="6" spans="1:6" x14ac:dyDescent="0.35">
      <c r="A6" s="7"/>
      <c r="B6" s="7"/>
      <c r="C6" s="12"/>
      <c r="D6" s="12"/>
      <c r="E6" s="12"/>
      <c r="F6" s="12"/>
    </row>
    <row r="7" spans="1:6" x14ac:dyDescent="0.35">
      <c r="A7" s="20" t="s">
        <v>17</v>
      </c>
      <c r="B7" s="8"/>
      <c r="C7" s="9">
        <v>507</v>
      </c>
      <c r="D7" s="9">
        <v>475</v>
      </c>
      <c r="E7" s="9">
        <v>519</v>
      </c>
      <c r="F7" s="9">
        <v>499</v>
      </c>
    </row>
    <row r="8" spans="1:6" x14ac:dyDescent="0.35">
      <c r="A8" s="13"/>
      <c r="B8" s="13"/>
      <c r="C8" s="13"/>
      <c r="D8" s="13"/>
      <c r="E8" s="13"/>
      <c r="F8" s="13"/>
    </row>
    <row r="9" spans="1:6" x14ac:dyDescent="0.35">
      <c r="A9" s="20" t="s">
        <v>18</v>
      </c>
      <c r="B9" s="8"/>
      <c r="C9" s="10">
        <v>31</v>
      </c>
      <c r="D9" s="10">
        <v>41</v>
      </c>
      <c r="E9" s="10">
        <v>36</v>
      </c>
      <c r="F9" s="10">
        <v>65</v>
      </c>
    </row>
    <row r="10" spans="1:6" x14ac:dyDescent="0.35">
      <c r="A10" s="8"/>
      <c r="B10" s="8"/>
      <c r="C10" s="10"/>
      <c r="D10" s="10"/>
      <c r="E10" s="10"/>
      <c r="F10" s="10"/>
    </row>
    <row r="11" spans="1:6" x14ac:dyDescent="0.35">
      <c r="A11" s="20" t="s">
        <v>19</v>
      </c>
      <c r="B11" s="13"/>
      <c r="C11" s="10">
        <f>(C2+C5)/3</f>
        <v>77</v>
      </c>
      <c r="D11" s="10">
        <f t="shared" ref="D11:F11" si="0">(D2+D5)/3</f>
        <v>24</v>
      </c>
      <c r="E11" s="10">
        <f t="shared" si="0"/>
        <v>201.66666666666666</v>
      </c>
      <c r="F11" s="10">
        <f t="shared" si="0"/>
        <v>209.66666666666666</v>
      </c>
    </row>
    <row r="12" spans="1:6" x14ac:dyDescent="0.35">
      <c r="A12" s="13"/>
      <c r="B12" s="13"/>
      <c r="C12" s="13"/>
      <c r="D12" s="13"/>
      <c r="E12" s="13"/>
      <c r="F12" s="13"/>
    </row>
    <row r="13" spans="1:6" x14ac:dyDescent="0.35">
      <c r="A13" s="20" t="s">
        <v>20</v>
      </c>
      <c r="B13" s="8"/>
      <c r="C13" s="14">
        <f>'Data Analysis'!F3</f>
        <v>50.400416666666665</v>
      </c>
      <c r="D13" s="14">
        <f>'Data Analysis'!F4</f>
        <v>49.959583333333335</v>
      </c>
      <c r="E13" s="14">
        <f>'Data Analysis'!F5</f>
        <v>46.728749999999998</v>
      </c>
      <c r="F13" s="14">
        <f>'Data Analysis'!F6</f>
        <v>47.441249999999997</v>
      </c>
    </row>
    <row r="14" spans="1:6" x14ac:dyDescent="0.35">
      <c r="A14" s="17"/>
      <c r="B14" s="17"/>
      <c r="C14" s="10"/>
      <c r="D14" s="10"/>
      <c r="E14" s="10"/>
      <c r="F14" s="10"/>
    </row>
    <row r="15" spans="1:6" x14ac:dyDescent="0.35">
      <c r="A15" s="21" t="s">
        <v>22</v>
      </c>
      <c r="B15" s="17"/>
      <c r="C15" s="18">
        <f>C13*C3</f>
        <v>17035.340833333332</v>
      </c>
      <c r="D15" s="18">
        <f>D13*D3</f>
        <v>24230.397916666669</v>
      </c>
      <c r="E15" s="18">
        <f>E13*E3</f>
        <v>48691.357499999998</v>
      </c>
      <c r="F15" s="18">
        <f>F13*F3</f>
        <v>0</v>
      </c>
    </row>
    <row r="16" spans="1:6" x14ac:dyDescent="0.35">
      <c r="A16" s="1"/>
      <c r="B16" s="1"/>
      <c r="C16" s="1"/>
      <c r="D16" s="1"/>
      <c r="E16" s="1"/>
      <c r="F16" s="1"/>
    </row>
    <row r="17" spans="1:8" x14ac:dyDescent="0.35">
      <c r="A17" s="1"/>
      <c r="B17" s="1"/>
      <c r="C17" s="1"/>
      <c r="D17" s="1"/>
      <c r="E17" s="1"/>
      <c r="F17" s="1"/>
      <c r="G17" s="5" t="s">
        <v>24</v>
      </c>
      <c r="H17" s="6">
        <f>SUM(C15:F15)</f>
        <v>89957.096250000002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6E37-DF86-4579-B71B-A91273ABD22B}">
  <dimension ref="A1:H19"/>
  <sheetViews>
    <sheetView workbookViewId="0">
      <selection activeCell="J17" sqref="J17"/>
    </sheetView>
  </sheetViews>
  <sheetFormatPr defaultRowHeight="14.5" x14ac:dyDescent="0.35"/>
  <cols>
    <col min="1" max="1" width="22.54296875" bestFit="1" customWidth="1"/>
    <col min="2" max="2" width="8.984375E-2" customWidth="1"/>
  </cols>
  <sheetData>
    <row r="1" spans="1:6" x14ac:dyDescent="0.35">
      <c r="A1" s="7"/>
      <c r="B1" s="7"/>
      <c r="C1" s="19">
        <v>1</v>
      </c>
      <c r="D1" s="19">
        <v>2</v>
      </c>
      <c r="E1" s="19">
        <v>3</v>
      </c>
      <c r="F1" s="19">
        <v>4</v>
      </c>
    </row>
    <row r="2" spans="1:6" x14ac:dyDescent="0.35">
      <c r="A2" s="20" t="s">
        <v>13</v>
      </c>
      <c r="B2" s="8"/>
      <c r="C2" s="9">
        <v>200</v>
      </c>
      <c r="D2" s="10">
        <f>C5</f>
        <v>65</v>
      </c>
      <c r="E2" s="10">
        <f>D5</f>
        <v>65</v>
      </c>
      <c r="F2" s="10">
        <f>E5</f>
        <v>65</v>
      </c>
    </row>
    <row r="3" spans="1:6" x14ac:dyDescent="0.35">
      <c r="A3" s="20" t="s">
        <v>14</v>
      </c>
      <c r="B3" s="8"/>
      <c r="C3" s="11">
        <v>372</v>
      </c>
      <c r="D3" s="11">
        <v>475</v>
      </c>
      <c r="E3" s="11">
        <v>519</v>
      </c>
      <c r="F3" s="11">
        <v>499</v>
      </c>
    </row>
    <row r="4" spans="1:6" x14ac:dyDescent="0.35">
      <c r="A4" s="20" t="s">
        <v>15</v>
      </c>
      <c r="B4" s="8"/>
      <c r="C4" s="9">
        <v>507</v>
      </c>
      <c r="D4" s="9">
        <v>475</v>
      </c>
      <c r="E4" s="9">
        <v>519</v>
      </c>
      <c r="F4" s="9">
        <v>499</v>
      </c>
    </row>
    <row r="5" spans="1:6" x14ac:dyDescent="0.35">
      <c r="A5" s="20" t="s">
        <v>16</v>
      </c>
      <c r="B5" s="8"/>
      <c r="C5" s="2">
        <f>C2+C3-C4</f>
        <v>65</v>
      </c>
      <c r="D5" s="2">
        <f>D2+D3-D4</f>
        <v>65</v>
      </c>
      <c r="E5" s="2">
        <f>E2+E3-E4</f>
        <v>65</v>
      </c>
      <c r="F5" s="2">
        <f>F2+F3-F4</f>
        <v>65</v>
      </c>
    </row>
    <row r="6" spans="1:6" x14ac:dyDescent="0.35">
      <c r="A6" s="7"/>
      <c r="B6" s="7"/>
      <c r="C6" s="12"/>
      <c r="D6" s="12"/>
      <c r="E6" s="12"/>
      <c r="F6" s="12"/>
    </row>
    <row r="7" spans="1:6" x14ac:dyDescent="0.35">
      <c r="A7" s="20" t="s">
        <v>17</v>
      </c>
      <c r="B7" s="8"/>
      <c r="C7" s="9">
        <v>507</v>
      </c>
      <c r="D7" s="9">
        <v>475</v>
      </c>
      <c r="E7" s="9">
        <v>519</v>
      </c>
      <c r="F7" s="9">
        <v>499</v>
      </c>
    </row>
    <row r="8" spans="1:6" x14ac:dyDescent="0.35">
      <c r="A8" s="13"/>
      <c r="B8" s="13"/>
      <c r="C8" s="13"/>
      <c r="D8" s="13"/>
      <c r="E8" s="13"/>
      <c r="F8" s="13"/>
    </row>
    <row r="9" spans="1:6" x14ac:dyDescent="0.35">
      <c r="A9" s="20" t="s">
        <v>18</v>
      </c>
      <c r="B9" s="8"/>
      <c r="C9" s="10">
        <v>31</v>
      </c>
      <c r="D9" s="10">
        <v>41</v>
      </c>
      <c r="E9" s="10">
        <v>36</v>
      </c>
      <c r="F9" s="10">
        <v>65</v>
      </c>
    </row>
    <row r="10" spans="1:6" x14ac:dyDescent="0.35">
      <c r="A10" s="8"/>
      <c r="B10" s="8"/>
      <c r="C10" s="10"/>
      <c r="D10" s="10"/>
      <c r="E10" s="10"/>
      <c r="F10" s="10"/>
    </row>
    <row r="11" spans="1:6" x14ac:dyDescent="0.35">
      <c r="A11" s="20" t="s">
        <v>19</v>
      </c>
      <c r="B11" s="13"/>
      <c r="C11" s="10">
        <f>(C2+C5)/3</f>
        <v>88.333333333333329</v>
      </c>
      <c r="D11" s="10">
        <f t="shared" ref="D11:F11" si="0">(D2+D5)/3</f>
        <v>43.333333333333336</v>
      </c>
      <c r="E11" s="10">
        <f t="shared" si="0"/>
        <v>43.333333333333336</v>
      </c>
      <c r="F11" s="10">
        <f t="shared" si="0"/>
        <v>43.333333333333336</v>
      </c>
    </row>
    <row r="12" spans="1:6" x14ac:dyDescent="0.35">
      <c r="A12" s="13"/>
      <c r="B12" s="13"/>
      <c r="C12" s="13"/>
      <c r="D12" s="13"/>
      <c r="E12" s="13"/>
      <c r="F12" s="13"/>
    </row>
    <row r="13" spans="1:6" x14ac:dyDescent="0.35">
      <c r="A13" s="20" t="s">
        <v>20</v>
      </c>
      <c r="B13" s="8"/>
      <c r="C13" s="14">
        <f>'Data Analysis'!F3</f>
        <v>50.400416666666665</v>
      </c>
      <c r="D13" s="14">
        <f>'Data Analysis'!F4</f>
        <v>49.959583333333335</v>
      </c>
      <c r="E13" s="14">
        <f>'Data Analysis'!F5</f>
        <v>46.728749999999998</v>
      </c>
      <c r="F13" s="14">
        <f>'Data Analysis'!F6</f>
        <v>47.441249999999997</v>
      </c>
    </row>
    <row r="14" spans="1:6" x14ac:dyDescent="0.35">
      <c r="A14" s="20" t="s">
        <v>21</v>
      </c>
      <c r="B14" s="15"/>
      <c r="C14" s="16">
        <v>1.29</v>
      </c>
      <c r="D14" s="16">
        <v>1.29</v>
      </c>
      <c r="E14" s="16">
        <v>1.29</v>
      </c>
      <c r="F14" s="16">
        <v>1.29</v>
      </c>
    </row>
    <row r="15" spans="1:6" x14ac:dyDescent="0.35">
      <c r="A15" s="17"/>
      <c r="B15" s="17"/>
      <c r="C15" s="10"/>
      <c r="D15" s="10"/>
      <c r="E15" s="10"/>
      <c r="F15" s="10"/>
    </row>
    <row r="16" spans="1:6" x14ac:dyDescent="0.35">
      <c r="A16" s="21" t="s">
        <v>22</v>
      </c>
      <c r="B16" s="17"/>
      <c r="C16" s="18">
        <f>C13*C3</f>
        <v>18748.954999999998</v>
      </c>
      <c r="D16" s="18">
        <f t="shared" ref="D16:F16" si="1">D13*D3</f>
        <v>23730.802083333332</v>
      </c>
      <c r="E16" s="18">
        <f t="shared" si="1"/>
        <v>24252.221249999999</v>
      </c>
      <c r="F16" s="18">
        <f t="shared" si="1"/>
        <v>23673.183749999997</v>
      </c>
    </row>
    <row r="17" spans="1:8" x14ac:dyDescent="0.35">
      <c r="A17" s="21" t="s">
        <v>23</v>
      </c>
      <c r="B17" s="17"/>
      <c r="C17" s="18">
        <f>C11*C14</f>
        <v>113.95</v>
      </c>
      <c r="D17" s="18">
        <f t="shared" ref="D17:F17" si="2">D11*D14</f>
        <v>55.900000000000006</v>
      </c>
      <c r="E17" s="18">
        <f t="shared" si="2"/>
        <v>55.900000000000006</v>
      </c>
      <c r="F17" s="18">
        <f t="shared" si="2"/>
        <v>55.900000000000006</v>
      </c>
    </row>
    <row r="18" spans="1:8" x14ac:dyDescent="0.35">
      <c r="A18" s="1"/>
      <c r="B18" s="1"/>
      <c r="C18" s="1"/>
      <c r="D18" s="1"/>
      <c r="E18" s="1"/>
      <c r="F18" s="1"/>
    </row>
    <row r="19" spans="1:8" x14ac:dyDescent="0.35">
      <c r="A19" s="1"/>
      <c r="B19" s="1"/>
      <c r="C19" s="1"/>
      <c r="D19" s="1"/>
      <c r="E19" s="1"/>
      <c r="F19" s="1"/>
      <c r="G19" s="5" t="s">
        <v>24</v>
      </c>
      <c r="H19" s="6">
        <f>SUM(C16:F17)</f>
        <v>90686.812083333309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Constraints</vt:lpstr>
      <vt:lpstr>Past Demand &amp; Production</vt:lpstr>
      <vt:lpstr>Data Analysis</vt:lpstr>
      <vt:lpstr>Model Stipulation</vt:lpstr>
      <vt:lpstr>Main 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Palladini</dc:creator>
  <cp:lastModifiedBy>Sean Palladini</cp:lastModifiedBy>
  <dcterms:created xsi:type="dcterms:W3CDTF">2025-02-19T23:24:13Z</dcterms:created>
  <dcterms:modified xsi:type="dcterms:W3CDTF">2025-02-26T21:39:08Z</dcterms:modified>
</cp:coreProperties>
</file>