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date1904="1" showInkAnnotation="0" autoCompressPictures="0"/>
  <bookViews>
    <workbookView xWindow="240" yWindow="240" windowWidth="25360" windowHeight="15300" tabRatio="500" firstSheet="7" activeTab="11"/>
  </bookViews>
  <sheets>
    <sheet name="System Overview" sheetId="16" r:id="rId1"/>
    <sheet name="Document Index" sheetId="17" r:id="rId2"/>
    <sheet name="Development Team" sheetId="18" r:id="rId3"/>
    <sheet name="Actors" sheetId="2" r:id="rId4"/>
    <sheet name="Data Model" sheetId="3" r:id="rId5"/>
    <sheet name="Intended Actions" sheetId="4" r:id="rId6"/>
    <sheet name="Connections" sheetId="5" r:id="rId7"/>
    <sheet name="Protocols" sheetId="21" r:id="rId8"/>
    <sheet name="Threats" sheetId="6" r:id="rId9"/>
    <sheet name="Security Objectives" sheetId="7" r:id="rId10"/>
    <sheet name="Use Case Index" sheetId="24" r:id="rId11"/>
    <sheet name="Use Case Details" sheetId="25" r:id="rId12"/>
    <sheet name="Help" sheetId="26" r:id="rId13"/>
    <sheet name="Actor Type Reference" sheetId="11" r:id="rId14"/>
    <sheet name="Data Type Reference" sheetId="12" r:id="rId15"/>
    <sheet name="Action Reference" sheetId="15" r:id="rId16"/>
    <sheet name="Network Layer Reference" sheetId="19" r:id="rId17"/>
    <sheet name="Meaningful Threat Reference" sheetId="23" r:id="rId18"/>
    <sheet name="Intended Response Reference" sheetId="13" r:id="rId19"/>
    <sheet name="Guide Word Reference" sheetId="14" r:id="rId20"/>
  </sheets>
  <externalReferences>
    <externalReference r:id="rId21"/>
  </externalReferences>
  <definedNames>
    <definedName name="_xlnm._FilterDatabase" localSheetId="3" hidden="1">Actors!$A$5:$BB$5</definedName>
    <definedName name="_xlnm._FilterDatabase" localSheetId="6" hidden="1">Connections!$A$4:$M$4</definedName>
    <definedName name="_xlnm._FilterDatabase" localSheetId="4" hidden="1">'Data Model'!$A$4:$AJ$4</definedName>
    <definedName name="_xlnm._FilterDatabase" localSheetId="2" hidden="1">'Development Team'!$A$1:$E$1</definedName>
    <definedName name="_xlnm._FilterDatabase" localSheetId="1" hidden="1">'Document Index'!$A$1:$C$1</definedName>
    <definedName name="_xlnm._FilterDatabase" localSheetId="12" hidden="1">Help!#REF!</definedName>
    <definedName name="_xlnm._FilterDatabase" localSheetId="7" hidden="1">Protocols!$A$3:$C$3</definedName>
    <definedName name="_xlnm._FilterDatabase" localSheetId="9" hidden="1">'Security Objectives'!$A$5:$J$5</definedName>
    <definedName name="_xlnm._FilterDatabase" localSheetId="11" hidden="1">'Use Case Details'!$A$5:$BJ$5</definedName>
    <definedName name="_xlnm._FilterDatabase" localSheetId="10" hidden="1">'Use Case Index'!$A$4:$K$4</definedName>
    <definedName name="ActorControlBits" localSheetId="12">[1]Actors!$A$5:$G$266</definedName>
    <definedName name="ActorHeader">Actors!$A$5:$AL$5</definedName>
    <definedName name="ActorHeaderRow">ROW(Actors!$AL$5)</definedName>
    <definedName name="ActorMaxHeaderColumn">COLUMN(Actors!$AL$5)</definedName>
    <definedName name="ActorName">OFFSET(Actors!$AV$6, 0, 0, COUNTIF(Actors!$AV$6:$AV$1003,"*"), 1)</definedName>
    <definedName name="ActorNames" localSheetId="12">[1]Actors!$X$5:$X$54</definedName>
    <definedName name="ActorStartingPrivileges" localSheetId="12">[1]Actors!$J$5:$N$52</definedName>
    <definedName name="ActorType" localSheetId="12">'[1]Actor Type Reference'!$A$3:$A$5</definedName>
    <definedName name="ActorType">'Actor Type Reference'!$A$3:$A$5</definedName>
    <definedName name="AssetName">OFFSET('Data Model'!$U$5, 0, 0, COUNTIF('Data Model'!$U$5:$U$1001,"*"), 1)</definedName>
    <definedName name="AssetNames" localSheetId="12">'[1]Data Model'!$L$5:$L$36</definedName>
    <definedName name="AssetPossibleActions" localSheetId="12">'[1]Data Type Reference'!$A$3:$H$6</definedName>
    <definedName name="AttackerName">OFFSET(Actors!$AZ$6, 0, 0, COUNTIF(Actors!$AZ$6:$AZ$1003,"*"), 1)</definedName>
    <definedName name="AttackerNames" localSheetId="12">[1]Actors!$AJ$5:$AJ$52</definedName>
    <definedName name="ConnectionControlBits" localSheetId="12">[1]Connections!$A$5:$A$259</definedName>
    <definedName name="ConnectionHeaderRow">ROW(Connections!$S$4)</definedName>
    <definedName name="ConnectionName">OFFSET(Connections!$AB$5, 0, 0, COUNTIF(Connections!$AB$5:$AB$1002,"*"), 1)</definedName>
    <definedName name="ConnectionNames" localSheetId="12">[1]Connections!$L$5:$L$36</definedName>
    <definedName name="Data" localSheetId="12">'[1]Data Type Reference'!$K$3:$M$3</definedName>
    <definedName name="DataControlBits" localSheetId="12">'[1]Data Model'!$A$5:$B$32</definedName>
    <definedName name="DataHeaderRow">ROW('Data Model'!$Q$4)</definedName>
    <definedName name="DataModelType" localSheetId="12">'[1]Data Model'!$C$5:$D$32</definedName>
    <definedName name="DataName">OFFSET('Data Model'!$S$5, 0, 0, COUNTIF('Data Model'!$S$5:$S$1001,"*"), 1)</definedName>
    <definedName name="DataNames" localSheetId="12">'[1]Data Model'!$C$5:$C$66</definedName>
    <definedName name="DataPossibleActions" localSheetId="12">'[1]Data Type Reference'!$A$3:$H$6</definedName>
    <definedName name="DataPossibleActions">'Data Type Reference'!$A$3:$H$6</definedName>
    <definedName name="DataType" localSheetId="12">'[1]Data Type Reference'!$A$3:$A$6</definedName>
    <definedName name="DataType">'Data Type Reference'!$A$3:$A$6</definedName>
    <definedName name="FavoredUserName">OFFSET(Actors!$AX$6, 0, 0, COUNTIF(Actors!$AX$6:$AX$1003,"*"), 1)</definedName>
    <definedName name="FavoredUserNames" localSheetId="12">[1]Actors!$AD$5:$AD$54</definedName>
    <definedName name="GuideWord">'Guide Word Reference'!$B$3:$B$10</definedName>
    <definedName name="GuideWordElement">'Guide Word Reference'!$C$2:$F$2</definedName>
    <definedName name="GuideWordElements" localSheetId="12">'[1]Guide Word Reference'!$C$2:$F$2</definedName>
    <definedName name="GuideWordMeaning">'Guide Word Reference'!$C$3:$F$10</definedName>
    <definedName name="GuideWordMeanings" localSheetId="12">'[1]Guide Word Reference'!$B$2:$F$10</definedName>
    <definedName name="GuideWords" localSheetId="12">'[1]Guide Word Reference'!$B$3:$B$10</definedName>
    <definedName name="HardwareDataContainer" localSheetId="12">'[1]Data Type Reference'!$K$5:$M$5</definedName>
    <definedName name="IntendedResponse">'Intended Response Reference'!$A$2:$A$6</definedName>
    <definedName name="IntendedResponseNames" localSheetId="12">'[1]Intended Response Reference'!$A$2:$A$5</definedName>
    <definedName name="MeaningfulAssetDoS">'Intended Actions'!$BJ$8:$BL$1001</definedName>
    <definedName name="MeaningfulAssetElv">'Intended Actions'!$BG$8:$BI$1001</definedName>
    <definedName name="MeaningfulSharedConnectionDoS">Connections!$AK$5:$AP$1001</definedName>
    <definedName name="MeaningfulSharedConnectionElv">Connections!$AE$5:$AJ$1001</definedName>
    <definedName name="MeaningfulSharedNonAssetDataDoS">'Data Model'!$AE$5:$AJ$1001</definedName>
    <definedName name="MeaningfulSharedNonAssetDataElv">'Data Model'!$Y$5:$AD$1001</definedName>
    <definedName name="MeaningfulSharingActorDoS">Actors!$BI$6:$BN$1001</definedName>
    <definedName name="MeaningfulSharingActorElv">Actors!$BC$6:$BH$1001</definedName>
    <definedName name="NetworkLayer">'Network Layer Reference'!$A$2:$A$8</definedName>
    <definedName name="ProtocolHeaderRow">ROW(Protocols!$F$3)</definedName>
    <definedName name="ProtocolName">OFFSET(Protocols!$H$4, 0, 0, COUNTIF(Protocols!$H$4:$H$1001,"*"), 1)</definedName>
    <definedName name="RawActorAttackerBit">Actors!$AF$6:$AF$1003</definedName>
    <definedName name="RawActorFavoredUserBit">Actors!$AD$6:$AD$1003</definedName>
    <definedName name="RawActorFirstUseOfNameBit">Actors!$Y$6:$Y$1003</definedName>
    <definedName name="RawActorName">Actors!$A$6:$A$1003</definedName>
    <definedName name="RawActorNames" localSheetId="12">[1]Actors!$J$5:$J$225</definedName>
    <definedName name="RawActorNonBlankNameBit">Actors!$X$6:$X$1003</definedName>
    <definedName name="RawActorReverseSortOrder">Actors!$Z$6:$Z$1003</definedName>
    <definedName name="RawActorReverseSortOrderActorSelect">Actors!$AU$6:$AU$1003</definedName>
    <definedName name="RawActorReverseSortOrderAttackerSelect">Actors!$AY$6:$AY$1003</definedName>
    <definedName name="RawActorReverseSortOrderFavoredUserSelect">Actors!$AW$6:$AW$1003</definedName>
    <definedName name="RawActorReverseSortOrderSharedSelect">Actors!$BA$6:$BA$1003</definedName>
    <definedName name="RawActorSharedBit">Actors!$AJ$6:$AJ$1003</definedName>
    <definedName name="RawActorTable">Actors!$A$6:$AK$1003</definedName>
    <definedName name="RawConnectionFirstUseOfNameBit">Connections!$P$5:$P$1002</definedName>
    <definedName name="RawConnectionName">Connections!$A$5:$A$1002</definedName>
    <definedName name="RawConnectionNames" localSheetId="12">[1]Connections!$B$5:$B$259</definedName>
    <definedName name="RawConnectionNonBlankNameBit">Connections!$O$5:$O$1002</definedName>
    <definedName name="RawConnectionReverseSortOrder">Connections!$Q$5:$Q$1002</definedName>
    <definedName name="RawConnectionReverseSortOrderConnectionSelect">Connections!$AA$5:$AA$1002</definedName>
    <definedName name="RawConnectionReverseSortOrderSharedSelect">Connections!$AC$5:$AC$1002</definedName>
    <definedName name="RawConnectionSharedBit">Connections!$R$5:$R$1002</definedName>
    <definedName name="RawDataAssetBit">'Data Model'!$N$5:$N$1001</definedName>
    <definedName name="RawDataName">'Data Model'!$A$5:$A$1001</definedName>
    <definedName name="RawDataNonBlankNameBit">'Data Model'!$L$5:$L$1001</definedName>
    <definedName name="RawDataReverseSortOrder">'Data Model'!$M$5:$M$1001</definedName>
    <definedName name="RawDataReverseSortOrderAssetSelect">'Data Model'!$T$5:$T$1001</definedName>
    <definedName name="RawDataReverseSortOrderDataSelect">'Data Model'!$R$5:$R$1001</definedName>
    <definedName name="RawDataReverseSortOrderSharedSelect">'Data Model'!$V$5:$V$1001</definedName>
    <definedName name="RawDataSharedBit">'Data Model'!$O$5:$O$1001</definedName>
    <definedName name="RawDataTable">'Data Model'!$A$5:$P$1001</definedName>
    <definedName name="RawDataTypeTable">'Data Type Reference'!$A$3:$H$20</definedName>
    <definedName name="RawPrivilegeNames" localSheetId="12">#REF!</definedName>
    <definedName name="RawProtocolName">Protocols!$A$4:$A$1001</definedName>
    <definedName name="RawProtocolNonBlankNameBit">Protocols!$D$4:$D$1001</definedName>
    <definedName name="RawProtocolReverseSortOrder">Protocols!$E$4:$E$1001</definedName>
    <definedName name="RawProtocolReverseSortOrderProtocolSelect">Protocols!$G$4:$G$1001</definedName>
    <definedName name="SecurityObjectiveNumber">OFFSET('Security Objectives'!$T$6, 0, 0, (ROWS('Security Objectives'!$T$6:$T$1002)-COUNTBLANK('Security Objectives'!$T$6:$T$1002)), 1)</definedName>
    <definedName name="SharedConnectionName">OFFSET(Connections!$AD$5, 0, 0, COUNTIF(Connections!$AD$5:$AD$1002,"*"), 1)</definedName>
    <definedName name="SharedConnectionNames" localSheetId="12">[1]Connections!$R$5:$R$36</definedName>
    <definedName name="SharedDataNames" localSheetId="12">'[1]Data Model'!$Q$5:$Q$34</definedName>
    <definedName name="SharedExecutionEnvironmentNames" localSheetId="12">[1]Actors!$AR$5:$AR$52</definedName>
    <definedName name="SharedExecutionEnvironmentNames">Actors!$AW$5:$AW$34</definedName>
    <definedName name="SharedNonAssetDataName">OFFSET('Data Model'!$W$5, 0, 0, COUNTIF('Data Model'!$W$5:$W$1001,"*"), 1)</definedName>
    <definedName name="SharingActorName">OFFSET(Actors!$BB$6, 0, 0, COUNTIF(Actors!$BB$6:$BB$1003,"*"), 1)</definedName>
    <definedName name="SoftDataContainer" localSheetId="12">'[1]Data Type Reference'!$K$6:$O$6</definedName>
    <definedName name="Software" localSheetId="12">'[1]Data Type Reference'!$K$4:$O$4</definedName>
    <definedName name="UseCaseNumber">OFFSET('Use Case Index'!$P$5, 0, 0, (ROWS('Use Case Index'!$P$5:$P$1001)-COUNTBLANK('Use Case Index'!$P$5:$P$1001)), 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46" i="25" l="1"/>
  <c r="O45" i="25"/>
  <c r="O44" i="25"/>
  <c r="O43" i="25"/>
  <c r="O42" i="25"/>
  <c r="O41" i="25"/>
  <c r="O40" i="25"/>
  <c r="O39" i="25"/>
  <c r="O38" i="25"/>
  <c r="O37" i="25"/>
  <c r="O36" i="25"/>
  <c r="O35" i="25"/>
  <c r="O34" i="25"/>
  <c r="O33" i="25"/>
  <c r="O32" i="25"/>
  <c r="O31" i="25"/>
  <c r="O30" i="25"/>
  <c r="O29" i="25"/>
  <c r="O28" i="25"/>
  <c r="O27" i="25"/>
  <c r="O26" i="25"/>
  <c r="O25" i="25"/>
  <c r="O24" i="25"/>
  <c r="O23" i="25"/>
  <c r="O22" i="25"/>
  <c r="O21" i="25"/>
  <c r="O20" i="25"/>
  <c r="O19" i="25"/>
  <c r="O18" i="25"/>
  <c r="O17" i="25"/>
  <c r="O16" i="25"/>
  <c r="O15" i="25"/>
  <c r="O14" i="25"/>
  <c r="O13" i="25"/>
  <c r="O12" i="25"/>
  <c r="O11" i="25"/>
  <c r="O10" i="25"/>
  <c r="O9" i="25"/>
  <c r="O8" i="25"/>
  <c r="O7" i="25"/>
  <c r="AO6" i="25"/>
  <c r="O6" i="25"/>
  <c r="W6" i="2"/>
  <c r="Y6" i="2"/>
  <c r="X6" i="2"/>
  <c r="Z6" i="2"/>
  <c r="AU6" i="2"/>
  <c r="AJ6" i="2"/>
  <c r="BA6" i="2"/>
  <c r="W7" i="2"/>
  <c r="Y7" i="2"/>
  <c r="X7" i="2"/>
  <c r="Z7" i="2"/>
  <c r="AU7" i="2"/>
  <c r="AJ7" i="2"/>
  <c r="BA7" i="2"/>
  <c r="W8" i="2"/>
  <c r="Y8" i="2"/>
  <c r="X8" i="2"/>
  <c r="Z8" i="2"/>
  <c r="AU8" i="2"/>
  <c r="AJ8" i="2"/>
  <c r="BA8" i="2"/>
  <c r="W9" i="2"/>
  <c r="Y9" i="2"/>
  <c r="X9" i="2"/>
  <c r="Z9" i="2"/>
  <c r="AU9" i="2"/>
  <c r="AJ9" i="2"/>
  <c r="BA9" i="2"/>
  <c r="W10" i="2"/>
  <c r="Y10" i="2"/>
  <c r="X10" i="2"/>
  <c r="Z10" i="2"/>
  <c r="AU10" i="2"/>
  <c r="AJ10" i="2"/>
  <c r="BA10" i="2"/>
  <c r="W11" i="2"/>
  <c r="Y11" i="2"/>
  <c r="X11" i="2"/>
  <c r="Z11" i="2"/>
  <c r="AU11" i="2"/>
  <c r="AJ11" i="2"/>
  <c r="BA11" i="2"/>
  <c r="W12" i="2"/>
  <c r="Y12" i="2"/>
  <c r="X12" i="2"/>
  <c r="Z12" i="2"/>
  <c r="AU12" i="2"/>
  <c r="AJ12" i="2"/>
  <c r="BA12" i="2"/>
  <c r="W13" i="2"/>
  <c r="Y13" i="2"/>
  <c r="X13" i="2"/>
  <c r="Z13" i="2"/>
  <c r="AU13" i="2"/>
  <c r="AJ13" i="2"/>
  <c r="BA13" i="2"/>
  <c r="W14" i="2"/>
  <c r="Y14" i="2"/>
  <c r="X14" i="2"/>
  <c r="Z14" i="2"/>
  <c r="AU14" i="2"/>
  <c r="AJ14" i="2"/>
  <c r="BA14" i="2"/>
  <c r="W15" i="2"/>
  <c r="Y15" i="2"/>
  <c r="X15" i="2"/>
  <c r="Z15" i="2"/>
  <c r="AU15" i="2"/>
  <c r="AJ15" i="2"/>
  <c r="BA15" i="2"/>
  <c r="W16" i="2"/>
  <c r="Y16" i="2"/>
  <c r="X16" i="2"/>
  <c r="Z16" i="2"/>
  <c r="AU16" i="2"/>
  <c r="AJ16" i="2"/>
  <c r="BA16" i="2"/>
  <c r="W17" i="2"/>
  <c r="Y17" i="2"/>
  <c r="X17" i="2"/>
  <c r="Z17" i="2"/>
  <c r="AU17" i="2"/>
  <c r="AJ17" i="2"/>
  <c r="BA17" i="2"/>
  <c r="W18" i="2"/>
  <c r="Y18" i="2"/>
  <c r="X18" i="2"/>
  <c r="Z18" i="2"/>
  <c r="AU18" i="2"/>
  <c r="AJ18" i="2"/>
  <c r="BA18" i="2"/>
  <c r="W19" i="2"/>
  <c r="Y19" i="2"/>
  <c r="X19" i="2"/>
  <c r="Z19" i="2"/>
  <c r="AU19" i="2"/>
  <c r="AJ19" i="2"/>
  <c r="BA19" i="2"/>
  <c r="W20" i="2"/>
  <c r="Y20" i="2"/>
  <c r="X20" i="2"/>
  <c r="Z20" i="2"/>
  <c r="AU20" i="2"/>
  <c r="AJ20" i="2"/>
  <c r="BA20" i="2"/>
  <c r="W21" i="2"/>
  <c r="Y21" i="2"/>
  <c r="X21" i="2"/>
  <c r="Z21" i="2"/>
  <c r="AU21" i="2"/>
  <c r="AJ21" i="2"/>
  <c r="BA21" i="2"/>
  <c r="W22" i="2"/>
  <c r="Y22" i="2"/>
  <c r="X22" i="2"/>
  <c r="Z22" i="2"/>
  <c r="AU22" i="2"/>
  <c r="AJ22" i="2"/>
  <c r="BA22" i="2"/>
  <c r="W23" i="2"/>
  <c r="Y23" i="2"/>
  <c r="X23" i="2"/>
  <c r="Z23" i="2"/>
  <c r="AU23" i="2"/>
  <c r="AJ23" i="2"/>
  <c r="BA23" i="2"/>
  <c r="W24" i="2"/>
  <c r="Y24" i="2"/>
  <c r="X24" i="2"/>
  <c r="Z24" i="2"/>
  <c r="AU24" i="2"/>
  <c r="AJ24" i="2"/>
  <c r="BA24" i="2"/>
  <c r="W25" i="2"/>
  <c r="Y25" i="2"/>
  <c r="X25" i="2"/>
  <c r="Z25" i="2"/>
  <c r="AU25" i="2"/>
  <c r="AJ25" i="2"/>
  <c r="BA25" i="2"/>
  <c r="W26" i="2"/>
  <c r="Y26" i="2"/>
  <c r="X26" i="2"/>
  <c r="Z26" i="2"/>
  <c r="AU26" i="2"/>
  <c r="AJ26" i="2"/>
  <c r="BA26" i="2"/>
  <c r="W27" i="2"/>
  <c r="Y27" i="2"/>
  <c r="X27" i="2"/>
  <c r="Z27" i="2"/>
  <c r="AU27" i="2"/>
  <c r="AJ27" i="2"/>
  <c r="BA27" i="2"/>
  <c r="W28" i="2"/>
  <c r="Y28" i="2"/>
  <c r="X28" i="2"/>
  <c r="Z28" i="2"/>
  <c r="AU28" i="2"/>
  <c r="AJ28" i="2"/>
  <c r="BA28" i="2"/>
  <c r="W29" i="2"/>
  <c r="Y29" i="2"/>
  <c r="X29" i="2"/>
  <c r="Z29" i="2"/>
  <c r="AU29" i="2"/>
  <c r="AJ29" i="2"/>
  <c r="BA29" i="2"/>
  <c r="W30" i="2"/>
  <c r="Y30" i="2"/>
  <c r="X30" i="2"/>
  <c r="Z30" i="2"/>
  <c r="AU30" i="2"/>
  <c r="AJ30" i="2"/>
  <c r="BA30" i="2"/>
  <c r="W31" i="2"/>
  <c r="Y31" i="2"/>
  <c r="X31" i="2"/>
  <c r="Z31" i="2"/>
  <c r="AU31" i="2"/>
  <c r="AJ31" i="2"/>
  <c r="BA31" i="2"/>
  <c r="W32" i="2"/>
  <c r="Y32" i="2"/>
  <c r="X32" i="2"/>
  <c r="Z32" i="2"/>
  <c r="AU32" i="2"/>
  <c r="AJ32" i="2"/>
  <c r="BA32" i="2"/>
  <c r="W33" i="2"/>
  <c r="Y33" i="2"/>
  <c r="X33" i="2"/>
  <c r="Z33" i="2"/>
  <c r="AU33" i="2"/>
  <c r="AJ33" i="2"/>
  <c r="BA33" i="2"/>
  <c r="W34" i="2"/>
  <c r="Y34" i="2"/>
  <c r="X34" i="2"/>
  <c r="Z34" i="2"/>
  <c r="AU34" i="2"/>
  <c r="AJ34" i="2"/>
  <c r="BA34" i="2"/>
  <c r="W35" i="2"/>
  <c r="Y35" i="2"/>
  <c r="X35" i="2"/>
  <c r="Z35" i="2"/>
  <c r="AU35" i="2"/>
  <c r="AJ35" i="2"/>
  <c r="BA35" i="2"/>
  <c r="W36" i="2"/>
  <c r="Y36" i="2"/>
  <c r="X36" i="2"/>
  <c r="Z36" i="2"/>
  <c r="AU36" i="2"/>
  <c r="AJ36" i="2"/>
  <c r="BA36" i="2"/>
  <c r="W37" i="2"/>
  <c r="Y37" i="2"/>
  <c r="X37" i="2"/>
  <c r="Z37" i="2"/>
  <c r="AU37" i="2"/>
  <c r="AJ37" i="2"/>
  <c r="BA37" i="2"/>
  <c r="W38" i="2"/>
  <c r="Y38" i="2"/>
  <c r="X38" i="2"/>
  <c r="Z38" i="2"/>
  <c r="AU38" i="2"/>
  <c r="AJ38" i="2"/>
  <c r="BA38" i="2"/>
  <c r="W39" i="2"/>
  <c r="Y39" i="2"/>
  <c r="X39" i="2"/>
  <c r="Z39" i="2"/>
  <c r="AU39" i="2"/>
  <c r="AJ39" i="2"/>
  <c r="BA39" i="2"/>
  <c r="W40" i="2"/>
  <c r="Y40" i="2"/>
  <c r="X40" i="2"/>
  <c r="Z40" i="2"/>
  <c r="AU40" i="2"/>
  <c r="AJ40" i="2"/>
  <c r="BA40" i="2"/>
  <c r="W41" i="2"/>
  <c r="Y41" i="2"/>
  <c r="X41" i="2"/>
  <c r="Z41" i="2"/>
  <c r="AU41" i="2"/>
  <c r="AJ41" i="2"/>
  <c r="BA41" i="2"/>
  <c r="BB6" i="2" a="1"/>
  <c r="BB6" i="2"/>
  <c r="BB7" i="2" a="1"/>
  <c r="BB7" i="2"/>
  <c r="BB8" i="2" a="1"/>
  <c r="BB8" i="2"/>
  <c r="BB9" i="2" a="1"/>
  <c r="BB9" i="2"/>
  <c r="BB10" i="2" a="1"/>
  <c r="BB10" i="2"/>
  <c r="BB11" i="2" a="1"/>
  <c r="BB11" i="2"/>
  <c r="BB12" i="2" a="1"/>
  <c r="BB12" i="2"/>
  <c r="BB13" i="2" a="1"/>
  <c r="BB13" i="2"/>
  <c r="BB14" i="2" a="1"/>
  <c r="BB14" i="2"/>
  <c r="BB15" i="2" a="1"/>
  <c r="BB15" i="2"/>
  <c r="BB16" i="2" a="1"/>
  <c r="BB16" i="2"/>
  <c r="BB17" i="2" a="1"/>
  <c r="BB17" i="2"/>
  <c r="BB18" i="2" a="1"/>
  <c r="BB18" i="2"/>
  <c r="BB19" i="2" a="1"/>
  <c r="BB19" i="2"/>
  <c r="BB20" i="2" a="1"/>
  <c r="BB20" i="2"/>
  <c r="BB21" i="2" a="1"/>
  <c r="BB21" i="2"/>
  <c r="BB22" i="2" a="1"/>
  <c r="BB22" i="2"/>
  <c r="BB23" i="2" a="1"/>
  <c r="BB23" i="2"/>
  <c r="BB24" i="2" a="1"/>
  <c r="BB24" i="2"/>
  <c r="BB25" i="2" a="1"/>
  <c r="BB25" i="2"/>
  <c r="BB26" i="2" a="1"/>
  <c r="BB26" i="2"/>
  <c r="BB27" i="2" a="1"/>
  <c r="BB27" i="2"/>
  <c r="BB28" i="2" a="1"/>
  <c r="BB28" i="2"/>
  <c r="BB29" i="2" a="1"/>
  <c r="BB29" i="2"/>
  <c r="BB30" i="2" a="1"/>
  <c r="BB30" i="2"/>
  <c r="BB31" i="2" a="1"/>
  <c r="BB31" i="2"/>
  <c r="BB32" i="2" a="1"/>
  <c r="BB32" i="2"/>
  <c r="BB33" i="2" a="1"/>
  <c r="BB33" i="2"/>
  <c r="BB34" i="2" a="1"/>
  <c r="BB34" i="2"/>
  <c r="BB35" i="2" a="1"/>
  <c r="BB35" i="2"/>
  <c r="BB36" i="2" a="1"/>
  <c r="BB36" i="2"/>
  <c r="BB37" i="2" a="1"/>
  <c r="BB37" i="2"/>
  <c r="BB38" i="2" a="1"/>
  <c r="BB38" i="2"/>
  <c r="BB39" i="2" a="1"/>
  <c r="BB39" i="2"/>
  <c r="BB40" i="2" a="1"/>
  <c r="BB40" i="2"/>
  <c r="BB41" i="2" a="1"/>
  <c r="BB41" i="2"/>
  <c r="BG41" i="2"/>
  <c r="BH41" i="2"/>
  <c r="BN41" i="2"/>
  <c r="BM41" i="2"/>
  <c r="BC41" i="2"/>
  <c r="BF41" i="2"/>
  <c r="BL41" i="2"/>
  <c r="BE41" i="2"/>
  <c r="BK41" i="2"/>
  <c r="BD41" i="2"/>
  <c r="BJ41" i="2"/>
  <c r="BI41" i="2"/>
  <c r="BG40" i="2"/>
  <c r="BH40" i="2"/>
  <c r="BN40" i="2"/>
  <c r="BM40" i="2"/>
  <c r="BC40" i="2"/>
  <c r="BF40" i="2"/>
  <c r="BL40" i="2"/>
  <c r="BE40" i="2"/>
  <c r="BK40" i="2"/>
  <c r="BD40" i="2"/>
  <c r="BJ40" i="2"/>
  <c r="BI40" i="2"/>
  <c r="BG39" i="2"/>
  <c r="BH39" i="2"/>
  <c r="BN39" i="2"/>
  <c r="BM39" i="2"/>
  <c r="BC39" i="2"/>
  <c r="BF39" i="2"/>
  <c r="BL39" i="2"/>
  <c r="BE39" i="2"/>
  <c r="BK39" i="2"/>
  <c r="BD39" i="2"/>
  <c r="BJ39" i="2"/>
  <c r="BI39" i="2"/>
  <c r="BG38" i="2"/>
  <c r="BH38" i="2"/>
  <c r="BN38" i="2"/>
  <c r="BM38" i="2"/>
  <c r="BC38" i="2"/>
  <c r="BF38" i="2"/>
  <c r="BL38" i="2"/>
  <c r="BE38" i="2"/>
  <c r="BK38" i="2"/>
  <c r="BD38" i="2"/>
  <c r="BJ38" i="2"/>
  <c r="BI38" i="2"/>
  <c r="BG37" i="2"/>
  <c r="BH37" i="2"/>
  <c r="BN37" i="2"/>
  <c r="BM37" i="2"/>
  <c r="BC37" i="2"/>
  <c r="BF37" i="2"/>
  <c r="BL37" i="2"/>
  <c r="BE37" i="2"/>
  <c r="BK37" i="2"/>
  <c r="BD37" i="2"/>
  <c r="BJ37" i="2"/>
  <c r="BI37" i="2"/>
  <c r="BG36" i="2"/>
  <c r="BH36" i="2"/>
  <c r="BN36" i="2"/>
  <c r="BM36" i="2"/>
  <c r="BC36" i="2"/>
  <c r="BF36" i="2"/>
  <c r="BL36" i="2"/>
  <c r="BE36" i="2"/>
  <c r="BK36" i="2"/>
  <c r="BD36" i="2"/>
  <c r="BJ36" i="2"/>
  <c r="BI36" i="2"/>
  <c r="BG35" i="2"/>
  <c r="BH35" i="2"/>
  <c r="BN35" i="2"/>
  <c r="BM35" i="2"/>
  <c r="BC35" i="2"/>
  <c r="BF35" i="2"/>
  <c r="BL35" i="2"/>
  <c r="BE35" i="2"/>
  <c r="BK35" i="2"/>
  <c r="BD35" i="2"/>
  <c r="BJ35" i="2"/>
  <c r="BI35" i="2"/>
  <c r="BG34" i="2"/>
  <c r="BH34" i="2"/>
  <c r="BN34" i="2"/>
  <c r="BM34" i="2"/>
  <c r="BC34" i="2"/>
  <c r="BF34" i="2"/>
  <c r="BL34" i="2"/>
  <c r="BE34" i="2"/>
  <c r="BK34" i="2"/>
  <c r="BD34" i="2"/>
  <c r="BJ34" i="2"/>
  <c r="BI34" i="2"/>
  <c r="BG33" i="2"/>
  <c r="BH33" i="2"/>
  <c r="BN33" i="2"/>
  <c r="BM33" i="2"/>
  <c r="BC33" i="2"/>
  <c r="BF33" i="2"/>
  <c r="BL33" i="2"/>
  <c r="BE33" i="2"/>
  <c r="BK33" i="2"/>
  <c r="BD33" i="2"/>
  <c r="BJ33" i="2"/>
  <c r="BI33" i="2"/>
  <c r="BG32" i="2"/>
  <c r="BH32" i="2"/>
  <c r="BN32" i="2"/>
  <c r="BM32" i="2"/>
  <c r="BC32" i="2"/>
  <c r="BF32" i="2"/>
  <c r="BL32" i="2"/>
  <c r="BE32" i="2"/>
  <c r="BK32" i="2"/>
  <c r="BD32" i="2"/>
  <c r="BJ32" i="2"/>
  <c r="BI32" i="2"/>
  <c r="BG31" i="2"/>
  <c r="BH31" i="2"/>
  <c r="BN31" i="2"/>
  <c r="BM31" i="2"/>
  <c r="BC31" i="2"/>
  <c r="BF31" i="2"/>
  <c r="BL31" i="2"/>
  <c r="BE31" i="2"/>
  <c r="BK31" i="2"/>
  <c r="BD31" i="2"/>
  <c r="BJ31" i="2"/>
  <c r="BI31" i="2"/>
  <c r="BG30" i="2"/>
  <c r="BH30" i="2"/>
  <c r="BN30" i="2"/>
  <c r="BM30" i="2"/>
  <c r="BC30" i="2"/>
  <c r="BF30" i="2"/>
  <c r="BL30" i="2"/>
  <c r="BE30" i="2"/>
  <c r="BK30" i="2"/>
  <c r="BD30" i="2"/>
  <c r="BJ30" i="2"/>
  <c r="BI30" i="2"/>
  <c r="BG29" i="2"/>
  <c r="BH29" i="2"/>
  <c r="BN29" i="2"/>
  <c r="BM29" i="2"/>
  <c r="BC29" i="2"/>
  <c r="BF29" i="2"/>
  <c r="BL29" i="2"/>
  <c r="BE29" i="2"/>
  <c r="BK29" i="2"/>
  <c r="BD29" i="2"/>
  <c r="BJ29" i="2"/>
  <c r="BI29" i="2"/>
  <c r="BG28" i="2"/>
  <c r="BH28" i="2"/>
  <c r="BN28" i="2"/>
  <c r="BM28" i="2"/>
  <c r="BC28" i="2"/>
  <c r="BF28" i="2"/>
  <c r="BL28" i="2"/>
  <c r="BE28" i="2"/>
  <c r="BK28" i="2"/>
  <c r="BD28" i="2"/>
  <c r="BJ28" i="2"/>
  <c r="BI28" i="2"/>
  <c r="BG27" i="2"/>
  <c r="BH27" i="2"/>
  <c r="BN27" i="2"/>
  <c r="BM27" i="2"/>
  <c r="BC27" i="2"/>
  <c r="BF27" i="2"/>
  <c r="BL27" i="2"/>
  <c r="BE27" i="2"/>
  <c r="BK27" i="2"/>
  <c r="BD27" i="2"/>
  <c r="BJ27" i="2"/>
  <c r="BI27" i="2"/>
  <c r="BG26" i="2"/>
  <c r="BH26" i="2"/>
  <c r="BN26" i="2"/>
  <c r="BM26" i="2"/>
  <c r="BC26" i="2"/>
  <c r="BF26" i="2"/>
  <c r="BL26" i="2"/>
  <c r="BE26" i="2"/>
  <c r="BK26" i="2"/>
  <c r="BD26" i="2"/>
  <c r="BJ26" i="2"/>
  <c r="BI26" i="2"/>
  <c r="BG25" i="2"/>
  <c r="BH25" i="2"/>
  <c r="BN25" i="2"/>
  <c r="BM25" i="2"/>
  <c r="BC25" i="2"/>
  <c r="BF25" i="2"/>
  <c r="BL25" i="2"/>
  <c r="BE25" i="2"/>
  <c r="BK25" i="2"/>
  <c r="BD25" i="2"/>
  <c r="BJ25" i="2"/>
  <c r="BI25" i="2"/>
  <c r="BG24" i="2"/>
  <c r="BH24" i="2"/>
  <c r="BN24" i="2"/>
  <c r="BM24" i="2"/>
  <c r="BC24" i="2"/>
  <c r="BF24" i="2"/>
  <c r="BL24" i="2"/>
  <c r="BE24" i="2"/>
  <c r="BK24" i="2"/>
  <c r="BD24" i="2"/>
  <c r="BJ24" i="2"/>
  <c r="BI24" i="2"/>
  <c r="BG23" i="2"/>
  <c r="BH23" i="2"/>
  <c r="BN23" i="2"/>
  <c r="BM23" i="2"/>
  <c r="BC23" i="2"/>
  <c r="BF23" i="2"/>
  <c r="BL23" i="2"/>
  <c r="BE23" i="2"/>
  <c r="BK23" i="2"/>
  <c r="BD23" i="2"/>
  <c r="BJ23" i="2"/>
  <c r="BI23" i="2"/>
  <c r="BG22" i="2"/>
  <c r="BH22" i="2"/>
  <c r="BN22" i="2"/>
  <c r="BM22" i="2"/>
  <c r="BC22" i="2"/>
  <c r="BF22" i="2"/>
  <c r="BL22" i="2"/>
  <c r="BE22" i="2"/>
  <c r="BK22" i="2"/>
  <c r="BD22" i="2"/>
  <c r="BJ22" i="2"/>
  <c r="BI22" i="2"/>
  <c r="BG21" i="2"/>
  <c r="BH21" i="2"/>
  <c r="BN21" i="2"/>
  <c r="BM21" i="2"/>
  <c r="BC21" i="2"/>
  <c r="BF21" i="2"/>
  <c r="BL21" i="2"/>
  <c r="BE21" i="2"/>
  <c r="BK21" i="2"/>
  <c r="BD21" i="2"/>
  <c r="BJ21" i="2"/>
  <c r="BI21" i="2"/>
  <c r="BG20" i="2"/>
  <c r="BH20" i="2"/>
  <c r="BN20" i="2"/>
  <c r="BM20" i="2"/>
  <c r="BC20" i="2"/>
  <c r="BF20" i="2"/>
  <c r="BL20" i="2"/>
  <c r="BE20" i="2"/>
  <c r="BK20" i="2"/>
  <c r="BD20" i="2"/>
  <c r="BJ20" i="2"/>
  <c r="BI20" i="2"/>
  <c r="BG19" i="2"/>
  <c r="BH19" i="2"/>
  <c r="BN19" i="2"/>
  <c r="BM19" i="2"/>
  <c r="BC19" i="2"/>
  <c r="BF19" i="2"/>
  <c r="BL19" i="2"/>
  <c r="BE19" i="2"/>
  <c r="BK19" i="2"/>
  <c r="BD19" i="2"/>
  <c r="BJ19" i="2"/>
  <c r="BI19" i="2"/>
  <c r="BG18" i="2"/>
  <c r="BH18" i="2"/>
  <c r="BN18" i="2"/>
  <c r="BM18" i="2"/>
  <c r="BC18" i="2"/>
  <c r="BF18" i="2"/>
  <c r="BL18" i="2"/>
  <c r="BE18" i="2"/>
  <c r="BK18" i="2"/>
  <c r="BD18" i="2"/>
  <c r="BJ18" i="2"/>
  <c r="BI18" i="2"/>
  <c r="BG17" i="2"/>
  <c r="BH17" i="2"/>
  <c r="BN17" i="2"/>
  <c r="BM17" i="2"/>
  <c r="BC17" i="2"/>
  <c r="BF17" i="2"/>
  <c r="BL17" i="2"/>
  <c r="BE17" i="2"/>
  <c r="BK17" i="2"/>
  <c r="BD17" i="2"/>
  <c r="BJ17" i="2"/>
  <c r="BI17" i="2"/>
  <c r="BG16" i="2"/>
  <c r="BH16" i="2"/>
  <c r="BN16" i="2"/>
  <c r="BM16" i="2"/>
  <c r="BC16" i="2"/>
  <c r="BF16" i="2"/>
  <c r="BL16" i="2"/>
  <c r="BE16" i="2"/>
  <c r="BK16" i="2"/>
  <c r="BD16" i="2"/>
  <c r="BJ16" i="2"/>
  <c r="BI16" i="2"/>
  <c r="BG15" i="2"/>
  <c r="BH15" i="2"/>
  <c r="BN15" i="2"/>
  <c r="BM15" i="2"/>
  <c r="BC15" i="2"/>
  <c r="BF15" i="2"/>
  <c r="BL15" i="2"/>
  <c r="BE15" i="2"/>
  <c r="BK15" i="2"/>
  <c r="BD15" i="2"/>
  <c r="BJ15" i="2"/>
  <c r="BI15" i="2"/>
  <c r="BG14" i="2"/>
  <c r="BH14" i="2"/>
  <c r="BN14" i="2"/>
  <c r="BM14" i="2"/>
  <c r="BC14" i="2"/>
  <c r="BF14" i="2"/>
  <c r="BL14" i="2"/>
  <c r="BE14" i="2"/>
  <c r="BK14" i="2"/>
  <c r="BD14" i="2"/>
  <c r="BJ14" i="2"/>
  <c r="BI14" i="2"/>
  <c r="BG13" i="2"/>
  <c r="BH13" i="2"/>
  <c r="BN13" i="2"/>
  <c r="BM13" i="2"/>
  <c r="BC13" i="2"/>
  <c r="BF13" i="2"/>
  <c r="BL13" i="2"/>
  <c r="BE13" i="2"/>
  <c r="BK13" i="2"/>
  <c r="BD13" i="2"/>
  <c r="BJ13" i="2"/>
  <c r="BI13" i="2"/>
  <c r="BG12" i="2"/>
  <c r="BH12" i="2"/>
  <c r="BN12" i="2"/>
  <c r="BM12" i="2"/>
  <c r="BC12" i="2"/>
  <c r="BF12" i="2"/>
  <c r="BL12" i="2"/>
  <c r="BE12" i="2"/>
  <c r="BK12" i="2"/>
  <c r="BD12" i="2"/>
  <c r="BJ12" i="2"/>
  <c r="BI12" i="2"/>
  <c r="BG11" i="2"/>
  <c r="BH11" i="2"/>
  <c r="BN11" i="2"/>
  <c r="BM11" i="2"/>
  <c r="BC11" i="2"/>
  <c r="BF11" i="2"/>
  <c r="BL11" i="2"/>
  <c r="BE11" i="2"/>
  <c r="BK11" i="2"/>
  <c r="BD11" i="2"/>
  <c r="BJ11" i="2"/>
  <c r="BI11" i="2"/>
  <c r="BG10" i="2"/>
  <c r="BH10" i="2"/>
  <c r="BN10" i="2"/>
  <c r="BM10" i="2"/>
  <c r="BC10" i="2"/>
  <c r="BF10" i="2"/>
  <c r="BL10" i="2"/>
  <c r="BE10" i="2"/>
  <c r="BK10" i="2"/>
  <c r="BD10" i="2"/>
  <c r="BJ10" i="2"/>
  <c r="BI10" i="2"/>
  <c r="BG9" i="2"/>
  <c r="BH9" i="2"/>
  <c r="BN9" i="2"/>
  <c r="BM9" i="2"/>
  <c r="BC9" i="2"/>
  <c r="BF9" i="2"/>
  <c r="BL9" i="2"/>
  <c r="BE9" i="2"/>
  <c r="BK9" i="2"/>
  <c r="BD9" i="2"/>
  <c r="BJ9" i="2"/>
  <c r="BI9" i="2"/>
  <c r="BG8" i="2"/>
  <c r="BH8" i="2"/>
  <c r="BN8" i="2"/>
  <c r="BM8" i="2"/>
  <c r="BC8" i="2"/>
  <c r="BF8" i="2"/>
  <c r="BL8" i="2"/>
  <c r="BE8" i="2"/>
  <c r="BK8" i="2"/>
  <c r="BD8" i="2"/>
  <c r="BJ8" i="2"/>
  <c r="BI8" i="2"/>
  <c r="BG7" i="2"/>
  <c r="BH7" i="2"/>
  <c r="BN7" i="2"/>
  <c r="BM7" i="2"/>
  <c r="BC7" i="2"/>
  <c r="BF7" i="2"/>
  <c r="BL7" i="2"/>
  <c r="BE7" i="2"/>
  <c r="BK7" i="2"/>
  <c r="BD7" i="2"/>
  <c r="BJ7" i="2"/>
  <c r="BI7" i="2"/>
  <c r="BG6" i="2"/>
  <c r="BH6" i="2"/>
  <c r="AI18" i="2"/>
  <c r="BC1" i="2"/>
  <c r="AI10" i="2"/>
  <c r="BC6" i="2"/>
  <c r="BN6" i="2"/>
  <c r="BM6" i="2"/>
  <c r="BF6" i="2"/>
  <c r="BL6" i="2"/>
  <c r="BE6" i="2"/>
  <c r="BK6" i="2"/>
  <c r="BD6" i="2"/>
  <c r="BJ6" i="2"/>
  <c r="BI6" i="2"/>
  <c r="AI41" i="2"/>
  <c r="AI40" i="2"/>
  <c r="AI39" i="2"/>
  <c r="AI38" i="2"/>
  <c r="AI37" i="2"/>
  <c r="AI36" i="2"/>
  <c r="AI35" i="2"/>
  <c r="AI34" i="2"/>
  <c r="AI33" i="2"/>
  <c r="AI32" i="2"/>
  <c r="AI31" i="2"/>
  <c r="AI30" i="2"/>
  <c r="AI29" i="2"/>
  <c r="AI28" i="2"/>
  <c r="AI27" i="2"/>
  <c r="AI26" i="2"/>
  <c r="AI25" i="2"/>
  <c r="AI24" i="2"/>
  <c r="AI23" i="2"/>
  <c r="AI22" i="2"/>
  <c r="AI21" i="2"/>
  <c r="AI20" i="2"/>
  <c r="AI19" i="2"/>
  <c r="AI17" i="2"/>
  <c r="AI16" i="2"/>
  <c r="AI15" i="2"/>
  <c r="AI14" i="2"/>
  <c r="AI13" i="2"/>
  <c r="AI12" i="2"/>
  <c r="AI11" i="2"/>
  <c r="AI9" i="2"/>
  <c r="AI8" i="2"/>
  <c r="AI7" i="2"/>
  <c r="AI6" i="2"/>
  <c r="AE41" i="2"/>
  <c r="AG41" i="2"/>
  <c r="AF41" i="2"/>
  <c r="AE40" i="2"/>
  <c r="AG40" i="2"/>
  <c r="AF40" i="2"/>
  <c r="AE39" i="2"/>
  <c r="AG39" i="2"/>
  <c r="AF39" i="2"/>
  <c r="AE38" i="2"/>
  <c r="AG38" i="2"/>
  <c r="AF38" i="2"/>
  <c r="AE37" i="2"/>
  <c r="AG37" i="2"/>
  <c r="AF37" i="2"/>
  <c r="AE36" i="2"/>
  <c r="AG36" i="2"/>
  <c r="AF36" i="2"/>
  <c r="AE35" i="2"/>
  <c r="AG35" i="2"/>
  <c r="AF35" i="2"/>
  <c r="AE34" i="2"/>
  <c r="AG34" i="2"/>
  <c r="AF34" i="2"/>
  <c r="AE33" i="2"/>
  <c r="AG33" i="2"/>
  <c r="AF33" i="2"/>
  <c r="AE32" i="2"/>
  <c r="AG32" i="2"/>
  <c r="AF32" i="2"/>
  <c r="AE31" i="2"/>
  <c r="AG31" i="2"/>
  <c r="AF31" i="2"/>
  <c r="AE30" i="2"/>
  <c r="AG30" i="2"/>
  <c r="AF30" i="2"/>
  <c r="AE29" i="2"/>
  <c r="AG29" i="2"/>
  <c r="AF29" i="2"/>
  <c r="AE28" i="2"/>
  <c r="AG28" i="2"/>
  <c r="AF28" i="2"/>
  <c r="AE27" i="2"/>
  <c r="AG27" i="2"/>
  <c r="AF27" i="2"/>
  <c r="AE26" i="2"/>
  <c r="AG26" i="2"/>
  <c r="AF26" i="2"/>
  <c r="AE25" i="2"/>
  <c r="AG25" i="2"/>
  <c r="AF25" i="2"/>
  <c r="AE24" i="2"/>
  <c r="AG24" i="2"/>
  <c r="AF24" i="2"/>
  <c r="AE23" i="2"/>
  <c r="AG23" i="2"/>
  <c r="AF23" i="2"/>
  <c r="AE22" i="2"/>
  <c r="AG22" i="2"/>
  <c r="AF22" i="2"/>
  <c r="AE21" i="2"/>
  <c r="AG21" i="2"/>
  <c r="AF21" i="2"/>
  <c r="AE20" i="2"/>
  <c r="AG20" i="2"/>
  <c r="AF20" i="2"/>
  <c r="AE19" i="2"/>
  <c r="AG19" i="2"/>
  <c r="AF19" i="2"/>
  <c r="AE18" i="2"/>
  <c r="AG18" i="2"/>
  <c r="AF18" i="2"/>
  <c r="AE17" i="2"/>
  <c r="AG17" i="2"/>
  <c r="AF17" i="2"/>
  <c r="AE16" i="2"/>
  <c r="AG16" i="2"/>
  <c r="AF16" i="2"/>
  <c r="AE15" i="2"/>
  <c r="AG15" i="2"/>
  <c r="AF15" i="2"/>
  <c r="AE14" i="2"/>
  <c r="AG14" i="2"/>
  <c r="AF14" i="2"/>
  <c r="AE13" i="2"/>
  <c r="AG13" i="2"/>
  <c r="AF13" i="2"/>
  <c r="AE12" i="2"/>
  <c r="AG12" i="2"/>
  <c r="AF12" i="2"/>
  <c r="AE11" i="2"/>
  <c r="AG11" i="2"/>
  <c r="AF11" i="2"/>
  <c r="AE10" i="2"/>
  <c r="AG10" i="2"/>
  <c r="AF10" i="2"/>
  <c r="AE9" i="2"/>
  <c r="AG9" i="2"/>
  <c r="AF9" i="2"/>
  <c r="AE8" i="2"/>
  <c r="AG8" i="2"/>
  <c r="AF8" i="2"/>
  <c r="AE7" i="2"/>
  <c r="AG7" i="2"/>
  <c r="AF7" i="2"/>
  <c r="AE6" i="2"/>
  <c r="AG6" i="2"/>
  <c r="AF6" i="2"/>
  <c r="AY6" i="2"/>
  <c r="AY7" i="2"/>
  <c r="AY8" i="2"/>
  <c r="AY9" i="2"/>
  <c r="AY10" i="2"/>
  <c r="AY11" i="2"/>
  <c r="AY12" i="2"/>
  <c r="AY13" i="2"/>
  <c r="AY14" i="2"/>
  <c r="AY15" i="2"/>
  <c r="AY16" i="2"/>
  <c r="AY17" i="2"/>
  <c r="AY18" i="2"/>
  <c r="AY19" i="2"/>
  <c r="AY20" i="2"/>
  <c r="AY21" i="2"/>
  <c r="AY22" i="2"/>
  <c r="AY23" i="2"/>
  <c r="AY24" i="2"/>
  <c r="AY25" i="2"/>
  <c r="AY26" i="2"/>
  <c r="AY27" i="2"/>
  <c r="AY28" i="2"/>
  <c r="AY29" i="2"/>
  <c r="AY30" i="2"/>
  <c r="AY31" i="2"/>
  <c r="AY32" i="2"/>
  <c r="AY33" i="2"/>
  <c r="AY34" i="2"/>
  <c r="AY35" i="2"/>
  <c r="AY36" i="2"/>
  <c r="AY37" i="2"/>
  <c r="AY38" i="2"/>
  <c r="AY39" i="2"/>
  <c r="AY40" i="2"/>
  <c r="AY41" i="2"/>
  <c r="AZ6" i="2" a="1"/>
  <c r="AZ6" i="2"/>
  <c r="AZ7" i="2" a="1"/>
  <c r="AZ7" i="2"/>
  <c r="AZ8" i="2" a="1"/>
  <c r="AZ8" i="2"/>
  <c r="AD6" i="2"/>
  <c r="AW6" i="2"/>
  <c r="AD7" i="2"/>
  <c r="AW7" i="2"/>
  <c r="AD8" i="2"/>
  <c r="AW8" i="2"/>
  <c r="AD9" i="2"/>
  <c r="AW9" i="2"/>
  <c r="AD10" i="2"/>
  <c r="AW10" i="2"/>
  <c r="AD11" i="2"/>
  <c r="AW11" i="2"/>
  <c r="AD12" i="2"/>
  <c r="AW12" i="2"/>
  <c r="AD13" i="2"/>
  <c r="AW13" i="2"/>
  <c r="AD14" i="2"/>
  <c r="AW14" i="2"/>
  <c r="AD15" i="2"/>
  <c r="AW15" i="2"/>
  <c r="AD16" i="2"/>
  <c r="AW16" i="2"/>
  <c r="AD17" i="2"/>
  <c r="AW17" i="2"/>
  <c r="AD18" i="2"/>
  <c r="AW18" i="2"/>
  <c r="AD19" i="2"/>
  <c r="AW19" i="2"/>
  <c r="AD20" i="2"/>
  <c r="AW20" i="2"/>
  <c r="AD21" i="2"/>
  <c r="AW21" i="2"/>
  <c r="AD22" i="2"/>
  <c r="AW22" i="2"/>
  <c r="AD23" i="2"/>
  <c r="AW23" i="2"/>
  <c r="AD24" i="2"/>
  <c r="AW24" i="2"/>
  <c r="AD25" i="2"/>
  <c r="AW25" i="2"/>
  <c r="AD26" i="2"/>
  <c r="AW26" i="2"/>
  <c r="AD27" i="2"/>
  <c r="AW27" i="2"/>
  <c r="AD28" i="2"/>
  <c r="AW28" i="2"/>
  <c r="AD29" i="2"/>
  <c r="AW29" i="2"/>
  <c r="AD30" i="2"/>
  <c r="AW30" i="2"/>
  <c r="AD31" i="2"/>
  <c r="AW31" i="2"/>
  <c r="AD32" i="2"/>
  <c r="AW32" i="2"/>
  <c r="AD33" i="2"/>
  <c r="AW33" i="2"/>
  <c r="AD34" i="2"/>
  <c r="AW34" i="2"/>
  <c r="AD35" i="2"/>
  <c r="AW35" i="2"/>
  <c r="AD36" i="2"/>
  <c r="AW36" i="2"/>
  <c r="AD37" i="2"/>
  <c r="AW37" i="2"/>
  <c r="AD38" i="2"/>
  <c r="AW38" i="2"/>
  <c r="AD39" i="2"/>
  <c r="AW39" i="2"/>
  <c r="AD40" i="2"/>
  <c r="AW40" i="2"/>
  <c r="AD41" i="2"/>
  <c r="AW41" i="2"/>
  <c r="AX6" i="2" a="1"/>
  <c r="AX6" i="2"/>
  <c r="AX7" i="2" a="1"/>
  <c r="AX7" i="2"/>
  <c r="AX8" i="2" a="1"/>
  <c r="AX8" i="2"/>
  <c r="AV6" i="2" a="1"/>
  <c r="AV6" i="2"/>
  <c r="AV7" i="2" a="1"/>
  <c r="AV7" i="2"/>
  <c r="AV8" i="2" a="1"/>
  <c r="AV8" i="2"/>
  <c r="AK8" i="2"/>
  <c r="AM8" i="2"/>
  <c r="AP1" i="2"/>
  <c r="AK7" i="2"/>
  <c r="AP8" i="2"/>
  <c r="AN1" i="2"/>
  <c r="AN8" i="2"/>
  <c r="AQ8" i="2"/>
  <c r="AS8" i="2"/>
  <c r="AO1" i="2"/>
  <c r="AO8" i="2"/>
  <c r="AR8" i="2"/>
  <c r="AC8" i="2"/>
  <c r="AH8" i="2"/>
  <c r="AB8" i="2"/>
  <c r="AA8" i="2"/>
  <c r="AZ9" i="2" a="1"/>
  <c r="AZ9" i="2"/>
  <c r="AZ10" i="2" a="1"/>
  <c r="AZ10" i="2"/>
  <c r="AZ11" i="2" a="1"/>
  <c r="AZ11" i="2"/>
  <c r="AZ12" i="2" a="1"/>
  <c r="AZ12" i="2"/>
  <c r="AX9" i="2" a="1"/>
  <c r="AX9" i="2"/>
  <c r="AX10" i="2" a="1"/>
  <c r="AX10" i="2"/>
  <c r="AX11" i="2" a="1"/>
  <c r="AX11" i="2"/>
  <c r="AX12" i="2" a="1"/>
  <c r="AX12" i="2"/>
  <c r="AV9" i="2" a="1"/>
  <c r="AV9" i="2"/>
  <c r="AV10" i="2" a="1"/>
  <c r="AV10" i="2"/>
  <c r="AV11" i="2" a="1"/>
  <c r="AV11" i="2"/>
  <c r="AV12" i="2" a="1"/>
  <c r="AV12" i="2"/>
  <c r="AK12" i="2"/>
  <c r="AM12" i="2"/>
  <c r="AK11" i="2"/>
  <c r="AP12" i="2"/>
  <c r="AN12" i="2"/>
  <c r="AQ12" i="2"/>
  <c r="AS12" i="2"/>
  <c r="AO12" i="2"/>
  <c r="AR12" i="2"/>
  <c r="AC12" i="2"/>
  <c r="AH12" i="2"/>
  <c r="AB12" i="2"/>
  <c r="AA12" i="2"/>
  <c r="AZ13" i="2" a="1"/>
  <c r="AZ13" i="2"/>
  <c r="AZ14" i="2" a="1"/>
  <c r="AZ14" i="2"/>
  <c r="AZ15" i="2" a="1"/>
  <c r="AZ15" i="2"/>
  <c r="AZ16" i="2" a="1"/>
  <c r="AZ16" i="2"/>
  <c r="AZ17" i="2" a="1"/>
  <c r="AZ17" i="2"/>
  <c r="AZ18" i="2" a="1"/>
  <c r="AZ18" i="2"/>
  <c r="AZ19" i="2" a="1"/>
  <c r="AZ19" i="2"/>
  <c r="AZ20" i="2" a="1"/>
  <c r="AZ20" i="2"/>
  <c r="AZ21" i="2" a="1"/>
  <c r="AZ21" i="2"/>
  <c r="AZ22" i="2" a="1"/>
  <c r="AZ22" i="2"/>
  <c r="AZ23" i="2" a="1"/>
  <c r="AZ23" i="2"/>
  <c r="AZ24" i="2" a="1"/>
  <c r="AZ24" i="2"/>
  <c r="AZ25" i="2" a="1"/>
  <c r="AZ25" i="2"/>
  <c r="AZ26" i="2" a="1"/>
  <c r="AZ26" i="2"/>
  <c r="AZ27" i="2" a="1"/>
  <c r="AZ27" i="2"/>
  <c r="AZ28" i="2" a="1"/>
  <c r="AZ28" i="2"/>
  <c r="AZ29" i="2" a="1"/>
  <c r="AZ29" i="2"/>
  <c r="AZ30" i="2" a="1"/>
  <c r="AZ30" i="2"/>
  <c r="AZ31" i="2" a="1"/>
  <c r="AZ31" i="2"/>
  <c r="AZ32" i="2" a="1"/>
  <c r="AZ32" i="2"/>
  <c r="AZ33" i="2" a="1"/>
  <c r="AZ33" i="2"/>
  <c r="AZ34" i="2" a="1"/>
  <c r="AZ34" i="2"/>
  <c r="AZ35" i="2" a="1"/>
  <c r="AZ35" i="2"/>
  <c r="AZ36" i="2" a="1"/>
  <c r="AZ36" i="2"/>
  <c r="AZ37" i="2" a="1"/>
  <c r="AZ37" i="2"/>
  <c r="AZ38" i="2" a="1"/>
  <c r="AZ38" i="2"/>
  <c r="AZ39" i="2" a="1"/>
  <c r="AZ39" i="2"/>
  <c r="AZ40" i="2" a="1"/>
  <c r="AZ40" i="2"/>
  <c r="AZ41" i="2" a="1"/>
  <c r="AZ41" i="2"/>
  <c r="AX13" i="2" a="1"/>
  <c r="AX13" i="2"/>
  <c r="AX14" i="2" a="1"/>
  <c r="AX14" i="2"/>
  <c r="AX15" i="2" a="1"/>
  <c r="AX15" i="2"/>
  <c r="AX16" i="2" a="1"/>
  <c r="AX16" i="2"/>
  <c r="AX17" i="2" a="1"/>
  <c r="AX17" i="2"/>
  <c r="AX18" i="2" a="1"/>
  <c r="AX18" i="2"/>
  <c r="AX19" i="2" a="1"/>
  <c r="AX19" i="2"/>
  <c r="AX20" i="2" a="1"/>
  <c r="AX20" i="2"/>
  <c r="AX21" i="2" a="1"/>
  <c r="AX21" i="2"/>
  <c r="AX22" i="2" a="1"/>
  <c r="AX22" i="2"/>
  <c r="AX23" i="2" a="1"/>
  <c r="AX23" i="2"/>
  <c r="AX24" i="2" a="1"/>
  <c r="AX24" i="2"/>
  <c r="AX25" i="2" a="1"/>
  <c r="AX25" i="2"/>
  <c r="AX26" i="2" a="1"/>
  <c r="AX26" i="2"/>
  <c r="AX27" i="2" a="1"/>
  <c r="AX27" i="2"/>
  <c r="AX28" i="2" a="1"/>
  <c r="AX28" i="2"/>
  <c r="AX29" i="2" a="1"/>
  <c r="AX29" i="2"/>
  <c r="AX30" i="2" a="1"/>
  <c r="AX30" i="2"/>
  <c r="AX31" i="2" a="1"/>
  <c r="AX31" i="2"/>
  <c r="AX32" i="2" a="1"/>
  <c r="AX32" i="2"/>
  <c r="AX33" i="2" a="1"/>
  <c r="AX33" i="2"/>
  <c r="AX34" i="2" a="1"/>
  <c r="AX34" i="2"/>
  <c r="AX35" i="2" a="1"/>
  <c r="AX35" i="2"/>
  <c r="AX36" i="2" a="1"/>
  <c r="AX36" i="2"/>
  <c r="AX37" i="2" a="1"/>
  <c r="AX37" i="2"/>
  <c r="AX38" i="2" a="1"/>
  <c r="AX38" i="2"/>
  <c r="AX39" i="2" a="1"/>
  <c r="AX39" i="2"/>
  <c r="AX40" i="2" a="1"/>
  <c r="AX40" i="2"/>
  <c r="AX41" i="2" a="1"/>
  <c r="AX41" i="2"/>
  <c r="AV13" i="2" a="1"/>
  <c r="AV13" i="2"/>
  <c r="AV14" i="2" a="1"/>
  <c r="AV14" i="2"/>
  <c r="AV15" i="2" a="1"/>
  <c r="AV15" i="2"/>
  <c r="AV16" i="2" a="1"/>
  <c r="AV16" i="2"/>
  <c r="AV17" i="2" a="1"/>
  <c r="AV17" i="2"/>
  <c r="AV18" i="2" a="1"/>
  <c r="AV18" i="2"/>
  <c r="AV19" i="2" a="1"/>
  <c r="AV19" i="2"/>
  <c r="AV20" i="2" a="1"/>
  <c r="AV20" i="2"/>
  <c r="AV21" i="2" a="1"/>
  <c r="AV21" i="2"/>
  <c r="AV22" i="2" a="1"/>
  <c r="AV22" i="2"/>
  <c r="AV23" i="2" a="1"/>
  <c r="AV23" i="2"/>
  <c r="AV24" i="2" a="1"/>
  <c r="AV24" i="2"/>
  <c r="AV25" i="2" a="1"/>
  <c r="AV25" i="2"/>
  <c r="AV26" i="2" a="1"/>
  <c r="AV26" i="2"/>
  <c r="AV27" i="2" a="1"/>
  <c r="AV27" i="2"/>
  <c r="AV28" i="2" a="1"/>
  <c r="AV28" i="2"/>
  <c r="AV29" i="2" a="1"/>
  <c r="AV29" i="2"/>
  <c r="AV30" i="2" a="1"/>
  <c r="AV30" i="2"/>
  <c r="AV31" i="2" a="1"/>
  <c r="AV31" i="2"/>
  <c r="AV32" i="2" a="1"/>
  <c r="AV32" i="2"/>
  <c r="AV33" i="2" a="1"/>
  <c r="AV33" i="2"/>
  <c r="AV34" i="2" a="1"/>
  <c r="AV34" i="2"/>
  <c r="AV35" i="2" a="1"/>
  <c r="AV35" i="2"/>
  <c r="AV36" i="2" a="1"/>
  <c r="AV36" i="2"/>
  <c r="AV37" i="2" a="1"/>
  <c r="AV37" i="2"/>
  <c r="AV38" i="2" a="1"/>
  <c r="AV38" i="2"/>
  <c r="AV39" i="2" a="1"/>
  <c r="AV39" i="2"/>
  <c r="AV40" i="2" a="1"/>
  <c r="AV40" i="2"/>
  <c r="AV41" i="2" a="1"/>
  <c r="AV41" i="2"/>
  <c r="AM6" i="2"/>
  <c r="N1" i="2"/>
  <c r="AM13" i="2"/>
  <c r="AN13" i="2"/>
  <c r="AQ13" i="2"/>
  <c r="O1" i="2"/>
  <c r="M1" i="2"/>
  <c r="L1" i="2"/>
  <c r="K1" i="2"/>
  <c r="AB41" i="2"/>
  <c r="AC41" i="2"/>
  <c r="AH41" i="2"/>
  <c r="AB40" i="2"/>
  <c r="AC40" i="2"/>
  <c r="AH40" i="2"/>
  <c r="AB39" i="2"/>
  <c r="AC39" i="2"/>
  <c r="AH39" i="2"/>
  <c r="AB38" i="2"/>
  <c r="AC38" i="2"/>
  <c r="AH38" i="2"/>
  <c r="AB37" i="2"/>
  <c r="AC37" i="2"/>
  <c r="AH37" i="2"/>
  <c r="AB36" i="2"/>
  <c r="AC36" i="2"/>
  <c r="AH36" i="2"/>
  <c r="AB35" i="2"/>
  <c r="AC35" i="2"/>
  <c r="AH35" i="2"/>
  <c r="AB34" i="2"/>
  <c r="AC34" i="2"/>
  <c r="AH34" i="2"/>
  <c r="AB33" i="2"/>
  <c r="AC33" i="2"/>
  <c r="AH33" i="2"/>
  <c r="AB32" i="2"/>
  <c r="AC32" i="2"/>
  <c r="AH32" i="2"/>
  <c r="AB31" i="2"/>
  <c r="AC31" i="2"/>
  <c r="AH31" i="2"/>
  <c r="AB30" i="2"/>
  <c r="AC30" i="2"/>
  <c r="AH30" i="2"/>
  <c r="AB29" i="2"/>
  <c r="AC29" i="2"/>
  <c r="AH29" i="2"/>
  <c r="AB28" i="2"/>
  <c r="AC28" i="2"/>
  <c r="AH28" i="2"/>
  <c r="AB27" i="2"/>
  <c r="AC27" i="2"/>
  <c r="AH27" i="2"/>
  <c r="AB9" i="2"/>
  <c r="AC9" i="2"/>
  <c r="AH9" i="2"/>
  <c r="AB7" i="2"/>
  <c r="AC7" i="2"/>
  <c r="AH7" i="2"/>
  <c r="AB6" i="2"/>
  <c r="AC6" i="2"/>
  <c r="AH6" i="2"/>
  <c r="AB11" i="2"/>
  <c r="AC11" i="2"/>
  <c r="AH11" i="2"/>
  <c r="AB10" i="2"/>
  <c r="AC10" i="2"/>
  <c r="AH10" i="2"/>
  <c r="AB26" i="2"/>
  <c r="AC26" i="2"/>
  <c r="AH26" i="2"/>
  <c r="AB25" i="2"/>
  <c r="AC25" i="2"/>
  <c r="AH25" i="2"/>
  <c r="AB24" i="2"/>
  <c r="AC24" i="2"/>
  <c r="AH24" i="2"/>
  <c r="AB23" i="2"/>
  <c r="AC23" i="2"/>
  <c r="AH23" i="2"/>
  <c r="AB22" i="2"/>
  <c r="AC22" i="2"/>
  <c r="AH22" i="2"/>
  <c r="AB21" i="2"/>
  <c r="AC21" i="2"/>
  <c r="AH21" i="2"/>
  <c r="AB20" i="2"/>
  <c r="AC20" i="2"/>
  <c r="AH20" i="2"/>
  <c r="AB19" i="2"/>
  <c r="AC19" i="2"/>
  <c r="AH19" i="2"/>
  <c r="AB18" i="2"/>
  <c r="AC18" i="2"/>
  <c r="AH18" i="2"/>
  <c r="AB17" i="2"/>
  <c r="AC17" i="2"/>
  <c r="AH17" i="2"/>
  <c r="AB16" i="2"/>
  <c r="AC16" i="2"/>
  <c r="AH16" i="2"/>
  <c r="AB15" i="2"/>
  <c r="AC15" i="2"/>
  <c r="AH15" i="2"/>
  <c r="AB14" i="2"/>
  <c r="AC14" i="2"/>
  <c r="AH14" i="2"/>
  <c r="AB13" i="2"/>
  <c r="AC13" i="2"/>
  <c r="AH13" i="2"/>
  <c r="AA41" i="2"/>
  <c r="AA40" i="2"/>
  <c r="AA39" i="2"/>
  <c r="AA38" i="2"/>
  <c r="AA37" i="2"/>
  <c r="AA36" i="2"/>
  <c r="AA35" i="2"/>
  <c r="AA34" i="2"/>
  <c r="AA33" i="2"/>
  <c r="AA32" i="2"/>
  <c r="AA31" i="2"/>
  <c r="AA30" i="2"/>
  <c r="AA29" i="2"/>
  <c r="AA28" i="2"/>
  <c r="AA27" i="2"/>
  <c r="AA9" i="2"/>
  <c r="AA7" i="2"/>
  <c r="AA6" i="2"/>
  <c r="AA11" i="2"/>
  <c r="AA10" i="2"/>
  <c r="AA26" i="2"/>
  <c r="AA25" i="2"/>
  <c r="AA24" i="2"/>
  <c r="AA23" i="2"/>
  <c r="AA22" i="2"/>
  <c r="AA21" i="2"/>
  <c r="AA20" i="2"/>
  <c r="AA19" i="2"/>
  <c r="AA18" i="2"/>
  <c r="AA17" i="2"/>
  <c r="AA16" i="2"/>
  <c r="AA15" i="2"/>
  <c r="AA14" i="2"/>
  <c r="AA13" i="2"/>
  <c r="AM41" i="2"/>
  <c r="AN41" i="2"/>
  <c r="AQ41" i="2"/>
  <c r="AM40" i="2"/>
  <c r="AN40" i="2"/>
  <c r="AQ40" i="2"/>
  <c r="AM39" i="2"/>
  <c r="AN39" i="2"/>
  <c r="AQ39" i="2"/>
  <c r="AM38" i="2"/>
  <c r="AN38" i="2"/>
  <c r="AQ38" i="2"/>
  <c r="AM37" i="2"/>
  <c r="AN37" i="2"/>
  <c r="AQ37" i="2"/>
  <c r="AM36" i="2"/>
  <c r="AN36" i="2"/>
  <c r="AQ36" i="2"/>
  <c r="AM35" i="2"/>
  <c r="AN35" i="2"/>
  <c r="AQ35" i="2"/>
  <c r="AM34" i="2"/>
  <c r="AN34" i="2"/>
  <c r="AQ34" i="2"/>
  <c r="AM33" i="2"/>
  <c r="AN33" i="2"/>
  <c r="AQ33" i="2"/>
  <c r="AM32" i="2"/>
  <c r="AN32" i="2"/>
  <c r="AQ32" i="2"/>
  <c r="AM31" i="2"/>
  <c r="AN31" i="2"/>
  <c r="AQ31" i="2"/>
  <c r="AM30" i="2"/>
  <c r="AN30" i="2"/>
  <c r="AQ30" i="2"/>
  <c r="AM29" i="2"/>
  <c r="AN29" i="2"/>
  <c r="AQ29" i="2"/>
  <c r="AM28" i="2"/>
  <c r="AN28" i="2"/>
  <c r="AQ28" i="2"/>
  <c r="AM27" i="2"/>
  <c r="AN27" i="2"/>
  <c r="AQ27" i="2"/>
  <c r="AM9" i="2"/>
  <c r="AN9" i="2"/>
  <c r="AQ9" i="2"/>
  <c r="AM7" i="2"/>
  <c r="AN7" i="2"/>
  <c r="AQ7" i="2"/>
  <c r="AN6" i="2"/>
  <c r="AQ6" i="2"/>
  <c r="AM11" i="2"/>
  <c r="AN11" i="2"/>
  <c r="AQ11" i="2"/>
  <c r="AM10" i="2"/>
  <c r="AN10" i="2"/>
  <c r="AQ10" i="2"/>
  <c r="AM26" i="2"/>
  <c r="AN26" i="2"/>
  <c r="AQ26" i="2"/>
  <c r="AM25" i="2"/>
  <c r="AN25" i="2"/>
  <c r="AQ25" i="2"/>
  <c r="AM24" i="2"/>
  <c r="AN24" i="2"/>
  <c r="AQ24" i="2"/>
  <c r="AM23" i="2"/>
  <c r="AN23" i="2"/>
  <c r="AQ23" i="2"/>
  <c r="AM22" i="2"/>
  <c r="AN22" i="2"/>
  <c r="AQ22" i="2"/>
  <c r="AM21" i="2"/>
  <c r="AN21" i="2"/>
  <c r="AQ21" i="2"/>
  <c r="AM20" i="2"/>
  <c r="AN20" i="2"/>
  <c r="AQ20" i="2"/>
  <c r="AM19" i="2"/>
  <c r="AN19" i="2"/>
  <c r="AQ19" i="2"/>
  <c r="AM18" i="2"/>
  <c r="AN18" i="2"/>
  <c r="AQ18" i="2"/>
  <c r="AM17" i="2"/>
  <c r="AN17" i="2"/>
  <c r="AQ17" i="2"/>
  <c r="AM16" i="2"/>
  <c r="AN16" i="2"/>
  <c r="AQ16" i="2"/>
  <c r="AM15" i="2"/>
  <c r="AN15" i="2"/>
  <c r="AQ15" i="2"/>
  <c r="AM14" i="2"/>
  <c r="AN14" i="2"/>
  <c r="AQ14" i="2"/>
  <c r="AO41" i="2"/>
  <c r="AR41" i="2"/>
  <c r="AO40" i="2"/>
  <c r="AR40" i="2"/>
  <c r="AO39" i="2"/>
  <c r="AR39" i="2"/>
  <c r="AO38" i="2"/>
  <c r="AR38" i="2"/>
  <c r="AO37" i="2"/>
  <c r="AR37" i="2"/>
  <c r="AO36" i="2"/>
  <c r="AR36" i="2"/>
  <c r="AO35" i="2"/>
  <c r="AR35" i="2"/>
  <c r="AO34" i="2"/>
  <c r="AR34" i="2"/>
  <c r="AO33" i="2"/>
  <c r="AR33" i="2"/>
  <c r="AO32" i="2"/>
  <c r="AR32" i="2"/>
  <c r="AO31" i="2"/>
  <c r="AR31" i="2"/>
  <c r="AO30" i="2"/>
  <c r="AR30" i="2"/>
  <c r="AO29" i="2"/>
  <c r="AR29" i="2"/>
  <c r="AO28" i="2"/>
  <c r="AR28" i="2"/>
  <c r="AO27" i="2"/>
  <c r="AR27" i="2"/>
  <c r="AO9" i="2"/>
  <c r="AR9" i="2"/>
  <c r="AO7" i="2"/>
  <c r="AR7" i="2"/>
  <c r="AO6" i="2"/>
  <c r="AR6" i="2"/>
  <c r="AO11" i="2"/>
  <c r="AR11" i="2"/>
  <c r="AO10" i="2"/>
  <c r="AR10" i="2"/>
  <c r="AO26" i="2"/>
  <c r="AR26" i="2"/>
  <c r="AO25" i="2"/>
  <c r="AR25" i="2"/>
  <c r="AO24" i="2"/>
  <c r="AR24" i="2"/>
  <c r="AO23" i="2"/>
  <c r="AR23" i="2"/>
  <c r="AO22" i="2"/>
  <c r="AR22" i="2"/>
  <c r="AO21" i="2"/>
  <c r="AR21" i="2"/>
  <c r="AO20" i="2"/>
  <c r="AR20" i="2"/>
  <c r="AO19" i="2"/>
  <c r="AR19" i="2"/>
  <c r="AO18" i="2"/>
  <c r="AR18" i="2"/>
  <c r="AO17" i="2"/>
  <c r="AR17" i="2"/>
  <c r="AO16" i="2"/>
  <c r="AR16" i="2"/>
  <c r="AO15" i="2"/>
  <c r="AR15" i="2"/>
  <c r="AO14" i="2"/>
  <c r="AR14" i="2"/>
  <c r="AO13" i="2"/>
  <c r="AR13" i="2"/>
  <c r="AK40" i="2"/>
  <c r="AP41" i="2"/>
  <c r="AK39" i="2"/>
  <c r="AP40" i="2"/>
  <c r="AK38" i="2"/>
  <c r="AP39" i="2"/>
  <c r="AK37" i="2"/>
  <c r="AP38" i="2"/>
  <c r="AK36" i="2"/>
  <c r="AP37" i="2"/>
  <c r="AK35" i="2"/>
  <c r="AP36" i="2"/>
  <c r="AK34" i="2"/>
  <c r="AP35" i="2"/>
  <c r="AK33" i="2"/>
  <c r="AP34" i="2"/>
  <c r="AK32" i="2"/>
  <c r="AP33" i="2"/>
  <c r="AK31" i="2"/>
  <c r="AP32" i="2"/>
  <c r="AK30" i="2"/>
  <c r="AP31" i="2"/>
  <c r="AK29" i="2"/>
  <c r="AP30" i="2"/>
  <c r="AK28" i="2"/>
  <c r="AP29" i="2"/>
  <c r="AK27" i="2"/>
  <c r="AP28" i="2"/>
  <c r="AK9" i="2"/>
  <c r="AK26" i="2"/>
  <c r="AP27" i="2"/>
  <c r="AP9" i="2"/>
  <c r="AK6" i="2"/>
  <c r="AP7" i="2"/>
  <c r="AP6" i="2"/>
  <c r="AK10" i="2"/>
  <c r="AP11" i="2"/>
  <c r="AP10" i="2"/>
  <c r="AK25" i="2"/>
  <c r="AP26" i="2"/>
  <c r="AK24" i="2"/>
  <c r="AP25" i="2"/>
  <c r="AK23" i="2"/>
  <c r="AP24" i="2"/>
  <c r="AK22" i="2"/>
  <c r="AP23" i="2"/>
  <c r="AK21" i="2"/>
  <c r="AP22" i="2"/>
  <c r="AK20" i="2"/>
  <c r="AP21" i="2"/>
  <c r="AK19" i="2"/>
  <c r="AP20" i="2"/>
  <c r="AK18" i="2"/>
  <c r="AP19" i="2"/>
  <c r="AK17" i="2"/>
  <c r="AP18" i="2"/>
  <c r="AK16" i="2"/>
  <c r="AP17" i="2"/>
  <c r="AK15" i="2"/>
  <c r="AP16" i="2"/>
  <c r="AK14" i="2"/>
  <c r="AP15" i="2"/>
  <c r="AK13" i="2"/>
  <c r="AP14" i="2"/>
  <c r="AP13" i="2"/>
  <c r="AS26" i="2"/>
  <c r="AS25" i="2"/>
  <c r="AS24" i="2"/>
  <c r="AS23" i="2"/>
  <c r="AS22" i="2"/>
  <c r="AS21" i="2"/>
  <c r="AS20" i="2"/>
  <c r="AS19" i="2"/>
  <c r="AS18" i="2"/>
  <c r="AS17" i="2"/>
  <c r="AS16" i="2"/>
  <c r="AS14" i="2"/>
  <c r="AS13" i="2"/>
  <c r="AS15" i="2"/>
  <c r="AS10" i="2"/>
  <c r="AS11" i="2"/>
  <c r="AS6" i="2"/>
  <c r="AS7" i="2"/>
  <c r="AS9" i="2"/>
  <c r="AS27" i="2"/>
  <c r="AS28" i="2"/>
  <c r="AS29" i="2"/>
  <c r="AS30" i="2"/>
  <c r="AS31" i="2"/>
  <c r="AS32" i="2"/>
  <c r="AS33" i="2"/>
  <c r="AS34" i="2"/>
  <c r="AS35" i="2"/>
  <c r="AS36" i="2"/>
  <c r="AS37" i="2"/>
  <c r="AS38" i="2"/>
  <c r="AS39" i="2"/>
  <c r="AS40" i="2"/>
  <c r="AK41" i="2"/>
  <c r="AS41" i="2"/>
  <c r="N5" i="5"/>
  <c r="P5" i="5"/>
  <c r="O5" i="5"/>
  <c r="Q5" i="5"/>
  <c r="AA5" i="5"/>
  <c r="R5" i="5"/>
  <c r="AC5" i="5"/>
  <c r="N6" i="5"/>
  <c r="P6" i="5"/>
  <c r="O6" i="5"/>
  <c r="Q6" i="5"/>
  <c r="AA6" i="5"/>
  <c r="R6" i="5"/>
  <c r="AC6" i="5"/>
  <c r="N7" i="5"/>
  <c r="P7" i="5"/>
  <c r="O7" i="5"/>
  <c r="Q7" i="5"/>
  <c r="AA7" i="5"/>
  <c r="R7" i="5"/>
  <c r="AC7" i="5"/>
  <c r="N8" i="5"/>
  <c r="P8" i="5"/>
  <c r="O8" i="5"/>
  <c r="Q8" i="5"/>
  <c r="AA8" i="5"/>
  <c r="R8" i="5"/>
  <c r="AC8" i="5"/>
  <c r="N9" i="5"/>
  <c r="P9" i="5"/>
  <c r="O9" i="5"/>
  <c r="Q9" i="5"/>
  <c r="AA9" i="5"/>
  <c r="R9" i="5"/>
  <c r="AC9" i="5"/>
  <c r="N10" i="5"/>
  <c r="P10" i="5"/>
  <c r="O10" i="5"/>
  <c r="Q10" i="5"/>
  <c r="AA10" i="5"/>
  <c r="R10" i="5"/>
  <c r="AC10" i="5"/>
  <c r="N11" i="5"/>
  <c r="P11" i="5"/>
  <c r="O11" i="5"/>
  <c r="Q11" i="5"/>
  <c r="AA11" i="5"/>
  <c r="R11" i="5"/>
  <c r="AC11" i="5"/>
  <c r="N12" i="5"/>
  <c r="P12" i="5"/>
  <c r="O12" i="5"/>
  <c r="Q12" i="5"/>
  <c r="AA12" i="5"/>
  <c r="R12" i="5"/>
  <c r="AC12" i="5"/>
  <c r="N13" i="5"/>
  <c r="P13" i="5"/>
  <c r="O13" i="5"/>
  <c r="Q13" i="5"/>
  <c r="AA13" i="5"/>
  <c r="R13" i="5"/>
  <c r="AC13" i="5"/>
  <c r="N14" i="5"/>
  <c r="P14" i="5"/>
  <c r="O14" i="5"/>
  <c r="Q14" i="5"/>
  <c r="AA14" i="5"/>
  <c r="R14" i="5"/>
  <c r="AC14" i="5"/>
  <c r="N15" i="5"/>
  <c r="P15" i="5"/>
  <c r="O15" i="5"/>
  <c r="Q15" i="5"/>
  <c r="AA15" i="5"/>
  <c r="R15" i="5"/>
  <c r="AC15" i="5"/>
  <c r="N16" i="5"/>
  <c r="P16" i="5"/>
  <c r="O16" i="5"/>
  <c r="Q16" i="5"/>
  <c r="AA16" i="5"/>
  <c r="R16" i="5"/>
  <c r="AC16" i="5"/>
  <c r="N17" i="5"/>
  <c r="P17" i="5"/>
  <c r="O17" i="5"/>
  <c r="Q17" i="5"/>
  <c r="AA17" i="5"/>
  <c r="R17" i="5"/>
  <c r="AC17" i="5"/>
  <c r="N18" i="5"/>
  <c r="P18" i="5"/>
  <c r="O18" i="5"/>
  <c r="Q18" i="5"/>
  <c r="AA18" i="5"/>
  <c r="R18" i="5"/>
  <c r="AC18" i="5"/>
  <c r="N19" i="5"/>
  <c r="P19" i="5"/>
  <c r="O19" i="5"/>
  <c r="Q19" i="5"/>
  <c r="AA19" i="5"/>
  <c r="R19" i="5"/>
  <c r="AC19" i="5"/>
  <c r="N20" i="5"/>
  <c r="P20" i="5"/>
  <c r="O20" i="5"/>
  <c r="Q20" i="5"/>
  <c r="AA20" i="5"/>
  <c r="R20" i="5"/>
  <c r="AC20" i="5"/>
  <c r="N21" i="5"/>
  <c r="P21" i="5"/>
  <c r="O21" i="5"/>
  <c r="Q21" i="5"/>
  <c r="AA21" i="5"/>
  <c r="R21" i="5"/>
  <c r="AC21" i="5"/>
  <c r="N22" i="5"/>
  <c r="P22" i="5"/>
  <c r="O22" i="5"/>
  <c r="Q22" i="5"/>
  <c r="AA22" i="5"/>
  <c r="R22" i="5"/>
  <c r="AC22" i="5"/>
  <c r="N23" i="5"/>
  <c r="P23" i="5"/>
  <c r="O23" i="5"/>
  <c r="Q23" i="5"/>
  <c r="AA23" i="5"/>
  <c r="R23" i="5"/>
  <c r="AC23" i="5"/>
  <c r="N24" i="5"/>
  <c r="P24" i="5"/>
  <c r="O24" i="5"/>
  <c r="Q24" i="5"/>
  <c r="AA24" i="5"/>
  <c r="R24" i="5"/>
  <c r="AC24" i="5"/>
  <c r="N25" i="5"/>
  <c r="P25" i="5"/>
  <c r="O25" i="5"/>
  <c r="Q25" i="5"/>
  <c r="AA25" i="5"/>
  <c r="R25" i="5"/>
  <c r="AC25" i="5"/>
  <c r="N26" i="5"/>
  <c r="P26" i="5"/>
  <c r="O26" i="5"/>
  <c r="Q26" i="5"/>
  <c r="AA26" i="5"/>
  <c r="R26" i="5"/>
  <c r="AC26" i="5"/>
  <c r="N27" i="5"/>
  <c r="P27" i="5"/>
  <c r="O27" i="5"/>
  <c r="Q27" i="5"/>
  <c r="AA27" i="5"/>
  <c r="R27" i="5"/>
  <c r="AC27" i="5"/>
  <c r="N28" i="5"/>
  <c r="P28" i="5"/>
  <c r="O28" i="5"/>
  <c r="Q28" i="5"/>
  <c r="AA28" i="5"/>
  <c r="R28" i="5"/>
  <c r="AC28" i="5"/>
  <c r="N29" i="5"/>
  <c r="P29" i="5"/>
  <c r="O29" i="5"/>
  <c r="Q29" i="5"/>
  <c r="AA29" i="5"/>
  <c r="R29" i="5"/>
  <c r="AC29" i="5"/>
  <c r="N30" i="5"/>
  <c r="P30" i="5"/>
  <c r="O30" i="5"/>
  <c r="Q30" i="5"/>
  <c r="AA30" i="5"/>
  <c r="R30" i="5"/>
  <c r="AC30" i="5"/>
  <c r="N31" i="5"/>
  <c r="P31" i="5"/>
  <c r="O31" i="5"/>
  <c r="Q31" i="5"/>
  <c r="AA31" i="5"/>
  <c r="R31" i="5"/>
  <c r="AC31" i="5"/>
  <c r="N32" i="5"/>
  <c r="P32" i="5"/>
  <c r="O32" i="5"/>
  <c r="Q32" i="5"/>
  <c r="AA32" i="5"/>
  <c r="R32" i="5"/>
  <c r="AC32" i="5"/>
  <c r="N33" i="5"/>
  <c r="P33" i="5"/>
  <c r="O33" i="5"/>
  <c r="Q33" i="5"/>
  <c r="AA33" i="5"/>
  <c r="R33" i="5"/>
  <c r="AC33" i="5"/>
  <c r="N34" i="5"/>
  <c r="P34" i="5"/>
  <c r="O34" i="5"/>
  <c r="Q34" i="5"/>
  <c r="AA34" i="5"/>
  <c r="R34" i="5"/>
  <c r="AC34" i="5"/>
  <c r="N35" i="5"/>
  <c r="P35" i="5"/>
  <c r="O35" i="5"/>
  <c r="Q35" i="5"/>
  <c r="AA35" i="5"/>
  <c r="R35" i="5"/>
  <c r="AC35" i="5"/>
  <c r="N36" i="5"/>
  <c r="P36" i="5"/>
  <c r="O36" i="5"/>
  <c r="Q36" i="5"/>
  <c r="AA36" i="5"/>
  <c r="R36" i="5"/>
  <c r="AC36" i="5"/>
  <c r="N37" i="5"/>
  <c r="P37" i="5"/>
  <c r="O37" i="5"/>
  <c r="Q37" i="5"/>
  <c r="AA37" i="5"/>
  <c r="R37" i="5"/>
  <c r="AC37" i="5"/>
  <c r="N38" i="5"/>
  <c r="P38" i="5"/>
  <c r="O38" i="5"/>
  <c r="Q38" i="5"/>
  <c r="AA38" i="5"/>
  <c r="R38" i="5"/>
  <c r="AC38" i="5"/>
  <c r="AD5" i="5" a="1"/>
  <c r="AD5" i="5"/>
  <c r="AD6" i="5" a="1"/>
  <c r="AD6" i="5"/>
  <c r="AD7" i="5" a="1"/>
  <c r="AD7" i="5"/>
  <c r="AD8" i="5" a="1"/>
  <c r="AD8" i="5"/>
  <c r="AD9" i="5" a="1"/>
  <c r="AD9" i="5"/>
  <c r="AD10" i="5" a="1"/>
  <c r="AD10" i="5"/>
  <c r="AD11" i="5" a="1"/>
  <c r="AD11" i="5"/>
  <c r="AD12" i="5" a="1"/>
  <c r="AD12" i="5"/>
  <c r="AD13" i="5" a="1"/>
  <c r="AD13" i="5"/>
  <c r="AD14" i="5" a="1"/>
  <c r="AD14" i="5"/>
  <c r="AD15" i="5" a="1"/>
  <c r="AD15" i="5"/>
  <c r="AD16" i="5" a="1"/>
  <c r="AD16" i="5"/>
  <c r="AD17" i="5" a="1"/>
  <c r="AD17" i="5"/>
  <c r="AD18" i="5" a="1"/>
  <c r="AD18" i="5"/>
  <c r="AD19" i="5" a="1"/>
  <c r="AD19" i="5"/>
  <c r="AD20" i="5" a="1"/>
  <c r="AD20" i="5"/>
  <c r="AD21" i="5" a="1"/>
  <c r="AD21" i="5"/>
  <c r="AD22" i="5" a="1"/>
  <c r="AD22" i="5"/>
  <c r="AD23" i="5" a="1"/>
  <c r="AD23" i="5"/>
  <c r="AD24" i="5" a="1"/>
  <c r="AD24" i="5"/>
  <c r="AD25" i="5" a="1"/>
  <c r="AD25" i="5"/>
  <c r="AD26" i="5" a="1"/>
  <c r="AD26" i="5"/>
  <c r="AD27" i="5" a="1"/>
  <c r="AD27" i="5"/>
  <c r="AD28" i="5" a="1"/>
  <c r="AD28" i="5"/>
  <c r="AD29" i="5" a="1"/>
  <c r="AD29" i="5"/>
  <c r="AD30" i="5" a="1"/>
  <c r="AD30" i="5"/>
  <c r="AD31" i="5" a="1"/>
  <c r="AD31" i="5"/>
  <c r="AD32" i="5" a="1"/>
  <c r="AD32" i="5"/>
  <c r="AD33" i="5" a="1"/>
  <c r="AD33" i="5"/>
  <c r="AD34" i="5" a="1"/>
  <c r="AD34" i="5"/>
  <c r="AD35" i="5" a="1"/>
  <c r="AD35" i="5"/>
  <c r="AD36" i="5" a="1"/>
  <c r="AD36" i="5"/>
  <c r="AD37" i="5" a="1"/>
  <c r="AD37" i="5"/>
  <c r="AD38" i="5" a="1"/>
  <c r="AD38" i="5"/>
  <c r="AL38" i="5"/>
  <c r="AK38" i="5"/>
  <c r="AL37" i="5"/>
  <c r="AK37" i="5"/>
  <c r="AL36" i="5"/>
  <c r="AK36" i="5"/>
  <c r="AL35" i="5"/>
  <c r="AK35" i="5"/>
  <c r="AL34" i="5"/>
  <c r="AK34" i="5"/>
  <c r="AL33" i="5"/>
  <c r="AK33" i="5"/>
  <c r="AL32" i="5"/>
  <c r="AK32" i="5"/>
  <c r="AL31" i="5"/>
  <c r="AK31" i="5"/>
  <c r="AL30" i="5"/>
  <c r="AK30" i="5"/>
  <c r="AL29" i="5"/>
  <c r="AK29" i="5"/>
  <c r="AL28" i="5"/>
  <c r="AK28" i="5"/>
  <c r="AL27" i="5"/>
  <c r="AK27" i="5"/>
  <c r="AL26" i="5"/>
  <c r="AK26" i="5"/>
  <c r="AL25" i="5"/>
  <c r="AK25" i="5"/>
  <c r="AL24" i="5"/>
  <c r="AK24" i="5"/>
  <c r="AL23" i="5"/>
  <c r="AK23" i="5"/>
  <c r="AL22" i="5"/>
  <c r="AK22" i="5"/>
  <c r="AL21" i="5"/>
  <c r="AK21" i="5"/>
  <c r="AL20" i="5"/>
  <c r="AK20" i="5"/>
  <c r="AL19" i="5"/>
  <c r="AK19" i="5"/>
  <c r="AL18" i="5"/>
  <c r="AK18" i="5"/>
  <c r="AL17" i="5"/>
  <c r="AK17" i="5"/>
  <c r="AL16" i="5"/>
  <c r="AK16" i="5"/>
  <c r="AL15" i="5"/>
  <c r="AK15" i="5"/>
  <c r="AL14" i="5"/>
  <c r="AK14" i="5"/>
  <c r="AL13" i="5"/>
  <c r="AK13" i="5"/>
  <c r="AL12" i="5"/>
  <c r="AK12" i="5"/>
  <c r="AL11" i="5"/>
  <c r="AK11" i="5"/>
  <c r="AL10" i="5"/>
  <c r="AK10" i="5"/>
  <c r="AL9" i="5"/>
  <c r="AK9" i="5"/>
  <c r="AL8" i="5"/>
  <c r="AK8" i="5"/>
  <c r="AL7" i="5"/>
  <c r="AK7" i="5"/>
  <c r="AL6" i="5"/>
  <c r="AK6" i="5"/>
  <c r="AL5" i="5"/>
  <c r="AK5" i="5"/>
  <c r="AH38" i="5"/>
  <c r="AG38" i="5"/>
  <c r="AF38" i="5"/>
  <c r="AE38" i="5"/>
  <c r="AH37" i="5"/>
  <c r="AG37" i="5"/>
  <c r="AF37" i="5"/>
  <c r="AE37" i="5"/>
  <c r="AH36" i="5"/>
  <c r="AG36" i="5"/>
  <c r="AF36" i="5"/>
  <c r="AE36" i="5"/>
  <c r="AH35" i="5"/>
  <c r="AG35" i="5"/>
  <c r="AF35" i="5"/>
  <c r="AE35" i="5"/>
  <c r="AH34" i="5"/>
  <c r="AG34" i="5"/>
  <c r="AF34" i="5"/>
  <c r="AE34" i="5"/>
  <c r="AH33" i="5"/>
  <c r="AG33" i="5"/>
  <c r="AF33" i="5"/>
  <c r="AE33" i="5"/>
  <c r="AH32" i="5"/>
  <c r="AG32" i="5"/>
  <c r="AF32" i="5"/>
  <c r="AE32" i="5"/>
  <c r="AH31" i="5"/>
  <c r="AG31" i="5"/>
  <c r="AF31" i="5"/>
  <c r="AE31" i="5"/>
  <c r="AH30" i="5"/>
  <c r="AG30" i="5"/>
  <c r="AF30" i="5"/>
  <c r="AE30" i="5"/>
  <c r="AH29" i="5"/>
  <c r="AG29" i="5"/>
  <c r="AF29" i="5"/>
  <c r="AE29" i="5"/>
  <c r="AH28" i="5"/>
  <c r="AG28" i="5"/>
  <c r="AF28" i="5"/>
  <c r="AE28" i="5"/>
  <c r="AH27" i="5"/>
  <c r="AG27" i="5"/>
  <c r="AF27" i="5"/>
  <c r="AE27" i="5"/>
  <c r="AH26" i="5"/>
  <c r="AG26" i="5"/>
  <c r="AF26" i="5"/>
  <c r="AE26" i="5"/>
  <c r="AH25" i="5"/>
  <c r="AG25" i="5"/>
  <c r="AF25" i="5"/>
  <c r="AE25" i="5"/>
  <c r="AH24" i="5"/>
  <c r="AG24" i="5"/>
  <c r="AF24" i="5"/>
  <c r="AE24" i="5"/>
  <c r="AH23" i="5"/>
  <c r="AG23" i="5"/>
  <c r="AF23" i="5"/>
  <c r="AE23" i="5"/>
  <c r="AH22" i="5"/>
  <c r="AG22" i="5"/>
  <c r="AF22" i="5"/>
  <c r="AE22" i="5"/>
  <c r="AH21" i="5"/>
  <c r="AG21" i="5"/>
  <c r="AF21" i="5"/>
  <c r="AE21" i="5"/>
  <c r="AH20" i="5"/>
  <c r="AG20" i="5"/>
  <c r="AF20" i="5"/>
  <c r="AE20" i="5"/>
  <c r="AH19" i="5"/>
  <c r="AG19" i="5"/>
  <c r="AF19" i="5"/>
  <c r="AE19" i="5"/>
  <c r="AH18" i="5"/>
  <c r="AG18" i="5"/>
  <c r="AF18" i="5"/>
  <c r="AE18" i="5"/>
  <c r="AH17" i="5"/>
  <c r="AG17" i="5"/>
  <c r="AF17" i="5"/>
  <c r="AE17" i="5"/>
  <c r="AH16" i="5"/>
  <c r="AG16" i="5"/>
  <c r="AF16" i="5"/>
  <c r="AE16" i="5"/>
  <c r="AH15" i="5"/>
  <c r="AG15" i="5"/>
  <c r="AF15" i="5"/>
  <c r="AE15" i="5"/>
  <c r="AH14" i="5"/>
  <c r="AG14" i="5"/>
  <c r="AF14" i="5"/>
  <c r="AE14" i="5"/>
  <c r="AH13" i="5"/>
  <c r="AG13" i="5"/>
  <c r="AF13" i="5"/>
  <c r="AE13" i="5"/>
  <c r="AH12" i="5"/>
  <c r="AG12" i="5"/>
  <c r="AF12" i="5"/>
  <c r="AE12" i="5"/>
  <c r="AH11" i="5"/>
  <c r="AG11" i="5"/>
  <c r="AF11" i="5"/>
  <c r="AE11" i="5"/>
  <c r="AH10" i="5"/>
  <c r="AG10" i="5"/>
  <c r="AF10" i="5"/>
  <c r="AE10" i="5"/>
  <c r="AH9" i="5"/>
  <c r="AG9" i="5"/>
  <c r="AF9" i="5"/>
  <c r="AE9" i="5"/>
  <c r="AH8" i="5"/>
  <c r="AG8" i="5"/>
  <c r="AF8" i="5"/>
  <c r="AE8" i="5"/>
  <c r="AH7" i="5"/>
  <c r="AG7" i="5"/>
  <c r="AF7" i="5"/>
  <c r="AE7" i="5"/>
  <c r="AH6" i="5"/>
  <c r="AG6" i="5"/>
  <c r="AF6" i="5"/>
  <c r="AE6" i="5"/>
  <c r="AH5" i="5"/>
  <c r="AG5" i="5"/>
  <c r="AF5" i="5"/>
  <c r="AE5" i="5"/>
  <c r="H1" i="5"/>
  <c r="H4" i="5"/>
  <c r="G1" i="5"/>
  <c r="G4" i="5"/>
  <c r="F1" i="5"/>
  <c r="F4" i="5"/>
  <c r="E1" i="5"/>
  <c r="E4" i="5"/>
  <c r="D1" i="5"/>
  <c r="D4" i="5"/>
  <c r="AB5" i="5" a="1"/>
  <c r="AB5" i="5"/>
  <c r="AB6" i="5" a="1"/>
  <c r="AB6" i="5"/>
  <c r="AB7" i="5" a="1"/>
  <c r="AB7" i="5"/>
  <c r="AB8" i="5" a="1"/>
  <c r="AB8" i="5"/>
  <c r="AB9" i="5" a="1"/>
  <c r="AB9" i="5"/>
  <c r="AB10" i="5" a="1"/>
  <c r="AB10" i="5"/>
  <c r="AB11" i="5" a="1"/>
  <c r="AB11" i="5"/>
  <c r="AB12" i="5" a="1"/>
  <c r="AB12" i="5"/>
  <c r="AB13" i="5" a="1"/>
  <c r="AB13" i="5"/>
  <c r="AB14" i="5" a="1"/>
  <c r="AB14" i="5"/>
  <c r="AB15" i="5" a="1"/>
  <c r="AB15" i="5"/>
  <c r="AB16" i="5" a="1"/>
  <c r="AB16" i="5"/>
  <c r="AB17" i="5" a="1"/>
  <c r="AB17" i="5"/>
  <c r="AB18" i="5" a="1"/>
  <c r="AB18" i="5"/>
  <c r="AB19" i="5" a="1"/>
  <c r="AB19" i="5"/>
  <c r="AB20" i="5" a="1"/>
  <c r="AB20" i="5"/>
  <c r="AB21" i="5" a="1"/>
  <c r="AB21" i="5"/>
  <c r="AB22" i="5" a="1"/>
  <c r="AB22" i="5"/>
  <c r="AB23" i="5" a="1"/>
  <c r="AB23" i="5"/>
  <c r="AB24" i="5" a="1"/>
  <c r="AB24" i="5"/>
  <c r="AB25" i="5" a="1"/>
  <c r="AB25" i="5"/>
  <c r="AB26" i="5" a="1"/>
  <c r="AB26" i="5"/>
  <c r="AB27" i="5" a="1"/>
  <c r="AB27" i="5"/>
  <c r="AB28" i="5" a="1"/>
  <c r="AB28" i="5"/>
  <c r="AB29" i="5" a="1"/>
  <c r="AB29" i="5"/>
  <c r="AB30" i="5" a="1"/>
  <c r="AB30" i="5"/>
  <c r="AB31" i="5" a="1"/>
  <c r="AB31" i="5"/>
  <c r="AB32" i="5" a="1"/>
  <c r="AB32" i="5"/>
  <c r="AB33" i="5" a="1"/>
  <c r="AB33" i="5"/>
  <c r="AB34" i="5" a="1"/>
  <c r="AB34" i="5"/>
  <c r="AB35" i="5" a="1"/>
  <c r="AB35" i="5"/>
  <c r="AB36" i="5" a="1"/>
  <c r="AB36" i="5"/>
  <c r="AB37" i="5" a="1"/>
  <c r="AB37" i="5"/>
  <c r="AB38" i="5" a="1"/>
  <c r="AB38" i="5"/>
  <c r="T38" i="5"/>
  <c r="V1" i="5"/>
  <c r="V38" i="5"/>
  <c r="W1" i="5"/>
  <c r="W38" i="5"/>
  <c r="U1" i="5"/>
  <c r="U38" i="5"/>
  <c r="X38" i="5"/>
  <c r="Y38" i="5"/>
  <c r="T37" i="5"/>
  <c r="V37" i="5"/>
  <c r="W37" i="5"/>
  <c r="U37" i="5"/>
  <c r="X37" i="5"/>
  <c r="Y37" i="5"/>
  <c r="T36" i="5"/>
  <c r="V36" i="5"/>
  <c r="W36" i="5"/>
  <c r="U36" i="5"/>
  <c r="X36" i="5"/>
  <c r="Y36" i="5"/>
  <c r="T35" i="5"/>
  <c r="V35" i="5"/>
  <c r="W35" i="5"/>
  <c r="U35" i="5"/>
  <c r="X35" i="5"/>
  <c r="Y35" i="5"/>
  <c r="T34" i="5"/>
  <c r="V34" i="5"/>
  <c r="W34" i="5"/>
  <c r="U34" i="5"/>
  <c r="X34" i="5"/>
  <c r="Y34" i="5"/>
  <c r="T33" i="5"/>
  <c r="V33" i="5"/>
  <c r="W33" i="5"/>
  <c r="U33" i="5"/>
  <c r="X33" i="5"/>
  <c r="Y33" i="5"/>
  <c r="T32" i="5"/>
  <c r="V32" i="5"/>
  <c r="W32" i="5"/>
  <c r="U32" i="5"/>
  <c r="X32" i="5"/>
  <c r="Y32" i="5"/>
  <c r="T31" i="5"/>
  <c r="V31" i="5"/>
  <c r="W31" i="5"/>
  <c r="U31" i="5"/>
  <c r="X31" i="5"/>
  <c r="Y31" i="5"/>
  <c r="T30" i="5"/>
  <c r="V30" i="5"/>
  <c r="W30" i="5"/>
  <c r="U30" i="5"/>
  <c r="X30" i="5"/>
  <c r="Y30" i="5"/>
  <c r="T29" i="5"/>
  <c r="V29" i="5"/>
  <c r="W29" i="5"/>
  <c r="U29" i="5"/>
  <c r="X29" i="5"/>
  <c r="Y29" i="5"/>
  <c r="T28" i="5"/>
  <c r="V28" i="5"/>
  <c r="W28" i="5"/>
  <c r="U28" i="5"/>
  <c r="X28" i="5"/>
  <c r="Y28" i="5"/>
  <c r="T27" i="5"/>
  <c r="V27" i="5"/>
  <c r="W27" i="5"/>
  <c r="U27" i="5"/>
  <c r="X27" i="5"/>
  <c r="Y27" i="5"/>
  <c r="T26" i="5"/>
  <c r="V26" i="5"/>
  <c r="W26" i="5"/>
  <c r="U26" i="5"/>
  <c r="X26" i="5"/>
  <c r="Y26" i="5"/>
  <c r="T25" i="5"/>
  <c r="V25" i="5"/>
  <c r="W25" i="5"/>
  <c r="U25" i="5"/>
  <c r="X25" i="5"/>
  <c r="Y25" i="5"/>
  <c r="T24" i="5"/>
  <c r="V24" i="5"/>
  <c r="W24" i="5"/>
  <c r="U24" i="5"/>
  <c r="X24" i="5"/>
  <c r="Y24" i="5"/>
  <c r="T23" i="5"/>
  <c r="V23" i="5"/>
  <c r="W23" i="5"/>
  <c r="U23" i="5"/>
  <c r="X23" i="5"/>
  <c r="Y23" i="5"/>
  <c r="T22" i="5"/>
  <c r="V22" i="5"/>
  <c r="W22" i="5"/>
  <c r="U22" i="5"/>
  <c r="X22" i="5"/>
  <c r="Y22" i="5"/>
  <c r="T21" i="5"/>
  <c r="V21" i="5"/>
  <c r="W21" i="5"/>
  <c r="U21" i="5"/>
  <c r="X21" i="5"/>
  <c r="Y21" i="5"/>
  <c r="T20" i="5"/>
  <c r="V20" i="5"/>
  <c r="W20" i="5"/>
  <c r="U20" i="5"/>
  <c r="X20" i="5"/>
  <c r="Y20" i="5"/>
  <c r="T19" i="5"/>
  <c r="V19" i="5"/>
  <c r="W19" i="5"/>
  <c r="U19" i="5"/>
  <c r="X19" i="5"/>
  <c r="Y19" i="5"/>
  <c r="T18" i="5"/>
  <c r="V18" i="5"/>
  <c r="W18" i="5"/>
  <c r="U18" i="5"/>
  <c r="X18" i="5"/>
  <c r="Y18" i="5"/>
  <c r="T17" i="5"/>
  <c r="V17" i="5"/>
  <c r="W17" i="5"/>
  <c r="U17" i="5"/>
  <c r="X17" i="5"/>
  <c r="Y17" i="5"/>
  <c r="T16" i="5"/>
  <c r="V16" i="5"/>
  <c r="W16" i="5"/>
  <c r="U16" i="5"/>
  <c r="X16" i="5"/>
  <c r="Y16" i="5"/>
  <c r="T15" i="5"/>
  <c r="V15" i="5"/>
  <c r="W15" i="5"/>
  <c r="U15" i="5"/>
  <c r="X15" i="5"/>
  <c r="Y15" i="5"/>
  <c r="T14" i="5"/>
  <c r="V14" i="5"/>
  <c r="W14" i="5"/>
  <c r="U14" i="5"/>
  <c r="X14" i="5"/>
  <c r="Y14" i="5"/>
  <c r="T13" i="5"/>
  <c r="V13" i="5"/>
  <c r="W13" i="5"/>
  <c r="U13" i="5"/>
  <c r="X13" i="5"/>
  <c r="Y13" i="5"/>
  <c r="T12" i="5"/>
  <c r="V12" i="5"/>
  <c r="W12" i="5"/>
  <c r="U12" i="5"/>
  <c r="X12" i="5"/>
  <c r="Y12" i="5"/>
  <c r="T11" i="5"/>
  <c r="V11" i="5"/>
  <c r="W11" i="5"/>
  <c r="U11" i="5"/>
  <c r="X11" i="5"/>
  <c r="Y11" i="5"/>
  <c r="T10" i="5"/>
  <c r="V10" i="5"/>
  <c r="W10" i="5"/>
  <c r="U10" i="5"/>
  <c r="X10" i="5"/>
  <c r="Y10" i="5"/>
  <c r="T9" i="5"/>
  <c r="V9" i="5"/>
  <c r="W9" i="5"/>
  <c r="U9" i="5"/>
  <c r="X9" i="5"/>
  <c r="Y9" i="5"/>
  <c r="T8" i="5"/>
  <c r="V8" i="5"/>
  <c r="W8" i="5"/>
  <c r="U8" i="5"/>
  <c r="X8" i="5"/>
  <c r="Y8" i="5"/>
  <c r="T7" i="5"/>
  <c r="V7" i="5"/>
  <c r="W7" i="5"/>
  <c r="U7" i="5"/>
  <c r="X7" i="5"/>
  <c r="Y7" i="5"/>
  <c r="T6" i="5"/>
  <c r="V6" i="5"/>
  <c r="W6" i="5"/>
  <c r="U6" i="5"/>
  <c r="X6" i="5"/>
  <c r="Y6" i="5"/>
  <c r="T5" i="5"/>
  <c r="V5" i="5"/>
  <c r="W5" i="5"/>
  <c r="U5" i="5"/>
  <c r="X5" i="5"/>
  <c r="Y5" i="5"/>
  <c r="K1" i="3"/>
  <c r="K4" i="3"/>
  <c r="J1" i="3"/>
  <c r="J4" i="3"/>
  <c r="I1" i="3"/>
  <c r="I4" i="3"/>
  <c r="H1" i="3"/>
  <c r="H4" i="3"/>
  <c r="G1" i="3"/>
  <c r="G4" i="3"/>
  <c r="L5" i="3"/>
  <c r="M5" i="3"/>
  <c r="R5" i="3"/>
  <c r="N5" i="3"/>
  <c r="O5" i="3"/>
  <c r="V5" i="3"/>
  <c r="L6" i="3"/>
  <c r="M6" i="3"/>
  <c r="R6" i="3"/>
  <c r="N6" i="3"/>
  <c r="O6" i="3"/>
  <c r="V6" i="3"/>
  <c r="L7" i="3"/>
  <c r="M7" i="3"/>
  <c r="R7" i="3"/>
  <c r="N7" i="3"/>
  <c r="O7" i="3"/>
  <c r="V7" i="3"/>
  <c r="L8" i="3"/>
  <c r="M8" i="3"/>
  <c r="R8" i="3"/>
  <c r="N8" i="3"/>
  <c r="O8" i="3"/>
  <c r="V8" i="3"/>
  <c r="L9" i="3"/>
  <c r="M9" i="3"/>
  <c r="R9" i="3"/>
  <c r="N9" i="3"/>
  <c r="O9" i="3"/>
  <c r="V9" i="3"/>
  <c r="L10" i="3"/>
  <c r="M10" i="3"/>
  <c r="R10" i="3"/>
  <c r="N10" i="3"/>
  <c r="O10" i="3"/>
  <c r="V10" i="3"/>
  <c r="L11" i="3"/>
  <c r="M11" i="3"/>
  <c r="R11" i="3"/>
  <c r="N11" i="3"/>
  <c r="O11" i="3"/>
  <c r="V11" i="3"/>
  <c r="L12" i="3"/>
  <c r="M12" i="3"/>
  <c r="R12" i="3"/>
  <c r="N12" i="3"/>
  <c r="O12" i="3"/>
  <c r="V12" i="3"/>
  <c r="L13" i="3"/>
  <c r="M13" i="3"/>
  <c r="R13" i="3"/>
  <c r="N13" i="3"/>
  <c r="O13" i="3"/>
  <c r="V13" i="3"/>
  <c r="L14" i="3"/>
  <c r="M14" i="3"/>
  <c r="R14" i="3"/>
  <c r="N14" i="3"/>
  <c r="O14" i="3"/>
  <c r="V14" i="3"/>
  <c r="L15" i="3"/>
  <c r="M15" i="3"/>
  <c r="R15" i="3"/>
  <c r="N15" i="3"/>
  <c r="O15" i="3"/>
  <c r="V15" i="3"/>
  <c r="L16" i="3"/>
  <c r="M16" i="3"/>
  <c r="R16" i="3"/>
  <c r="N16" i="3"/>
  <c r="O16" i="3"/>
  <c r="V16" i="3"/>
  <c r="L17" i="3"/>
  <c r="M17" i="3"/>
  <c r="R17" i="3"/>
  <c r="N17" i="3"/>
  <c r="O17" i="3"/>
  <c r="V17" i="3"/>
  <c r="L18" i="3"/>
  <c r="M18" i="3"/>
  <c r="R18" i="3"/>
  <c r="N18" i="3"/>
  <c r="O18" i="3"/>
  <c r="V18" i="3"/>
  <c r="L19" i="3"/>
  <c r="M19" i="3"/>
  <c r="R19" i="3"/>
  <c r="N19" i="3"/>
  <c r="O19" i="3"/>
  <c r="V19" i="3"/>
  <c r="L20" i="3"/>
  <c r="M20" i="3"/>
  <c r="R20" i="3"/>
  <c r="N20" i="3"/>
  <c r="O20" i="3"/>
  <c r="V20" i="3"/>
  <c r="L21" i="3"/>
  <c r="M21" i="3"/>
  <c r="R21" i="3"/>
  <c r="N21" i="3"/>
  <c r="O21" i="3"/>
  <c r="V21" i="3"/>
  <c r="L22" i="3"/>
  <c r="M22" i="3"/>
  <c r="R22" i="3"/>
  <c r="N22" i="3"/>
  <c r="O22" i="3"/>
  <c r="V22" i="3"/>
  <c r="L23" i="3"/>
  <c r="M23" i="3"/>
  <c r="R23" i="3"/>
  <c r="N23" i="3"/>
  <c r="O23" i="3"/>
  <c r="V23" i="3"/>
  <c r="L24" i="3"/>
  <c r="M24" i="3"/>
  <c r="R24" i="3"/>
  <c r="N24" i="3"/>
  <c r="O24" i="3"/>
  <c r="V24" i="3"/>
  <c r="L25" i="3"/>
  <c r="M25" i="3"/>
  <c r="R25" i="3"/>
  <c r="N25" i="3"/>
  <c r="O25" i="3"/>
  <c r="V25" i="3"/>
  <c r="L26" i="3"/>
  <c r="M26" i="3"/>
  <c r="R26" i="3"/>
  <c r="N26" i="3"/>
  <c r="O26" i="3"/>
  <c r="V26" i="3"/>
  <c r="L27" i="3"/>
  <c r="M27" i="3"/>
  <c r="R27" i="3"/>
  <c r="N27" i="3"/>
  <c r="O27" i="3"/>
  <c r="V27" i="3"/>
  <c r="L28" i="3"/>
  <c r="M28" i="3"/>
  <c r="R28" i="3"/>
  <c r="N28" i="3"/>
  <c r="O28" i="3"/>
  <c r="V28" i="3"/>
  <c r="L29" i="3"/>
  <c r="M29" i="3"/>
  <c r="R29" i="3"/>
  <c r="N29" i="3"/>
  <c r="O29" i="3"/>
  <c r="V29" i="3"/>
  <c r="L30" i="3"/>
  <c r="M30" i="3"/>
  <c r="R30" i="3"/>
  <c r="N30" i="3"/>
  <c r="O30" i="3"/>
  <c r="V30" i="3"/>
  <c r="L31" i="3"/>
  <c r="M31" i="3"/>
  <c r="R31" i="3"/>
  <c r="N31" i="3"/>
  <c r="O31" i="3"/>
  <c r="V31" i="3"/>
  <c r="L32" i="3"/>
  <c r="M32" i="3"/>
  <c r="R32" i="3"/>
  <c r="N32" i="3"/>
  <c r="O32" i="3"/>
  <c r="V32" i="3"/>
  <c r="L33" i="3"/>
  <c r="M33" i="3"/>
  <c r="R33" i="3"/>
  <c r="N33" i="3"/>
  <c r="O33" i="3"/>
  <c r="V33" i="3"/>
  <c r="L34" i="3"/>
  <c r="M34" i="3"/>
  <c r="R34" i="3"/>
  <c r="N34" i="3"/>
  <c r="O34" i="3"/>
  <c r="V34" i="3"/>
  <c r="L35" i="3"/>
  <c r="M35" i="3"/>
  <c r="R35" i="3"/>
  <c r="N35" i="3"/>
  <c r="O35" i="3"/>
  <c r="V35" i="3"/>
  <c r="L36" i="3"/>
  <c r="M36" i="3"/>
  <c r="R36" i="3"/>
  <c r="N36" i="3"/>
  <c r="O36" i="3"/>
  <c r="V36" i="3"/>
  <c r="L37" i="3"/>
  <c r="M37" i="3"/>
  <c r="R37" i="3"/>
  <c r="N37" i="3"/>
  <c r="O37" i="3"/>
  <c r="V37" i="3"/>
  <c r="L38" i="3"/>
  <c r="M38" i="3"/>
  <c r="R38" i="3"/>
  <c r="N38" i="3"/>
  <c r="O38" i="3"/>
  <c r="V38" i="3"/>
  <c r="W5" i="3" a="1"/>
  <c r="W5" i="3"/>
  <c r="W6" i="3" a="1"/>
  <c r="W6" i="3"/>
  <c r="W7" i="3" a="1"/>
  <c r="W7" i="3"/>
  <c r="W8" i="3" a="1"/>
  <c r="W8" i="3"/>
  <c r="W9" i="3" a="1"/>
  <c r="W9" i="3"/>
  <c r="W10" i="3" a="1"/>
  <c r="W10" i="3"/>
  <c r="W11" i="3" a="1"/>
  <c r="W11" i="3"/>
  <c r="W12" i="3" a="1"/>
  <c r="W12" i="3"/>
  <c r="W13" i="3" a="1"/>
  <c r="W13" i="3"/>
  <c r="W14" i="3" a="1"/>
  <c r="W14" i="3"/>
  <c r="W15" i="3" a="1"/>
  <c r="W15" i="3"/>
  <c r="W16" i="3" a="1"/>
  <c r="W16" i="3"/>
  <c r="W17" i="3" a="1"/>
  <c r="W17" i="3"/>
  <c r="W18" i="3" a="1"/>
  <c r="W18" i="3"/>
  <c r="W19" i="3" a="1"/>
  <c r="W19" i="3"/>
  <c r="W20" i="3" a="1"/>
  <c r="W20" i="3"/>
  <c r="W21" i="3" a="1"/>
  <c r="W21" i="3"/>
  <c r="W22" i="3" a="1"/>
  <c r="W22" i="3"/>
  <c r="W23" i="3" a="1"/>
  <c r="W23" i="3"/>
  <c r="W24" i="3" a="1"/>
  <c r="W24" i="3"/>
  <c r="W25" i="3" a="1"/>
  <c r="W25" i="3"/>
  <c r="W26" i="3" a="1"/>
  <c r="W26" i="3"/>
  <c r="W27" i="3" a="1"/>
  <c r="W27" i="3"/>
  <c r="W28" i="3" a="1"/>
  <c r="W28" i="3"/>
  <c r="W29" i="3" a="1"/>
  <c r="W29" i="3"/>
  <c r="W30" i="3" a="1"/>
  <c r="W30" i="3"/>
  <c r="W31" i="3" a="1"/>
  <c r="W31" i="3"/>
  <c r="W32" i="3" a="1"/>
  <c r="W32" i="3"/>
  <c r="W33" i="3" a="1"/>
  <c r="W33" i="3"/>
  <c r="W34" i="3" a="1"/>
  <c r="W34" i="3"/>
  <c r="W35" i="3" a="1"/>
  <c r="W35" i="3"/>
  <c r="W36" i="3" a="1"/>
  <c r="W36" i="3"/>
  <c r="W37" i="3" a="1"/>
  <c r="W37" i="3"/>
  <c r="W38" i="3" a="1"/>
  <c r="W38" i="3"/>
  <c r="X38" i="3"/>
  <c r="AD38" i="3"/>
  <c r="AJ38" i="3"/>
  <c r="AC38" i="3"/>
  <c r="AI38" i="3"/>
  <c r="AB38" i="3"/>
  <c r="AH38" i="3"/>
  <c r="AA38" i="3"/>
  <c r="AG38" i="3"/>
  <c r="Z38" i="3"/>
  <c r="AF38" i="3"/>
  <c r="Y38" i="3"/>
  <c r="AE38" i="3"/>
  <c r="X37" i="3"/>
  <c r="AD37" i="3"/>
  <c r="AJ37" i="3"/>
  <c r="AC37" i="3"/>
  <c r="AI37" i="3"/>
  <c r="AB37" i="3"/>
  <c r="AH37" i="3"/>
  <c r="AA37" i="3"/>
  <c r="AG37" i="3"/>
  <c r="Z37" i="3"/>
  <c r="AF37" i="3"/>
  <c r="Y37" i="3"/>
  <c r="AE37" i="3"/>
  <c r="X36" i="3"/>
  <c r="AD36" i="3"/>
  <c r="AJ36" i="3"/>
  <c r="AC36" i="3"/>
  <c r="AI36" i="3"/>
  <c r="AB36" i="3"/>
  <c r="AH36" i="3"/>
  <c r="AA36" i="3"/>
  <c r="AG36" i="3"/>
  <c r="Z36" i="3"/>
  <c r="AF36" i="3"/>
  <c r="Y36" i="3"/>
  <c r="AE36" i="3"/>
  <c r="X35" i="3"/>
  <c r="AD35" i="3"/>
  <c r="AJ35" i="3"/>
  <c r="AC35" i="3"/>
  <c r="AI35" i="3"/>
  <c r="AB35" i="3"/>
  <c r="AH35" i="3"/>
  <c r="AA35" i="3"/>
  <c r="AG35" i="3"/>
  <c r="Z35" i="3"/>
  <c r="AF35" i="3"/>
  <c r="Y35" i="3"/>
  <c r="AE35" i="3"/>
  <c r="X34" i="3"/>
  <c r="AD34" i="3"/>
  <c r="AJ34" i="3"/>
  <c r="AC34" i="3"/>
  <c r="AI34" i="3"/>
  <c r="AB34" i="3"/>
  <c r="AH34" i="3"/>
  <c r="AA34" i="3"/>
  <c r="AG34" i="3"/>
  <c r="Z34" i="3"/>
  <c r="AF34" i="3"/>
  <c r="Y34" i="3"/>
  <c r="AE34" i="3"/>
  <c r="X33" i="3"/>
  <c r="AD33" i="3"/>
  <c r="AJ33" i="3"/>
  <c r="AC33" i="3"/>
  <c r="AI33" i="3"/>
  <c r="AB33" i="3"/>
  <c r="AH33" i="3"/>
  <c r="AA33" i="3"/>
  <c r="AG33" i="3"/>
  <c r="Z33" i="3"/>
  <c r="AF33" i="3"/>
  <c r="Y33" i="3"/>
  <c r="AE33" i="3"/>
  <c r="X32" i="3"/>
  <c r="AD32" i="3"/>
  <c r="AJ32" i="3"/>
  <c r="AC32" i="3"/>
  <c r="AI32" i="3"/>
  <c r="AB32" i="3"/>
  <c r="AH32" i="3"/>
  <c r="AA32" i="3"/>
  <c r="AG32" i="3"/>
  <c r="Z32" i="3"/>
  <c r="AF32" i="3"/>
  <c r="Y32" i="3"/>
  <c r="AE32" i="3"/>
  <c r="X31" i="3"/>
  <c r="AD31" i="3"/>
  <c r="AJ31" i="3"/>
  <c r="AC31" i="3"/>
  <c r="AI31" i="3"/>
  <c r="AB31" i="3"/>
  <c r="AH31" i="3"/>
  <c r="AA31" i="3"/>
  <c r="AG31" i="3"/>
  <c r="Z31" i="3"/>
  <c r="AF31" i="3"/>
  <c r="Y31" i="3"/>
  <c r="AE31" i="3"/>
  <c r="X30" i="3"/>
  <c r="AD30" i="3"/>
  <c r="AJ30" i="3"/>
  <c r="AC30" i="3"/>
  <c r="AI30" i="3"/>
  <c r="AB30" i="3"/>
  <c r="AH30" i="3"/>
  <c r="AA30" i="3"/>
  <c r="AG30" i="3"/>
  <c r="Z30" i="3"/>
  <c r="AF30" i="3"/>
  <c r="Y30" i="3"/>
  <c r="AE30" i="3"/>
  <c r="X29" i="3"/>
  <c r="AD29" i="3"/>
  <c r="AJ29" i="3"/>
  <c r="AC29" i="3"/>
  <c r="AI29" i="3"/>
  <c r="AB29" i="3"/>
  <c r="AH29" i="3"/>
  <c r="AA29" i="3"/>
  <c r="AG29" i="3"/>
  <c r="Z29" i="3"/>
  <c r="AF29" i="3"/>
  <c r="Y29" i="3"/>
  <c r="AE29" i="3"/>
  <c r="X28" i="3"/>
  <c r="AD28" i="3"/>
  <c r="AJ28" i="3"/>
  <c r="AC28" i="3"/>
  <c r="AI28" i="3"/>
  <c r="AB28" i="3"/>
  <c r="AH28" i="3"/>
  <c r="AA28" i="3"/>
  <c r="AG28" i="3"/>
  <c r="Z28" i="3"/>
  <c r="AF28" i="3"/>
  <c r="Y28" i="3"/>
  <c r="AE28" i="3"/>
  <c r="X27" i="3"/>
  <c r="AD27" i="3"/>
  <c r="AJ27" i="3"/>
  <c r="AC27" i="3"/>
  <c r="AI27" i="3"/>
  <c r="AB27" i="3"/>
  <c r="AH27" i="3"/>
  <c r="AA27" i="3"/>
  <c r="AG27" i="3"/>
  <c r="Z27" i="3"/>
  <c r="AF27" i="3"/>
  <c r="Y27" i="3"/>
  <c r="AE27" i="3"/>
  <c r="X26" i="3"/>
  <c r="AD26" i="3"/>
  <c r="AJ26" i="3"/>
  <c r="AC26" i="3"/>
  <c r="AI26" i="3"/>
  <c r="AB26" i="3"/>
  <c r="AH26" i="3"/>
  <c r="AA26" i="3"/>
  <c r="AG26" i="3"/>
  <c r="Z26" i="3"/>
  <c r="AF26" i="3"/>
  <c r="Y26" i="3"/>
  <c r="AE26" i="3"/>
  <c r="X25" i="3"/>
  <c r="AD25" i="3"/>
  <c r="AJ25" i="3"/>
  <c r="AC25" i="3"/>
  <c r="AI25" i="3"/>
  <c r="AB25" i="3"/>
  <c r="AH25" i="3"/>
  <c r="AA25" i="3"/>
  <c r="AG25" i="3"/>
  <c r="Z25" i="3"/>
  <c r="AF25" i="3"/>
  <c r="Y25" i="3"/>
  <c r="AE25" i="3"/>
  <c r="X24" i="3"/>
  <c r="AD24" i="3"/>
  <c r="AJ24" i="3"/>
  <c r="AC24" i="3"/>
  <c r="AI24" i="3"/>
  <c r="AB24" i="3"/>
  <c r="AH24" i="3"/>
  <c r="AA24" i="3"/>
  <c r="AG24" i="3"/>
  <c r="Z24" i="3"/>
  <c r="AF24" i="3"/>
  <c r="Y24" i="3"/>
  <c r="AE24" i="3"/>
  <c r="X23" i="3"/>
  <c r="AD23" i="3"/>
  <c r="AJ23" i="3"/>
  <c r="AC23" i="3"/>
  <c r="AI23" i="3"/>
  <c r="AB23" i="3"/>
  <c r="AH23" i="3"/>
  <c r="AA23" i="3"/>
  <c r="AG23" i="3"/>
  <c r="Z23" i="3"/>
  <c r="AF23" i="3"/>
  <c r="Y23" i="3"/>
  <c r="AE23" i="3"/>
  <c r="X22" i="3"/>
  <c r="AD22" i="3"/>
  <c r="AJ22" i="3"/>
  <c r="AC22" i="3"/>
  <c r="AI22" i="3"/>
  <c r="AB22" i="3"/>
  <c r="AH22" i="3"/>
  <c r="AA22" i="3"/>
  <c r="AG22" i="3"/>
  <c r="Z22" i="3"/>
  <c r="AF22" i="3"/>
  <c r="Y22" i="3"/>
  <c r="AE22" i="3"/>
  <c r="X21" i="3"/>
  <c r="AD21" i="3"/>
  <c r="AJ21" i="3"/>
  <c r="AC21" i="3"/>
  <c r="AI21" i="3"/>
  <c r="AB21" i="3"/>
  <c r="AH21" i="3"/>
  <c r="AA21" i="3"/>
  <c r="AG21" i="3"/>
  <c r="Z21" i="3"/>
  <c r="AF21" i="3"/>
  <c r="Y21" i="3"/>
  <c r="AE21" i="3"/>
  <c r="X20" i="3"/>
  <c r="AD20" i="3"/>
  <c r="AJ20" i="3"/>
  <c r="AC20" i="3"/>
  <c r="AI20" i="3"/>
  <c r="AB20" i="3"/>
  <c r="AH20" i="3"/>
  <c r="AA20" i="3"/>
  <c r="AG20" i="3"/>
  <c r="Z20" i="3"/>
  <c r="AF20" i="3"/>
  <c r="Y20" i="3"/>
  <c r="AE20" i="3"/>
  <c r="X19" i="3"/>
  <c r="AD19" i="3"/>
  <c r="AJ19" i="3"/>
  <c r="AC19" i="3"/>
  <c r="AI19" i="3"/>
  <c r="AB19" i="3"/>
  <c r="AH19" i="3"/>
  <c r="AA19" i="3"/>
  <c r="AG19" i="3"/>
  <c r="Z19" i="3"/>
  <c r="AF19" i="3"/>
  <c r="Y19" i="3"/>
  <c r="AE19" i="3"/>
  <c r="X18" i="3"/>
  <c r="AD18" i="3"/>
  <c r="AJ18" i="3"/>
  <c r="AC18" i="3"/>
  <c r="AI18" i="3"/>
  <c r="AB18" i="3"/>
  <c r="AH18" i="3"/>
  <c r="AA18" i="3"/>
  <c r="AG18" i="3"/>
  <c r="Z18" i="3"/>
  <c r="AF18" i="3"/>
  <c r="Y18" i="3"/>
  <c r="AE18" i="3"/>
  <c r="X17" i="3"/>
  <c r="AD17" i="3"/>
  <c r="AJ17" i="3"/>
  <c r="AC17" i="3"/>
  <c r="AI17" i="3"/>
  <c r="AB17" i="3"/>
  <c r="AH17" i="3"/>
  <c r="AA17" i="3"/>
  <c r="AG17" i="3"/>
  <c r="Z17" i="3"/>
  <c r="AF17" i="3"/>
  <c r="Y17" i="3"/>
  <c r="AE17" i="3"/>
  <c r="X16" i="3"/>
  <c r="AD16" i="3"/>
  <c r="AJ16" i="3"/>
  <c r="AC16" i="3"/>
  <c r="AI16" i="3"/>
  <c r="AB16" i="3"/>
  <c r="AH16" i="3"/>
  <c r="AA16" i="3"/>
  <c r="AG16" i="3"/>
  <c r="Z16" i="3"/>
  <c r="AF16" i="3"/>
  <c r="Y16" i="3"/>
  <c r="AE16" i="3"/>
  <c r="X15" i="3"/>
  <c r="AD15" i="3"/>
  <c r="AJ15" i="3"/>
  <c r="AC15" i="3"/>
  <c r="AI15" i="3"/>
  <c r="AB15" i="3"/>
  <c r="AH15" i="3"/>
  <c r="AA15" i="3"/>
  <c r="AG15" i="3"/>
  <c r="Z15" i="3"/>
  <c r="AF15" i="3"/>
  <c r="Y15" i="3"/>
  <c r="AE15" i="3"/>
  <c r="X14" i="3"/>
  <c r="AD14" i="3"/>
  <c r="AJ14" i="3"/>
  <c r="AC14" i="3"/>
  <c r="AI14" i="3"/>
  <c r="AB14" i="3"/>
  <c r="AH14" i="3"/>
  <c r="AA14" i="3"/>
  <c r="AG14" i="3"/>
  <c r="Z14" i="3"/>
  <c r="AF14" i="3"/>
  <c r="Y14" i="3"/>
  <c r="AE14" i="3"/>
  <c r="X13" i="3"/>
  <c r="AD13" i="3"/>
  <c r="AJ13" i="3"/>
  <c r="AC13" i="3"/>
  <c r="AI13" i="3"/>
  <c r="AB13" i="3"/>
  <c r="AH13" i="3"/>
  <c r="AA13" i="3"/>
  <c r="AG13" i="3"/>
  <c r="Z13" i="3"/>
  <c r="AF13" i="3"/>
  <c r="Y13" i="3"/>
  <c r="AE13" i="3"/>
  <c r="X12" i="3"/>
  <c r="AD12" i="3"/>
  <c r="AJ12" i="3"/>
  <c r="AC12" i="3"/>
  <c r="AI12" i="3"/>
  <c r="AB12" i="3"/>
  <c r="AH12" i="3"/>
  <c r="AA12" i="3"/>
  <c r="AG12" i="3"/>
  <c r="Z12" i="3"/>
  <c r="AF12" i="3"/>
  <c r="Y12" i="3"/>
  <c r="AE12" i="3"/>
  <c r="X11" i="3"/>
  <c r="AD11" i="3"/>
  <c r="AJ11" i="3"/>
  <c r="AC11" i="3"/>
  <c r="AI11" i="3"/>
  <c r="AB11" i="3"/>
  <c r="AH11" i="3"/>
  <c r="AA11" i="3"/>
  <c r="AG11" i="3"/>
  <c r="Z11" i="3"/>
  <c r="AF11" i="3"/>
  <c r="Y11" i="3"/>
  <c r="AE11" i="3"/>
  <c r="X10" i="3"/>
  <c r="AD10" i="3"/>
  <c r="AJ10" i="3"/>
  <c r="AC10" i="3"/>
  <c r="AI10" i="3"/>
  <c r="AB10" i="3"/>
  <c r="AH10" i="3"/>
  <c r="AA10" i="3"/>
  <c r="AG10" i="3"/>
  <c r="Z10" i="3"/>
  <c r="AF10" i="3"/>
  <c r="Y10" i="3"/>
  <c r="AE10" i="3"/>
  <c r="X9" i="3"/>
  <c r="AD9" i="3"/>
  <c r="AJ9" i="3"/>
  <c r="AC9" i="3"/>
  <c r="AI9" i="3"/>
  <c r="AB9" i="3"/>
  <c r="AH9" i="3"/>
  <c r="AA9" i="3"/>
  <c r="AG9" i="3"/>
  <c r="Z9" i="3"/>
  <c r="AF9" i="3"/>
  <c r="Y9" i="3"/>
  <c r="AE9" i="3"/>
  <c r="X8" i="3"/>
  <c r="AD8" i="3"/>
  <c r="AJ8" i="3"/>
  <c r="AC8" i="3"/>
  <c r="AI8" i="3"/>
  <c r="AB8" i="3"/>
  <c r="AH8" i="3"/>
  <c r="AA8" i="3"/>
  <c r="AG8" i="3"/>
  <c r="Z8" i="3"/>
  <c r="AF8" i="3"/>
  <c r="Y8" i="3"/>
  <c r="AE8" i="3"/>
  <c r="X7" i="3"/>
  <c r="AD7" i="3"/>
  <c r="AJ7" i="3"/>
  <c r="AC7" i="3"/>
  <c r="AI7" i="3"/>
  <c r="AB7" i="3"/>
  <c r="AH7" i="3"/>
  <c r="AA7" i="3"/>
  <c r="AG7" i="3"/>
  <c r="Z7" i="3"/>
  <c r="AF7" i="3"/>
  <c r="Y7" i="3"/>
  <c r="AE7" i="3"/>
  <c r="X6" i="3"/>
  <c r="AD6" i="3"/>
  <c r="AJ6" i="3"/>
  <c r="AC6" i="3"/>
  <c r="AI6" i="3"/>
  <c r="AB6" i="3"/>
  <c r="AH6" i="3"/>
  <c r="AA6" i="3"/>
  <c r="AG6" i="3"/>
  <c r="Z6" i="3"/>
  <c r="AF6" i="3"/>
  <c r="Y6" i="3"/>
  <c r="AE6" i="3"/>
  <c r="X5" i="3"/>
  <c r="AD5" i="3"/>
  <c r="AJ5" i="3"/>
  <c r="AC5" i="3"/>
  <c r="AI5" i="3"/>
  <c r="AB5" i="3"/>
  <c r="AH5" i="3"/>
  <c r="AA5" i="3"/>
  <c r="AG5" i="3"/>
  <c r="Z5" i="3"/>
  <c r="AF5" i="3"/>
  <c r="Y5" i="3"/>
  <c r="AE5" i="3"/>
  <c r="P12" i="3"/>
  <c r="P38" i="3"/>
  <c r="P37" i="3"/>
  <c r="P36" i="3"/>
  <c r="P35" i="3"/>
  <c r="P34" i="3"/>
  <c r="P33" i="3"/>
  <c r="P32" i="3"/>
  <c r="P31" i="3"/>
  <c r="P30" i="3"/>
  <c r="P29" i="3"/>
  <c r="P28" i="3"/>
  <c r="P27" i="3"/>
  <c r="P26" i="3"/>
  <c r="P25" i="3"/>
  <c r="P24" i="3"/>
  <c r="P23" i="3"/>
  <c r="P22" i="3"/>
  <c r="P21" i="3"/>
  <c r="P20" i="3"/>
  <c r="P19" i="3"/>
  <c r="P18" i="3"/>
  <c r="P17" i="3"/>
  <c r="P16" i="3"/>
  <c r="P15" i="3"/>
  <c r="P14" i="3"/>
  <c r="P13" i="3"/>
  <c r="P11" i="3"/>
  <c r="P10" i="3"/>
  <c r="P9" i="3"/>
  <c r="P8" i="3"/>
  <c r="P7" i="3"/>
  <c r="P6" i="3"/>
  <c r="P5"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S5" i="3" a="1"/>
  <c r="S5" i="3"/>
  <c r="S6" i="3" a="1"/>
  <c r="S6" i="3"/>
  <c r="S7" i="3" a="1"/>
  <c r="S7" i="3"/>
  <c r="S8" i="3" a="1"/>
  <c r="S8" i="3"/>
  <c r="S9" i="3" a="1"/>
  <c r="S9" i="3"/>
  <c r="S10" i="3" a="1"/>
  <c r="S10" i="3"/>
  <c r="S11" i="3" a="1"/>
  <c r="S11" i="3"/>
  <c r="S12" i="3" a="1"/>
  <c r="S12" i="3"/>
  <c r="S13" i="3" a="1"/>
  <c r="S13" i="3"/>
  <c r="S14" i="3" a="1"/>
  <c r="S14" i="3"/>
  <c r="S15" i="3" a="1"/>
  <c r="S15" i="3"/>
  <c r="S16" i="3" a="1"/>
  <c r="S16" i="3"/>
  <c r="S17" i="3" a="1"/>
  <c r="S17" i="3"/>
  <c r="S18" i="3" a="1"/>
  <c r="S18" i="3"/>
  <c r="S19" i="3" a="1"/>
  <c r="S19" i="3"/>
  <c r="S20" i="3" a="1"/>
  <c r="S20" i="3"/>
  <c r="S21" i="3" a="1"/>
  <c r="S21" i="3"/>
  <c r="S22" i="3" a="1"/>
  <c r="S22" i="3"/>
  <c r="S23" i="3" a="1"/>
  <c r="S23" i="3"/>
  <c r="S24" i="3" a="1"/>
  <c r="S24" i="3"/>
  <c r="S25" i="3" a="1"/>
  <c r="S25" i="3"/>
  <c r="S26" i="3" a="1"/>
  <c r="S26" i="3"/>
  <c r="S27" i="3" a="1"/>
  <c r="S27" i="3"/>
  <c r="S28" i="3" a="1"/>
  <c r="S28" i="3"/>
  <c r="S29" i="3" a="1"/>
  <c r="S29" i="3"/>
  <c r="S30" i="3" a="1"/>
  <c r="S30" i="3"/>
  <c r="S31" i="3" a="1"/>
  <c r="S31" i="3"/>
  <c r="S32" i="3" a="1"/>
  <c r="S32" i="3"/>
  <c r="S33" i="3" a="1"/>
  <c r="S33" i="3"/>
  <c r="S34" i="3" a="1"/>
  <c r="S34" i="3"/>
  <c r="S35" i="3" a="1"/>
  <c r="S35" i="3"/>
  <c r="S36" i="3" a="1"/>
  <c r="S36" i="3"/>
  <c r="S37" i="3" a="1"/>
  <c r="S37" i="3"/>
  <c r="S38" i="3" a="1"/>
  <c r="S38" i="3"/>
  <c r="U5" i="3" a="1"/>
  <c r="U5" i="3"/>
  <c r="U6" i="3" a="1"/>
  <c r="U6" i="3"/>
  <c r="U7" i="3" a="1"/>
  <c r="U7" i="3"/>
  <c r="U8" i="3" a="1"/>
  <c r="U8" i="3"/>
  <c r="U9" i="3" a="1"/>
  <c r="U9" i="3"/>
  <c r="U10" i="3" a="1"/>
  <c r="U10" i="3"/>
  <c r="U11" i="3" a="1"/>
  <c r="U11" i="3"/>
  <c r="U12" i="3" a="1"/>
  <c r="U12" i="3"/>
  <c r="U13" i="3" a="1"/>
  <c r="U13" i="3"/>
  <c r="U14" i="3" a="1"/>
  <c r="U14" i="3"/>
  <c r="U15" i="3" a="1"/>
  <c r="U15" i="3"/>
  <c r="U16" i="3" a="1"/>
  <c r="U16" i="3"/>
  <c r="U17" i="3" a="1"/>
  <c r="U17" i="3"/>
  <c r="U18" i="3" a="1"/>
  <c r="U18" i="3"/>
  <c r="U19" i="3" a="1"/>
  <c r="U19" i="3"/>
  <c r="U20" i="3" a="1"/>
  <c r="U20" i="3"/>
  <c r="U21" i="3" a="1"/>
  <c r="U21" i="3"/>
  <c r="U22" i="3" a="1"/>
  <c r="U22" i="3"/>
  <c r="U23" i="3" a="1"/>
  <c r="U23" i="3"/>
  <c r="U24" i="3" a="1"/>
  <c r="U24" i="3"/>
  <c r="U25" i="3" a="1"/>
  <c r="U25" i="3"/>
  <c r="U26" i="3" a="1"/>
  <c r="U26" i="3"/>
  <c r="U27" i="3" a="1"/>
  <c r="U27" i="3"/>
  <c r="U28" i="3" a="1"/>
  <c r="U28" i="3"/>
  <c r="U29" i="3" a="1"/>
  <c r="U29" i="3"/>
  <c r="U30" i="3" a="1"/>
  <c r="U30" i="3"/>
  <c r="U31" i="3" a="1"/>
  <c r="U31" i="3"/>
  <c r="U32" i="3" a="1"/>
  <c r="U32" i="3"/>
  <c r="U33" i="3" a="1"/>
  <c r="U33" i="3"/>
  <c r="U34" i="3" a="1"/>
  <c r="U34" i="3"/>
  <c r="U35" i="3" a="1"/>
  <c r="U35" i="3"/>
  <c r="U36" i="3" a="1"/>
  <c r="U36" i="3"/>
  <c r="U37" i="3" a="1"/>
  <c r="U37" i="3"/>
  <c r="U38" i="3" a="1"/>
  <c r="U38" i="3"/>
  <c r="C4" i="4"/>
  <c r="BD7" i="4"/>
  <c r="BA7" i="4"/>
  <c r="AX7" i="4"/>
  <c r="AU7" i="4"/>
  <c r="AR7" i="4"/>
  <c r="AO7" i="4"/>
  <c r="AL7" i="4"/>
  <c r="AI7" i="4"/>
  <c r="AF7" i="4"/>
  <c r="AC7" i="4"/>
  <c r="Z7" i="4"/>
  <c r="W7" i="4"/>
  <c r="T7" i="4"/>
  <c r="Q7" i="4"/>
  <c r="N7" i="4"/>
  <c r="C3" i="4"/>
  <c r="C38" i="4"/>
  <c r="C36" i="4"/>
  <c r="C34" i="4"/>
  <c r="C32" i="4"/>
  <c r="C30" i="4"/>
  <c r="C28" i="4"/>
  <c r="C26" i="4"/>
  <c r="C24" i="4"/>
  <c r="C22" i="4"/>
  <c r="C20" i="4"/>
  <c r="C18" i="4"/>
  <c r="C16" i="4"/>
  <c r="C14" i="4"/>
  <c r="C12" i="4"/>
  <c r="C10" i="4"/>
  <c r="BD1" i="4"/>
  <c r="BF1" i="4"/>
  <c r="K7"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E1" i="4"/>
  <c r="E38" i="4"/>
  <c r="F38" i="4"/>
  <c r="J39" i="4"/>
  <c r="BL4" i="4"/>
  <c r="BL39" i="4"/>
  <c r="G38" i="4"/>
  <c r="I39" i="4"/>
  <c r="BK4" i="4"/>
  <c r="BK39" i="4"/>
  <c r="H39" i="4"/>
  <c r="BJ4" i="4"/>
  <c r="BJ39" i="4"/>
  <c r="J38" i="4"/>
  <c r="BL38" i="4"/>
  <c r="I38" i="4"/>
  <c r="BK38" i="4"/>
  <c r="H38" i="4"/>
  <c r="BJ38" i="4"/>
  <c r="E36" i="4"/>
  <c r="F36" i="4"/>
  <c r="J37" i="4"/>
  <c r="BL37" i="4"/>
  <c r="G36" i="4"/>
  <c r="I37" i="4"/>
  <c r="BK37" i="4"/>
  <c r="H37" i="4"/>
  <c r="BJ37" i="4"/>
  <c r="J36" i="4"/>
  <c r="BL36" i="4"/>
  <c r="I36" i="4"/>
  <c r="BK36" i="4"/>
  <c r="H36" i="4"/>
  <c r="BJ36" i="4"/>
  <c r="E34" i="4"/>
  <c r="F34" i="4"/>
  <c r="J35" i="4"/>
  <c r="BL35" i="4"/>
  <c r="G34" i="4"/>
  <c r="I35" i="4"/>
  <c r="BK35" i="4"/>
  <c r="H35" i="4"/>
  <c r="BJ35" i="4"/>
  <c r="J34" i="4"/>
  <c r="BL34" i="4"/>
  <c r="I34" i="4"/>
  <c r="BK34" i="4"/>
  <c r="H34" i="4"/>
  <c r="BJ34" i="4"/>
  <c r="E32" i="4"/>
  <c r="F32" i="4"/>
  <c r="J33" i="4"/>
  <c r="BL33" i="4"/>
  <c r="G32" i="4"/>
  <c r="I33" i="4"/>
  <c r="BK33" i="4"/>
  <c r="H33" i="4"/>
  <c r="BJ33" i="4"/>
  <c r="J32" i="4"/>
  <c r="BL32" i="4"/>
  <c r="I32" i="4"/>
  <c r="BK32" i="4"/>
  <c r="H32" i="4"/>
  <c r="BJ32" i="4"/>
  <c r="E30" i="4"/>
  <c r="F30" i="4"/>
  <c r="J31" i="4"/>
  <c r="BL31" i="4"/>
  <c r="G30" i="4"/>
  <c r="I31" i="4"/>
  <c r="BK31" i="4"/>
  <c r="H31" i="4"/>
  <c r="BJ31" i="4"/>
  <c r="J30" i="4"/>
  <c r="BL30" i="4"/>
  <c r="I30" i="4"/>
  <c r="BK30" i="4"/>
  <c r="H30" i="4"/>
  <c r="BJ30" i="4"/>
  <c r="E28" i="4"/>
  <c r="F28" i="4"/>
  <c r="J29" i="4"/>
  <c r="BL29" i="4"/>
  <c r="G28" i="4"/>
  <c r="I29" i="4"/>
  <c r="BK29" i="4"/>
  <c r="H29" i="4"/>
  <c r="BJ29" i="4"/>
  <c r="J28" i="4"/>
  <c r="BL28" i="4"/>
  <c r="I28" i="4"/>
  <c r="BK28" i="4"/>
  <c r="H28" i="4"/>
  <c r="BJ28" i="4"/>
  <c r="E26" i="4"/>
  <c r="F26" i="4"/>
  <c r="J27" i="4"/>
  <c r="BL27" i="4"/>
  <c r="G26" i="4"/>
  <c r="I27" i="4"/>
  <c r="BK27" i="4"/>
  <c r="H27" i="4"/>
  <c r="BJ27" i="4"/>
  <c r="J26" i="4"/>
  <c r="BL26" i="4"/>
  <c r="I26" i="4"/>
  <c r="BK26" i="4"/>
  <c r="H26" i="4"/>
  <c r="BJ26" i="4"/>
  <c r="E24" i="4"/>
  <c r="F24" i="4"/>
  <c r="J25" i="4"/>
  <c r="BL25" i="4"/>
  <c r="G24" i="4"/>
  <c r="I25" i="4"/>
  <c r="BK25" i="4"/>
  <c r="H25" i="4"/>
  <c r="BJ25" i="4"/>
  <c r="J24" i="4"/>
  <c r="BL24" i="4"/>
  <c r="I24" i="4"/>
  <c r="BK24" i="4"/>
  <c r="H24" i="4"/>
  <c r="BJ24" i="4"/>
  <c r="E22" i="4"/>
  <c r="F22" i="4"/>
  <c r="J23" i="4"/>
  <c r="BL23" i="4"/>
  <c r="G22" i="4"/>
  <c r="I23" i="4"/>
  <c r="BK23" i="4"/>
  <c r="H23" i="4"/>
  <c r="BJ23" i="4"/>
  <c r="J22" i="4"/>
  <c r="BL22" i="4"/>
  <c r="I22" i="4"/>
  <c r="BK22" i="4"/>
  <c r="H22" i="4"/>
  <c r="BJ22" i="4"/>
  <c r="E20" i="4"/>
  <c r="F20" i="4"/>
  <c r="J21" i="4"/>
  <c r="BL21" i="4"/>
  <c r="G20" i="4"/>
  <c r="I21" i="4"/>
  <c r="BK21" i="4"/>
  <c r="H21" i="4"/>
  <c r="BJ21" i="4"/>
  <c r="J20" i="4"/>
  <c r="BL20" i="4"/>
  <c r="I20" i="4"/>
  <c r="BK20" i="4"/>
  <c r="H20" i="4"/>
  <c r="BJ20" i="4"/>
  <c r="E18" i="4"/>
  <c r="F18" i="4"/>
  <c r="J19" i="4"/>
  <c r="BL19" i="4"/>
  <c r="G18" i="4"/>
  <c r="I19" i="4"/>
  <c r="BK19" i="4"/>
  <c r="H19" i="4"/>
  <c r="BJ19" i="4"/>
  <c r="J18" i="4"/>
  <c r="BL18" i="4"/>
  <c r="I18" i="4"/>
  <c r="BK18" i="4"/>
  <c r="H18" i="4"/>
  <c r="BJ18" i="4"/>
  <c r="E16" i="4"/>
  <c r="F16" i="4"/>
  <c r="J17" i="4"/>
  <c r="BL17" i="4"/>
  <c r="G16" i="4"/>
  <c r="I17" i="4"/>
  <c r="BK17" i="4"/>
  <c r="H17" i="4"/>
  <c r="BJ17" i="4"/>
  <c r="J16" i="4"/>
  <c r="BL16" i="4"/>
  <c r="I16" i="4"/>
  <c r="BK16" i="4"/>
  <c r="H16" i="4"/>
  <c r="BJ16" i="4"/>
  <c r="E14" i="4"/>
  <c r="F14" i="4"/>
  <c r="J15" i="4"/>
  <c r="BL15" i="4"/>
  <c r="G14" i="4"/>
  <c r="I15" i="4"/>
  <c r="BK15" i="4"/>
  <c r="H15" i="4"/>
  <c r="BJ15" i="4"/>
  <c r="J14" i="4"/>
  <c r="BL14" i="4"/>
  <c r="I14" i="4"/>
  <c r="BK14" i="4"/>
  <c r="H14" i="4"/>
  <c r="BJ14" i="4"/>
  <c r="E4" i="4"/>
  <c r="E12" i="4"/>
  <c r="F12" i="4"/>
  <c r="J4" i="4"/>
  <c r="J13" i="4"/>
  <c r="BL13" i="4"/>
  <c r="G4" i="4"/>
  <c r="G12" i="4"/>
  <c r="I4" i="4"/>
  <c r="I13" i="4"/>
  <c r="BK13" i="4"/>
  <c r="H4" i="4"/>
  <c r="H13" i="4"/>
  <c r="BJ13" i="4"/>
  <c r="J3" i="4"/>
  <c r="J12" i="4"/>
  <c r="BL12" i="4"/>
  <c r="I3" i="4"/>
  <c r="I12" i="4"/>
  <c r="BK12" i="4"/>
  <c r="H3" i="4"/>
  <c r="H12" i="4"/>
  <c r="BJ12" i="4"/>
  <c r="E10" i="4"/>
  <c r="F10" i="4"/>
  <c r="J11" i="4"/>
  <c r="BL11" i="4"/>
  <c r="G10" i="4"/>
  <c r="I11" i="4"/>
  <c r="BK11" i="4"/>
  <c r="H11" i="4"/>
  <c r="BJ11" i="4"/>
  <c r="J10" i="4"/>
  <c r="BL10" i="4"/>
  <c r="I10" i="4"/>
  <c r="BK10" i="4"/>
  <c r="H10" i="4"/>
  <c r="BJ10" i="4"/>
  <c r="C8" i="4"/>
  <c r="E8" i="4"/>
  <c r="F8" i="4"/>
  <c r="J9" i="4"/>
  <c r="BL9" i="4"/>
  <c r="G8" i="4"/>
  <c r="I9" i="4"/>
  <c r="BK9" i="4"/>
  <c r="H9" i="4"/>
  <c r="BJ9" i="4"/>
  <c r="J8" i="4"/>
  <c r="BL8" i="4"/>
  <c r="I8" i="4"/>
  <c r="BK8" i="4"/>
  <c r="H8" i="4"/>
  <c r="BJ8" i="4"/>
  <c r="BD2" i="4"/>
  <c r="BF2" i="4"/>
  <c r="H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E2" i="4"/>
  <c r="BI4" i="4"/>
  <c r="BI39" i="4"/>
  <c r="BH4" i="4"/>
  <c r="BH39" i="4"/>
  <c r="BG4" i="4"/>
  <c r="BG39" i="4"/>
  <c r="BI38" i="4"/>
  <c r="BH38" i="4"/>
  <c r="BG38" i="4"/>
  <c r="BI37" i="4"/>
  <c r="BH37" i="4"/>
  <c r="BG37" i="4"/>
  <c r="BI36" i="4"/>
  <c r="BH36" i="4"/>
  <c r="BG36" i="4"/>
  <c r="BI35" i="4"/>
  <c r="BH35" i="4"/>
  <c r="BG35" i="4"/>
  <c r="BI34" i="4"/>
  <c r="BH34" i="4"/>
  <c r="BG34" i="4"/>
  <c r="BI33" i="4"/>
  <c r="BH33" i="4"/>
  <c r="BG33" i="4"/>
  <c r="BI32" i="4"/>
  <c r="BH32" i="4"/>
  <c r="BG32" i="4"/>
  <c r="BI31" i="4"/>
  <c r="BH31" i="4"/>
  <c r="BG31" i="4"/>
  <c r="BI30" i="4"/>
  <c r="BH30" i="4"/>
  <c r="BG30" i="4"/>
  <c r="BI29" i="4"/>
  <c r="BH29" i="4"/>
  <c r="BG29" i="4"/>
  <c r="BI28" i="4"/>
  <c r="BH28" i="4"/>
  <c r="BG28" i="4"/>
  <c r="BI27" i="4"/>
  <c r="BH27" i="4"/>
  <c r="BG27" i="4"/>
  <c r="BI26" i="4"/>
  <c r="BH26" i="4"/>
  <c r="BG26" i="4"/>
  <c r="BI25" i="4"/>
  <c r="BH25" i="4"/>
  <c r="BG25" i="4"/>
  <c r="BI24" i="4"/>
  <c r="BH24" i="4"/>
  <c r="BG24" i="4"/>
  <c r="BI23" i="4"/>
  <c r="BH23" i="4"/>
  <c r="BG23" i="4"/>
  <c r="BI22" i="4"/>
  <c r="BH22" i="4"/>
  <c r="BG22" i="4"/>
  <c r="BI21" i="4"/>
  <c r="BH21" i="4"/>
  <c r="BG21" i="4"/>
  <c r="BI20" i="4"/>
  <c r="BH20" i="4"/>
  <c r="BG20" i="4"/>
  <c r="BI19" i="4"/>
  <c r="BH19" i="4"/>
  <c r="BG19" i="4"/>
  <c r="BI18" i="4"/>
  <c r="BH18" i="4"/>
  <c r="BG18" i="4"/>
  <c r="BI17" i="4"/>
  <c r="BH17" i="4"/>
  <c r="BG17" i="4"/>
  <c r="BI16" i="4"/>
  <c r="BH16" i="4"/>
  <c r="BG16" i="4"/>
  <c r="BI15" i="4"/>
  <c r="BH15" i="4"/>
  <c r="BG15" i="4"/>
  <c r="BI14" i="4"/>
  <c r="BH14" i="4"/>
  <c r="BG14" i="4"/>
  <c r="BI13" i="4"/>
  <c r="BH13" i="4"/>
  <c r="BG13" i="4"/>
  <c r="BI12" i="4"/>
  <c r="BH12" i="4"/>
  <c r="BG12" i="4"/>
  <c r="BI11" i="4"/>
  <c r="BH11" i="4"/>
  <c r="BG11" i="4"/>
  <c r="BI10" i="4"/>
  <c r="BH10" i="4"/>
  <c r="BG10" i="4"/>
  <c r="BI9" i="4"/>
  <c r="BH9" i="4"/>
  <c r="BG9" i="4"/>
  <c r="BI8" i="4"/>
  <c r="BH8" i="4"/>
  <c r="BG8" i="4"/>
  <c r="D4" i="21"/>
  <c r="E4" i="21"/>
  <c r="G4" i="21"/>
  <c r="D5" i="21"/>
  <c r="E5" i="21"/>
  <c r="G5" i="21"/>
  <c r="D6" i="21"/>
  <c r="E6" i="21"/>
  <c r="G6" i="21"/>
  <c r="D7" i="21"/>
  <c r="E7" i="21"/>
  <c r="G7" i="21"/>
  <c r="D8" i="21"/>
  <c r="E8" i="21"/>
  <c r="G8" i="21"/>
  <c r="D9" i="21"/>
  <c r="E9" i="21"/>
  <c r="G9" i="21"/>
  <c r="D10" i="21"/>
  <c r="E10" i="21"/>
  <c r="G10" i="21"/>
  <c r="D11" i="21"/>
  <c r="E11" i="21"/>
  <c r="G11" i="21"/>
  <c r="D12" i="21"/>
  <c r="E12" i="21"/>
  <c r="G12" i="21"/>
  <c r="D13" i="21"/>
  <c r="E13" i="21"/>
  <c r="G13" i="21"/>
  <c r="D14" i="21"/>
  <c r="E14" i="21"/>
  <c r="G14" i="21"/>
  <c r="D15" i="21"/>
  <c r="E15" i="21"/>
  <c r="G15" i="21"/>
  <c r="D16" i="21"/>
  <c r="E16" i="21"/>
  <c r="G16" i="21"/>
  <c r="D17" i="21"/>
  <c r="E17" i="21"/>
  <c r="G17" i="21"/>
  <c r="D18" i="21"/>
  <c r="E18" i="21"/>
  <c r="G18" i="21"/>
  <c r="D19" i="21"/>
  <c r="E19" i="21"/>
  <c r="G19" i="21"/>
  <c r="D20" i="21"/>
  <c r="E20" i="21"/>
  <c r="G20" i="21"/>
  <c r="D21" i="21"/>
  <c r="E21" i="21"/>
  <c r="G21" i="21"/>
  <c r="D22" i="21"/>
  <c r="E22" i="21"/>
  <c r="G22" i="21"/>
  <c r="D23" i="21"/>
  <c r="E23" i="21"/>
  <c r="G23" i="21"/>
  <c r="D24" i="21"/>
  <c r="E24" i="21"/>
  <c r="G24" i="21"/>
  <c r="D25" i="21"/>
  <c r="E25" i="21"/>
  <c r="G25" i="21"/>
  <c r="D26" i="21"/>
  <c r="E26" i="21"/>
  <c r="G26" i="21"/>
  <c r="D27" i="21"/>
  <c r="E27" i="21"/>
  <c r="G27" i="21"/>
  <c r="D28" i="21"/>
  <c r="E28" i="21"/>
  <c r="G28" i="21"/>
  <c r="D29" i="21"/>
  <c r="E29" i="21"/>
  <c r="G29" i="21"/>
  <c r="D30" i="21"/>
  <c r="E30" i="21"/>
  <c r="G30" i="21"/>
  <c r="D31" i="21"/>
  <c r="E31" i="21"/>
  <c r="G31" i="21"/>
  <c r="D32" i="21"/>
  <c r="E32" i="21"/>
  <c r="G32" i="21"/>
  <c r="D33" i="21"/>
  <c r="E33" i="21"/>
  <c r="G33" i="21"/>
  <c r="D34" i="21"/>
  <c r="E34" i="21"/>
  <c r="G34" i="21"/>
  <c r="D35" i="21"/>
  <c r="E35" i="21"/>
  <c r="G35" i="21"/>
  <c r="D36" i="21"/>
  <c r="E36" i="21"/>
  <c r="G36" i="21"/>
  <c r="D37" i="21"/>
  <c r="E37" i="21"/>
  <c r="G37" i="21"/>
  <c r="H4" i="21" a="1"/>
  <c r="H4" i="21"/>
  <c r="H5" i="21" a="1"/>
  <c r="H5" i="21"/>
  <c r="H6" i="21" a="1"/>
  <c r="H6" i="21"/>
  <c r="H7" i="21" a="1"/>
  <c r="H7" i="21"/>
  <c r="H8" i="21" a="1"/>
  <c r="H8" i="21"/>
  <c r="H9" i="21" a="1"/>
  <c r="H9" i="21"/>
  <c r="H10" i="21" a="1"/>
  <c r="H10" i="21"/>
  <c r="H11" i="21" a="1"/>
  <c r="H11" i="21"/>
  <c r="H12" i="21" a="1"/>
  <c r="H12" i="21"/>
  <c r="H13" i="21" a="1"/>
  <c r="H13" i="21"/>
  <c r="H14" i="21" a="1"/>
  <c r="H14" i="21"/>
  <c r="H15" i="21" a="1"/>
  <c r="H15" i="21"/>
  <c r="H16" i="21" a="1"/>
  <c r="H16" i="21"/>
  <c r="H17" i="21" a="1"/>
  <c r="H17" i="21"/>
  <c r="H18" i="21" a="1"/>
  <c r="H18" i="21"/>
  <c r="H19" i="21" a="1"/>
  <c r="H19" i="21"/>
  <c r="H20" i="21" a="1"/>
  <c r="H20" i="21"/>
  <c r="H21" i="21" a="1"/>
  <c r="H21" i="21"/>
  <c r="H22" i="21" a="1"/>
  <c r="H22" i="21"/>
  <c r="H23" i="21" a="1"/>
  <c r="H23" i="21"/>
  <c r="H24" i="21" a="1"/>
  <c r="H24" i="21"/>
  <c r="H25" i="21" a="1"/>
  <c r="H25" i="21"/>
  <c r="H26" i="21" a="1"/>
  <c r="H26" i="21"/>
  <c r="H27" i="21" a="1"/>
  <c r="H27" i="21"/>
  <c r="H28" i="21" a="1"/>
  <c r="H28" i="21"/>
  <c r="H29" i="21" a="1"/>
  <c r="H29" i="21"/>
  <c r="H30" i="21" a="1"/>
  <c r="H30" i="21"/>
  <c r="H31" i="21" a="1"/>
  <c r="H31" i="21"/>
  <c r="H32" i="21" a="1"/>
  <c r="H32" i="21"/>
  <c r="H33" i="21" a="1"/>
  <c r="H33" i="21"/>
  <c r="H34" i="21" a="1"/>
  <c r="H34" i="21"/>
  <c r="H35" i="21" a="1"/>
  <c r="H35" i="21"/>
  <c r="H36" i="21" a="1"/>
  <c r="H36" i="21"/>
  <c r="H37" i="21" a="1"/>
  <c r="H37" i="21"/>
  <c r="K6" i="7"/>
  <c r="N6" i="7"/>
  <c r="S2" i="7"/>
  <c r="S5" i="7"/>
  <c r="R6" i="7"/>
  <c r="L6" i="7"/>
  <c r="S1" i="7"/>
  <c r="S6" i="7"/>
  <c r="K7" i="7"/>
  <c r="N7" i="7"/>
  <c r="R7" i="7"/>
  <c r="L7" i="7"/>
  <c r="K8" i="7"/>
  <c r="L8" i="7"/>
  <c r="K9" i="7"/>
  <c r="L9" i="7"/>
  <c r="K10" i="7"/>
  <c r="L10" i="7"/>
  <c r="K11" i="7"/>
  <c r="L11" i="7"/>
  <c r="K12" i="7"/>
  <c r="L12" i="7"/>
  <c r="K13" i="7"/>
  <c r="L13" i="7"/>
  <c r="K14" i="7"/>
  <c r="L14" i="7"/>
  <c r="K15" i="7"/>
  <c r="L15" i="7"/>
  <c r="K16" i="7"/>
  <c r="L16" i="7"/>
  <c r="K17" i="7"/>
  <c r="L17" i="7"/>
  <c r="K18" i="7"/>
  <c r="L18" i="7"/>
  <c r="K19" i="7"/>
  <c r="L19" i="7"/>
  <c r="K20" i="7"/>
  <c r="L20" i="7"/>
  <c r="K21" i="7"/>
  <c r="L21" i="7"/>
  <c r="K22" i="7"/>
  <c r="L22" i="7"/>
  <c r="K23" i="7"/>
  <c r="L23" i="7"/>
  <c r="K24" i="7"/>
  <c r="L24" i="7"/>
  <c r="K25" i="7"/>
  <c r="L25" i="7"/>
  <c r="K26" i="7"/>
  <c r="L26" i="7"/>
  <c r="K27" i="7"/>
  <c r="L27" i="7"/>
  <c r="K28" i="7"/>
  <c r="L28" i="7"/>
  <c r="K29" i="7"/>
  <c r="L29" i="7"/>
  <c r="K30" i="7"/>
  <c r="L30" i="7"/>
  <c r="K31" i="7"/>
  <c r="L31" i="7"/>
  <c r="K32" i="7"/>
  <c r="L32" i="7"/>
  <c r="K33" i="7"/>
  <c r="L33" i="7"/>
  <c r="K34" i="7"/>
  <c r="L34" i="7"/>
  <c r="K35" i="7"/>
  <c r="L35" i="7"/>
  <c r="K36" i="7"/>
  <c r="L36" i="7"/>
  <c r="K37" i="7"/>
  <c r="L37" i="7"/>
  <c r="K38" i="7"/>
  <c r="L38" i="7"/>
  <c r="K39" i="7"/>
  <c r="L39" i="7"/>
  <c r="K40" i="7"/>
  <c r="L40" i="7"/>
  <c r="K41" i="7"/>
  <c r="L41" i="7"/>
  <c r="K42" i="7"/>
  <c r="L42" i="7"/>
  <c r="K43" i="7"/>
  <c r="L43" i="7"/>
  <c r="K44" i="7"/>
  <c r="L44" i="7"/>
  <c r="K45" i="7"/>
  <c r="L45" i="7"/>
  <c r="K46" i="7"/>
  <c r="L46" i="7"/>
  <c r="K47" i="7"/>
  <c r="L47" i="7"/>
  <c r="K48" i="7"/>
  <c r="L48" i="7"/>
  <c r="K49" i="7"/>
  <c r="L49" i="7"/>
  <c r="K50" i="7"/>
  <c r="L50" i="7"/>
  <c r="K51" i="7"/>
  <c r="L51" i="7"/>
  <c r="K52" i="7"/>
  <c r="L52" i="7"/>
  <c r="K53" i="7"/>
  <c r="L53" i="7"/>
  <c r="K54" i="7"/>
  <c r="L54" i="7"/>
  <c r="K55" i="7"/>
  <c r="L55" i="7"/>
  <c r="K56" i="7"/>
  <c r="L56" i="7"/>
  <c r="S7" i="7"/>
  <c r="N8" i="7"/>
  <c r="R8" i="7"/>
  <c r="S8" i="7"/>
  <c r="N9" i="7"/>
  <c r="R9" i="7"/>
  <c r="S9" i="7"/>
  <c r="N10" i="7"/>
  <c r="R10" i="7"/>
  <c r="S10" i="7"/>
  <c r="N11" i="7"/>
  <c r="R11" i="7"/>
  <c r="S11" i="7"/>
  <c r="N12" i="7"/>
  <c r="R12" i="7"/>
  <c r="S12" i="7"/>
  <c r="N13" i="7"/>
  <c r="R13" i="7"/>
  <c r="S13" i="7"/>
  <c r="N14" i="7"/>
  <c r="R14" i="7"/>
  <c r="S14" i="7"/>
  <c r="N15" i="7"/>
  <c r="R15" i="7"/>
  <c r="S15" i="7"/>
  <c r="N16" i="7"/>
  <c r="R16" i="7"/>
  <c r="S16" i="7"/>
  <c r="N17" i="7"/>
  <c r="R17" i="7"/>
  <c r="S17" i="7"/>
  <c r="N18" i="7"/>
  <c r="R18" i="7"/>
  <c r="S18" i="7"/>
  <c r="N19" i="7"/>
  <c r="R19" i="7"/>
  <c r="S19" i="7"/>
  <c r="N20" i="7"/>
  <c r="R20" i="7"/>
  <c r="S20" i="7"/>
  <c r="N21" i="7"/>
  <c r="R21" i="7"/>
  <c r="S21" i="7"/>
  <c r="N22" i="7"/>
  <c r="R22" i="7"/>
  <c r="S22" i="7"/>
  <c r="N23" i="7"/>
  <c r="R23" i="7"/>
  <c r="S23" i="7"/>
  <c r="N24" i="7"/>
  <c r="R24" i="7"/>
  <c r="S24" i="7"/>
  <c r="N25" i="7"/>
  <c r="R25" i="7"/>
  <c r="S25" i="7"/>
  <c r="N26" i="7"/>
  <c r="R26" i="7"/>
  <c r="S26" i="7"/>
  <c r="N27" i="7"/>
  <c r="R27" i="7"/>
  <c r="S27" i="7"/>
  <c r="N28" i="7"/>
  <c r="R28" i="7"/>
  <c r="S28" i="7"/>
  <c r="N29" i="7"/>
  <c r="R29" i="7"/>
  <c r="S29" i="7"/>
  <c r="N30" i="7"/>
  <c r="R30" i="7"/>
  <c r="S30" i="7"/>
  <c r="N31" i="7"/>
  <c r="R31" i="7"/>
  <c r="S31" i="7"/>
  <c r="N32" i="7"/>
  <c r="R32" i="7"/>
  <c r="S32" i="7"/>
  <c r="N33" i="7"/>
  <c r="R33" i="7"/>
  <c r="S33" i="7"/>
  <c r="N34" i="7"/>
  <c r="R34" i="7"/>
  <c r="S34" i="7"/>
  <c r="N35" i="7"/>
  <c r="R35" i="7"/>
  <c r="S35" i="7"/>
  <c r="N36" i="7"/>
  <c r="R36" i="7"/>
  <c r="S36" i="7"/>
  <c r="N37" i="7"/>
  <c r="R37" i="7"/>
  <c r="S37" i="7"/>
  <c r="N38" i="7"/>
  <c r="R38" i="7"/>
  <c r="S38" i="7"/>
  <c r="N39" i="7"/>
  <c r="R39" i="7"/>
  <c r="S39" i="7"/>
  <c r="N40" i="7"/>
  <c r="R40" i="7"/>
  <c r="S40" i="7"/>
  <c r="N41" i="7"/>
  <c r="R41" i="7"/>
  <c r="S41" i="7"/>
  <c r="N42" i="7"/>
  <c r="R42" i="7"/>
  <c r="S42" i="7"/>
  <c r="N43" i="7"/>
  <c r="R43" i="7"/>
  <c r="S43" i="7"/>
  <c r="N44" i="7"/>
  <c r="R44" i="7"/>
  <c r="S44" i="7"/>
  <c r="N45" i="7"/>
  <c r="R45" i="7"/>
  <c r="S45" i="7"/>
  <c r="N46" i="7"/>
  <c r="R46" i="7"/>
  <c r="S46" i="7"/>
  <c r="N47" i="7"/>
  <c r="R47" i="7"/>
  <c r="S47" i="7"/>
  <c r="N48" i="7"/>
  <c r="R48" i="7"/>
  <c r="S48" i="7"/>
  <c r="N49" i="7"/>
  <c r="R49" i="7"/>
  <c r="S49" i="7"/>
  <c r="N50" i="7"/>
  <c r="R50" i="7"/>
  <c r="S50" i="7"/>
  <c r="N51" i="7"/>
  <c r="R51" i="7"/>
  <c r="S51" i="7"/>
  <c r="N52" i="7"/>
  <c r="R52" i="7"/>
  <c r="S52" i="7"/>
  <c r="N53" i="7"/>
  <c r="R53" i="7"/>
  <c r="S53" i="7"/>
  <c r="N54" i="7"/>
  <c r="R54" i="7"/>
  <c r="S54" i="7"/>
  <c r="N55" i="7"/>
  <c r="R55" i="7"/>
  <c r="S55" i="7"/>
  <c r="N56" i="7"/>
  <c r="R56" i="7"/>
  <c r="S56" i="7"/>
  <c r="T56" i="7"/>
  <c r="T55" i="7"/>
  <c r="T54" i="7"/>
  <c r="T53" i="7"/>
  <c r="T52" i="7"/>
  <c r="T51" i="7"/>
  <c r="T50" i="7"/>
  <c r="T49" i="7"/>
  <c r="T48" i="7"/>
  <c r="T47" i="7"/>
  <c r="T46" i="7"/>
  <c r="T45" i="7"/>
  <c r="T44" i="7"/>
  <c r="T43" i="7"/>
  <c r="T42" i="7"/>
  <c r="T41" i="7"/>
  <c r="T40" i="7"/>
  <c r="T39" i="7"/>
  <c r="T38" i="7"/>
  <c r="T37" i="7"/>
  <c r="T36" i="7"/>
  <c r="T35" i="7"/>
  <c r="T34" i="7"/>
  <c r="T33" i="7"/>
  <c r="T32" i="7"/>
  <c r="T31" i="7"/>
  <c r="T30" i="7"/>
  <c r="T29" i="7"/>
  <c r="T28" i="7"/>
  <c r="T27" i="7"/>
  <c r="T26" i="7"/>
  <c r="T25" i="7"/>
  <c r="T24" i="7"/>
  <c r="T23" i="7"/>
  <c r="T22" i="7"/>
  <c r="T21" i="7"/>
  <c r="T20" i="7"/>
  <c r="T19" i="7"/>
  <c r="T18" i="7"/>
  <c r="T17" i="7"/>
  <c r="T16" i="7"/>
  <c r="T15" i="7"/>
  <c r="T14" i="7"/>
  <c r="T13" i="7"/>
  <c r="T12" i="7"/>
  <c r="T11" i="7"/>
  <c r="T10" i="7"/>
  <c r="T9" i="7"/>
  <c r="T8" i="7"/>
  <c r="T7" i="7"/>
  <c r="J2" i="7"/>
  <c r="I2" i="7"/>
  <c r="H2" i="7"/>
  <c r="G2" i="7"/>
  <c r="F2" i="7"/>
  <c r="J5" i="7"/>
  <c r="I5" i="7"/>
  <c r="H5" i="7"/>
  <c r="G5" i="7"/>
  <c r="F5" i="7"/>
  <c r="T6" i="7"/>
  <c r="O2" i="7"/>
  <c r="O56" i="7"/>
  <c r="P56" i="7"/>
  <c r="O55" i="7"/>
  <c r="P55" i="7"/>
  <c r="O54" i="7"/>
  <c r="P54" i="7"/>
  <c r="O53" i="7"/>
  <c r="P53" i="7"/>
  <c r="O52" i="7"/>
  <c r="P52" i="7"/>
  <c r="O51" i="7"/>
  <c r="P51" i="7"/>
  <c r="O50" i="7"/>
  <c r="P50" i="7"/>
  <c r="O49" i="7"/>
  <c r="P49" i="7"/>
  <c r="O48" i="7"/>
  <c r="P48" i="7"/>
  <c r="O47" i="7"/>
  <c r="P47" i="7"/>
  <c r="O46" i="7"/>
  <c r="P46" i="7"/>
  <c r="O45" i="7"/>
  <c r="P45" i="7"/>
  <c r="O44" i="7"/>
  <c r="P44" i="7"/>
  <c r="O43" i="7"/>
  <c r="P43" i="7"/>
  <c r="O42" i="7"/>
  <c r="P42" i="7"/>
  <c r="O41" i="7"/>
  <c r="P41" i="7"/>
  <c r="O40" i="7"/>
  <c r="P40" i="7"/>
  <c r="O39" i="7"/>
  <c r="P39" i="7"/>
  <c r="O38" i="7"/>
  <c r="P38" i="7"/>
  <c r="O37" i="7"/>
  <c r="P37" i="7"/>
  <c r="O36" i="7"/>
  <c r="P36" i="7"/>
  <c r="O35" i="7"/>
  <c r="P35" i="7"/>
  <c r="O34" i="7"/>
  <c r="P34" i="7"/>
  <c r="O33" i="7"/>
  <c r="P33" i="7"/>
  <c r="O32" i="7"/>
  <c r="P32" i="7"/>
  <c r="O31" i="7"/>
  <c r="P31" i="7"/>
  <c r="O30" i="7"/>
  <c r="P30" i="7"/>
  <c r="O29" i="7"/>
  <c r="P29" i="7"/>
  <c r="O28" i="7"/>
  <c r="P28" i="7"/>
  <c r="O27" i="7"/>
  <c r="P27" i="7"/>
  <c r="O26" i="7"/>
  <c r="P26" i="7"/>
  <c r="O25" i="7"/>
  <c r="P25" i="7"/>
  <c r="O24" i="7"/>
  <c r="P24" i="7"/>
  <c r="O23" i="7"/>
  <c r="P23" i="7"/>
  <c r="O22" i="7"/>
  <c r="P22" i="7"/>
  <c r="O21" i="7"/>
  <c r="P21" i="7"/>
  <c r="O20" i="7"/>
  <c r="P20" i="7"/>
  <c r="O19" i="7"/>
  <c r="P19" i="7"/>
  <c r="O18" i="7"/>
  <c r="P18" i="7"/>
  <c r="O17" i="7"/>
  <c r="P17" i="7"/>
  <c r="O16" i="7"/>
  <c r="P16" i="7"/>
  <c r="O15" i="7"/>
  <c r="P15" i="7"/>
  <c r="O14" i="7"/>
  <c r="P14" i="7"/>
  <c r="O13" i="7"/>
  <c r="P13" i="7"/>
  <c r="O12" i="7"/>
  <c r="P12" i="7"/>
  <c r="O11" i="7"/>
  <c r="P11" i="7"/>
  <c r="O10" i="7"/>
  <c r="P10" i="7"/>
  <c r="O9" i="7"/>
  <c r="P9" i="7"/>
  <c r="O8" i="7"/>
  <c r="P8" i="7"/>
  <c r="O7" i="7"/>
  <c r="P7" i="7"/>
  <c r="O6" i="7"/>
  <c r="P6" i="7"/>
  <c r="B1" i="6"/>
  <c r="B2" i="6"/>
  <c r="B3" i="6"/>
  <c r="A105" i="6"/>
  <c r="B105" i="6"/>
  <c r="C2" i="6"/>
  <c r="C1" i="6"/>
  <c r="C3" i="6"/>
  <c r="C105" i="6"/>
  <c r="D2" i="6"/>
  <c r="D1" i="6"/>
  <c r="D3" i="6"/>
  <c r="D105" i="6"/>
  <c r="E2" i="6"/>
  <c r="E1" i="6"/>
  <c r="E3" i="6"/>
  <c r="E105" i="6"/>
  <c r="G105" i="6"/>
  <c r="F105" i="6"/>
  <c r="I105" i="6"/>
  <c r="A103" i="6"/>
  <c r="B103" i="6"/>
  <c r="C103" i="6"/>
  <c r="D103" i="6"/>
  <c r="E103" i="6"/>
  <c r="G103" i="6"/>
  <c r="F103" i="6"/>
  <c r="I103" i="6"/>
  <c r="A101" i="6"/>
  <c r="B101" i="6"/>
  <c r="C101" i="6"/>
  <c r="D101" i="6"/>
  <c r="E101" i="6"/>
  <c r="G101" i="6"/>
  <c r="F101" i="6"/>
  <c r="I101" i="6"/>
  <c r="A99" i="6"/>
  <c r="B99" i="6"/>
  <c r="C99" i="6"/>
  <c r="D99" i="6"/>
  <c r="E99" i="6"/>
  <c r="G99" i="6"/>
  <c r="F99" i="6"/>
  <c r="I99" i="6"/>
  <c r="A97" i="6"/>
  <c r="B97" i="6"/>
  <c r="C97" i="6"/>
  <c r="D97" i="6"/>
  <c r="E97" i="6"/>
  <c r="G97" i="6"/>
  <c r="F97" i="6"/>
  <c r="I97" i="6"/>
  <c r="A95" i="6"/>
  <c r="B95" i="6"/>
  <c r="C95" i="6"/>
  <c r="D95" i="6"/>
  <c r="E95" i="6"/>
  <c r="G95" i="6"/>
  <c r="F95" i="6"/>
  <c r="I95" i="6"/>
  <c r="A93" i="6"/>
  <c r="B93" i="6"/>
  <c r="C93" i="6"/>
  <c r="D93" i="6"/>
  <c r="E93" i="6"/>
  <c r="G93" i="6"/>
  <c r="F93" i="6"/>
  <c r="I93" i="6"/>
  <c r="A91" i="6"/>
  <c r="B91" i="6"/>
  <c r="C91" i="6"/>
  <c r="D91" i="6"/>
  <c r="E91" i="6"/>
  <c r="G91" i="6"/>
  <c r="F91" i="6"/>
  <c r="I91" i="6"/>
  <c r="A89" i="6"/>
  <c r="B89" i="6"/>
  <c r="C89" i="6"/>
  <c r="D89" i="6"/>
  <c r="E89" i="6"/>
  <c r="G89" i="6"/>
  <c r="F89" i="6"/>
  <c r="I89" i="6"/>
  <c r="A87" i="6"/>
  <c r="B87" i="6"/>
  <c r="C87" i="6"/>
  <c r="D87" i="6"/>
  <c r="E87" i="6"/>
  <c r="G87" i="6"/>
  <c r="F87" i="6"/>
  <c r="I87" i="6"/>
  <c r="A85" i="6"/>
  <c r="B85" i="6"/>
  <c r="C85" i="6"/>
  <c r="D85" i="6"/>
  <c r="E85" i="6"/>
  <c r="G85" i="6"/>
  <c r="F85" i="6"/>
  <c r="I85" i="6"/>
  <c r="A83" i="6"/>
  <c r="B83" i="6"/>
  <c r="C83" i="6"/>
  <c r="D83" i="6"/>
  <c r="E83" i="6"/>
  <c r="G83" i="6"/>
  <c r="F83" i="6"/>
  <c r="I83" i="6"/>
  <c r="A81" i="6"/>
  <c r="B81" i="6"/>
  <c r="C81" i="6"/>
  <c r="D81" i="6"/>
  <c r="E81" i="6"/>
  <c r="G81" i="6"/>
  <c r="F81" i="6"/>
  <c r="I81" i="6"/>
  <c r="A79" i="6"/>
  <c r="B79" i="6"/>
  <c r="C79" i="6"/>
  <c r="D79" i="6"/>
  <c r="E79" i="6"/>
  <c r="G79" i="6"/>
  <c r="F79" i="6"/>
  <c r="I79" i="6"/>
  <c r="A77" i="6"/>
  <c r="B77" i="6"/>
  <c r="C77" i="6"/>
  <c r="D77" i="6"/>
  <c r="E77" i="6"/>
  <c r="G77" i="6"/>
  <c r="F77" i="6"/>
  <c r="I77" i="6"/>
  <c r="A75" i="6"/>
  <c r="B75" i="6"/>
  <c r="C75" i="6"/>
  <c r="D75" i="6"/>
  <c r="E75" i="6"/>
  <c r="G75" i="6"/>
  <c r="F75" i="6"/>
  <c r="I75" i="6"/>
  <c r="A73" i="6"/>
  <c r="B73" i="6"/>
  <c r="C73" i="6"/>
  <c r="D73" i="6"/>
  <c r="E73" i="6"/>
  <c r="G73" i="6"/>
  <c r="F73" i="6"/>
  <c r="I73" i="6"/>
  <c r="A71" i="6"/>
  <c r="B71" i="6"/>
  <c r="C71" i="6"/>
  <c r="D71" i="6"/>
  <c r="E71" i="6"/>
  <c r="G71" i="6"/>
  <c r="F71" i="6"/>
  <c r="I71" i="6"/>
  <c r="A69" i="6"/>
  <c r="B69" i="6"/>
  <c r="C69" i="6"/>
  <c r="D69" i="6"/>
  <c r="E69" i="6"/>
  <c r="G69" i="6"/>
  <c r="F69" i="6"/>
  <c r="I69" i="6"/>
  <c r="A67" i="6"/>
  <c r="B67" i="6"/>
  <c r="C67" i="6"/>
  <c r="D67" i="6"/>
  <c r="E67" i="6"/>
  <c r="G67" i="6"/>
  <c r="F67" i="6"/>
  <c r="I67" i="6"/>
  <c r="A65" i="6"/>
  <c r="B65" i="6"/>
  <c r="C65" i="6"/>
  <c r="D65" i="6"/>
  <c r="E65" i="6"/>
  <c r="G65" i="6"/>
  <c r="F65" i="6"/>
  <c r="I65" i="6"/>
  <c r="A63" i="6"/>
  <c r="B63" i="6"/>
  <c r="C63" i="6"/>
  <c r="D63" i="6"/>
  <c r="E63" i="6"/>
  <c r="G63" i="6"/>
  <c r="F63" i="6"/>
  <c r="I63" i="6"/>
  <c r="A61" i="6"/>
  <c r="B61" i="6"/>
  <c r="C61" i="6"/>
  <c r="D61" i="6"/>
  <c r="E61" i="6"/>
  <c r="G61" i="6"/>
  <c r="F61" i="6"/>
  <c r="I61" i="6"/>
  <c r="A59" i="6"/>
  <c r="B59" i="6"/>
  <c r="C59" i="6"/>
  <c r="D59" i="6"/>
  <c r="E59" i="6"/>
  <c r="G59" i="6"/>
  <c r="F59" i="6"/>
  <c r="I59" i="6"/>
  <c r="A57" i="6"/>
  <c r="B57" i="6"/>
  <c r="C57" i="6"/>
  <c r="D57" i="6"/>
  <c r="E57" i="6"/>
  <c r="G57" i="6"/>
  <c r="F57" i="6"/>
  <c r="I57" i="6"/>
  <c r="A55" i="6"/>
  <c r="B55" i="6"/>
  <c r="C55" i="6"/>
  <c r="D55" i="6"/>
  <c r="E55" i="6"/>
  <c r="G55" i="6"/>
  <c r="F55" i="6"/>
  <c r="I55" i="6"/>
  <c r="A53" i="6"/>
  <c r="B53" i="6"/>
  <c r="C53" i="6"/>
  <c r="D53" i="6"/>
  <c r="E53" i="6"/>
  <c r="G53" i="6"/>
  <c r="F53" i="6"/>
  <c r="I53" i="6"/>
  <c r="A51" i="6"/>
  <c r="B51" i="6"/>
  <c r="C51" i="6"/>
  <c r="D51" i="6"/>
  <c r="E51" i="6"/>
  <c r="G51" i="6"/>
  <c r="F51" i="6"/>
  <c r="I51" i="6"/>
  <c r="A49" i="6"/>
  <c r="B49" i="6"/>
  <c r="C49" i="6"/>
  <c r="D49" i="6"/>
  <c r="E49" i="6"/>
  <c r="G49" i="6"/>
  <c r="F49" i="6"/>
  <c r="I49" i="6"/>
  <c r="A47" i="6"/>
  <c r="B47" i="6"/>
  <c r="C47" i="6"/>
  <c r="D47" i="6"/>
  <c r="E47" i="6"/>
  <c r="G47" i="6"/>
  <c r="F47" i="6"/>
  <c r="I47" i="6"/>
  <c r="A45" i="6"/>
  <c r="B45" i="6"/>
  <c r="C45" i="6"/>
  <c r="D45" i="6"/>
  <c r="E45" i="6"/>
  <c r="G45" i="6"/>
  <c r="F45" i="6"/>
  <c r="I45" i="6"/>
  <c r="A43" i="6"/>
  <c r="B43" i="6"/>
  <c r="C43" i="6"/>
  <c r="D43" i="6"/>
  <c r="E43" i="6"/>
  <c r="G43" i="6"/>
  <c r="F43" i="6"/>
  <c r="I43" i="6"/>
  <c r="A41" i="6"/>
  <c r="B41" i="6"/>
  <c r="C41" i="6"/>
  <c r="D41" i="6"/>
  <c r="E41" i="6"/>
  <c r="G41" i="6"/>
  <c r="F41" i="6"/>
  <c r="I41" i="6"/>
  <c r="A39" i="6"/>
  <c r="B39" i="6"/>
  <c r="C39" i="6"/>
  <c r="D39" i="6"/>
  <c r="E39" i="6"/>
  <c r="G39" i="6"/>
  <c r="F39" i="6"/>
  <c r="I39" i="6"/>
  <c r="A37" i="6"/>
  <c r="B37" i="6"/>
  <c r="C37" i="6"/>
  <c r="D37" i="6"/>
  <c r="E37" i="6"/>
  <c r="G37" i="6"/>
  <c r="F37" i="6"/>
  <c r="I37" i="6"/>
  <c r="A35" i="6"/>
  <c r="B35" i="6"/>
  <c r="C35" i="6"/>
  <c r="D35" i="6"/>
  <c r="E35" i="6"/>
  <c r="G35" i="6"/>
  <c r="F35" i="6"/>
  <c r="I35" i="6"/>
  <c r="A33" i="6"/>
  <c r="B33" i="6"/>
  <c r="C33" i="6"/>
  <c r="D33" i="6"/>
  <c r="E33" i="6"/>
  <c r="G33" i="6"/>
  <c r="F33" i="6"/>
  <c r="I33" i="6"/>
  <c r="A31" i="6"/>
  <c r="B31" i="6"/>
  <c r="C31" i="6"/>
  <c r="D31" i="6"/>
  <c r="E31" i="6"/>
  <c r="G31" i="6"/>
  <c r="F31" i="6"/>
  <c r="I31" i="6"/>
  <c r="A29" i="6"/>
  <c r="B29" i="6"/>
  <c r="C29" i="6"/>
  <c r="D29" i="6"/>
  <c r="E29" i="6"/>
  <c r="G29" i="6"/>
  <c r="F29" i="6"/>
  <c r="I29" i="6"/>
  <c r="A27" i="6"/>
  <c r="B27" i="6"/>
  <c r="C27" i="6"/>
  <c r="D27" i="6"/>
  <c r="E27" i="6"/>
  <c r="G27" i="6"/>
  <c r="F27" i="6"/>
  <c r="I27" i="6"/>
  <c r="A25" i="6"/>
  <c r="B25" i="6"/>
  <c r="C25" i="6"/>
  <c r="D25" i="6"/>
  <c r="E25" i="6"/>
  <c r="G25" i="6"/>
  <c r="F25" i="6"/>
  <c r="I25" i="6"/>
  <c r="A23" i="6"/>
  <c r="B23" i="6"/>
  <c r="C23" i="6"/>
  <c r="D23" i="6"/>
  <c r="E23" i="6"/>
  <c r="G23" i="6"/>
  <c r="F23" i="6"/>
  <c r="I23" i="6"/>
  <c r="A21" i="6"/>
  <c r="B21" i="6"/>
  <c r="C21" i="6"/>
  <c r="D21" i="6"/>
  <c r="E21" i="6"/>
  <c r="G21" i="6"/>
  <c r="F21" i="6"/>
  <c r="I21" i="6"/>
  <c r="A19" i="6"/>
  <c r="B19" i="6"/>
  <c r="C19" i="6"/>
  <c r="D19" i="6"/>
  <c r="E19" i="6"/>
  <c r="G19" i="6"/>
  <c r="F19" i="6"/>
  <c r="I19" i="6"/>
  <c r="A17" i="6"/>
  <c r="B17" i="6"/>
  <c r="C17" i="6"/>
  <c r="D17" i="6"/>
  <c r="E17" i="6"/>
  <c r="G17" i="6"/>
  <c r="F17" i="6"/>
  <c r="I17" i="6"/>
  <c r="A15" i="6"/>
  <c r="B15" i="6"/>
  <c r="C15" i="6"/>
  <c r="D15" i="6"/>
  <c r="E15" i="6"/>
  <c r="G15" i="6"/>
  <c r="F15" i="6"/>
  <c r="I15" i="6"/>
  <c r="A13" i="6"/>
  <c r="B13" i="6"/>
  <c r="C13" i="6"/>
  <c r="D13" i="6"/>
  <c r="E13" i="6"/>
  <c r="G13" i="6"/>
  <c r="F13" i="6"/>
  <c r="I13" i="6"/>
  <c r="A11" i="6"/>
  <c r="B11" i="6"/>
  <c r="C11" i="6"/>
  <c r="D11" i="6"/>
  <c r="G11" i="6"/>
  <c r="F11" i="6"/>
  <c r="I11" i="6"/>
  <c r="A9" i="6"/>
  <c r="B9" i="6"/>
  <c r="C9" i="6"/>
  <c r="G9" i="6"/>
  <c r="F9" i="6"/>
  <c r="I9" i="6"/>
  <c r="A106" i="6"/>
  <c r="B106" i="6"/>
  <c r="C106" i="6"/>
  <c r="D106" i="6"/>
  <c r="E106" i="6"/>
  <c r="G106" i="6"/>
  <c r="F106" i="6"/>
  <c r="P106" i="6"/>
  <c r="O106" i="6"/>
  <c r="N106" i="6"/>
  <c r="P105" i="6"/>
  <c r="O105" i="6"/>
  <c r="N105" i="6"/>
  <c r="A104" i="6"/>
  <c r="B104" i="6"/>
  <c r="C104" i="6"/>
  <c r="D104" i="6"/>
  <c r="E104" i="6"/>
  <c r="G104" i="6"/>
  <c r="F104" i="6"/>
  <c r="P104" i="6"/>
  <c r="O104" i="6"/>
  <c r="N104" i="6"/>
  <c r="P103" i="6"/>
  <c r="O103" i="6"/>
  <c r="N103" i="6"/>
  <c r="A102" i="6"/>
  <c r="B102" i="6"/>
  <c r="C102" i="6"/>
  <c r="D102" i="6"/>
  <c r="E102" i="6"/>
  <c r="G102" i="6"/>
  <c r="F102" i="6"/>
  <c r="P102" i="6"/>
  <c r="O102" i="6"/>
  <c r="N102" i="6"/>
  <c r="P101" i="6"/>
  <c r="O101" i="6"/>
  <c r="N101" i="6"/>
  <c r="A100" i="6"/>
  <c r="B100" i="6"/>
  <c r="C100" i="6"/>
  <c r="D100" i="6"/>
  <c r="E100" i="6"/>
  <c r="G100" i="6"/>
  <c r="F100" i="6"/>
  <c r="P100" i="6"/>
  <c r="O100" i="6"/>
  <c r="N100" i="6"/>
  <c r="P99" i="6"/>
  <c r="O99" i="6"/>
  <c r="N99" i="6"/>
  <c r="A98" i="6"/>
  <c r="B98" i="6"/>
  <c r="C98" i="6"/>
  <c r="D98" i="6"/>
  <c r="E98" i="6"/>
  <c r="G98" i="6"/>
  <c r="F98" i="6"/>
  <c r="P98" i="6"/>
  <c r="O98" i="6"/>
  <c r="N98" i="6"/>
  <c r="P97" i="6"/>
  <c r="O97" i="6"/>
  <c r="N97" i="6"/>
  <c r="A96" i="6"/>
  <c r="B96" i="6"/>
  <c r="C96" i="6"/>
  <c r="D96" i="6"/>
  <c r="E96" i="6"/>
  <c r="G96" i="6"/>
  <c r="F96" i="6"/>
  <c r="P96" i="6"/>
  <c r="O96" i="6"/>
  <c r="N96" i="6"/>
  <c r="P95" i="6"/>
  <c r="O95" i="6"/>
  <c r="N95" i="6"/>
  <c r="A94" i="6"/>
  <c r="B94" i="6"/>
  <c r="C94" i="6"/>
  <c r="D94" i="6"/>
  <c r="E94" i="6"/>
  <c r="G94" i="6"/>
  <c r="F94" i="6"/>
  <c r="P94" i="6"/>
  <c r="O94" i="6"/>
  <c r="N94" i="6"/>
  <c r="P93" i="6"/>
  <c r="O93" i="6"/>
  <c r="N93" i="6"/>
  <c r="A92" i="6"/>
  <c r="B92" i="6"/>
  <c r="C92" i="6"/>
  <c r="D92" i="6"/>
  <c r="E92" i="6"/>
  <c r="G92" i="6"/>
  <c r="F92" i="6"/>
  <c r="P92" i="6"/>
  <c r="O92" i="6"/>
  <c r="N92" i="6"/>
  <c r="P91" i="6"/>
  <c r="O91" i="6"/>
  <c r="N91" i="6"/>
  <c r="A90" i="6"/>
  <c r="B90" i="6"/>
  <c r="C90" i="6"/>
  <c r="D90" i="6"/>
  <c r="E90" i="6"/>
  <c r="G90" i="6"/>
  <c r="F90" i="6"/>
  <c r="P90" i="6"/>
  <c r="O90" i="6"/>
  <c r="N90" i="6"/>
  <c r="P89" i="6"/>
  <c r="O89" i="6"/>
  <c r="N89" i="6"/>
  <c r="A88" i="6"/>
  <c r="B88" i="6"/>
  <c r="C88" i="6"/>
  <c r="D88" i="6"/>
  <c r="E88" i="6"/>
  <c r="G88" i="6"/>
  <c r="F88" i="6"/>
  <c r="P88" i="6"/>
  <c r="O88" i="6"/>
  <c r="N88" i="6"/>
  <c r="P87" i="6"/>
  <c r="O87" i="6"/>
  <c r="N87" i="6"/>
  <c r="A86" i="6"/>
  <c r="B86" i="6"/>
  <c r="C86" i="6"/>
  <c r="D86" i="6"/>
  <c r="E86" i="6"/>
  <c r="G86" i="6"/>
  <c r="F86" i="6"/>
  <c r="P86" i="6"/>
  <c r="O86" i="6"/>
  <c r="N86" i="6"/>
  <c r="P85" i="6"/>
  <c r="O85" i="6"/>
  <c r="N85" i="6"/>
  <c r="A84" i="6"/>
  <c r="B84" i="6"/>
  <c r="C84" i="6"/>
  <c r="D84" i="6"/>
  <c r="E84" i="6"/>
  <c r="G84" i="6"/>
  <c r="F84" i="6"/>
  <c r="P84" i="6"/>
  <c r="O84" i="6"/>
  <c r="N84" i="6"/>
  <c r="P83" i="6"/>
  <c r="O83" i="6"/>
  <c r="N83" i="6"/>
  <c r="A82" i="6"/>
  <c r="B82" i="6"/>
  <c r="C82" i="6"/>
  <c r="D82" i="6"/>
  <c r="E82" i="6"/>
  <c r="G82" i="6"/>
  <c r="F82" i="6"/>
  <c r="P82" i="6"/>
  <c r="O82" i="6"/>
  <c r="N82" i="6"/>
  <c r="P81" i="6"/>
  <c r="O81" i="6"/>
  <c r="N81" i="6"/>
  <c r="A80" i="6"/>
  <c r="B80" i="6"/>
  <c r="C80" i="6"/>
  <c r="D80" i="6"/>
  <c r="E80" i="6"/>
  <c r="G80" i="6"/>
  <c r="F80" i="6"/>
  <c r="P80" i="6"/>
  <c r="O80" i="6"/>
  <c r="N80" i="6"/>
  <c r="P79" i="6"/>
  <c r="O79" i="6"/>
  <c r="N79" i="6"/>
  <c r="A78" i="6"/>
  <c r="B78" i="6"/>
  <c r="C78" i="6"/>
  <c r="D78" i="6"/>
  <c r="E78" i="6"/>
  <c r="G78" i="6"/>
  <c r="F78" i="6"/>
  <c r="P78" i="6"/>
  <c r="O78" i="6"/>
  <c r="N78" i="6"/>
  <c r="P77" i="6"/>
  <c r="O77" i="6"/>
  <c r="N77" i="6"/>
  <c r="A76" i="6"/>
  <c r="B76" i="6"/>
  <c r="C76" i="6"/>
  <c r="D76" i="6"/>
  <c r="E76" i="6"/>
  <c r="G76" i="6"/>
  <c r="F76" i="6"/>
  <c r="P76" i="6"/>
  <c r="O76" i="6"/>
  <c r="N76" i="6"/>
  <c r="P75" i="6"/>
  <c r="O75" i="6"/>
  <c r="N75" i="6"/>
  <c r="A74" i="6"/>
  <c r="B74" i="6"/>
  <c r="C74" i="6"/>
  <c r="D74" i="6"/>
  <c r="E74" i="6"/>
  <c r="G74" i="6"/>
  <c r="F74" i="6"/>
  <c r="P74" i="6"/>
  <c r="O74" i="6"/>
  <c r="N74" i="6"/>
  <c r="P73" i="6"/>
  <c r="O73" i="6"/>
  <c r="N73" i="6"/>
  <c r="A72" i="6"/>
  <c r="B72" i="6"/>
  <c r="C72" i="6"/>
  <c r="D72" i="6"/>
  <c r="E72" i="6"/>
  <c r="G72" i="6"/>
  <c r="F72" i="6"/>
  <c r="P72" i="6"/>
  <c r="O72" i="6"/>
  <c r="N72" i="6"/>
  <c r="P71" i="6"/>
  <c r="O71" i="6"/>
  <c r="N71" i="6"/>
  <c r="A70" i="6"/>
  <c r="B70" i="6"/>
  <c r="C70" i="6"/>
  <c r="D70" i="6"/>
  <c r="E70" i="6"/>
  <c r="G70" i="6"/>
  <c r="F70" i="6"/>
  <c r="P70" i="6"/>
  <c r="O70" i="6"/>
  <c r="N70" i="6"/>
  <c r="P69" i="6"/>
  <c r="O69" i="6"/>
  <c r="N69" i="6"/>
  <c r="A68" i="6"/>
  <c r="B68" i="6"/>
  <c r="C68" i="6"/>
  <c r="D68" i="6"/>
  <c r="E68" i="6"/>
  <c r="G68" i="6"/>
  <c r="F68" i="6"/>
  <c r="P68" i="6"/>
  <c r="O68" i="6"/>
  <c r="N68" i="6"/>
  <c r="P67" i="6"/>
  <c r="O67" i="6"/>
  <c r="N67" i="6"/>
  <c r="A66" i="6"/>
  <c r="B66" i="6"/>
  <c r="C66" i="6"/>
  <c r="D66" i="6"/>
  <c r="E66" i="6"/>
  <c r="G66" i="6"/>
  <c r="F66" i="6"/>
  <c r="P66" i="6"/>
  <c r="O66" i="6"/>
  <c r="N66" i="6"/>
  <c r="P65" i="6"/>
  <c r="O65" i="6"/>
  <c r="N65" i="6"/>
  <c r="A64" i="6"/>
  <c r="B64" i="6"/>
  <c r="C64" i="6"/>
  <c r="D64" i="6"/>
  <c r="E64" i="6"/>
  <c r="G64" i="6"/>
  <c r="F64" i="6"/>
  <c r="P64" i="6"/>
  <c r="O64" i="6"/>
  <c r="N64" i="6"/>
  <c r="P63" i="6"/>
  <c r="O63" i="6"/>
  <c r="N63" i="6"/>
  <c r="A62" i="6"/>
  <c r="B62" i="6"/>
  <c r="C62" i="6"/>
  <c r="D62" i="6"/>
  <c r="E62" i="6"/>
  <c r="G62" i="6"/>
  <c r="F62" i="6"/>
  <c r="P62" i="6"/>
  <c r="O62" i="6"/>
  <c r="N62" i="6"/>
  <c r="P61" i="6"/>
  <c r="O61" i="6"/>
  <c r="N61" i="6"/>
  <c r="A60" i="6"/>
  <c r="B60" i="6"/>
  <c r="C60" i="6"/>
  <c r="D60" i="6"/>
  <c r="E60" i="6"/>
  <c r="G60" i="6"/>
  <c r="F60" i="6"/>
  <c r="P60" i="6"/>
  <c r="O60" i="6"/>
  <c r="N60" i="6"/>
  <c r="P59" i="6"/>
  <c r="O59" i="6"/>
  <c r="N59" i="6"/>
  <c r="A58" i="6"/>
  <c r="B58" i="6"/>
  <c r="C58" i="6"/>
  <c r="D58" i="6"/>
  <c r="E58" i="6"/>
  <c r="G58" i="6"/>
  <c r="F58" i="6"/>
  <c r="P58" i="6"/>
  <c r="O58" i="6"/>
  <c r="N58" i="6"/>
  <c r="P57" i="6"/>
  <c r="O57" i="6"/>
  <c r="N57" i="6"/>
  <c r="A56" i="6"/>
  <c r="B56" i="6"/>
  <c r="C56" i="6"/>
  <c r="D56" i="6"/>
  <c r="E56" i="6"/>
  <c r="G56" i="6"/>
  <c r="F56" i="6"/>
  <c r="P56" i="6"/>
  <c r="O56" i="6"/>
  <c r="N56" i="6"/>
  <c r="P55" i="6"/>
  <c r="O55" i="6"/>
  <c r="N55" i="6"/>
  <c r="A54" i="6"/>
  <c r="B54" i="6"/>
  <c r="C54" i="6"/>
  <c r="D54" i="6"/>
  <c r="E54" i="6"/>
  <c r="G54" i="6"/>
  <c r="F54" i="6"/>
  <c r="P54" i="6"/>
  <c r="O54" i="6"/>
  <c r="N54" i="6"/>
  <c r="P53" i="6"/>
  <c r="O53" i="6"/>
  <c r="N53" i="6"/>
  <c r="A52" i="6"/>
  <c r="B52" i="6"/>
  <c r="C52" i="6"/>
  <c r="D52" i="6"/>
  <c r="E52" i="6"/>
  <c r="G52" i="6"/>
  <c r="F52" i="6"/>
  <c r="P52" i="6"/>
  <c r="O52" i="6"/>
  <c r="N52" i="6"/>
  <c r="P51" i="6"/>
  <c r="O51" i="6"/>
  <c r="N51" i="6"/>
  <c r="A50" i="6"/>
  <c r="B50" i="6"/>
  <c r="C50" i="6"/>
  <c r="D50" i="6"/>
  <c r="E50" i="6"/>
  <c r="G50" i="6"/>
  <c r="F50" i="6"/>
  <c r="P50" i="6"/>
  <c r="O50" i="6"/>
  <c r="N50" i="6"/>
  <c r="P49" i="6"/>
  <c r="O49" i="6"/>
  <c r="N49" i="6"/>
  <c r="A48" i="6"/>
  <c r="B48" i="6"/>
  <c r="C48" i="6"/>
  <c r="D48" i="6"/>
  <c r="E48" i="6"/>
  <c r="G48" i="6"/>
  <c r="F48" i="6"/>
  <c r="P48" i="6"/>
  <c r="O48" i="6"/>
  <c r="N48" i="6"/>
  <c r="P47" i="6"/>
  <c r="O47" i="6"/>
  <c r="N47" i="6"/>
  <c r="A46" i="6"/>
  <c r="B46" i="6"/>
  <c r="C46" i="6"/>
  <c r="D46" i="6"/>
  <c r="E46" i="6"/>
  <c r="G46" i="6"/>
  <c r="F46" i="6"/>
  <c r="P46" i="6"/>
  <c r="O46" i="6"/>
  <c r="N46" i="6"/>
  <c r="P45" i="6"/>
  <c r="O45" i="6"/>
  <c r="N45" i="6"/>
  <c r="A44" i="6"/>
  <c r="B44" i="6"/>
  <c r="C44" i="6"/>
  <c r="D44" i="6"/>
  <c r="E44" i="6"/>
  <c r="G44" i="6"/>
  <c r="F44" i="6"/>
  <c r="P44" i="6"/>
  <c r="O44" i="6"/>
  <c r="N44" i="6"/>
  <c r="P43" i="6"/>
  <c r="O43" i="6"/>
  <c r="N43" i="6"/>
  <c r="A42" i="6"/>
  <c r="B42" i="6"/>
  <c r="C42" i="6"/>
  <c r="D42" i="6"/>
  <c r="E42" i="6"/>
  <c r="G42" i="6"/>
  <c r="F42" i="6"/>
  <c r="P42" i="6"/>
  <c r="O42" i="6"/>
  <c r="N42" i="6"/>
  <c r="P41" i="6"/>
  <c r="O41" i="6"/>
  <c r="N41" i="6"/>
  <c r="A40" i="6"/>
  <c r="B40" i="6"/>
  <c r="C40" i="6"/>
  <c r="D40" i="6"/>
  <c r="E40" i="6"/>
  <c r="G40" i="6"/>
  <c r="F40" i="6"/>
  <c r="P40" i="6"/>
  <c r="O40" i="6"/>
  <c r="N40" i="6"/>
  <c r="P39" i="6"/>
  <c r="O39" i="6"/>
  <c r="N39" i="6"/>
  <c r="A38" i="6"/>
  <c r="B38" i="6"/>
  <c r="C38" i="6"/>
  <c r="D38" i="6"/>
  <c r="E38" i="6"/>
  <c r="G38" i="6"/>
  <c r="F38" i="6"/>
  <c r="P38" i="6"/>
  <c r="O38" i="6"/>
  <c r="N38" i="6"/>
  <c r="P37" i="6"/>
  <c r="O37" i="6"/>
  <c r="N37" i="6"/>
  <c r="A36" i="6"/>
  <c r="B36" i="6"/>
  <c r="C36" i="6"/>
  <c r="D36" i="6"/>
  <c r="E36" i="6"/>
  <c r="G36" i="6"/>
  <c r="F36" i="6"/>
  <c r="P36" i="6"/>
  <c r="O36" i="6"/>
  <c r="N36" i="6"/>
  <c r="P35" i="6"/>
  <c r="O35" i="6"/>
  <c r="N35" i="6"/>
  <c r="A34" i="6"/>
  <c r="B34" i="6"/>
  <c r="C34" i="6"/>
  <c r="D34" i="6"/>
  <c r="E34" i="6"/>
  <c r="G34" i="6"/>
  <c r="F34" i="6"/>
  <c r="P34" i="6"/>
  <c r="O34" i="6"/>
  <c r="N34" i="6"/>
  <c r="P33" i="6"/>
  <c r="O33" i="6"/>
  <c r="N33" i="6"/>
  <c r="A32" i="6"/>
  <c r="B32" i="6"/>
  <c r="C32" i="6"/>
  <c r="D32" i="6"/>
  <c r="E32" i="6"/>
  <c r="G32" i="6"/>
  <c r="F32" i="6"/>
  <c r="P32" i="6"/>
  <c r="O32" i="6"/>
  <c r="N32" i="6"/>
  <c r="P31" i="6"/>
  <c r="O31" i="6"/>
  <c r="N31" i="6"/>
  <c r="A30" i="6"/>
  <c r="B30" i="6"/>
  <c r="C30" i="6"/>
  <c r="D30" i="6"/>
  <c r="E30" i="6"/>
  <c r="G30" i="6"/>
  <c r="F30" i="6"/>
  <c r="P30" i="6"/>
  <c r="O30" i="6"/>
  <c r="N30" i="6"/>
  <c r="P29" i="6"/>
  <c r="O29" i="6"/>
  <c r="N29" i="6"/>
  <c r="A28" i="6"/>
  <c r="B28" i="6"/>
  <c r="C28" i="6"/>
  <c r="D28" i="6"/>
  <c r="E28" i="6"/>
  <c r="G28" i="6"/>
  <c r="F28" i="6"/>
  <c r="P28" i="6"/>
  <c r="O28" i="6"/>
  <c r="N28" i="6"/>
  <c r="P27" i="6"/>
  <c r="O27" i="6"/>
  <c r="N27" i="6"/>
  <c r="A26" i="6"/>
  <c r="B26" i="6"/>
  <c r="C26" i="6"/>
  <c r="D26" i="6"/>
  <c r="E26" i="6"/>
  <c r="G26" i="6"/>
  <c r="F26" i="6"/>
  <c r="P26" i="6"/>
  <c r="O26" i="6"/>
  <c r="N26" i="6"/>
  <c r="P25" i="6"/>
  <c r="O25" i="6"/>
  <c r="N25" i="6"/>
  <c r="A24" i="6"/>
  <c r="B24" i="6"/>
  <c r="C24" i="6"/>
  <c r="D24" i="6"/>
  <c r="E24" i="6"/>
  <c r="G24" i="6"/>
  <c r="F24" i="6"/>
  <c r="P24" i="6"/>
  <c r="O24" i="6"/>
  <c r="N24" i="6"/>
  <c r="P23" i="6"/>
  <c r="O23" i="6"/>
  <c r="N23" i="6"/>
  <c r="A22" i="6"/>
  <c r="B22" i="6"/>
  <c r="C22" i="6"/>
  <c r="D22" i="6"/>
  <c r="E22" i="6"/>
  <c r="G22" i="6"/>
  <c r="F22" i="6"/>
  <c r="P22" i="6"/>
  <c r="O22" i="6"/>
  <c r="N22" i="6"/>
  <c r="P21" i="6"/>
  <c r="O21" i="6"/>
  <c r="N21" i="6"/>
  <c r="A20" i="6"/>
  <c r="B20" i="6"/>
  <c r="C20" i="6"/>
  <c r="D20" i="6"/>
  <c r="E20" i="6"/>
  <c r="G20" i="6"/>
  <c r="F20" i="6"/>
  <c r="P20" i="6"/>
  <c r="O20" i="6"/>
  <c r="N20" i="6"/>
  <c r="P19" i="6"/>
  <c r="O19" i="6"/>
  <c r="N19" i="6"/>
  <c r="A18" i="6"/>
  <c r="B18" i="6"/>
  <c r="C18" i="6"/>
  <c r="D18" i="6"/>
  <c r="E18" i="6"/>
  <c r="G18" i="6"/>
  <c r="F18" i="6"/>
  <c r="P18" i="6"/>
  <c r="O18" i="6"/>
  <c r="N18" i="6"/>
  <c r="P17" i="6"/>
  <c r="O17" i="6"/>
  <c r="N17" i="6"/>
  <c r="A16" i="6"/>
  <c r="B16" i="6"/>
  <c r="C16" i="6"/>
  <c r="D16" i="6"/>
  <c r="E16" i="6"/>
  <c r="G16" i="6"/>
  <c r="F16" i="6"/>
  <c r="P16" i="6"/>
  <c r="O16" i="6"/>
  <c r="N16" i="6"/>
  <c r="P15" i="6"/>
  <c r="O15" i="6"/>
  <c r="N15" i="6"/>
  <c r="A14" i="6"/>
  <c r="B14" i="6"/>
  <c r="C14" i="6"/>
  <c r="D14" i="6"/>
  <c r="E14" i="6"/>
  <c r="G14" i="6"/>
  <c r="F14" i="6"/>
  <c r="P14" i="6"/>
  <c r="O14" i="6"/>
  <c r="N14" i="6"/>
  <c r="P13" i="6"/>
  <c r="O13" i="6"/>
  <c r="N13" i="6"/>
  <c r="A12" i="6"/>
  <c r="B12" i="6"/>
  <c r="C12" i="6"/>
  <c r="D12" i="6"/>
  <c r="G12" i="6"/>
  <c r="F12" i="6"/>
  <c r="P12" i="6"/>
  <c r="O12" i="6"/>
  <c r="N12" i="6"/>
  <c r="P11" i="6"/>
  <c r="O11" i="6"/>
  <c r="N11" i="6"/>
  <c r="A10" i="6"/>
  <c r="B10" i="6"/>
  <c r="C10" i="6"/>
  <c r="G10" i="6"/>
  <c r="F10" i="6"/>
  <c r="P10" i="6"/>
  <c r="O10" i="6"/>
  <c r="N10" i="6"/>
  <c r="P9" i="6"/>
  <c r="O9" i="6"/>
  <c r="N9" i="6"/>
  <c r="A8" i="6"/>
  <c r="B8" i="6"/>
  <c r="G8" i="6"/>
  <c r="P8" i="6"/>
  <c r="O8" i="6"/>
  <c r="A7" i="6"/>
  <c r="B7" i="6"/>
  <c r="G7" i="6"/>
  <c r="P7" i="6"/>
  <c r="O7" i="6"/>
  <c r="N8" i="6"/>
  <c r="N7" i="6"/>
  <c r="M106" i="6"/>
  <c r="L106" i="6"/>
  <c r="K106" i="6"/>
  <c r="M105" i="6"/>
  <c r="L105" i="6"/>
  <c r="K105" i="6"/>
  <c r="M104" i="6"/>
  <c r="L104" i="6"/>
  <c r="K104" i="6"/>
  <c r="M103" i="6"/>
  <c r="L103" i="6"/>
  <c r="K103" i="6"/>
  <c r="M102" i="6"/>
  <c r="L102" i="6"/>
  <c r="K102" i="6"/>
  <c r="M101" i="6"/>
  <c r="L101" i="6"/>
  <c r="K101" i="6"/>
  <c r="M100" i="6"/>
  <c r="L100" i="6"/>
  <c r="K100" i="6"/>
  <c r="M99" i="6"/>
  <c r="L99" i="6"/>
  <c r="K99" i="6"/>
  <c r="M98" i="6"/>
  <c r="L98" i="6"/>
  <c r="K98" i="6"/>
  <c r="M97" i="6"/>
  <c r="L97" i="6"/>
  <c r="K97" i="6"/>
  <c r="M96" i="6"/>
  <c r="L96" i="6"/>
  <c r="K96" i="6"/>
  <c r="M95" i="6"/>
  <c r="L95" i="6"/>
  <c r="K95" i="6"/>
  <c r="M94" i="6"/>
  <c r="L94" i="6"/>
  <c r="K94" i="6"/>
  <c r="M93" i="6"/>
  <c r="L93" i="6"/>
  <c r="K93" i="6"/>
  <c r="M92" i="6"/>
  <c r="L92" i="6"/>
  <c r="K92" i="6"/>
  <c r="M91" i="6"/>
  <c r="L91" i="6"/>
  <c r="K91" i="6"/>
  <c r="M90" i="6"/>
  <c r="L90" i="6"/>
  <c r="K90" i="6"/>
  <c r="M89" i="6"/>
  <c r="L89" i="6"/>
  <c r="K89" i="6"/>
  <c r="M88" i="6"/>
  <c r="L88" i="6"/>
  <c r="K88" i="6"/>
  <c r="M87" i="6"/>
  <c r="L87" i="6"/>
  <c r="K87" i="6"/>
  <c r="M86" i="6"/>
  <c r="L86" i="6"/>
  <c r="K86" i="6"/>
  <c r="M85" i="6"/>
  <c r="L85" i="6"/>
  <c r="K85" i="6"/>
  <c r="M84" i="6"/>
  <c r="L84" i="6"/>
  <c r="K84" i="6"/>
  <c r="M83" i="6"/>
  <c r="L83" i="6"/>
  <c r="K83" i="6"/>
  <c r="M82" i="6"/>
  <c r="L82" i="6"/>
  <c r="K82" i="6"/>
  <c r="M81" i="6"/>
  <c r="L81" i="6"/>
  <c r="K81" i="6"/>
  <c r="M80" i="6"/>
  <c r="L80" i="6"/>
  <c r="K80" i="6"/>
  <c r="M79" i="6"/>
  <c r="L79" i="6"/>
  <c r="K79" i="6"/>
  <c r="M78" i="6"/>
  <c r="L78" i="6"/>
  <c r="K78" i="6"/>
  <c r="M77" i="6"/>
  <c r="L77" i="6"/>
  <c r="K77" i="6"/>
  <c r="M76" i="6"/>
  <c r="L76" i="6"/>
  <c r="K76" i="6"/>
  <c r="M75" i="6"/>
  <c r="L75" i="6"/>
  <c r="K75" i="6"/>
  <c r="M74" i="6"/>
  <c r="L74" i="6"/>
  <c r="K74" i="6"/>
  <c r="M73" i="6"/>
  <c r="L73" i="6"/>
  <c r="K73" i="6"/>
  <c r="M72" i="6"/>
  <c r="L72" i="6"/>
  <c r="K72" i="6"/>
  <c r="M71" i="6"/>
  <c r="L71" i="6"/>
  <c r="K71" i="6"/>
  <c r="M70" i="6"/>
  <c r="L70" i="6"/>
  <c r="K70" i="6"/>
  <c r="M69" i="6"/>
  <c r="L69" i="6"/>
  <c r="K69" i="6"/>
  <c r="M68" i="6"/>
  <c r="L68" i="6"/>
  <c r="K68" i="6"/>
  <c r="M67" i="6"/>
  <c r="L67" i="6"/>
  <c r="K67" i="6"/>
  <c r="M66" i="6"/>
  <c r="L66" i="6"/>
  <c r="K66" i="6"/>
  <c r="M65" i="6"/>
  <c r="L65" i="6"/>
  <c r="K65" i="6"/>
  <c r="M64" i="6"/>
  <c r="L64" i="6"/>
  <c r="K64" i="6"/>
  <c r="M63" i="6"/>
  <c r="L63" i="6"/>
  <c r="K63" i="6"/>
  <c r="M62" i="6"/>
  <c r="L62" i="6"/>
  <c r="K62" i="6"/>
  <c r="M61" i="6"/>
  <c r="L61" i="6"/>
  <c r="K61" i="6"/>
  <c r="M60" i="6"/>
  <c r="L60" i="6"/>
  <c r="K60" i="6"/>
  <c r="M59" i="6"/>
  <c r="L59" i="6"/>
  <c r="K59" i="6"/>
  <c r="M58" i="6"/>
  <c r="L58" i="6"/>
  <c r="K58" i="6"/>
  <c r="M57" i="6"/>
  <c r="L57" i="6"/>
  <c r="K57" i="6"/>
  <c r="M56" i="6"/>
  <c r="L56" i="6"/>
  <c r="K56" i="6"/>
  <c r="M55" i="6"/>
  <c r="L55" i="6"/>
  <c r="K55" i="6"/>
  <c r="M54" i="6"/>
  <c r="L54" i="6"/>
  <c r="K54" i="6"/>
  <c r="M53" i="6"/>
  <c r="L53" i="6"/>
  <c r="K53" i="6"/>
  <c r="M52" i="6"/>
  <c r="L52" i="6"/>
  <c r="K52" i="6"/>
  <c r="M51" i="6"/>
  <c r="L51" i="6"/>
  <c r="K51" i="6"/>
  <c r="M50" i="6"/>
  <c r="L50" i="6"/>
  <c r="K50" i="6"/>
  <c r="M49" i="6"/>
  <c r="L49" i="6"/>
  <c r="K49" i="6"/>
  <c r="M48" i="6"/>
  <c r="L48" i="6"/>
  <c r="K48" i="6"/>
  <c r="M47" i="6"/>
  <c r="L47" i="6"/>
  <c r="K47" i="6"/>
  <c r="M46" i="6"/>
  <c r="L46" i="6"/>
  <c r="K46" i="6"/>
  <c r="M45" i="6"/>
  <c r="L45" i="6"/>
  <c r="K45" i="6"/>
  <c r="M44" i="6"/>
  <c r="L44" i="6"/>
  <c r="K44" i="6"/>
  <c r="M43" i="6"/>
  <c r="L43" i="6"/>
  <c r="K43" i="6"/>
  <c r="M42" i="6"/>
  <c r="L42" i="6"/>
  <c r="K42" i="6"/>
  <c r="M41" i="6"/>
  <c r="L41" i="6"/>
  <c r="K41" i="6"/>
  <c r="M40" i="6"/>
  <c r="L40" i="6"/>
  <c r="K40" i="6"/>
  <c r="M39" i="6"/>
  <c r="L39" i="6"/>
  <c r="K39" i="6"/>
  <c r="M38" i="6"/>
  <c r="L38" i="6"/>
  <c r="K38" i="6"/>
  <c r="M37" i="6"/>
  <c r="L37" i="6"/>
  <c r="K37" i="6"/>
  <c r="M36" i="6"/>
  <c r="L36" i="6"/>
  <c r="K36" i="6"/>
  <c r="M35" i="6"/>
  <c r="L35" i="6"/>
  <c r="K35" i="6"/>
  <c r="M34" i="6"/>
  <c r="L34" i="6"/>
  <c r="K34" i="6"/>
  <c r="M33" i="6"/>
  <c r="L33" i="6"/>
  <c r="K33" i="6"/>
  <c r="M32" i="6"/>
  <c r="L32" i="6"/>
  <c r="K32" i="6"/>
  <c r="M31" i="6"/>
  <c r="L31" i="6"/>
  <c r="K31" i="6"/>
  <c r="M30" i="6"/>
  <c r="L30" i="6"/>
  <c r="K30" i="6"/>
  <c r="M29" i="6"/>
  <c r="L29" i="6"/>
  <c r="K29" i="6"/>
  <c r="M28" i="6"/>
  <c r="L28" i="6"/>
  <c r="K28" i="6"/>
  <c r="M27" i="6"/>
  <c r="L27" i="6"/>
  <c r="K27" i="6"/>
  <c r="M26" i="6"/>
  <c r="L26" i="6"/>
  <c r="K26" i="6"/>
  <c r="M25" i="6"/>
  <c r="L25" i="6"/>
  <c r="K25" i="6"/>
  <c r="M24" i="6"/>
  <c r="L24" i="6"/>
  <c r="K24" i="6"/>
  <c r="M23" i="6"/>
  <c r="L23" i="6"/>
  <c r="K23" i="6"/>
  <c r="M22" i="6"/>
  <c r="L22" i="6"/>
  <c r="K22" i="6"/>
  <c r="M21" i="6"/>
  <c r="L21" i="6"/>
  <c r="K21" i="6"/>
  <c r="M20" i="6"/>
  <c r="L20" i="6"/>
  <c r="K20" i="6"/>
  <c r="M19" i="6"/>
  <c r="L19" i="6"/>
  <c r="K19" i="6"/>
  <c r="M18" i="6"/>
  <c r="L18" i="6"/>
  <c r="K18" i="6"/>
  <c r="M17" i="6"/>
  <c r="L17" i="6"/>
  <c r="K17" i="6"/>
  <c r="M16" i="6"/>
  <c r="L16" i="6"/>
  <c r="K16" i="6"/>
  <c r="M15" i="6"/>
  <c r="L15" i="6"/>
  <c r="K15" i="6"/>
  <c r="M14" i="6"/>
  <c r="L14" i="6"/>
  <c r="M13" i="6"/>
  <c r="L13" i="6"/>
  <c r="M12" i="6"/>
  <c r="L12" i="6"/>
  <c r="K12" i="6"/>
  <c r="M11" i="6"/>
  <c r="L11" i="6"/>
  <c r="K11" i="6"/>
  <c r="M10" i="6"/>
  <c r="L10" i="6"/>
  <c r="K10" i="6"/>
  <c r="M9" i="6"/>
  <c r="L9" i="6"/>
  <c r="K9" i="6"/>
  <c r="M8" i="6"/>
  <c r="L8" i="6"/>
  <c r="K8" i="6"/>
  <c r="M7" i="6"/>
  <c r="L7" i="6"/>
  <c r="K7" i="6"/>
  <c r="K14" i="6"/>
  <c r="K13" i="6"/>
  <c r="E12" i="6"/>
  <c r="E11" i="6"/>
  <c r="D10" i="6"/>
  <c r="E10" i="6"/>
  <c r="D9" i="6"/>
  <c r="E9" i="6"/>
  <c r="D8" i="6"/>
  <c r="E8" i="6"/>
  <c r="D7" i="6"/>
  <c r="E7" i="6"/>
  <c r="F8" i="6"/>
  <c r="F7" i="6"/>
  <c r="I7" i="6"/>
  <c r="R106" i="6"/>
  <c r="T3" i="6"/>
  <c r="T106" i="6"/>
  <c r="V106" i="6"/>
  <c r="H105" i="6"/>
  <c r="S3" i="6"/>
  <c r="S106" i="6"/>
  <c r="H106" i="6"/>
  <c r="U106" i="6"/>
  <c r="R105" i="6"/>
  <c r="T105" i="6"/>
  <c r="V105" i="6"/>
  <c r="H104" i="6"/>
  <c r="S105" i="6"/>
  <c r="U105" i="6"/>
  <c r="R104" i="6"/>
  <c r="T104" i="6"/>
  <c r="V104" i="6"/>
  <c r="H103" i="6"/>
  <c r="S104" i="6"/>
  <c r="U104" i="6"/>
  <c r="R103" i="6"/>
  <c r="T103" i="6"/>
  <c r="V103" i="6"/>
  <c r="H102" i="6"/>
  <c r="S103" i="6"/>
  <c r="U103" i="6"/>
  <c r="R102" i="6"/>
  <c r="T102" i="6"/>
  <c r="V102" i="6"/>
  <c r="H101" i="6"/>
  <c r="S102" i="6"/>
  <c r="U102" i="6"/>
  <c r="R101" i="6"/>
  <c r="T101" i="6"/>
  <c r="V101" i="6"/>
  <c r="H100" i="6"/>
  <c r="S101" i="6"/>
  <c r="U101" i="6"/>
  <c r="R100" i="6"/>
  <c r="T100" i="6"/>
  <c r="V100" i="6"/>
  <c r="H99" i="6"/>
  <c r="S100" i="6"/>
  <c r="U100" i="6"/>
  <c r="R99" i="6"/>
  <c r="T99" i="6"/>
  <c r="V99" i="6"/>
  <c r="H98" i="6"/>
  <c r="S99" i="6"/>
  <c r="U99" i="6"/>
  <c r="R98" i="6"/>
  <c r="T98" i="6"/>
  <c r="V98" i="6"/>
  <c r="H97" i="6"/>
  <c r="S98" i="6"/>
  <c r="U98" i="6"/>
  <c r="R97" i="6"/>
  <c r="T97" i="6"/>
  <c r="V97" i="6"/>
  <c r="H96" i="6"/>
  <c r="S97" i="6"/>
  <c r="U97" i="6"/>
  <c r="R96" i="6"/>
  <c r="T96" i="6"/>
  <c r="V96" i="6"/>
  <c r="H95" i="6"/>
  <c r="S96" i="6"/>
  <c r="U96" i="6"/>
  <c r="R95" i="6"/>
  <c r="T95" i="6"/>
  <c r="V95" i="6"/>
  <c r="H94" i="6"/>
  <c r="S95" i="6"/>
  <c r="U95" i="6"/>
  <c r="R94" i="6"/>
  <c r="T94" i="6"/>
  <c r="V94" i="6"/>
  <c r="H93" i="6"/>
  <c r="S94" i="6"/>
  <c r="U94" i="6"/>
  <c r="R93" i="6"/>
  <c r="T93" i="6"/>
  <c r="V93" i="6"/>
  <c r="H92" i="6"/>
  <c r="S93" i="6"/>
  <c r="U93" i="6"/>
  <c r="R92" i="6"/>
  <c r="T92" i="6"/>
  <c r="V92" i="6"/>
  <c r="H91" i="6"/>
  <c r="S92" i="6"/>
  <c r="U92" i="6"/>
  <c r="R91" i="6"/>
  <c r="T91" i="6"/>
  <c r="V91" i="6"/>
  <c r="H90" i="6"/>
  <c r="S91" i="6"/>
  <c r="U91" i="6"/>
  <c r="R90" i="6"/>
  <c r="T90" i="6"/>
  <c r="V90" i="6"/>
  <c r="H89" i="6"/>
  <c r="S90" i="6"/>
  <c r="U90" i="6"/>
  <c r="R89" i="6"/>
  <c r="T89" i="6"/>
  <c r="V89" i="6"/>
  <c r="H88" i="6"/>
  <c r="S89" i="6"/>
  <c r="U89" i="6"/>
  <c r="R88" i="6"/>
  <c r="T88" i="6"/>
  <c r="V88" i="6"/>
  <c r="H87" i="6"/>
  <c r="S88" i="6"/>
  <c r="U88" i="6"/>
  <c r="R87" i="6"/>
  <c r="T87" i="6"/>
  <c r="V87" i="6"/>
  <c r="H86" i="6"/>
  <c r="S87" i="6"/>
  <c r="U87" i="6"/>
  <c r="R86" i="6"/>
  <c r="T86" i="6"/>
  <c r="V86" i="6"/>
  <c r="H85" i="6"/>
  <c r="S86" i="6"/>
  <c r="U86" i="6"/>
  <c r="R85" i="6"/>
  <c r="T85" i="6"/>
  <c r="V85" i="6"/>
  <c r="H84" i="6"/>
  <c r="S85" i="6"/>
  <c r="U85" i="6"/>
  <c r="R84" i="6"/>
  <c r="T84" i="6"/>
  <c r="V84" i="6"/>
  <c r="H83" i="6"/>
  <c r="S84" i="6"/>
  <c r="U84" i="6"/>
  <c r="R83" i="6"/>
  <c r="T83" i="6"/>
  <c r="V83" i="6"/>
  <c r="H82" i="6"/>
  <c r="S83" i="6"/>
  <c r="U83" i="6"/>
  <c r="R82" i="6"/>
  <c r="T82" i="6"/>
  <c r="V82" i="6"/>
  <c r="H81" i="6"/>
  <c r="S82" i="6"/>
  <c r="U82" i="6"/>
  <c r="R81" i="6"/>
  <c r="T81" i="6"/>
  <c r="V81" i="6"/>
  <c r="H80" i="6"/>
  <c r="S81" i="6"/>
  <c r="U81" i="6"/>
  <c r="R80" i="6"/>
  <c r="T80" i="6"/>
  <c r="V80" i="6"/>
  <c r="H79" i="6"/>
  <c r="S80" i="6"/>
  <c r="U80" i="6"/>
  <c r="R79" i="6"/>
  <c r="T79" i="6"/>
  <c r="V79" i="6"/>
  <c r="H78" i="6"/>
  <c r="S79" i="6"/>
  <c r="U79" i="6"/>
  <c r="R78" i="6"/>
  <c r="T78" i="6"/>
  <c r="V78" i="6"/>
  <c r="H77" i="6"/>
  <c r="S78" i="6"/>
  <c r="U78" i="6"/>
  <c r="R77" i="6"/>
  <c r="T77" i="6"/>
  <c r="V77" i="6"/>
  <c r="H76" i="6"/>
  <c r="S77" i="6"/>
  <c r="U77" i="6"/>
  <c r="R76" i="6"/>
  <c r="T76" i="6"/>
  <c r="V76" i="6"/>
  <c r="H75" i="6"/>
  <c r="S76" i="6"/>
  <c r="U76" i="6"/>
  <c r="R75" i="6"/>
  <c r="T75" i="6"/>
  <c r="V75" i="6"/>
  <c r="H74" i="6"/>
  <c r="S75" i="6"/>
  <c r="U75" i="6"/>
  <c r="R74" i="6"/>
  <c r="T74" i="6"/>
  <c r="V74" i="6"/>
  <c r="H73" i="6"/>
  <c r="S74" i="6"/>
  <c r="U74" i="6"/>
  <c r="R73" i="6"/>
  <c r="T73" i="6"/>
  <c r="V73" i="6"/>
  <c r="H72" i="6"/>
  <c r="S73" i="6"/>
  <c r="U73" i="6"/>
  <c r="R72" i="6"/>
  <c r="T72" i="6"/>
  <c r="V72" i="6"/>
  <c r="H71" i="6"/>
  <c r="S72" i="6"/>
  <c r="U72" i="6"/>
  <c r="R71" i="6"/>
  <c r="T71" i="6"/>
  <c r="V71" i="6"/>
  <c r="H70" i="6"/>
  <c r="S71" i="6"/>
  <c r="U71" i="6"/>
  <c r="R70" i="6"/>
  <c r="T70" i="6"/>
  <c r="V70" i="6"/>
  <c r="H69" i="6"/>
  <c r="S70" i="6"/>
  <c r="U70" i="6"/>
  <c r="R69" i="6"/>
  <c r="T69" i="6"/>
  <c r="V69" i="6"/>
  <c r="H68" i="6"/>
  <c r="S69" i="6"/>
  <c r="U69" i="6"/>
  <c r="R68" i="6"/>
  <c r="T68" i="6"/>
  <c r="V68" i="6"/>
  <c r="H67" i="6"/>
  <c r="S68" i="6"/>
  <c r="U68" i="6"/>
  <c r="R67" i="6"/>
  <c r="T67" i="6"/>
  <c r="V67" i="6"/>
  <c r="H66" i="6"/>
  <c r="S67" i="6"/>
  <c r="U67" i="6"/>
  <c r="R66" i="6"/>
  <c r="T66" i="6"/>
  <c r="V66" i="6"/>
  <c r="H65" i="6"/>
  <c r="S66" i="6"/>
  <c r="U66" i="6"/>
  <c r="R65" i="6"/>
  <c r="T65" i="6"/>
  <c r="V65" i="6"/>
  <c r="H64" i="6"/>
  <c r="S65" i="6"/>
  <c r="U65" i="6"/>
  <c r="R64" i="6"/>
  <c r="T64" i="6"/>
  <c r="V64" i="6"/>
  <c r="H63" i="6"/>
  <c r="S64" i="6"/>
  <c r="U64" i="6"/>
  <c r="R63" i="6"/>
  <c r="T63" i="6"/>
  <c r="V63" i="6"/>
  <c r="H62" i="6"/>
  <c r="S63" i="6"/>
  <c r="U63" i="6"/>
  <c r="R62" i="6"/>
  <c r="T62" i="6"/>
  <c r="V62" i="6"/>
  <c r="H61" i="6"/>
  <c r="S62" i="6"/>
  <c r="U62" i="6"/>
  <c r="R61" i="6"/>
  <c r="T61" i="6"/>
  <c r="V61" i="6"/>
  <c r="H60" i="6"/>
  <c r="S61" i="6"/>
  <c r="U61" i="6"/>
  <c r="R60" i="6"/>
  <c r="T60" i="6"/>
  <c r="V60" i="6"/>
  <c r="H59" i="6"/>
  <c r="S60" i="6"/>
  <c r="U60" i="6"/>
  <c r="R59" i="6"/>
  <c r="T59" i="6"/>
  <c r="V59" i="6"/>
  <c r="H58" i="6"/>
  <c r="S59" i="6"/>
  <c r="U59" i="6"/>
  <c r="R58" i="6"/>
  <c r="T58" i="6"/>
  <c r="V58" i="6"/>
  <c r="H57" i="6"/>
  <c r="S58" i="6"/>
  <c r="U58" i="6"/>
  <c r="R57" i="6"/>
  <c r="T57" i="6"/>
  <c r="V57" i="6"/>
  <c r="H56" i="6"/>
  <c r="S57" i="6"/>
  <c r="U57" i="6"/>
  <c r="R56" i="6"/>
  <c r="T56" i="6"/>
  <c r="V56" i="6"/>
  <c r="H55" i="6"/>
  <c r="S56" i="6"/>
  <c r="U56" i="6"/>
  <c r="R55" i="6"/>
  <c r="T55" i="6"/>
  <c r="V55" i="6"/>
  <c r="H54" i="6"/>
  <c r="S55" i="6"/>
  <c r="U55" i="6"/>
  <c r="R54" i="6"/>
  <c r="T54" i="6"/>
  <c r="V54" i="6"/>
  <c r="H53" i="6"/>
  <c r="S54" i="6"/>
  <c r="U54" i="6"/>
  <c r="R53" i="6"/>
  <c r="T53" i="6"/>
  <c r="V53" i="6"/>
  <c r="H52" i="6"/>
  <c r="S53" i="6"/>
  <c r="U53" i="6"/>
  <c r="R52" i="6"/>
  <c r="T52" i="6"/>
  <c r="V52" i="6"/>
  <c r="H51" i="6"/>
  <c r="S52" i="6"/>
  <c r="U52" i="6"/>
  <c r="R51" i="6"/>
  <c r="T51" i="6"/>
  <c r="V51" i="6"/>
  <c r="H50" i="6"/>
  <c r="S51" i="6"/>
  <c r="U51" i="6"/>
  <c r="R50" i="6"/>
  <c r="T50" i="6"/>
  <c r="V50" i="6"/>
  <c r="H49" i="6"/>
  <c r="S50" i="6"/>
  <c r="U50" i="6"/>
  <c r="R49" i="6"/>
  <c r="T49" i="6"/>
  <c r="V49" i="6"/>
  <c r="H48" i="6"/>
  <c r="S49" i="6"/>
  <c r="U49" i="6"/>
  <c r="R48" i="6"/>
  <c r="T48" i="6"/>
  <c r="V48" i="6"/>
  <c r="H47" i="6"/>
  <c r="S48" i="6"/>
  <c r="U48" i="6"/>
  <c r="R47" i="6"/>
  <c r="T47" i="6"/>
  <c r="V47" i="6"/>
  <c r="H46" i="6"/>
  <c r="S47" i="6"/>
  <c r="U47" i="6"/>
  <c r="R46" i="6"/>
  <c r="T46" i="6"/>
  <c r="V46" i="6"/>
  <c r="H45" i="6"/>
  <c r="S46" i="6"/>
  <c r="U46" i="6"/>
  <c r="R45" i="6"/>
  <c r="T45" i="6"/>
  <c r="V45" i="6"/>
  <c r="H44" i="6"/>
  <c r="S45" i="6"/>
  <c r="U45" i="6"/>
  <c r="R44" i="6"/>
  <c r="T44" i="6"/>
  <c r="V44" i="6"/>
  <c r="H43" i="6"/>
  <c r="S44" i="6"/>
  <c r="U44" i="6"/>
  <c r="R43" i="6"/>
  <c r="T43" i="6"/>
  <c r="V43" i="6"/>
  <c r="H42" i="6"/>
  <c r="S43" i="6"/>
  <c r="U43" i="6"/>
  <c r="R42" i="6"/>
  <c r="T42" i="6"/>
  <c r="V42" i="6"/>
  <c r="H41" i="6"/>
  <c r="S42" i="6"/>
  <c r="U42" i="6"/>
  <c r="R41" i="6"/>
  <c r="T41" i="6"/>
  <c r="V41" i="6"/>
  <c r="H40" i="6"/>
  <c r="S41" i="6"/>
  <c r="U41" i="6"/>
  <c r="R40" i="6"/>
  <c r="T40" i="6"/>
  <c r="V40" i="6"/>
  <c r="H39" i="6"/>
  <c r="S40" i="6"/>
  <c r="U40" i="6"/>
  <c r="R39" i="6"/>
  <c r="T39" i="6"/>
  <c r="V39" i="6"/>
  <c r="H38" i="6"/>
  <c r="S39" i="6"/>
  <c r="U39" i="6"/>
  <c r="R38" i="6"/>
  <c r="T38" i="6"/>
  <c r="V38" i="6"/>
  <c r="H37" i="6"/>
  <c r="S38" i="6"/>
  <c r="U38" i="6"/>
  <c r="R37" i="6"/>
  <c r="T37" i="6"/>
  <c r="V37" i="6"/>
  <c r="H36" i="6"/>
  <c r="S37" i="6"/>
  <c r="U37" i="6"/>
  <c r="R36" i="6"/>
  <c r="T36" i="6"/>
  <c r="V36" i="6"/>
  <c r="H35" i="6"/>
  <c r="S36" i="6"/>
  <c r="U36" i="6"/>
  <c r="R35" i="6"/>
  <c r="T35" i="6"/>
  <c r="V35" i="6"/>
  <c r="H34" i="6"/>
  <c r="S35" i="6"/>
  <c r="U35" i="6"/>
  <c r="R34" i="6"/>
  <c r="T34" i="6"/>
  <c r="V34" i="6"/>
  <c r="H33" i="6"/>
  <c r="S34" i="6"/>
  <c r="U34" i="6"/>
  <c r="R33" i="6"/>
  <c r="T33" i="6"/>
  <c r="V33" i="6"/>
  <c r="H32" i="6"/>
  <c r="S33" i="6"/>
  <c r="U33" i="6"/>
  <c r="H31" i="6"/>
  <c r="H30" i="6"/>
  <c r="H29" i="6"/>
  <c r="H28" i="6"/>
  <c r="H27" i="6"/>
  <c r="H26" i="6"/>
  <c r="H25" i="6"/>
  <c r="H24" i="6"/>
  <c r="H23" i="6"/>
  <c r="H22" i="6"/>
  <c r="H21" i="6"/>
  <c r="H20" i="6"/>
  <c r="H19" i="6"/>
  <c r="H18" i="6"/>
  <c r="H17" i="6"/>
  <c r="H16" i="6"/>
  <c r="H15" i="6"/>
  <c r="H14" i="6"/>
  <c r="H13" i="6"/>
  <c r="H12" i="6"/>
  <c r="H11" i="6"/>
  <c r="H10" i="6"/>
  <c r="H9" i="6"/>
  <c r="H8" i="6"/>
  <c r="H7" i="6"/>
  <c r="C8" i="6"/>
  <c r="C7" i="6"/>
  <c r="R32" i="6"/>
  <c r="T32" i="6"/>
  <c r="V32" i="6"/>
  <c r="S32" i="6"/>
  <c r="U32" i="6"/>
  <c r="R31" i="6"/>
  <c r="T31" i="6"/>
  <c r="V31" i="6"/>
  <c r="S31" i="6"/>
  <c r="U31" i="6"/>
  <c r="R30" i="6"/>
  <c r="T30" i="6"/>
  <c r="V30" i="6"/>
  <c r="S30" i="6"/>
  <c r="U30" i="6"/>
  <c r="R29" i="6"/>
  <c r="T29" i="6"/>
  <c r="V29" i="6"/>
  <c r="S29" i="6"/>
  <c r="U29" i="6"/>
  <c r="R28" i="6"/>
  <c r="T28" i="6"/>
  <c r="V28" i="6"/>
  <c r="S28" i="6"/>
  <c r="U28" i="6"/>
  <c r="R27" i="6"/>
  <c r="T27" i="6"/>
  <c r="V27" i="6"/>
  <c r="S27" i="6"/>
  <c r="U27" i="6"/>
  <c r="R26" i="6"/>
  <c r="T26" i="6"/>
  <c r="V26" i="6"/>
  <c r="S26" i="6"/>
  <c r="U26" i="6"/>
  <c r="R25" i="6"/>
  <c r="T25" i="6"/>
  <c r="V25" i="6"/>
  <c r="S25" i="6"/>
  <c r="U25" i="6"/>
  <c r="R24" i="6"/>
  <c r="T24" i="6"/>
  <c r="V24" i="6"/>
  <c r="S24" i="6"/>
  <c r="U24" i="6"/>
  <c r="R23" i="6"/>
  <c r="T23" i="6"/>
  <c r="V23" i="6"/>
  <c r="S23" i="6"/>
  <c r="U23" i="6"/>
  <c r="R22" i="6"/>
  <c r="T22" i="6"/>
  <c r="V22" i="6"/>
  <c r="S22" i="6"/>
  <c r="U22" i="6"/>
  <c r="R21" i="6"/>
  <c r="T21" i="6"/>
  <c r="V21" i="6"/>
  <c r="S21" i="6"/>
  <c r="U21" i="6"/>
  <c r="R20" i="6"/>
  <c r="T20" i="6"/>
  <c r="V20" i="6"/>
  <c r="S20" i="6"/>
  <c r="U20" i="6"/>
  <c r="R19" i="6"/>
  <c r="T19" i="6"/>
  <c r="V19" i="6"/>
  <c r="S19" i="6"/>
  <c r="U19" i="6"/>
  <c r="R18" i="6"/>
  <c r="T18" i="6"/>
  <c r="V18" i="6"/>
  <c r="S18" i="6"/>
  <c r="U18" i="6"/>
  <c r="R17" i="6"/>
  <c r="T17" i="6"/>
  <c r="V17" i="6"/>
  <c r="S17" i="6"/>
  <c r="U17" i="6"/>
  <c r="R16" i="6"/>
  <c r="T16" i="6"/>
  <c r="V16" i="6"/>
  <c r="S16" i="6"/>
  <c r="U16" i="6"/>
  <c r="R15" i="6"/>
  <c r="T15" i="6"/>
  <c r="V15" i="6"/>
  <c r="S15" i="6"/>
  <c r="U15" i="6"/>
  <c r="R14" i="6"/>
  <c r="T14" i="6"/>
  <c r="V14" i="6"/>
  <c r="S14" i="6"/>
  <c r="U14" i="6"/>
  <c r="R13" i="6"/>
  <c r="T13" i="6"/>
  <c r="V13" i="6"/>
  <c r="S13" i="6"/>
  <c r="U13" i="6"/>
  <c r="R12" i="6"/>
  <c r="T12" i="6"/>
  <c r="V12" i="6"/>
  <c r="S12" i="6"/>
  <c r="U12" i="6"/>
  <c r="R11" i="6"/>
  <c r="T11" i="6"/>
  <c r="V11" i="6"/>
  <c r="S11" i="6"/>
  <c r="U11" i="6"/>
  <c r="R10" i="6"/>
  <c r="T10" i="6"/>
  <c r="V10" i="6"/>
  <c r="S10" i="6"/>
  <c r="U10" i="6"/>
  <c r="R9" i="6"/>
  <c r="T9" i="6"/>
  <c r="V9" i="6"/>
  <c r="S9" i="6"/>
  <c r="U9" i="6"/>
  <c r="R8" i="6"/>
  <c r="T8" i="6"/>
  <c r="V8" i="6"/>
  <c r="S8" i="6"/>
  <c r="U8" i="6"/>
  <c r="R7" i="6"/>
  <c r="T7" i="6"/>
  <c r="V7" i="6"/>
  <c r="S7" i="6"/>
  <c r="U7" i="6"/>
  <c r="AJ8" i="25"/>
  <c r="AS8" i="25"/>
  <c r="BA2" i="25"/>
  <c r="BA8" i="25"/>
  <c r="AV2" i="25"/>
  <c r="AV8" i="25"/>
  <c r="AW2" i="25"/>
  <c r="AW8" i="25"/>
  <c r="AX2" i="25"/>
  <c r="AX8" i="25"/>
  <c r="AY2" i="25"/>
  <c r="AY8" i="25"/>
  <c r="AZ2" i="25"/>
  <c r="AZ8" i="25"/>
  <c r="AU2" i="25"/>
  <c r="AU8" i="25"/>
  <c r="AT2" i="25"/>
  <c r="AT8" i="25"/>
  <c r="AK8" i="25"/>
  <c r="BB8" i="25"/>
  <c r="BC8" i="25"/>
  <c r="BI8" i="25"/>
  <c r="BJ8" i="25"/>
  <c r="BD8" i="25"/>
  <c r="BE8" i="25"/>
  <c r="BF8" i="25"/>
  <c r="BG8" i="25"/>
  <c r="BH8" i="25"/>
  <c r="AQ8" i="25"/>
  <c r="AP8" i="25"/>
  <c r="AO8" i="25"/>
  <c r="AM8" i="25"/>
  <c r="AL8" i="25"/>
  <c r="AJ7" i="25"/>
  <c r="AS7" i="25"/>
  <c r="BA7" i="25"/>
  <c r="AV7" i="25"/>
  <c r="AW7" i="25"/>
  <c r="AX7" i="25"/>
  <c r="AY7" i="25"/>
  <c r="AZ7" i="25"/>
  <c r="AU7" i="25"/>
  <c r="AT7" i="25"/>
  <c r="AK7" i="25"/>
  <c r="BB7" i="25"/>
  <c r="BC7" i="25"/>
  <c r="BI7" i="25"/>
  <c r="BJ7" i="25"/>
  <c r="BD7" i="25"/>
  <c r="BE7" i="25"/>
  <c r="BF7" i="25"/>
  <c r="BG7" i="25"/>
  <c r="BH7" i="25"/>
  <c r="AQ7" i="25"/>
  <c r="AP7" i="25"/>
  <c r="AO7" i="25"/>
  <c r="AM7" i="25"/>
  <c r="AL7" i="25"/>
  <c r="AJ16" i="25"/>
  <c r="AS16" i="25"/>
  <c r="BA16" i="25"/>
  <c r="AV16" i="25"/>
  <c r="AW16" i="25"/>
  <c r="AX16" i="25"/>
  <c r="AY16" i="25"/>
  <c r="AZ16" i="25"/>
  <c r="AU16" i="25"/>
  <c r="AT16" i="25"/>
  <c r="AK16" i="25"/>
  <c r="BB16" i="25"/>
  <c r="BC16" i="25"/>
  <c r="BI16" i="25"/>
  <c r="BJ16" i="25"/>
  <c r="BD16" i="25"/>
  <c r="BE16" i="25"/>
  <c r="BF16" i="25"/>
  <c r="BG16" i="25"/>
  <c r="BH16" i="25"/>
  <c r="AQ16" i="25"/>
  <c r="AP16" i="25"/>
  <c r="AO16" i="25"/>
  <c r="AM16" i="25"/>
  <c r="AL16" i="25"/>
  <c r="AJ11" i="25"/>
  <c r="AS11" i="25"/>
  <c r="BA11" i="25"/>
  <c r="AV11" i="25"/>
  <c r="AW11" i="25"/>
  <c r="AX11" i="25"/>
  <c r="AY11" i="25"/>
  <c r="AZ11" i="25"/>
  <c r="AU11" i="25"/>
  <c r="AT11" i="25"/>
  <c r="AK11" i="25"/>
  <c r="BB11" i="25"/>
  <c r="BC11" i="25"/>
  <c r="BI11" i="25"/>
  <c r="BJ11" i="25"/>
  <c r="BD11" i="25"/>
  <c r="BE11" i="25"/>
  <c r="BF11" i="25"/>
  <c r="BG11" i="25"/>
  <c r="BH11" i="25"/>
  <c r="AQ11" i="25"/>
  <c r="AP11" i="25"/>
  <c r="AO11" i="25"/>
  <c r="AM11" i="25"/>
  <c r="AL11" i="25"/>
  <c r="AJ10" i="25"/>
  <c r="AS10" i="25"/>
  <c r="BA10" i="25"/>
  <c r="AV10" i="25"/>
  <c r="AW10" i="25"/>
  <c r="AX10" i="25"/>
  <c r="AY10" i="25"/>
  <c r="AZ10" i="25"/>
  <c r="AU10" i="25"/>
  <c r="AT10" i="25"/>
  <c r="AK10" i="25"/>
  <c r="BB10" i="25"/>
  <c r="BC10" i="25"/>
  <c r="BI10" i="25"/>
  <c r="BJ10" i="25"/>
  <c r="BD10" i="25"/>
  <c r="BE10" i="25"/>
  <c r="BF10" i="25"/>
  <c r="BG10" i="25"/>
  <c r="BH10" i="25"/>
  <c r="AQ10" i="25"/>
  <c r="AP10" i="25"/>
  <c r="AO10" i="25"/>
  <c r="AM10" i="25"/>
  <c r="AL10" i="25"/>
  <c r="AJ46" i="25"/>
  <c r="AS46" i="25"/>
  <c r="AV46" i="25"/>
  <c r="AW46" i="25"/>
  <c r="AX46" i="25"/>
  <c r="AY46" i="25"/>
  <c r="AZ46" i="25"/>
  <c r="AU46" i="25"/>
  <c r="AT46" i="25"/>
  <c r="AK46" i="25"/>
  <c r="BB46" i="25"/>
  <c r="BC46" i="25"/>
  <c r="BI46" i="25"/>
  <c r="AJ45" i="25"/>
  <c r="AS45" i="25"/>
  <c r="AV45" i="25"/>
  <c r="AW45" i="25"/>
  <c r="AX45" i="25"/>
  <c r="AY45" i="25"/>
  <c r="AZ45" i="25"/>
  <c r="AU45" i="25"/>
  <c r="AT45" i="25"/>
  <c r="AK45" i="25"/>
  <c r="BB45" i="25"/>
  <c r="BC45" i="25"/>
  <c r="BI45" i="25"/>
  <c r="AJ44" i="25"/>
  <c r="AS44" i="25"/>
  <c r="AV44" i="25"/>
  <c r="AW44" i="25"/>
  <c r="AX44" i="25"/>
  <c r="AY44" i="25"/>
  <c r="AZ44" i="25"/>
  <c r="AU44" i="25"/>
  <c r="AT44" i="25"/>
  <c r="AK44" i="25"/>
  <c r="BB44" i="25"/>
  <c r="BC44" i="25"/>
  <c r="BI44" i="25"/>
  <c r="AJ43" i="25"/>
  <c r="AS43" i="25"/>
  <c r="AV43" i="25"/>
  <c r="AW43" i="25"/>
  <c r="AX43" i="25"/>
  <c r="AY43" i="25"/>
  <c r="AZ43" i="25"/>
  <c r="AU43" i="25"/>
  <c r="AT43" i="25"/>
  <c r="AK43" i="25"/>
  <c r="BB43" i="25"/>
  <c r="BC43" i="25"/>
  <c r="BI43" i="25"/>
  <c r="AJ42" i="25"/>
  <c r="AS42" i="25"/>
  <c r="AV42" i="25"/>
  <c r="AW42" i="25"/>
  <c r="AX42" i="25"/>
  <c r="AY42" i="25"/>
  <c r="AZ42" i="25"/>
  <c r="AU42" i="25"/>
  <c r="AT42" i="25"/>
  <c r="AK42" i="25"/>
  <c r="BB42" i="25"/>
  <c r="BC42" i="25"/>
  <c r="BI42" i="25"/>
  <c r="AJ41" i="25"/>
  <c r="AS41" i="25"/>
  <c r="AV41" i="25"/>
  <c r="AW41" i="25"/>
  <c r="AX41" i="25"/>
  <c r="AY41" i="25"/>
  <c r="AZ41" i="25"/>
  <c r="AU41" i="25"/>
  <c r="AT41" i="25"/>
  <c r="AK41" i="25"/>
  <c r="BB41" i="25"/>
  <c r="BC41" i="25"/>
  <c r="BI41" i="25"/>
  <c r="AJ40" i="25"/>
  <c r="AS40" i="25"/>
  <c r="AV40" i="25"/>
  <c r="AW40" i="25"/>
  <c r="AX40" i="25"/>
  <c r="AY40" i="25"/>
  <c r="AZ40" i="25"/>
  <c r="AU40" i="25"/>
  <c r="AT40" i="25"/>
  <c r="AK40" i="25"/>
  <c r="BB40" i="25"/>
  <c r="BC40" i="25"/>
  <c r="BI40" i="25"/>
  <c r="AJ39" i="25"/>
  <c r="AS39" i="25"/>
  <c r="AV39" i="25"/>
  <c r="AW39" i="25"/>
  <c r="AX39" i="25"/>
  <c r="AY39" i="25"/>
  <c r="AZ39" i="25"/>
  <c r="AU39" i="25"/>
  <c r="AT39" i="25"/>
  <c r="AK39" i="25"/>
  <c r="BB39" i="25"/>
  <c r="BC39" i="25"/>
  <c r="BI39" i="25"/>
  <c r="AJ38" i="25"/>
  <c r="AS38" i="25"/>
  <c r="AV38" i="25"/>
  <c r="AW38" i="25"/>
  <c r="AX38" i="25"/>
  <c r="AY38" i="25"/>
  <c r="AZ38" i="25"/>
  <c r="AU38" i="25"/>
  <c r="AT38" i="25"/>
  <c r="AK38" i="25"/>
  <c r="BB38" i="25"/>
  <c r="BC38" i="25"/>
  <c r="BI38" i="25"/>
  <c r="AJ37" i="25"/>
  <c r="AS37" i="25"/>
  <c r="AV37" i="25"/>
  <c r="AW37" i="25"/>
  <c r="AX37" i="25"/>
  <c r="AY37" i="25"/>
  <c r="AZ37" i="25"/>
  <c r="AU37" i="25"/>
  <c r="AT37" i="25"/>
  <c r="AK37" i="25"/>
  <c r="BB37" i="25"/>
  <c r="BC37" i="25"/>
  <c r="BI37" i="25"/>
  <c r="AJ36" i="25"/>
  <c r="AS36" i="25"/>
  <c r="AV36" i="25"/>
  <c r="AW36" i="25"/>
  <c r="AX36" i="25"/>
  <c r="AY36" i="25"/>
  <c r="AZ36" i="25"/>
  <c r="AU36" i="25"/>
  <c r="AT36" i="25"/>
  <c r="AK36" i="25"/>
  <c r="BB36" i="25"/>
  <c r="BC36" i="25"/>
  <c r="BI36" i="25"/>
  <c r="AJ35" i="25"/>
  <c r="AS35" i="25"/>
  <c r="AV35" i="25"/>
  <c r="AW35" i="25"/>
  <c r="AX35" i="25"/>
  <c r="AY35" i="25"/>
  <c r="AZ35" i="25"/>
  <c r="AU35" i="25"/>
  <c r="AT35" i="25"/>
  <c r="AK35" i="25"/>
  <c r="BB35" i="25"/>
  <c r="BC35" i="25"/>
  <c r="BI35" i="25"/>
  <c r="AJ34" i="25"/>
  <c r="AS34" i="25"/>
  <c r="AV34" i="25"/>
  <c r="AW34" i="25"/>
  <c r="AX34" i="25"/>
  <c r="AY34" i="25"/>
  <c r="AZ34" i="25"/>
  <c r="AU34" i="25"/>
  <c r="AT34" i="25"/>
  <c r="AK34" i="25"/>
  <c r="BB34" i="25"/>
  <c r="BC34" i="25"/>
  <c r="BI34" i="25"/>
  <c r="AJ33" i="25"/>
  <c r="AS33" i="25"/>
  <c r="AV33" i="25"/>
  <c r="AW33" i="25"/>
  <c r="AX33" i="25"/>
  <c r="AY33" i="25"/>
  <c r="AZ33" i="25"/>
  <c r="AU33" i="25"/>
  <c r="AT33" i="25"/>
  <c r="AK33" i="25"/>
  <c r="BB33" i="25"/>
  <c r="BC33" i="25"/>
  <c r="BI33" i="25"/>
  <c r="AJ32" i="25"/>
  <c r="AS32" i="25"/>
  <c r="AV32" i="25"/>
  <c r="AW32" i="25"/>
  <c r="AX32" i="25"/>
  <c r="AY32" i="25"/>
  <c r="AZ32" i="25"/>
  <c r="AU32" i="25"/>
  <c r="AT32" i="25"/>
  <c r="AK32" i="25"/>
  <c r="BB32" i="25"/>
  <c r="BC32" i="25"/>
  <c r="BI32" i="25"/>
  <c r="AJ31" i="25"/>
  <c r="AS31" i="25"/>
  <c r="AV31" i="25"/>
  <c r="AW31" i="25"/>
  <c r="AX31" i="25"/>
  <c r="AY31" i="25"/>
  <c r="AZ31" i="25"/>
  <c r="AU31" i="25"/>
  <c r="AT31" i="25"/>
  <c r="AK31" i="25"/>
  <c r="BB31" i="25"/>
  <c r="BC31" i="25"/>
  <c r="BI31" i="25"/>
  <c r="AJ30" i="25"/>
  <c r="AS30" i="25"/>
  <c r="AV30" i="25"/>
  <c r="AW30" i="25"/>
  <c r="AX30" i="25"/>
  <c r="AY30" i="25"/>
  <c r="AZ30" i="25"/>
  <c r="AU30" i="25"/>
  <c r="AT30" i="25"/>
  <c r="AK30" i="25"/>
  <c r="BB30" i="25"/>
  <c r="BC30" i="25"/>
  <c r="BI30" i="25"/>
  <c r="AJ29" i="25"/>
  <c r="AS29" i="25"/>
  <c r="AV29" i="25"/>
  <c r="AW29" i="25"/>
  <c r="AX29" i="25"/>
  <c r="AY29" i="25"/>
  <c r="AZ29" i="25"/>
  <c r="AU29" i="25"/>
  <c r="AT29" i="25"/>
  <c r="AK29" i="25"/>
  <c r="BB29" i="25"/>
  <c r="BC29" i="25"/>
  <c r="BI29" i="25"/>
  <c r="AJ28" i="25"/>
  <c r="AS28" i="25"/>
  <c r="AV28" i="25"/>
  <c r="AW28" i="25"/>
  <c r="AX28" i="25"/>
  <c r="AY28" i="25"/>
  <c r="AZ28" i="25"/>
  <c r="AU28" i="25"/>
  <c r="AT28" i="25"/>
  <c r="AK28" i="25"/>
  <c r="BB28" i="25"/>
  <c r="BC28" i="25"/>
  <c r="BI28" i="25"/>
  <c r="AJ27" i="25"/>
  <c r="AS27" i="25"/>
  <c r="AV27" i="25"/>
  <c r="AW27" i="25"/>
  <c r="AX27" i="25"/>
  <c r="AY27" i="25"/>
  <c r="AZ27" i="25"/>
  <c r="AU27" i="25"/>
  <c r="AT27" i="25"/>
  <c r="AK27" i="25"/>
  <c r="BB27" i="25"/>
  <c r="BC27" i="25"/>
  <c r="BI27" i="25"/>
  <c r="AJ26" i="25"/>
  <c r="AS26" i="25"/>
  <c r="AV26" i="25"/>
  <c r="AW26" i="25"/>
  <c r="AX26" i="25"/>
  <c r="AY26" i="25"/>
  <c r="AZ26" i="25"/>
  <c r="AU26" i="25"/>
  <c r="AT26" i="25"/>
  <c r="AK26" i="25"/>
  <c r="BB26" i="25"/>
  <c r="BC26" i="25"/>
  <c r="BI26" i="25"/>
  <c r="AJ25" i="25"/>
  <c r="AS25" i="25"/>
  <c r="AV25" i="25"/>
  <c r="AW25" i="25"/>
  <c r="AX25" i="25"/>
  <c r="AY25" i="25"/>
  <c r="AZ25" i="25"/>
  <c r="AU25" i="25"/>
  <c r="AT25" i="25"/>
  <c r="AK25" i="25"/>
  <c r="BB25" i="25"/>
  <c r="BC25" i="25"/>
  <c r="BI25" i="25"/>
  <c r="AJ24" i="25"/>
  <c r="AS24" i="25"/>
  <c r="AV24" i="25"/>
  <c r="AW24" i="25"/>
  <c r="AX24" i="25"/>
  <c r="AY24" i="25"/>
  <c r="AZ24" i="25"/>
  <c r="AU24" i="25"/>
  <c r="AT24" i="25"/>
  <c r="AK24" i="25"/>
  <c r="BB24" i="25"/>
  <c r="BC24" i="25"/>
  <c r="BI24" i="25"/>
  <c r="AJ23" i="25"/>
  <c r="AS23" i="25"/>
  <c r="AV23" i="25"/>
  <c r="AW23" i="25"/>
  <c r="AX23" i="25"/>
  <c r="AY23" i="25"/>
  <c r="AZ23" i="25"/>
  <c r="AU23" i="25"/>
  <c r="AT23" i="25"/>
  <c r="AK23" i="25"/>
  <c r="BB23" i="25"/>
  <c r="BC23" i="25"/>
  <c r="BI23" i="25"/>
  <c r="AJ22" i="25"/>
  <c r="AS22" i="25"/>
  <c r="AV22" i="25"/>
  <c r="AW22" i="25"/>
  <c r="AX22" i="25"/>
  <c r="AY22" i="25"/>
  <c r="AZ22" i="25"/>
  <c r="AU22" i="25"/>
  <c r="AT22" i="25"/>
  <c r="AK22" i="25"/>
  <c r="BB22" i="25"/>
  <c r="BC22" i="25"/>
  <c r="BI22" i="25"/>
  <c r="AJ21" i="25"/>
  <c r="AS21" i="25"/>
  <c r="AV21" i="25"/>
  <c r="AW21" i="25"/>
  <c r="AX21" i="25"/>
  <c r="AY21" i="25"/>
  <c r="AZ21" i="25"/>
  <c r="AU21" i="25"/>
  <c r="AT21" i="25"/>
  <c r="AK21" i="25"/>
  <c r="BB21" i="25"/>
  <c r="BC21" i="25"/>
  <c r="BI21" i="25"/>
  <c r="AJ20" i="25"/>
  <c r="AS20" i="25"/>
  <c r="AV20" i="25"/>
  <c r="AW20" i="25"/>
  <c r="AX20" i="25"/>
  <c r="AY20" i="25"/>
  <c r="AZ20" i="25"/>
  <c r="AU20" i="25"/>
  <c r="AT20" i="25"/>
  <c r="AK20" i="25"/>
  <c r="BB20" i="25"/>
  <c r="BC20" i="25"/>
  <c r="BI20" i="25"/>
  <c r="AJ19" i="25"/>
  <c r="AS19" i="25"/>
  <c r="AV19" i="25"/>
  <c r="AW19" i="25"/>
  <c r="AX19" i="25"/>
  <c r="AY19" i="25"/>
  <c r="AZ19" i="25"/>
  <c r="AU19" i="25"/>
  <c r="AT19" i="25"/>
  <c r="AK19" i="25"/>
  <c r="BB19" i="25"/>
  <c r="BC19" i="25"/>
  <c r="BI19" i="25"/>
  <c r="AJ18" i="25"/>
  <c r="AS18" i="25"/>
  <c r="AV18" i="25"/>
  <c r="AW18" i="25"/>
  <c r="AX18" i="25"/>
  <c r="AY18" i="25"/>
  <c r="AZ18" i="25"/>
  <c r="AU18" i="25"/>
  <c r="AT18" i="25"/>
  <c r="AK18" i="25"/>
  <c r="BB18" i="25"/>
  <c r="BC18" i="25"/>
  <c r="BI18" i="25"/>
  <c r="AJ17" i="25"/>
  <c r="AS17" i="25"/>
  <c r="AV17" i="25"/>
  <c r="AW17" i="25"/>
  <c r="AX17" i="25"/>
  <c r="AY17" i="25"/>
  <c r="AZ17" i="25"/>
  <c r="AU17" i="25"/>
  <c r="AT17" i="25"/>
  <c r="AK17" i="25"/>
  <c r="BB17" i="25"/>
  <c r="BC17" i="25"/>
  <c r="BI17" i="25"/>
  <c r="AJ15" i="25"/>
  <c r="AS15" i="25"/>
  <c r="AV15" i="25"/>
  <c r="AW15" i="25"/>
  <c r="AX15" i="25"/>
  <c r="AY15" i="25"/>
  <c r="AZ15" i="25"/>
  <c r="AU15" i="25"/>
  <c r="AT15" i="25"/>
  <c r="AK15" i="25"/>
  <c r="BB15" i="25"/>
  <c r="BC15" i="25"/>
  <c r="BI15" i="25"/>
  <c r="AJ14" i="25"/>
  <c r="AS14" i="25"/>
  <c r="AV14" i="25"/>
  <c r="AW14" i="25"/>
  <c r="AX14" i="25"/>
  <c r="AY14" i="25"/>
  <c r="AZ14" i="25"/>
  <c r="AU14" i="25"/>
  <c r="AT14" i="25"/>
  <c r="AK14" i="25"/>
  <c r="BB14" i="25"/>
  <c r="BC14" i="25"/>
  <c r="BI14" i="25"/>
  <c r="AJ13" i="25"/>
  <c r="AS13" i="25"/>
  <c r="AV13" i="25"/>
  <c r="AW13" i="25"/>
  <c r="AX13" i="25"/>
  <c r="AY13" i="25"/>
  <c r="AZ13" i="25"/>
  <c r="AU13" i="25"/>
  <c r="AT13" i="25"/>
  <c r="AK13" i="25"/>
  <c r="BB13" i="25"/>
  <c r="BC13" i="25"/>
  <c r="BI13" i="25"/>
  <c r="AJ12" i="25"/>
  <c r="AS12" i="25"/>
  <c r="AV12" i="25"/>
  <c r="AW12" i="25"/>
  <c r="AX12" i="25"/>
  <c r="AY12" i="25"/>
  <c r="AZ12" i="25"/>
  <c r="AU12" i="25"/>
  <c r="AT12" i="25"/>
  <c r="AK12" i="25"/>
  <c r="BB12" i="25"/>
  <c r="BC12" i="25"/>
  <c r="BI12" i="25"/>
  <c r="AJ9" i="25"/>
  <c r="AS9" i="25"/>
  <c r="AV9" i="25"/>
  <c r="AW9" i="25"/>
  <c r="AX9" i="25"/>
  <c r="AY9" i="25"/>
  <c r="AZ9" i="25"/>
  <c r="AU9" i="25"/>
  <c r="AT9" i="25"/>
  <c r="AK9" i="25"/>
  <c r="BB9" i="25"/>
  <c r="BC9" i="25"/>
  <c r="BI9" i="25"/>
  <c r="AJ6" i="25"/>
  <c r="AS6" i="25"/>
  <c r="AV6" i="25"/>
  <c r="AW6" i="25"/>
  <c r="AX6" i="25"/>
  <c r="AY6" i="25"/>
  <c r="AZ6" i="25"/>
  <c r="AU6" i="25"/>
  <c r="AT6" i="25"/>
  <c r="AK6" i="25"/>
  <c r="BB6" i="25"/>
  <c r="BC6" i="25"/>
  <c r="BI6" i="25"/>
  <c r="Q1" i="25"/>
  <c r="AB5" i="25"/>
  <c r="AB2" i="25"/>
  <c r="AA5" i="25"/>
  <c r="AA2" i="25"/>
  <c r="Z5" i="25"/>
  <c r="Z2" i="25"/>
  <c r="Y5" i="25"/>
  <c r="Y2" i="25"/>
  <c r="X5" i="25"/>
  <c r="X2" i="25"/>
  <c r="W5" i="25"/>
  <c r="W2" i="25"/>
  <c r="V5" i="25"/>
  <c r="V2" i="25"/>
  <c r="U5" i="25"/>
  <c r="U2" i="25"/>
  <c r="T5" i="25"/>
  <c r="T2" i="25"/>
  <c r="S5" i="25"/>
  <c r="S2" i="25"/>
  <c r="R5" i="25"/>
  <c r="R2" i="25"/>
  <c r="Q5" i="25"/>
  <c r="Q2" i="25"/>
  <c r="AQ46" i="25"/>
  <c r="AQ45" i="25"/>
  <c r="AQ44" i="25"/>
  <c r="AQ43" i="25"/>
  <c r="AQ42" i="25"/>
  <c r="AQ41" i="25"/>
  <c r="AQ40" i="25"/>
  <c r="AQ39" i="25"/>
  <c r="AQ38" i="25"/>
  <c r="AQ37" i="25"/>
  <c r="AQ36" i="25"/>
  <c r="AQ35" i="25"/>
  <c r="AQ34" i="25"/>
  <c r="AQ33" i="25"/>
  <c r="AQ32" i="25"/>
  <c r="AQ31" i="25"/>
  <c r="AQ30" i="25"/>
  <c r="AQ29" i="25"/>
  <c r="AQ28" i="25"/>
  <c r="AQ27" i="25"/>
  <c r="AQ26" i="25"/>
  <c r="AQ25" i="25"/>
  <c r="AQ24" i="25"/>
  <c r="AQ23" i="25"/>
  <c r="AQ22" i="25"/>
  <c r="AQ21" i="25"/>
  <c r="AQ20" i="25"/>
  <c r="AQ19" i="25"/>
  <c r="AQ18" i="25"/>
  <c r="AQ17" i="25"/>
  <c r="AQ15" i="25"/>
  <c r="AQ14" i="25"/>
  <c r="AQ13" i="25"/>
  <c r="AQ12" i="25"/>
  <c r="AQ9" i="25"/>
  <c r="AQ6" i="25"/>
  <c r="AP46" i="25"/>
  <c r="AP45" i="25"/>
  <c r="AP44" i="25"/>
  <c r="AP43" i="25"/>
  <c r="AP42" i="25"/>
  <c r="AP41" i="25"/>
  <c r="AP40" i="25"/>
  <c r="AP39" i="25"/>
  <c r="AP38" i="25"/>
  <c r="AP37" i="25"/>
  <c r="AP36" i="25"/>
  <c r="AP35" i="25"/>
  <c r="AP34" i="25"/>
  <c r="AP33" i="25"/>
  <c r="AP32" i="25"/>
  <c r="AP31" i="25"/>
  <c r="AP30" i="25"/>
  <c r="AP29" i="25"/>
  <c r="AP28" i="25"/>
  <c r="AP27" i="25"/>
  <c r="AP26" i="25"/>
  <c r="AP25" i="25"/>
  <c r="AP24" i="25"/>
  <c r="AP23" i="25"/>
  <c r="AP22" i="25"/>
  <c r="AP21" i="25"/>
  <c r="AP20" i="25"/>
  <c r="AP19" i="25"/>
  <c r="AP18" i="25"/>
  <c r="AP17" i="25"/>
  <c r="AP15" i="25"/>
  <c r="AP14" i="25"/>
  <c r="AP13" i="25"/>
  <c r="AP12" i="25"/>
  <c r="AP9" i="25"/>
  <c r="AP6" i="25"/>
  <c r="AO46" i="25"/>
  <c r="AO45" i="25"/>
  <c r="AO44" i="25"/>
  <c r="AO43" i="25"/>
  <c r="AO42" i="25"/>
  <c r="AO41" i="25"/>
  <c r="AO40" i="25"/>
  <c r="AO39" i="25"/>
  <c r="AO38" i="25"/>
  <c r="AO37" i="25"/>
  <c r="AO36" i="25"/>
  <c r="AO35" i="25"/>
  <c r="AO34" i="25"/>
  <c r="AO33" i="25"/>
  <c r="AO32" i="25"/>
  <c r="AO31" i="25"/>
  <c r="AO30" i="25"/>
  <c r="AO29" i="25"/>
  <c r="AO28" i="25"/>
  <c r="AO27" i="25"/>
  <c r="AO26" i="25"/>
  <c r="AO25" i="25"/>
  <c r="AO24" i="25"/>
  <c r="AO23" i="25"/>
  <c r="AO22" i="25"/>
  <c r="AO21" i="25"/>
  <c r="AO20" i="25"/>
  <c r="AO19" i="25"/>
  <c r="AO18" i="25"/>
  <c r="AO17" i="25"/>
  <c r="AO15" i="25"/>
  <c r="AO14" i="25"/>
  <c r="AO13" i="25"/>
  <c r="AO12" i="25"/>
  <c r="AO9" i="25"/>
  <c r="AM46" i="25"/>
  <c r="AM45" i="25"/>
  <c r="AM44" i="25"/>
  <c r="AM43" i="25"/>
  <c r="AM42" i="25"/>
  <c r="AM41" i="25"/>
  <c r="AM40" i="25"/>
  <c r="AM39" i="25"/>
  <c r="AM38" i="25"/>
  <c r="AM37" i="25"/>
  <c r="AM36" i="25"/>
  <c r="AM35" i="25"/>
  <c r="AM34" i="25"/>
  <c r="AM33" i="25"/>
  <c r="AM32" i="25"/>
  <c r="AM31" i="25"/>
  <c r="AM30" i="25"/>
  <c r="AM29" i="25"/>
  <c r="AM28" i="25"/>
  <c r="AM27" i="25"/>
  <c r="AM26" i="25"/>
  <c r="AM25" i="25"/>
  <c r="AM24" i="25"/>
  <c r="AM23" i="25"/>
  <c r="AM22" i="25"/>
  <c r="AM21" i="25"/>
  <c r="AM20" i="25"/>
  <c r="AM19" i="25"/>
  <c r="AM18" i="25"/>
  <c r="AM17" i="25"/>
  <c r="AM15" i="25"/>
  <c r="AM14" i="25"/>
  <c r="AM13" i="25"/>
  <c r="AM12" i="25"/>
  <c r="AM9" i="25"/>
  <c r="AM6" i="25"/>
  <c r="BA46" i="25"/>
  <c r="BJ46" i="25"/>
  <c r="BA45" i="25"/>
  <c r="BJ45" i="25"/>
  <c r="BA44" i="25"/>
  <c r="BJ44" i="25"/>
  <c r="BA43" i="25"/>
  <c r="BJ43" i="25"/>
  <c r="BA42" i="25"/>
  <c r="BJ42" i="25"/>
  <c r="BA41" i="25"/>
  <c r="BJ41" i="25"/>
  <c r="BA40" i="25"/>
  <c r="BJ40" i="25"/>
  <c r="BA39" i="25"/>
  <c r="BJ39" i="25"/>
  <c r="BA38" i="25"/>
  <c r="BJ38" i="25"/>
  <c r="BA37" i="25"/>
  <c r="BJ37" i="25"/>
  <c r="BA36" i="25"/>
  <c r="BJ36" i="25"/>
  <c r="BA35" i="25"/>
  <c r="BJ35" i="25"/>
  <c r="BA34" i="25"/>
  <c r="BJ34" i="25"/>
  <c r="BA33" i="25"/>
  <c r="BJ33" i="25"/>
  <c r="BA32" i="25"/>
  <c r="BJ32" i="25"/>
  <c r="BA31" i="25"/>
  <c r="BJ31" i="25"/>
  <c r="BA30" i="25"/>
  <c r="BJ30" i="25"/>
  <c r="BA29" i="25"/>
  <c r="BJ29" i="25"/>
  <c r="BA28" i="25"/>
  <c r="BJ28" i="25"/>
  <c r="BA27" i="25"/>
  <c r="BJ27" i="25"/>
  <c r="BA26" i="25"/>
  <c r="BJ26" i="25"/>
  <c r="BA25" i="25"/>
  <c r="BJ25" i="25"/>
  <c r="BA24" i="25"/>
  <c r="BJ24" i="25"/>
  <c r="BA23" i="25"/>
  <c r="BJ23" i="25"/>
  <c r="BA22" i="25"/>
  <c r="BJ22" i="25"/>
  <c r="BA21" i="25"/>
  <c r="BJ21" i="25"/>
  <c r="BA20" i="25"/>
  <c r="BJ20" i="25"/>
  <c r="BA19" i="25"/>
  <c r="BJ19" i="25"/>
  <c r="BA18" i="25"/>
  <c r="BJ18" i="25"/>
  <c r="BA17" i="25"/>
  <c r="BJ17" i="25"/>
  <c r="BA15" i="25"/>
  <c r="BJ15" i="25"/>
  <c r="BA14" i="25"/>
  <c r="BJ14" i="25"/>
  <c r="BA13" i="25"/>
  <c r="BJ13" i="25"/>
  <c r="BA12" i="25"/>
  <c r="BJ12" i="25"/>
  <c r="BA9" i="25"/>
  <c r="BJ9" i="25"/>
  <c r="BA6" i="25"/>
  <c r="BJ6" i="25"/>
  <c r="BD46" i="25"/>
  <c r="BE46" i="25"/>
  <c r="BF46" i="25"/>
  <c r="BG46" i="25"/>
  <c r="BH46" i="25"/>
  <c r="BD45" i="25"/>
  <c r="BE45" i="25"/>
  <c r="BF45" i="25"/>
  <c r="BG45" i="25"/>
  <c r="BH45" i="25"/>
  <c r="BD44" i="25"/>
  <c r="BE44" i="25"/>
  <c r="BF44" i="25"/>
  <c r="BG44" i="25"/>
  <c r="BH44" i="25"/>
  <c r="BD43" i="25"/>
  <c r="BE43" i="25"/>
  <c r="BF43" i="25"/>
  <c r="BG43" i="25"/>
  <c r="BH43" i="25"/>
  <c r="BD42" i="25"/>
  <c r="BE42" i="25"/>
  <c r="BF42" i="25"/>
  <c r="BG42" i="25"/>
  <c r="BH42" i="25"/>
  <c r="BD41" i="25"/>
  <c r="BE41" i="25"/>
  <c r="BF41" i="25"/>
  <c r="BG41" i="25"/>
  <c r="BH41" i="25"/>
  <c r="BD40" i="25"/>
  <c r="BE40" i="25"/>
  <c r="BF40" i="25"/>
  <c r="BG40" i="25"/>
  <c r="BH40" i="25"/>
  <c r="BD39" i="25"/>
  <c r="BE39" i="25"/>
  <c r="BF39" i="25"/>
  <c r="BG39" i="25"/>
  <c r="BH39" i="25"/>
  <c r="BD38" i="25"/>
  <c r="BE38" i="25"/>
  <c r="BF38" i="25"/>
  <c r="BG38" i="25"/>
  <c r="BH38" i="25"/>
  <c r="BD37" i="25"/>
  <c r="BE37" i="25"/>
  <c r="BF37" i="25"/>
  <c r="BG37" i="25"/>
  <c r="BH37" i="25"/>
  <c r="BD36" i="25"/>
  <c r="BE36" i="25"/>
  <c r="BF36" i="25"/>
  <c r="BG36" i="25"/>
  <c r="BH36" i="25"/>
  <c r="BD35" i="25"/>
  <c r="BE35" i="25"/>
  <c r="BF35" i="25"/>
  <c r="BG35" i="25"/>
  <c r="BH35" i="25"/>
  <c r="BD34" i="25"/>
  <c r="BE34" i="25"/>
  <c r="BF34" i="25"/>
  <c r="BG34" i="25"/>
  <c r="BH34" i="25"/>
  <c r="BD33" i="25"/>
  <c r="BE33" i="25"/>
  <c r="BF33" i="25"/>
  <c r="BG33" i="25"/>
  <c r="BH33" i="25"/>
  <c r="BD32" i="25"/>
  <c r="BE32" i="25"/>
  <c r="BF32" i="25"/>
  <c r="BG32" i="25"/>
  <c r="BH32" i="25"/>
  <c r="BD31" i="25"/>
  <c r="BE31" i="25"/>
  <c r="BF31" i="25"/>
  <c r="BG31" i="25"/>
  <c r="BH31" i="25"/>
  <c r="BD30" i="25"/>
  <c r="BE30" i="25"/>
  <c r="BF30" i="25"/>
  <c r="BG30" i="25"/>
  <c r="BH30" i="25"/>
  <c r="BD29" i="25"/>
  <c r="BE29" i="25"/>
  <c r="BF29" i="25"/>
  <c r="BG29" i="25"/>
  <c r="BH29" i="25"/>
  <c r="BD28" i="25"/>
  <c r="BE28" i="25"/>
  <c r="BF28" i="25"/>
  <c r="BG28" i="25"/>
  <c r="BH28" i="25"/>
  <c r="BD27" i="25"/>
  <c r="BE27" i="25"/>
  <c r="BF27" i="25"/>
  <c r="BG27" i="25"/>
  <c r="BH27" i="25"/>
  <c r="BD26" i="25"/>
  <c r="BE26" i="25"/>
  <c r="BF26" i="25"/>
  <c r="BG26" i="25"/>
  <c r="BH26" i="25"/>
  <c r="BD25" i="25"/>
  <c r="BE25" i="25"/>
  <c r="BF25" i="25"/>
  <c r="BG25" i="25"/>
  <c r="BH25" i="25"/>
  <c r="BD24" i="25"/>
  <c r="BE24" i="25"/>
  <c r="BF24" i="25"/>
  <c r="BG24" i="25"/>
  <c r="BH24" i="25"/>
  <c r="BD23" i="25"/>
  <c r="BE23" i="25"/>
  <c r="BF23" i="25"/>
  <c r="BG23" i="25"/>
  <c r="BH23" i="25"/>
  <c r="BD22" i="25"/>
  <c r="BE22" i="25"/>
  <c r="BF22" i="25"/>
  <c r="BG22" i="25"/>
  <c r="BH22" i="25"/>
  <c r="BD21" i="25"/>
  <c r="BE21" i="25"/>
  <c r="BF21" i="25"/>
  <c r="BG21" i="25"/>
  <c r="BH21" i="25"/>
  <c r="BD20" i="25"/>
  <c r="BE20" i="25"/>
  <c r="BF20" i="25"/>
  <c r="BG20" i="25"/>
  <c r="BH20" i="25"/>
  <c r="BD19" i="25"/>
  <c r="BE19" i="25"/>
  <c r="BF19" i="25"/>
  <c r="BG19" i="25"/>
  <c r="BH19" i="25"/>
  <c r="BD18" i="25"/>
  <c r="BE18" i="25"/>
  <c r="BF18" i="25"/>
  <c r="BG18" i="25"/>
  <c r="BH18" i="25"/>
  <c r="BD17" i="25"/>
  <c r="BE17" i="25"/>
  <c r="BF17" i="25"/>
  <c r="BG17" i="25"/>
  <c r="BH17" i="25"/>
  <c r="BD15" i="25"/>
  <c r="BE15" i="25"/>
  <c r="BF15" i="25"/>
  <c r="BG15" i="25"/>
  <c r="BH15" i="25"/>
  <c r="BD14" i="25"/>
  <c r="BE14" i="25"/>
  <c r="BF14" i="25"/>
  <c r="BG14" i="25"/>
  <c r="BH14" i="25"/>
  <c r="BD13" i="25"/>
  <c r="BE13" i="25"/>
  <c r="BF13" i="25"/>
  <c r="BG13" i="25"/>
  <c r="BH13" i="25"/>
  <c r="BD12" i="25"/>
  <c r="BE12" i="25"/>
  <c r="BF12" i="25"/>
  <c r="BG12" i="25"/>
  <c r="BH12" i="25"/>
  <c r="BD9" i="25"/>
  <c r="BE9" i="25"/>
  <c r="BF9" i="25"/>
  <c r="BG9" i="25"/>
  <c r="BH9" i="25"/>
  <c r="BD6" i="25"/>
  <c r="BE6" i="25"/>
  <c r="BF6" i="25"/>
  <c r="BG6" i="25"/>
  <c r="BH6" i="25"/>
  <c r="AL46" i="25"/>
  <c r="AL45" i="25"/>
  <c r="AL44" i="25"/>
  <c r="AL43" i="25"/>
  <c r="AL42" i="25"/>
  <c r="AL41" i="25"/>
  <c r="AL40" i="25"/>
  <c r="AL39" i="25"/>
  <c r="AL38" i="25"/>
  <c r="AL37" i="25"/>
  <c r="AL36" i="25"/>
  <c r="AL35" i="25"/>
  <c r="AL34" i="25"/>
  <c r="AL33" i="25"/>
  <c r="AL32" i="25"/>
  <c r="AL31" i="25"/>
  <c r="AL30" i="25"/>
  <c r="AL29" i="25"/>
  <c r="AL28" i="25"/>
  <c r="AL27" i="25"/>
  <c r="AL26" i="25"/>
  <c r="AL25" i="25"/>
  <c r="AL24" i="25"/>
  <c r="AL23" i="25"/>
  <c r="AL22" i="25"/>
  <c r="AL21" i="25"/>
  <c r="AL20" i="25"/>
  <c r="AL19" i="25"/>
  <c r="AL18" i="25"/>
  <c r="AL17" i="25"/>
  <c r="AL15" i="25"/>
  <c r="AL14" i="25"/>
  <c r="AL13" i="25"/>
  <c r="AL12" i="25"/>
  <c r="AL9" i="25"/>
  <c r="AL6" i="25"/>
  <c r="M5" i="24"/>
  <c r="O4" i="24"/>
  <c r="K5" i="24"/>
  <c r="O5" i="24"/>
  <c r="M6" i="24"/>
  <c r="K6" i="24"/>
  <c r="K7" i="24"/>
  <c r="K8" i="24"/>
  <c r="K9" i="24"/>
  <c r="K10" i="24"/>
  <c r="K11" i="24"/>
  <c r="K12" i="24"/>
  <c r="K13" i="24"/>
  <c r="K14" i="24"/>
  <c r="K15" i="24"/>
  <c r="K16" i="24"/>
  <c r="K17" i="24"/>
  <c r="K18" i="24"/>
  <c r="K19" i="24"/>
  <c r="K20" i="24"/>
  <c r="K21" i="24"/>
  <c r="K22" i="24"/>
  <c r="K23" i="24"/>
  <c r="K24" i="24"/>
  <c r="K25" i="24"/>
  <c r="K26" i="24"/>
  <c r="K27" i="24"/>
  <c r="K28" i="24"/>
  <c r="K29" i="24"/>
  <c r="K30" i="24"/>
  <c r="K31" i="24"/>
  <c r="K32" i="24"/>
  <c r="K33" i="24"/>
  <c r="K34" i="24"/>
  <c r="K35" i="24"/>
  <c r="K36" i="24"/>
  <c r="K37" i="24"/>
  <c r="K38" i="24"/>
  <c r="O6" i="24"/>
  <c r="M7" i="24"/>
  <c r="O7" i="24"/>
  <c r="M8" i="24"/>
  <c r="O8" i="24"/>
  <c r="M9" i="24"/>
  <c r="O9" i="24"/>
  <c r="M10" i="24"/>
  <c r="O10" i="24"/>
  <c r="M11" i="24"/>
  <c r="O11" i="24"/>
  <c r="M12" i="24"/>
  <c r="O12" i="24"/>
  <c r="M13" i="24"/>
  <c r="O13" i="24"/>
  <c r="M14" i="24"/>
  <c r="O14" i="24"/>
  <c r="M15" i="24"/>
  <c r="O15" i="24"/>
  <c r="M16" i="24"/>
  <c r="O16" i="24"/>
  <c r="M17" i="24"/>
  <c r="O17" i="24"/>
  <c r="M18" i="24"/>
  <c r="O18" i="24"/>
  <c r="M19" i="24"/>
  <c r="O19" i="24"/>
  <c r="M20" i="24"/>
  <c r="O20" i="24"/>
  <c r="M21" i="24"/>
  <c r="O21" i="24"/>
  <c r="M22" i="24"/>
  <c r="O22" i="24"/>
  <c r="M23" i="24"/>
  <c r="O23" i="24"/>
  <c r="M24" i="24"/>
  <c r="O24" i="24"/>
  <c r="M25" i="24"/>
  <c r="O25" i="24"/>
  <c r="M26" i="24"/>
  <c r="O26" i="24"/>
  <c r="M27" i="24"/>
  <c r="O27" i="24"/>
  <c r="M28" i="24"/>
  <c r="O28" i="24"/>
  <c r="M29" i="24"/>
  <c r="O29" i="24"/>
  <c r="M30" i="24"/>
  <c r="O30" i="24"/>
  <c r="M31" i="24"/>
  <c r="O31" i="24"/>
  <c r="M32" i="24"/>
  <c r="O32" i="24"/>
  <c r="M33" i="24"/>
  <c r="O33" i="24"/>
  <c r="M34" i="24"/>
  <c r="O34" i="24"/>
  <c r="M35" i="24"/>
  <c r="O35" i="24"/>
  <c r="M36" i="24"/>
  <c r="O36" i="24"/>
  <c r="M37" i="24"/>
  <c r="O37" i="24"/>
  <c r="M38" i="24"/>
  <c r="O38" i="24"/>
  <c r="P38" i="24"/>
  <c r="P37" i="24"/>
  <c r="P36" i="24"/>
  <c r="P35" i="24"/>
  <c r="P34" i="24"/>
  <c r="P33" i="24"/>
  <c r="P32" i="24"/>
  <c r="P31" i="24"/>
  <c r="P30" i="24"/>
  <c r="P29" i="24"/>
  <c r="P28" i="24"/>
  <c r="P27" i="24"/>
  <c r="P26" i="24"/>
  <c r="P25" i="24"/>
  <c r="P24" i="24"/>
  <c r="P23" i="24"/>
  <c r="P22" i="24"/>
  <c r="P21" i="24"/>
  <c r="P20" i="24"/>
  <c r="P19" i="24"/>
  <c r="P18" i="24"/>
  <c r="P17" i="24"/>
  <c r="P16" i="24"/>
  <c r="P15" i="24"/>
  <c r="P14" i="24"/>
  <c r="P13" i="24"/>
  <c r="P12" i="24"/>
  <c r="P11" i="24"/>
  <c r="P10" i="24"/>
  <c r="P9" i="24"/>
  <c r="P8" i="24"/>
  <c r="P7" i="24"/>
  <c r="P6" i="24"/>
  <c r="P5" i="24"/>
  <c r="J1" i="24"/>
  <c r="J4" i="24"/>
  <c r="I1" i="24"/>
  <c r="I4" i="24"/>
  <c r="H1" i="24"/>
  <c r="H4" i="24"/>
  <c r="G1" i="24"/>
  <c r="G4" i="24"/>
  <c r="F1" i="24"/>
  <c r="F4" i="24"/>
</calcChain>
</file>

<file path=xl/comments1.xml><?xml version="1.0" encoding="utf-8"?>
<comments xmlns="http://schemas.openxmlformats.org/spreadsheetml/2006/main">
  <authors>
    <author>Brenda Larcom</author>
  </authors>
  <commentList>
    <comment ref="K1" authorId="0">
      <text>
        <r>
          <rPr>
            <b/>
            <sz val="9"/>
            <color indexed="81"/>
            <rFont val="Verdana"/>
          </rPr>
          <t>Brenda Larcom:</t>
        </r>
        <r>
          <rPr>
            <sz val="9"/>
            <color indexed="81"/>
            <rFont val="Verdana"/>
          </rPr>
          <t xml:space="preserve">
Column header is non-blank.</t>
        </r>
      </text>
    </comment>
    <comment ref="L1" authorId="0">
      <text>
        <r>
          <rPr>
            <b/>
            <sz val="9"/>
            <color indexed="81"/>
            <rFont val="Verdana"/>
          </rPr>
          <t>Brenda Larcom:</t>
        </r>
        <r>
          <rPr>
            <sz val="9"/>
            <color indexed="81"/>
            <rFont val="Verdana"/>
          </rPr>
          <t xml:space="preserve">
Column header is non-blank.</t>
        </r>
      </text>
    </comment>
    <comment ref="M1" authorId="0">
      <text>
        <r>
          <rPr>
            <b/>
            <sz val="9"/>
            <color indexed="81"/>
            <rFont val="Verdana"/>
          </rPr>
          <t>Brenda Larcom:</t>
        </r>
        <r>
          <rPr>
            <sz val="9"/>
            <color indexed="81"/>
            <rFont val="Verdana"/>
          </rPr>
          <t xml:space="preserve">
Column header is non-blank.</t>
        </r>
      </text>
    </comment>
    <comment ref="N1" authorId="0">
      <text>
        <r>
          <rPr>
            <b/>
            <sz val="9"/>
            <color indexed="81"/>
            <rFont val="Verdana"/>
          </rPr>
          <t>Brenda Larcom:</t>
        </r>
        <r>
          <rPr>
            <sz val="9"/>
            <color indexed="81"/>
            <rFont val="Verdana"/>
          </rPr>
          <t xml:space="preserve">
Column header is non-blank.</t>
        </r>
      </text>
    </comment>
    <comment ref="O1" authorId="0">
      <text>
        <r>
          <rPr>
            <b/>
            <sz val="9"/>
            <color indexed="81"/>
            <rFont val="Verdana"/>
          </rPr>
          <t>Brenda Larcom:</t>
        </r>
        <r>
          <rPr>
            <sz val="9"/>
            <color indexed="81"/>
            <rFont val="Verdana"/>
          </rPr>
          <t xml:space="preserve">
Column header is non-blank.</t>
        </r>
      </text>
    </comment>
    <comment ref="AN1" authorId="0">
      <text>
        <r>
          <rPr>
            <b/>
            <sz val="9"/>
            <color indexed="81"/>
            <rFont val="Verdana"/>
          </rPr>
          <t>Brenda Larcom:</t>
        </r>
        <r>
          <rPr>
            <sz val="9"/>
            <color indexed="81"/>
            <rFont val="Verdana"/>
          </rPr>
          <t xml:space="preserve">
Column number for the pre-SEPARATOR header that matches this column's header.</t>
        </r>
      </text>
    </comment>
    <comment ref="AO1" authorId="0">
      <text>
        <r>
          <rPr>
            <b/>
            <sz val="9"/>
            <color indexed="81"/>
            <rFont val="Verdana"/>
          </rPr>
          <t>Brenda Larcom:</t>
        </r>
        <r>
          <rPr>
            <sz val="9"/>
            <color indexed="81"/>
            <rFont val="Verdana"/>
          </rPr>
          <t xml:space="preserve">
Column number for the pre-SEPARATOR header that matches this column's header.</t>
        </r>
      </text>
    </comment>
    <comment ref="AP1" authorId="0">
      <text>
        <r>
          <rPr>
            <b/>
            <sz val="9"/>
            <color indexed="81"/>
            <rFont val="Verdana"/>
          </rPr>
          <t>Brenda Larcom:</t>
        </r>
        <r>
          <rPr>
            <sz val="9"/>
            <color indexed="81"/>
            <rFont val="Verdana"/>
          </rPr>
          <t xml:space="preserve">
Column number for the pre-SEPARATOR header that matches this column's header.</t>
        </r>
      </text>
    </comment>
    <comment ref="AL5" authorId="0">
      <text>
        <r>
          <rPr>
            <b/>
            <sz val="9"/>
            <color indexed="81"/>
            <rFont val="Verdana"/>
          </rPr>
          <t>Brenda Larcom:</t>
        </r>
        <r>
          <rPr>
            <sz val="9"/>
            <color indexed="81"/>
            <rFont val="Verdana"/>
          </rPr>
          <t xml:space="preserve">
All values that apply to the actor named in column A are to the left of this cell.</t>
        </r>
      </text>
    </comment>
    <comment ref="AT5"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2.xml><?xml version="1.0" encoding="utf-8"?>
<comments xmlns="http://schemas.openxmlformats.org/spreadsheetml/2006/main">
  <authors>
    <author>Brenda Larcom</author>
  </authors>
  <commentList>
    <comment ref="Q4"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3.xml><?xml version="1.0" encoding="utf-8"?>
<comments xmlns="http://schemas.openxmlformats.org/spreadsheetml/2006/main">
  <authors>
    <author>Brenda Larcom</author>
  </authors>
  <commentList>
    <comment ref="H2" authorId="0">
      <text>
        <r>
          <rPr>
            <b/>
            <sz val="9"/>
            <color indexed="81"/>
            <rFont val="Verdana"/>
          </rPr>
          <t>Brenda Larcom:</t>
        </r>
        <r>
          <rPr>
            <sz val="9"/>
            <color indexed="81"/>
            <rFont val="Verdana"/>
          </rPr>
          <t xml:space="preserve">
Column number for Transient? on the Data Model sheet. </t>
        </r>
      </text>
    </comment>
    <comment ref="C3" authorId="0">
      <text>
        <r>
          <rPr>
            <b/>
            <sz val="9"/>
            <color indexed="81"/>
            <rFont val="Verdana"/>
          </rPr>
          <t>Brenda Larcom:</t>
        </r>
        <r>
          <rPr>
            <sz val="9"/>
            <color indexed="81"/>
            <rFont val="Verdana"/>
          </rPr>
          <t xml:space="preserve">
Offset to ensure that row number for the first asset is equivalent to 2.</t>
        </r>
      </text>
    </comment>
    <comment ref="H3" authorId="0">
      <text>
        <r>
          <rPr>
            <b/>
            <sz val="9"/>
            <color indexed="81"/>
            <rFont val="Verdana"/>
          </rPr>
          <t>Brenda Larcom:</t>
        </r>
        <r>
          <rPr>
            <sz val="9"/>
            <color indexed="81"/>
            <rFont val="Verdana"/>
          </rPr>
          <t xml:space="preserve">
Column number for C on the Data Type Reference sheet. </t>
        </r>
      </text>
    </comment>
    <comment ref="I3" authorId="0">
      <text>
        <r>
          <rPr>
            <b/>
            <sz val="9"/>
            <color indexed="81"/>
            <rFont val="Verdana"/>
          </rPr>
          <t>Brenda Larcom:</t>
        </r>
        <r>
          <rPr>
            <sz val="9"/>
            <color indexed="81"/>
            <rFont val="Verdana"/>
          </rPr>
          <t xml:space="preserve">
Column number for R on the Data Type Reference sheet.</t>
        </r>
      </text>
    </comment>
    <comment ref="J3" authorId="0">
      <text>
        <r>
          <rPr>
            <b/>
            <sz val="9"/>
            <color indexed="81"/>
            <rFont val="Verdana"/>
          </rPr>
          <t>Brenda Larcom:</t>
        </r>
        <r>
          <rPr>
            <sz val="9"/>
            <color indexed="81"/>
            <rFont val="Verdana"/>
          </rPr>
          <t xml:space="preserve">
Column number for X on the Data Type Reference sheet.</t>
        </r>
      </text>
    </comment>
    <comment ref="C4" authorId="0">
      <text>
        <r>
          <rPr>
            <b/>
            <sz val="9"/>
            <color indexed="81"/>
            <rFont val="Verdana"/>
          </rPr>
          <t>Brenda Larcom:</t>
        </r>
        <r>
          <rPr>
            <sz val="9"/>
            <color indexed="81"/>
            <rFont val="Verdana"/>
          </rPr>
          <t xml:space="preserve">
Offset to ensure that the column number for the first favored user is equivalent to 3.</t>
        </r>
      </text>
    </comment>
    <comment ref="E4" authorId="0">
      <text>
        <r>
          <rPr>
            <b/>
            <sz val="9"/>
            <color indexed="81"/>
            <rFont val="Verdana"/>
          </rPr>
          <t>Brenda Larcom:</t>
        </r>
        <r>
          <rPr>
            <sz val="9"/>
            <color indexed="81"/>
            <rFont val="Verdana"/>
          </rPr>
          <t xml:space="preserve">
Column number for data type on the Data Model sheet. </t>
        </r>
      </text>
    </comment>
    <comment ref="G4" authorId="0">
      <text>
        <r>
          <rPr>
            <b/>
            <sz val="9"/>
            <color indexed="81"/>
            <rFont val="Verdana"/>
          </rPr>
          <t>Brenda Larcom:</t>
        </r>
        <r>
          <rPr>
            <sz val="9"/>
            <color indexed="81"/>
            <rFont val="Verdana"/>
          </rPr>
          <t xml:space="preserve">
Column number for Transient? on the Data Model sheet. </t>
        </r>
      </text>
    </comment>
    <comment ref="H4" authorId="0">
      <text>
        <r>
          <rPr>
            <b/>
            <sz val="9"/>
            <color indexed="81"/>
            <rFont val="Verdana"/>
          </rPr>
          <t>Brenda Larcom:</t>
        </r>
        <r>
          <rPr>
            <sz val="9"/>
            <color indexed="81"/>
            <rFont val="Verdana"/>
          </rPr>
          <t xml:space="preserve">
Column number for U on the Data Type Reference sheet.</t>
        </r>
      </text>
    </comment>
    <comment ref="I4" authorId="0">
      <text>
        <r>
          <rPr>
            <b/>
            <sz val="9"/>
            <color indexed="81"/>
            <rFont val="Verdana"/>
          </rPr>
          <t>Brenda Larcom:</t>
        </r>
        <r>
          <rPr>
            <sz val="9"/>
            <color indexed="81"/>
            <rFont val="Verdana"/>
          </rPr>
          <t xml:space="preserve">
Column number for D on the Data Type Reference sheet.</t>
        </r>
      </text>
    </comment>
    <comment ref="J4" authorId="0">
      <text>
        <r>
          <rPr>
            <b/>
            <sz val="9"/>
            <color indexed="81"/>
            <rFont val="Verdana"/>
          </rPr>
          <t>Brenda Larcom:</t>
        </r>
        <r>
          <rPr>
            <sz val="9"/>
            <color indexed="81"/>
            <rFont val="Verdana"/>
          </rPr>
          <t xml:space="preserve">
Column number for F on the Data Type Reference sheet. </t>
        </r>
      </text>
    </comment>
    <comment ref="BG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H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I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J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K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L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6" authorId="0">
      <text>
        <r>
          <rPr>
            <b/>
            <sz val="9"/>
            <color indexed="81"/>
            <rFont val="Verdana"/>
          </rPr>
          <t>Brenda Larcom:</t>
        </r>
        <r>
          <rPr>
            <sz val="9"/>
            <color indexed="81"/>
            <rFont val="Verdana"/>
          </rPr>
          <t xml:space="preserve">
Create</t>
        </r>
      </text>
    </comment>
    <comment ref="C6" authorId="0">
      <text>
        <r>
          <rPr>
            <b/>
            <sz val="9"/>
            <color indexed="81"/>
            <rFont val="Verdana"/>
          </rPr>
          <t>Brenda Larcom:</t>
        </r>
        <r>
          <rPr>
            <sz val="9"/>
            <color indexed="81"/>
            <rFont val="Verdana"/>
          </rPr>
          <t xml:space="preserve">
Read</t>
        </r>
      </text>
    </comment>
    <comment ref="D6" authorId="0">
      <text>
        <r>
          <rPr>
            <b/>
            <sz val="9"/>
            <color indexed="81"/>
            <rFont val="Verdana"/>
          </rPr>
          <t>Brenda Larcom:</t>
        </r>
        <r>
          <rPr>
            <sz val="9"/>
            <color indexed="81"/>
            <rFont val="Verdana"/>
          </rPr>
          <t xml:space="preserve">
eXecute</t>
        </r>
      </text>
    </comment>
    <comment ref="B7" authorId="0">
      <text>
        <r>
          <rPr>
            <b/>
            <sz val="9"/>
            <color indexed="81"/>
            <rFont val="Verdana"/>
          </rPr>
          <t>Brenda Larcom:</t>
        </r>
        <r>
          <rPr>
            <sz val="9"/>
            <color indexed="81"/>
            <rFont val="Verdana"/>
          </rPr>
          <t xml:space="preserve">
Update</t>
        </r>
      </text>
    </comment>
    <comment ref="C7" authorId="0">
      <text>
        <r>
          <rPr>
            <b/>
            <sz val="9"/>
            <color indexed="81"/>
            <rFont val="Verdana"/>
          </rPr>
          <t>Brenda Larcom:</t>
        </r>
        <r>
          <rPr>
            <sz val="9"/>
            <color indexed="81"/>
            <rFont val="Verdana"/>
          </rPr>
          <t xml:space="preserve">
Delete</t>
        </r>
      </text>
    </comment>
    <comment ref="D7" authorId="0">
      <text>
        <r>
          <rPr>
            <b/>
            <sz val="9"/>
            <color indexed="81"/>
            <rFont val="Verdana"/>
          </rPr>
          <t>Brenda Larcom:</t>
        </r>
        <r>
          <rPr>
            <sz val="9"/>
            <color indexed="81"/>
            <rFont val="Verdana"/>
          </rPr>
          <t xml:space="preserve">
conFigure</t>
        </r>
      </text>
    </comment>
  </commentList>
</comments>
</file>

<file path=xl/comments4.xml><?xml version="1.0" encoding="utf-8"?>
<comments xmlns="http://schemas.openxmlformats.org/spreadsheetml/2006/main">
  <authors>
    <author>Brenda Larcom</author>
  </authors>
  <commentList>
    <comment ref="U1" authorId="0">
      <text>
        <r>
          <rPr>
            <b/>
            <sz val="9"/>
            <color indexed="81"/>
            <rFont val="Verdana"/>
          </rPr>
          <t>Brenda Larcom:</t>
        </r>
        <r>
          <rPr>
            <sz val="9"/>
            <color indexed="81"/>
            <rFont val="Verdana"/>
          </rPr>
          <t xml:space="preserve">
Column number for the pre-SEPARATOR header that matches this column's header.</t>
        </r>
      </text>
    </comment>
    <comment ref="V1" authorId="0">
      <text>
        <r>
          <rPr>
            <b/>
            <sz val="9"/>
            <color indexed="81"/>
            <rFont val="Verdana"/>
          </rPr>
          <t>Brenda Larcom:</t>
        </r>
        <r>
          <rPr>
            <sz val="9"/>
            <color indexed="81"/>
            <rFont val="Verdana"/>
          </rPr>
          <t xml:space="preserve">
Column number for the pre-SEPARATOR header that matches this column's header.</t>
        </r>
      </text>
    </comment>
    <comment ref="W1" authorId="0">
      <text>
        <r>
          <rPr>
            <b/>
            <sz val="9"/>
            <color indexed="81"/>
            <rFont val="Verdana"/>
          </rPr>
          <t>Brenda Larcom:</t>
        </r>
        <r>
          <rPr>
            <sz val="9"/>
            <color indexed="81"/>
            <rFont val="Verdana"/>
          </rPr>
          <t xml:space="preserve">
Column number for the pre-SEPARATOR header that matches this column's header.</t>
        </r>
      </text>
    </comment>
    <comment ref="S4" authorId="0">
      <text>
        <r>
          <rPr>
            <b/>
            <sz val="9"/>
            <color indexed="81"/>
            <rFont val="Verdana"/>
          </rPr>
          <t>Brenda Larcom:</t>
        </r>
        <r>
          <rPr>
            <sz val="9"/>
            <color indexed="81"/>
            <rFont val="Verdana"/>
          </rPr>
          <t xml:space="preserve">
All values that apply to the data element named in column A are to the left of this cell.</t>
        </r>
      </text>
    </comment>
    <comment ref="Z4" authorId="0">
      <text>
        <r>
          <rPr>
            <b/>
            <sz val="9"/>
            <color indexed="81"/>
            <rFont val="Verdana"/>
          </rPr>
          <t>Brenda Larcom:</t>
        </r>
        <r>
          <rPr>
            <sz val="9"/>
            <color indexed="81"/>
            <rFont val="Verdana"/>
          </rPr>
          <t xml:space="preserve">
All values that apply to the connection named in column A of the previous row are to the left of this cell.</t>
        </r>
      </text>
    </comment>
  </commentList>
</comments>
</file>

<file path=xl/comments5.xml><?xml version="1.0" encoding="utf-8"?>
<comments xmlns="http://schemas.openxmlformats.org/spreadsheetml/2006/main">
  <authors>
    <author>Brenda Larcom</author>
  </authors>
  <commentList>
    <comment ref="F3"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6.xml><?xml version="1.0" encoding="utf-8"?>
<comments xmlns="http://schemas.openxmlformats.org/spreadsheetml/2006/main">
  <authors>
    <author>Brenda Larcom</author>
  </authors>
  <commentList>
    <comment ref="H5" authorId="0">
      <text>
        <r>
          <rPr>
            <b/>
            <sz val="9"/>
            <color indexed="81"/>
            <rFont val="Verdana"/>
          </rPr>
          <t>Brenda Larcom:</t>
        </r>
        <r>
          <rPr>
            <sz val="9"/>
            <color indexed="81"/>
            <rFont val="Verdana"/>
          </rPr>
          <t xml:space="preserve">
Create</t>
        </r>
      </text>
    </comment>
    <comment ref="I5" authorId="0">
      <text>
        <r>
          <rPr>
            <b/>
            <sz val="9"/>
            <color indexed="81"/>
            <rFont val="Verdana"/>
          </rPr>
          <t>Brenda Larcom:</t>
        </r>
        <r>
          <rPr>
            <sz val="9"/>
            <color indexed="81"/>
            <rFont val="Verdana"/>
          </rPr>
          <t xml:space="preserve">
Read</t>
        </r>
      </text>
    </comment>
    <comment ref="J5" authorId="0">
      <text>
        <r>
          <rPr>
            <b/>
            <sz val="9"/>
            <color indexed="81"/>
            <rFont val="Verdana"/>
          </rPr>
          <t>Brenda Larcom:</t>
        </r>
        <r>
          <rPr>
            <sz val="9"/>
            <color indexed="81"/>
            <rFont val="Verdana"/>
          </rPr>
          <t xml:space="preserve">
eXecute</t>
        </r>
      </text>
    </comment>
    <comment ref="H6" authorId="0">
      <text>
        <r>
          <rPr>
            <b/>
            <sz val="9"/>
            <color indexed="81"/>
            <rFont val="Verdana"/>
          </rPr>
          <t>Brenda Larcom:</t>
        </r>
        <r>
          <rPr>
            <sz val="9"/>
            <color indexed="81"/>
            <rFont val="Verdana"/>
          </rPr>
          <t xml:space="preserve">
Update</t>
        </r>
      </text>
    </comment>
    <comment ref="I6" authorId="0">
      <text>
        <r>
          <rPr>
            <b/>
            <sz val="9"/>
            <color indexed="81"/>
            <rFont val="Verdana"/>
          </rPr>
          <t>Brenda Larcom:</t>
        </r>
        <r>
          <rPr>
            <sz val="9"/>
            <color indexed="81"/>
            <rFont val="Verdana"/>
          </rPr>
          <t xml:space="preserve">
Delete</t>
        </r>
      </text>
    </comment>
    <comment ref="J6" authorId="0">
      <text>
        <r>
          <rPr>
            <b/>
            <sz val="9"/>
            <color indexed="81"/>
            <rFont val="Verdana"/>
          </rPr>
          <t>Brenda Larcom:</t>
        </r>
        <r>
          <rPr>
            <sz val="9"/>
            <color indexed="81"/>
            <rFont val="Verdana"/>
          </rPr>
          <t xml:space="preserve">
conFigure</t>
        </r>
      </text>
    </comment>
    <comment ref="Q6" authorId="0">
      <text>
        <r>
          <rPr>
            <b/>
            <sz val="9"/>
            <color indexed="81"/>
            <rFont val="Verdana"/>
          </rPr>
          <t>Brenda Larcom:</t>
        </r>
        <r>
          <rPr>
            <sz val="9"/>
            <color indexed="81"/>
            <rFont val="Verdana"/>
          </rPr>
          <t xml:space="preserve">
All values that apply to the actor named in column A are to the left of this cell.</t>
        </r>
      </text>
    </comment>
    <comment ref="W6"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7.xml><?xml version="1.0" encoding="utf-8"?>
<comments xmlns="http://schemas.openxmlformats.org/spreadsheetml/2006/main">
  <authors>
    <author>Brenda Larcom</author>
  </authors>
  <commentList>
    <comment ref="O2" authorId="0">
      <text>
        <r>
          <rPr>
            <b/>
            <sz val="9"/>
            <color indexed="81"/>
            <rFont val="Verdana"/>
          </rPr>
          <t>Brenda Larcom:</t>
        </r>
        <r>
          <rPr>
            <sz val="9"/>
            <color indexed="81"/>
            <rFont val="Verdana"/>
          </rPr>
          <t xml:space="preserve">
Column number for the pre-SEPARATOR header that matches this column's header.</t>
        </r>
      </text>
    </comment>
    <comment ref="M5" authorId="0">
      <text>
        <r>
          <rPr>
            <b/>
            <sz val="9"/>
            <color indexed="81"/>
            <rFont val="Verdana"/>
          </rPr>
          <t>Brenda Larcom:</t>
        </r>
        <r>
          <rPr>
            <sz val="9"/>
            <color indexed="81"/>
            <rFont val="Verdana"/>
          </rPr>
          <t xml:space="preserve">
All values that apply to the actor named in column A are to the left of this cell.</t>
        </r>
      </text>
    </comment>
  </commentList>
</comments>
</file>

<file path=xl/comments8.xml><?xml version="1.0" encoding="utf-8"?>
<comments xmlns="http://schemas.openxmlformats.org/spreadsheetml/2006/main">
  <authors>
    <author>Brenda Larcom</author>
  </authors>
  <commentList>
    <comment ref="L4" authorId="0">
      <text>
        <r>
          <rPr>
            <b/>
            <sz val="9"/>
            <color indexed="81"/>
            <rFont val="Verdana"/>
          </rPr>
          <t>Brenda Larcom:</t>
        </r>
        <r>
          <rPr>
            <sz val="9"/>
            <color indexed="81"/>
            <rFont val="Verdana"/>
          </rPr>
          <t xml:space="preserve">
All values that apply to the use case numbered in column A are to the left of this cell.</t>
        </r>
      </text>
    </comment>
    <comment ref="N4" authorId="0">
      <text>
        <r>
          <rPr>
            <b/>
            <sz val="9"/>
            <color indexed="81"/>
            <rFont val="Verdana"/>
          </rPr>
          <t>Brenda Larcom:</t>
        </r>
        <r>
          <rPr>
            <sz val="9"/>
            <color indexed="81"/>
            <rFont val="Verdana"/>
          </rPr>
          <t xml:space="preserve">
All values that apply to the use case numbered in column A of the previous row are to the left of this cell.</t>
        </r>
      </text>
    </comment>
  </commentList>
</comments>
</file>

<file path=xl/comments9.xml><?xml version="1.0" encoding="utf-8"?>
<comments xmlns="http://schemas.openxmlformats.org/spreadsheetml/2006/main">
  <authors>
    <author>Brenda Larcom</author>
  </authors>
  <commentList>
    <comment ref="Q1" authorId="0">
      <text>
        <r>
          <rPr>
            <b/>
            <sz val="9"/>
            <color indexed="81"/>
            <rFont val="Verdana"/>
          </rPr>
          <t>Brenda Larcom:</t>
        </r>
        <r>
          <rPr>
            <sz val="9"/>
            <color indexed="81"/>
            <rFont val="Verdana"/>
          </rPr>
          <t xml:space="preserve">
Column offset to make Q be column 1.</t>
        </r>
      </text>
    </comment>
    <comment ref="AN5" authorId="0">
      <text>
        <r>
          <rPr>
            <b/>
            <sz val="9"/>
            <color indexed="81"/>
            <rFont val="Verdana"/>
          </rPr>
          <t>Brenda Larcom:</t>
        </r>
        <r>
          <rPr>
            <sz val="9"/>
            <color indexed="81"/>
            <rFont val="Verdana"/>
          </rPr>
          <t xml:space="preserve">
All values that apply to the step named in columns A &amp; B are to the left of this cell.</t>
        </r>
      </text>
    </comment>
    <comment ref="AR5" authorId="0">
      <text>
        <r>
          <rPr>
            <b/>
            <sz val="9"/>
            <color indexed="81"/>
            <rFont val="Verdana"/>
          </rPr>
          <t>Brenda Larcom:</t>
        </r>
        <r>
          <rPr>
            <sz val="9"/>
            <color indexed="81"/>
            <rFont val="Verdana"/>
          </rPr>
          <t xml:space="preserve">
All values that apply to the variation named in columns M-P are to the left of this cell.</t>
        </r>
      </text>
    </comment>
  </commentList>
</comments>
</file>

<file path=xl/sharedStrings.xml><?xml version="1.0" encoding="utf-8"?>
<sst xmlns="http://schemas.openxmlformats.org/spreadsheetml/2006/main" count="536" uniqueCount="374">
  <si>
    <t>C</t>
    <phoneticPr fontId="10" type="noConversion"/>
  </si>
  <si>
    <t>R</t>
    <phoneticPr fontId="10" type="noConversion"/>
  </si>
  <si>
    <t>U</t>
    <phoneticPr fontId="10" type="noConversion"/>
  </si>
  <si>
    <t>D</t>
    <phoneticPr fontId="10" type="noConversion"/>
  </si>
  <si>
    <t>X</t>
    <phoneticPr fontId="10" type="noConversion"/>
  </si>
  <si>
    <t>F</t>
    <phoneticPr fontId="10" type="noConversion"/>
  </si>
  <si>
    <t>Elevation of Privilege</t>
    <phoneticPr fontId="10" type="noConversion"/>
  </si>
  <si>
    <t>Static Connection Data</t>
    <phoneticPr fontId="10" type="noConversion"/>
  </si>
  <si>
    <t>Straight Column Number</t>
    <phoneticPr fontId="10" type="noConversion"/>
  </si>
  <si>
    <t>Stacked Column Number</t>
    <phoneticPr fontId="10" type="noConversion"/>
  </si>
  <si>
    <t>Sorted, Unique, Non-Blank Selected Actors</t>
    <phoneticPr fontId="10" type="noConversion"/>
  </si>
  <si>
    <t>Type</t>
    <phoneticPr fontId="10" type="noConversion"/>
  </si>
  <si>
    <t>Valid Threats</t>
    <phoneticPr fontId="10" type="noConversion"/>
  </si>
  <si>
    <t>Elevation of Privilege</t>
    <phoneticPr fontId="10" type="noConversion"/>
  </si>
  <si>
    <t>Denial of Service</t>
    <phoneticPr fontId="10" type="noConversion"/>
  </si>
  <si>
    <t>Pre-Populated Data</t>
  </si>
  <si>
    <t>Object Count</t>
    <phoneticPr fontId="10" type="noConversion"/>
  </si>
  <si>
    <t>Ending Row</t>
    <phoneticPr fontId="10" type="noConversion"/>
  </si>
  <si>
    <t>What's This?</t>
    <phoneticPr fontId="10" type="noConversion"/>
  </si>
  <si>
    <t>Favored User</t>
    <phoneticPr fontId="10" type="noConversion"/>
  </si>
  <si>
    <t>LESS</t>
  </si>
  <si>
    <t>SO1</t>
    <phoneticPr fontId="10" type="noConversion"/>
  </si>
  <si>
    <t>SO1</t>
    <phoneticPr fontId="10" type="noConversion"/>
  </si>
  <si>
    <t>Clean Transient?</t>
    <phoneticPr fontId="10" type="noConversion"/>
  </si>
  <si>
    <t>Favored User</t>
    <phoneticPr fontId="10" type="noConversion"/>
  </si>
  <si>
    <t>Manually Entered Connection Data</t>
    <phoneticPr fontId="10" type="noConversion"/>
  </si>
  <si>
    <t>Derived Connection Data</t>
    <phoneticPr fontId="10" type="noConversion"/>
  </si>
  <si>
    <t>Elevation of Privilege</t>
    <phoneticPr fontId="10" type="noConversion"/>
  </si>
  <si>
    <t>Denial of Service</t>
    <phoneticPr fontId="10" type="noConversion"/>
  </si>
  <si>
    <t>Meaningful Threats</t>
    <phoneticPr fontId="10" type="noConversion"/>
  </si>
  <si>
    <t>Protocol</t>
    <phoneticPr fontId="10" type="noConversion"/>
  </si>
  <si>
    <t>Name</t>
    <phoneticPr fontId="10" type="noConversion"/>
  </si>
  <si>
    <t>Actor</t>
    <phoneticPr fontId="10" type="noConversion"/>
  </si>
  <si>
    <t>Name</t>
    <phoneticPr fontId="10" type="noConversion"/>
  </si>
  <si>
    <t>Reverse Sort Order By Name (Selected Rows)</t>
    <phoneticPr fontId="10" type="noConversion"/>
  </si>
  <si>
    <t>Favored User</t>
    <phoneticPr fontId="10" type="noConversion"/>
  </si>
  <si>
    <t>Attacker</t>
    <phoneticPr fontId="10" type="noConversion"/>
  </si>
  <si>
    <t>Shared Resources or Environment</t>
    <phoneticPr fontId="10" type="noConversion"/>
  </si>
  <si>
    <t>Actor is in the correct role, but is also in another (typically more privileged) role or otherwise has additional capabilities.</t>
  </si>
  <si>
    <t>More coming soon.</t>
    <phoneticPr fontId="10" type="noConversion"/>
  </si>
  <si>
    <t>Copyright (c) 2010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0" type="noConversion"/>
  </si>
  <si>
    <t>The following license applies to the Trike engine as coded into the formulas in this spreadsheet.</t>
    <phoneticPr fontId="10" type="noConversion"/>
  </si>
  <si>
    <t>Licensing</t>
    <phoneticPr fontId="10" type="noConversion"/>
  </si>
  <si>
    <t>Elevation of Privilege</t>
    <phoneticPr fontId="10" type="noConversion"/>
  </si>
  <si>
    <t>Denial of Service</t>
    <phoneticPr fontId="10" type="noConversion"/>
  </si>
  <si>
    <t>Shared Execution Environment or Process</t>
    <phoneticPr fontId="10" type="noConversion"/>
  </si>
  <si>
    <t>Notice that the attack is happening and let someone or something know right now, for possible immediate response.</t>
  </si>
  <si>
    <t>Rate Limit</t>
  </si>
  <si>
    <t>SEPARATOR</t>
    <phoneticPr fontId="10" type="noConversion"/>
  </si>
  <si>
    <t>Name</t>
    <phoneticPr fontId="10" type="noConversion"/>
  </si>
  <si>
    <t>The action occurs, but no object is provided.</t>
  </si>
  <si>
    <t>Actor is not in the correct role, or does not have the capability.</t>
  </si>
  <si>
    <t>No action takes place.</t>
  </si>
  <si>
    <t>Provided Privilege</t>
    <phoneticPr fontId="10" type="noConversion"/>
  </si>
  <si>
    <t>Same Type</t>
    <phoneticPr fontId="10" type="noConversion"/>
  </si>
  <si>
    <t>Session</t>
    <phoneticPr fontId="10" type="noConversion"/>
  </si>
  <si>
    <t>Transport</t>
    <phoneticPr fontId="10" type="noConversion"/>
  </si>
  <si>
    <t>Network</t>
    <phoneticPr fontId="10" type="noConversion"/>
  </si>
  <si>
    <t>I</t>
    <phoneticPr fontId="10" type="noConversion"/>
  </si>
  <si>
    <t>Same Name</t>
    <phoneticPr fontId="10" type="noConversion"/>
  </si>
  <si>
    <t>Same Name, From &amp; To</t>
    <phoneticPr fontId="10" type="noConversion"/>
  </si>
  <si>
    <t>Actor Data from Previous Row (i.e. Row Above)</t>
    <phoneticPr fontId="10" type="noConversion"/>
  </si>
  <si>
    <t>Connection Data from Previous Row (i.e. Row Above)</t>
    <phoneticPr fontId="10" type="noConversion"/>
  </si>
  <si>
    <t>Type</t>
    <phoneticPr fontId="10" type="noConversion"/>
  </si>
  <si>
    <t>Description</t>
    <phoneticPr fontId="10" type="noConversion"/>
  </si>
  <si>
    <t>Asset?</t>
    <phoneticPr fontId="10" type="noConversion"/>
  </si>
  <si>
    <t>Shared?</t>
    <phoneticPr fontId="10" type="noConversion"/>
  </si>
  <si>
    <t>Transient?</t>
    <phoneticPr fontId="10" type="noConversion"/>
  </si>
  <si>
    <t>The action takes place for a shorter time than required.</t>
  </si>
  <si>
    <t>The action occurs on an empty object.
The action occurs on an object that is too small.</t>
  </si>
  <si>
    <t>BEFORE</t>
  </si>
  <si>
    <t>The action takes place sooner than intended.</t>
  </si>
  <si>
    <t>Threatened Type</t>
    <phoneticPr fontId="10" type="noConversion"/>
  </si>
  <si>
    <t>Threat</t>
    <phoneticPr fontId="10" type="noConversion"/>
  </si>
  <si>
    <t>The action takes place later than intended.</t>
  </si>
  <si>
    <t>The condition is checked too late.</t>
  </si>
  <si>
    <t>Definition</t>
  </si>
  <si>
    <t>D</t>
    <phoneticPr fontId="10" type="noConversion"/>
  </si>
  <si>
    <t>Shared Execution Envionment or Process</t>
  </si>
  <si>
    <t>Derived Intended Actions Data</t>
  </si>
  <si>
    <t>Manually Entered Intended Actions Data</t>
    <phoneticPr fontId="10" type="noConversion"/>
  </si>
  <si>
    <t>Unauthenticated?</t>
    <phoneticPr fontId="10" type="noConversion"/>
  </si>
  <si>
    <t>Manually Entered Protocol Data</t>
    <phoneticPr fontId="10" type="noConversion"/>
  </si>
  <si>
    <t>Derived Protocol Data</t>
    <phoneticPr fontId="10" type="noConversion"/>
  </si>
  <si>
    <t>Sorted, Unique, Non-Blank Selected Protocol Names</t>
    <phoneticPr fontId="10" type="noConversion"/>
  </si>
  <si>
    <t>D</t>
    <phoneticPr fontId="10" type="noConversion"/>
  </si>
  <si>
    <t>Asset</t>
    <phoneticPr fontId="10" type="noConversion"/>
  </si>
  <si>
    <t>Manually Entered Intended Actions Data</t>
    <phoneticPr fontId="10" type="noConversion"/>
  </si>
  <si>
    <t>Shared Non-Asset Data</t>
    <phoneticPr fontId="10" type="noConversion"/>
  </si>
  <si>
    <t>Reverse Sort Order by Name (Selected Rows)</t>
    <phoneticPr fontId="10" type="noConversion"/>
  </si>
  <si>
    <t>Stacked Row Number</t>
    <phoneticPr fontId="10" type="noConversion"/>
  </si>
  <si>
    <t>Shared Data</t>
  </si>
  <si>
    <t>Shared Connection</t>
  </si>
  <si>
    <t>Threatened Type</t>
    <phoneticPr fontId="10" type="noConversion"/>
  </si>
  <si>
    <t>Execution Environment?</t>
    <phoneticPr fontId="10" type="noConversion"/>
  </si>
  <si>
    <t>Component Process?</t>
    <phoneticPr fontId="10" type="noConversion"/>
  </si>
  <si>
    <t>Uses System?</t>
    <phoneticPr fontId="10" type="noConversion"/>
  </si>
  <si>
    <t>Same Actor</t>
    <phoneticPr fontId="10" type="noConversion"/>
  </si>
  <si>
    <t>Provided Privilege</t>
    <phoneticPr fontId="10" type="noConversion"/>
  </si>
  <si>
    <t>The action is incomplete.</t>
  </si>
  <si>
    <t>The action occurs on part of an object.</t>
  </si>
  <si>
    <t>Clean Shared?</t>
    <phoneticPr fontId="10" type="noConversion"/>
  </si>
  <si>
    <t>Actor is in a different, incorrect role (typically a legitimate role with different goals than this role).</t>
  </si>
  <si>
    <t>Only some of the required conditions are met.
Only some of the required conditions are detected.</t>
  </si>
  <si>
    <t>OTHER THAN</t>
  </si>
  <si>
    <t>The condition is not met.
The condition is not detected.</t>
  </si>
  <si>
    <t>AS WELL AS</t>
  </si>
  <si>
    <t>Sorted, Unique, Non-Blank Selected Connection Names</t>
    <phoneticPr fontId="10" type="noConversion"/>
  </si>
  <si>
    <t>From</t>
    <phoneticPr fontId="10" type="noConversion"/>
  </si>
  <si>
    <t>To</t>
    <phoneticPr fontId="10" type="noConversion"/>
  </si>
  <si>
    <t>Layer</t>
    <phoneticPr fontId="10" type="noConversion"/>
  </si>
  <si>
    <t>Traverses</t>
    <phoneticPr fontId="10" type="noConversion"/>
  </si>
  <si>
    <t>Memory, hardware register, a hard disk or similar hardware directly manipulated by the system.</t>
  </si>
  <si>
    <t>Soft Data Container</t>
  </si>
  <si>
    <t>A file, database, or other non-hardware data container that is directly manipulated by the system.</t>
  </si>
  <si>
    <t>Prevent</t>
  </si>
  <si>
    <t>Clean Favored User?</t>
    <phoneticPr fontId="10" type="noConversion"/>
  </si>
  <si>
    <t>Clean Uses System?</t>
    <phoneticPr fontId="10" type="noConversion"/>
  </si>
  <si>
    <t>This spreadsheet contains a threat model of the system named on the System Overview tab.  It was constructed using the Trike 1.5 threat modeling methodology and therefore focuses on requirements and design issues.  For more information on Trike, see http://www.octotrike.org/.</t>
    <phoneticPr fontId="10" type="noConversion"/>
  </si>
  <si>
    <t>Pre-Populated Data</t>
    <phoneticPr fontId="10" type="noConversion"/>
  </si>
  <si>
    <t>Persistent?</t>
    <phoneticPr fontId="10" type="noConversion"/>
  </si>
  <si>
    <t>Possible Actions</t>
    <phoneticPr fontId="10" type="noConversion"/>
  </si>
  <si>
    <t>U</t>
    <phoneticPr fontId="10" type="noConversion"/>
  </si>
  <si>
    <t>C</t>
    <phoneticPr fontId="10" type="noConversion"/>
  </si>
  <si>
    <t>R</t>
    <phoneticPr fontId="10" type="noConversion"/>
  </si>
  <si>
    <t>X</t>
    <phoneticPr fontId="10" type="noConversion"/>
  </si>
  <si>
    <t>Pre-Populated Data</t>
    <phoneticPr fontId="10" type="noConversion"/>
  </si>
  <si>
    <t>Non-Blank Name?</t>
    <phoneticPr fontId="10" type="noConversion"/>
  </si>
  <si>
    <t>Asset</t>
    <phoneticPr fontId="10" type="noConversion"/>
  </si>
  <si>
    <t>Layer #</t>
    <phoneticPr fontId="10" type="noConversion"/>
  </si>
  <si>
    <t>Application</t>
    <phoneticPr fontId="10" type="noConversion"/>
  </si>
  <si>
    <t>Presentation</t>
    <phoneticPr fontId="10" type="noConversion"/>
  </si>
  <si>
    <t>The conditional clauses in this step.</t>
  </si>
  <si>
    <t>Program Manager</t>
  </si>
  <si>
    <t>Architect</t>
  </si>
  <si>
    <t>Lead Developer</t>
  </si>
  <si>
    <t>Security Analyst</t>
  </si>
  <si>
    <t>Detect and Log</t>
  </si>
  <si>
    <t>Type</t>
    <phoneticPr fontId="10" type="noConversion"/>
  </si>
  <si>
    <t>Usable Type?</t>
    <phoneticPr fontId="10" type="noConversion"/>
  </si>
  <si>
    <t>Slow or reduce some aspect of the attack, e.g. the frequency with which it succeeds, or its bandwidth.  Typically applied as a response to DoS attacks.</t>
  </si>
  <si>
    <t>Thwart</t>
  </si>
  <si>
    <t>Stop the attack from working.</t>
  </si>
  <si>
    <t>Create</t>
    <phoneticPr fontId="10" type="noConversion"/>
  </si>
  <si>
    <t>Stop the attacker from launching the attack.  To be prevent rather than thwart, this would have to occur upstream of the in-scope application.</t>
    <phoneticPr fontId="10" type="noConversion"/>
  </si>
  <si>
    <t>Element</t>
  </si>
  <si>
    <t>Actor</t>
  </si>
  <si>
    <t>Action</t>
  </si>
  <si>
    <t>Derived Use Case Metadata</t>
    <phoneticPr fontId="10" type="noConversion"/>
  </si>
  <si>
    <t>Unique, Non-Blank Use Cases</t>
    <phoneticPr fontId="10" type="noConversion"/>
  </si>
  <si>
    <t>Use Cases from Previous Row (i.e. Row Above)</t>
    <phoneticPr fontId="10" type="noConversion"/>
  </si>
  <si>
    <t>Use Case #</t>
    <phoneticPr fontId="10" type="noConversion"/>
  </si>
  <si>
    <t>Step #</t>
    <phoneticPr fontId="10" type="noConversion"/>
  </si>
  <si>
    <t>Choice</t>
    <phoneticPr fontId="10" type="noConversion"/>
  </si>
  <si>
    <t>Choice</t>
    <phoneticPr fontId="10" type="noConversion"/>
  </si>
  <si>
    <t>Terminal</t>
    <phoneticPr fontId="10" type="noConversion"/>
  </si>
  <si>
    <t>Actor</t>
    <phoneticPr fontId="10" type="noConversion"/>
  </si>
  <si>
    <t>Path</t>
    <phoneticPr fontId="10" type="noConversion"/>
  </si>
  <si>
    <t>Non-Blank Use Case #?</t>
    <phoneticPr fontId="10" type="noConversion"/>
  </si>
  <si>
    <t>Step #</t>
    <phoneticPr fontId="10" type="noConversion"/>
  </si>
  <si>
    <t>Object</t>
  </si>
  <si>
    <t>Data manipulated by the system, including data assets (data inherent in business requirements), configuration settings, secrets, intermediate results in a calculation, and log entries.</t>
  </si>
  <si>
    <t>Software</t>
  </si>
  <si>
    <t>Data Link</t>
    <phoneticPr fontId="10" type="noConversion"/>
  </si>
  <si>
    <t>Physical</t>
    <phoneticPr fontId="10" type="noConversion"/>
  </si>
  <si>
    <t>Connection</t>
    <phoneticPr fontId="10" type="noConversion"/>
  </si>
  <si>
    <t>Shared Connection</t>
    <phoneticPr fontId="10" type="noConversion"/>
  </si>
  <si>
    <t>From</t>
    <phoneticPr fontId="10" type="noConversion"/>
  </si>
  <si>
    <t>To</t>
    <phoneticPr fontId="10" type="noConversion"/>
  </si>
  <si>
    <t>J</t>
    <phoneticPr fontId="10" type="noConversion"/>
  </si>
  <si>
    <t>Manually Entered Data Model Metadata</t>
    <phoneticPr fontId="10" type="noConversion"/>
  </si>
  <si>
    <t>SEPARATOR II</t>
    <phoneticPr fontId="10" type="noConversion"/>
  </si>
  <si>
    <t>Asset</t>
    <phoneticPr fontId="10" type="noConversion"/>
  </si>
  <si>
    <t>Additional conditions apply.</t>
  </si>
  <si>
    <t>PART OF</t>
  </si>
  <si>
    <t>Actor has some, but not all of the needed capabilities.</t>
  </si>
  <si>
    <t>Reverse Sort Order by Name (Selected Rows)</t>
    <phoneticPr fontId="10" type="noConversion"/>
  </si>
  <si>
    <t>Non-Blank Name?</t>
    <phoneticPr fontId="10" type="noConversion"/>
  </si>
  <si>
    <t>Clean Asset?</t>
    <phoneticPr fontId="10" type="noConversion"/>
  </si>
  <si>
    <t>Data</t>
    <phoneticPr fontId="10" type="noConversion"/>
  </si>
  <si>
    <t>E</t>
    <phoneticPr fontId="10" type="noConversion"/>
  </si>
  <si>
    <t>F</t>
    <phoneticPr fontId="10" type="noConversion"/>
  </si>
  <si>
    <t>Clean Unauthenticated?</t>
    <phoneticPr fontId="10" type="noConversion"/>
  </si>
  <si>
    <t>Clean Attacker?</t>
    <phoneticPr fontId="10" type="noConversion"/>
  </si>
  <si>
    <t>Derived Data Model Metadata</t>
    <phoneticPr fontId="10" type="noConversion"/>
  </si>
  <si>
    <t>A</t>
    <phoneticPr fontId="10" type="noConversion"/>
  </si>
  <si>
    <t>Sorted, Unique, Non-Blank Selected Data Names</t>
    <phoneticPr fontId="10" type="noConversion"/>
  </si>
  <si>
    <t>Elevation of Privilege</t>
    <phoneticPr fontId="10" type="noConversion"/>
  </si>
  <si>
    <t>Denial of Service</t>
    <phoneticPr fontId="10" type="noConversion"/>
  </si>
  <si>
    <t>Name</t>
    <phoneticPr fontId="10"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</si>
  <si>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</si>
  <si>
    <t>Data</t>
  </si>
  <si>
    <t>Revokes</t>
    <phoneticPr fontId="10" type="noConversion"/>
  </si>
  <si>
    <t>Uses</t>
    <phoneticPr fontId="10" type="noConversion"/>
  </si>
  <si>
    <t>Requires</t>
    <phoneticPr fontId="10" type="noConversion"/>
  </si>
  <si>
    <t>Description</t>
    <phoneticPr fontId="10" type="noConversion"/>
  </si>
  <si>
    <t>System Name</t>
    <phoneticPr fontId="10" type="noConversion"/>
  </si>
  <si>
    <t>External Interactor?</t>
    <phoneticPr fontId="10" type="noConversion"/>
  </si>
  <si>
    <t>Condition</t>
  </si>
  <si>
    <t>Guide Word</t>
  </si>
  <si>
    <t>NO</t>
  </si>
  <si>
    <t>B</t>
    <phoneticPr fontId="10" type="noConversion"/>
  </si>
  <si>
    <t>I &amp; J</t>
    <phoneticPr fontId="10" type="noConversion"/>
  </si>
  <si>
    <t>A</t>
    <phoneticPr fontId="10" type="noConversion"/>
  </si>
  <si>
    <t>AI</t>
    <phoneticPr fontId="10" type="noConversion"/>
  </si>
  <si>
    <t>Name</t>
    <phoneticPr fontId="10" type="noConversion"/>
  </si>
  <si>
    <t>Threatened Object</t>
    <phoneticPr fontId="10" type="noConversion"/>
  </si>
  <si>
    <t>B</t>
    <phoneticPr fontId="10" type="noConversion"/>
  </si>
  <si>
    <t>Clean Shared Resources?</t>
    <phoneticPr fontId="10" type="noConversion"/>
  </si>
  <si>
    <t>J</t>
    <phoneticPr fontId="10" type="noConversion"/>
  </si>
  <si>
    <t>Column Number</t>
    <phoneticPr fontId="10" type="noConversion"/>
  </si>
  <si>
    <t>Condition</t>
    <phoneticPr fontId="10" type="noConversion"/>
  </si>
  <si>
    <t>L</t>
    <phoneticPr fontId="10" type="noConversion"/>
  </si>
  <si>
    <t>Same Condition?</t>
    <phoneticPr fontId="10" type="noConversion"/>
  </si>
  <si>
    <t>Column Number</t>
    <phoneticPr fontId="10" type="noConversion"/>
  </si>
  <si>
    <t>Actor, Action, and Object?</t>
    <phoneticPr fontId="10" type="noConversion"/>
  </si>
  <si>
    <t>I, J, &amp; K</t>
    <phoneticPr fontId="10" type="noConversion"/>
  </si>
  <si>
    <t>Meaningful Variation?</t>
    <phoneticPr fontId="10" type="noConversion"/>
  </si>
  <si>
    <t>P</t>
    <phoneticPr fontId="10" type="noConversion"/>
  </si>
  <si>
    <t>An incorrect action takes place instead of the correct one.
The action has a different, incorrect result.</t>
  </si>
  <si>
    <t>Software manipulated by the system.  Software that is part of the system, but not manipulated by the system, should appear as an actor rather than in the data model.</t>
  </si>
  <si>
    <t>Row Number</t>
    <phoneticPr fontId="10" type="noConversion"/>
  </si>
  <si>
    <t>Row Number</t>
    <phoneticPr fontId="10" type="noConversion"/>
  </si>
  <si>
    <t>Manually Entered Actor Data</t>
    <phoneticPr fontId="10" type="noConversion"/>
  </si>
  <si>
    <t>Clean Used by System?</t>
    <phoneticPr fontId="10" type="noConversion"/>
  </si>
  <si>
    <t>Shared Resources or Environment?</t>
    <phoneticPr fontId="10" type="noConversion"/>
  </si>
  <si>
    <t>The action takes place for a longer time than intended.
The action takes place more than once, sequentially.
The action takes place more than once at a time.</t>
  </si>
  <si>
    <t>The action occurs on an object that is too large.</t>
  </si>
  <si>
    <t>The condition is checked too soon.</t>
  </si>
  <si>
    <t>AFTER</t>
  </si>
  <si>
    <t>Read</t>
    <phoneticPr fontId="10" type="noConversion"/>
  </si>
  <si>
    <t>Update</t>
    <phoneticPr fontId="10" type="noConversion"/>
  </si>
  <si>
    <t>Delete</t>
    <phoneticPr fontId="10" type="noConversion"/>
  </si>
  <si>
    <t>eXecute</t>
    <phoneticPr fontId="10" type="noConversion"/>
  </si>
  <si>
    <t>conFigure</t>
    <phoneticPr fontId="10" type="noConversion"/>
  </si>
  <si>
    <t>F</t>
    <phoneticPr fontId="10" type="noConversion"/>
  </si>
  <si>
    <t>The actor who initiates this step.</t>
  </si>
  <si>
    <t>The action taken in this step.</t>
  </si>
  <si>
    <t>The asset, configuration setting, or other data manipulated in this step.</t>
  </si>
  <si>
    <t>Execute an object.  For example, run a program, invoke a function in a library, or interpret code in an interpreted language.</t>
    <phoneticPr fontId="10" type="noConversion"/>
  </si>
  <si>
    <t>Name</t>
    <phoneticPr fontId="10" type="noConversion"/>
  </si>
  <si>
    <t>Description</t>
    <phoneticPr fontId="10" type="noConversion"/>
  </si>
  <si>
    <t>C</t>
    <phoneticPr fontId="10" type="noConversion"/>
  </si>
  <si>
    <t>R</t>
    <phoneticPr fontId="10" type="noConversion"/>
  </si>
  <si>
    <t>U</t>
    <phoneticPr fontId="10" type="noConversion"/>
  </si>
  <si>
    <t>D</t>
    <phoneticPr fontId="10" type="noConversion"/>
  </si>
  <si>
    <t>Component Process</t>
  </si>
  <si>
    <t>Execution Environment</t>
  </si>
  <si>
    <t>External Interactor</t>
  </si>
  <si>
    <t>X</t>
    <phoneticPr fontId="10" type="noConversion"/>
  </si>
  <si>
    <t>F</t>
    <phoneticPr fontId="10" type="noConversion"/>
  </si>
  <si>
    <t>Abbreviation</t>
    <phoneticPr fontId="10" type="noConversion"/>
  </si>
  <si>
    <t>Create a new object.  For example, add a row to a database table, call Object new, or allocate a memory buffer.</t>
    <phoneticPr fontId="10" type="noConversion"/>
  </si>
  <si>
    <t>Pre-Conditions for Success</t>
    <phoneticPr fontId="10" type="noConversion"/>
  </si>
  <si>
    <t>Post-Conditions on Success</t>
    <phoneticPr fontId="10" type="noConversion"/>
  </si>
  <si>
    <t>Manually Entered Use Case Metadata</t>
    <phoneticPr fontId="10" type="noConversion"/>
  </si>
  <si>
    <t>Non-Blank #?</t>
    <phoneticPr fontId="10" type="noConversion"/>
  </si>
  <si>
    <t>One or more unexpected supplementary actions occur in addition to the intended action.</t>
  </si>
  <si>
    <t>Additional objects are acted on.</t>
  </si>
  <si>
    <t>Configure an object.  For example, set file permissions, change header bits in a TCP packet, or set configuration registers on a hardware device.</t>
    <phoneticPr fontId="10" type="noConversion"/>
  </si>
  <si>
    <t>Possible Actions</t>
    <phoneticPr fontId="10" type="noConversion"/>
  </si>
  <si>
    <t>Name</t>
    <phoneticPr fontId="10" type="noConversion"/>
  </si>
  <si>
    <t>Type</t>
    <phoneticPr fontId="10" type="noConversion"/>
  </si>
  <si>
    <t>Non-Blank Column Header?</t>
    <phoneticPr fontId="10" type="noConversion"/>
  </si>
  <si>
    <t>Initial Configuration</t>
    <phoneticPr fontId="10" type="noConversion"/>
  </si>
  <si>
    <t>Attackers</t>
    <phoneticPr fontId="10" type="noConversion"/>
  </si>
  <si>
    <t>Prohibited Threats</t>
    <phoneticPr fontId="10" type="noConversion"/>
  </si>
  <si>
    <t>Intended Response</t>
    <phoneticPr fontId="10" type="noConversion"/>
  </si>
  <si>
    <t>Security Objective Exists</t>
    <phoneticPr fontId="10" type="noConversion"/>
  </si>
  <si>
    <t>Choice</t>
    <phoneticPr fontId="10" type="noConversion"/>
  </si>
  <si>
    <t>Manually Entered Use Case Definition</t>
    <phoneticPr fontId="10" type="noConversion"/>
  </si>
  <si>
    <t>Derived Use Case Data</t>
    <phoneticPr fontId="10" type="noConversion"/>
  </si>
  <si>
    <t>Would Help an Attacker?</t>
    <phoneticPr fontId="10" type="noConversion"/>
  </si>
  <si>
    <t>Varied Element</t>
    <phoneticPr fontId="10" type="noConversion"/>
  </si>
  <si>
    <t>A process that is part of the system.
There is no need to consider CRUD, because it is already considered in more detail for each asset.</t>
  </si>
  <si>
    <t>An execution environment that is used by, or could be used by, the system.
CRUD applies to shared resources accessible from this environment, and XF applies to the execution environment itself.</t>
  </si>
  <si>
    <t>Reverse Sort Order by Name</t>
    <phoneticPr fontId="10" type="noConversion"/>
  </si>
  <si>
    <t>A</t>
    <phoneticPr fontId="10" type="noConversion"/>
  </si>
  <si>
    <t>D</t>
    <phoneticPr fontId="10" type="noConversion"/>
  </si>
  <si>
    <t>F</t>
    <phoneticPr fontId="10" type="noConversion"/>
  </si>
  <si>
    <t>H</t>
    <phoneticPr fontId="10" type="noConversion"/>
  </si>
  <si>
    <t>G</t>
    <phoneticPr fontId="10" type="noConversion"/>
  </si>
  <si>
    <t>Non-Blank Name?</t>
    <phoneticPr fontId="10" type="noConversion"/>
  </si>
  <si>
    <t>Information</t>
    <phoneticPr fontId="10" type="noConversion"/>
  </si>
  <si>
    <t>URL or File Name</t>
    <phoneticPr fontId="10" type="noConversion"/>
  </si>
  <si>
    <t>Document Description</t>
    <phoneticPr fontId="10" type="noConversion"/>
  </si>
  <si>
    <t>Organization</t>
    <phoneticPr fontId="10" type="noConversion"/>
  </si>
  <si>
    <t>Role</t>
    <phoneticPr fontId="10" type="noConversion"/>
  </si>
  <si>
    <t>#</t>
    <phoneticPr fontId="10" type="noConversion"/>
  </si>
  <si>
    <t>Manually Entered Security Objective Data</t>
    <phoneticPr fontId="10" type="noConversion"/>
  </si>
  <si>
    <t>#</t>
    <phoneticPr fontId="10" type="noConversion"/>
  </si>
  <si>
    <t>SEPARATOR II</t>
  </si>
  <si>
    <t>SOs from Previous Row (i.e. Row Above)</t>
    <phoneticPr fontId="10" type="noConversion"/>
  </si>
  <si>
    <t>Derived SO Data</t>
    <phoneticPr fontId="10" type="noConversion"/>
  </si>
  <si>
    <t>Same #?</t>
    <phoneticPr fontId="10" type="noConversion"/>
  </si>
  <si>
    <t>Unique, Non-Blank Security Objectives</t>
    <phoneticPr fontId="10" type="noConversion"/>
  </si>
  <si>
    <t>First Use of #?</t>
    <phoneticPr fontId="10" type="noConversion"/>
  </si>
  <si>
    <t>Email</t>
    <phoneticPr fontId="10" type="noConversion"/>
  </si>
  <si>
    <t>Phone</t>
    <phoneticPr fontId="10" type="noConversion"/>
  </si>
  <si>
    <t>Type</t>
    <phoneticPr fontId="10" type="noConversion"/>
  </si>
  <si>
    <t>Applicability</t>
    <phoneticPr fontId="10" type="noConversion"/>
  </si>
  <si>
    <t>Privileges</t>
    <phoneticPr fontId="10" type="noConversion"/>
  </si>
  <si>
    <t>Has</t>
    <phoneticPr fontId="10" type="noConversion"/>
  </si>
  <si>
    <t>Provides</t>
    <phoneticPr fontId="10" type="noConversion"/>
  </si>
  <si>
    <t>Action</t>
    <phoneticPr fontId="10" type="noConversion"/>
  </si>
  <si>
    <t>Object</t>
    <phoneticPr fontId="10" type="noConversion"/>
  </si>
  <si>
    <t>Condition</t>
    <phoneticPr fontId="10" type="noConversion"/>
  </si>
  <si>
    <t xml:space="preserve">Data from Previous Row (i.e. Row Above)      </t>
    <phoneticPr fontId="10" type="noConversion"/>
  </si>
  <si>
    <t>Same Type?</t>
    <phoneticPr fontId="10" type="noConversion"/>
  </si>
  <si>
    <t>Same Object?</t>
    <phoneticPr fontId="10" type="noConversion"/>
  </si>
  <si>
    <t>Threatened Type</t>
    <phoneticPr fontId="10" type="noConversion"/>
  </si>
  <si>
    <t>View or use [part of] the contents of an object.  For example, select values from a database, open and read a file, or receive network traffic.</t>
    <phoneticPr fontId="10" type="noConversion"/>
  </si>
  <si>
    <t>Destination Row Number Column</t>
    <phoneticPr fontId="10" type="noConversion"/>
  </si>
  <si>
    <t>Manually Entered HAZOP Analysis</t>
    <phoneticPr fontId="10" type="noConversion"/>
  </si>
  <si>
    <t>Derived Actor Data</t>
    <phoneticPr fontId="10" type="noConversion"/>
  </si>
  <si>
    <t>An incorrect object is used (e.g. wrong data, wrong details, wrong format, wrong button).</t>
  </si>
  <si>
    <t>A different, incorrect condition applies.</t>
  </si>
  <si>
    <t>MORE</t>
  </si>
  <si>
    <t>Hardware Data Container</t>
  </si>
  <si>
    <t>Change [part of] the contents of an object.  For example, update values in a database, set a variable, or write to a file.</t>
    <phoneticPr fontId="10" type="noConversion"/>
  </si>
  <si>
    <t>Remove or destroy an object.  For example, delete a row from a database table, remove a file, or free memory.</t>
    <phoneticPr fontId="10" type="noConversion"/>
  </si>
  <si>
    <t>Attacker Influenced?</t>
    <phoneticPr fontId="10" type="noConversion"/>
  </si>
  <si>
    <t>Rationale for Attacker Influenced</t>
    <phoneticPr fontId="10" type="noConversion"/>
  </si>
  <si>
    <t>Rationale for Variation's Helpfulness to Attacker</t>
    <phoneticPr fontId="10" type="noConversion"/>
  </si>
  <si>
    <t>Mitigate?</t>
    <phoneticPr fontId="10" type="noConversion"/>
  </si>
  <si>
    <t>Mitigation</t>
    <phoneticPr fontId="10" type="noConversion"/>
  </si>
  <si>
    <t>Mitigation Priority</t>
    <phoneticPr fontId="10" type="noConversion"/>
  </si>
  <si>
    <t>Mitigation Clomplete?</t>
    <phoneticPr fontId="10" type="noConversion"/>
  </si>
  <si>
    <t>SEPARATOR II</t>
    <phoneticPr fontId="10" type="noConversion"/>
  </si>
  <si>
    <t>Derived HAZOP Data</t>
    <phoneticPr fontId="10" type="noConversion"/>
  </si>
  <si>
    <t>Raw Guide Word Meaning</t>
    <phoneticPr fontId="10" type="noConversion"/>
  </si>
  <si>
    <t>C</t>
    <phoneticPr fontId="10" type="noConversion"/>
  </si>
  <si>
    <t>G</t>
    <phoneticPr fontId="10" type="noConversion"/>
  </si>
  <si>
    <t>Same Use Case?</t>
    <phoneticPr fontId="10" type="noConversion"/>
  </si>
  <si>
    <t>Same Step?</t>
    <phoneticPr fontId="10" type="noConversion"/>
  </si>
  <si>
    <t>Same Choice?</t>
    <phoneticPr fontId="10" type="noConversion"/>
  </si>
  <si>
    <t>Same, Possibly Blank Choice?</t>
    <phoneticPr fontId="10" type="noConversion"/>
  </si>
  <si>
    <t>SO1</t>
    <phoneticPr fontId="10" type="noConversion"/>
  </si>
  <si>
    <t>#</t>
    <phoneticPr fontId="10" type="noConversion"/>
  </si>
  <si>
    <t>UC1</t>
    <phoneticPr fontId="10" type="noConversion"/>
  </si>
  <si>
    <t>Notice that the attack happened and make a note of it, for later examination.</t>
  </si>
  <si>
    <t>Detect and Alert</t>
  </si>
  <si>
    <t>First Use of Name?</t>
    <phoneticPr fontId="10" type="noConversion"/>
  </si>
  <si>
    <t>First Use of Name?</t>
    <phoneticPr fontId="10" type="noConversion"/>
  </si>
  <si>
    <t>B</t>
    <phoneticPr fontId="10" type="noConversion"/>
  </si>
  <si>
    <t>Same Actor &amp; Provided Privilege</t>
    <phoneticPr fontId="10" type="noConversion"/>
  </si>
  <si>
    <t>Guide Word</t>
    <phoneticPr fontId="10" type="noConversion"/>
  </si>
  <si>
    <t>Guide Word Meaning</t>
    <phoneticPr fontId="10" type="noConversion"/>
  </si>
  <si>
    <t>Variation</t>
    <phoneticPr fontId="10" type="noConversion"/>
  </si>
  <si>
    <t>Security Objectives Variation Would Help Attacker Achieve</t>
    <phoneticPr fontId="10" type="noConversion"/>
  </si>
  <si>
    <t>Starting Row</t>
    <phoneticPr fontId="10" type="noConversion"/>
  </si>
  <si>
    <t>Flag Column</t>
    <phoneticPr fontId="10" type="noConversion"/>
  </si>
  <si>
    <t>Description</t>
    <phoneticPr fontId="10" type="noConversion"/>
  </si>
  <si>
    <t>R</t>
    <phoneticPr fontId="10" type="noConversion"/>
  </si>
  <si>
    <t>D</t>
    <phoneticPr fontId="10" type="noConversion"/>
  </si>
  <si>
    <t>X</t>
    <phoneticPr fontId="10" type="noConversion"/>
  </si>
  <si>
    <t>Row Number</t>
    <phoneticPr fontId="10" type="noConversion"/>
  </si>
  <si>
    <t>C</t>
    <phoneticPr fontId="10" type="noConversion"/>
  </si>
  <si>
    <t>Asset</t>
    <phoneticPr fontId="10" type="noConversion"/>
  </si>
  <si>
    <t>Shared Data</t>
    <phoneticPr fontId="10" type="noConversion"/>
  </si>
  <si>
    <t>Shared Connection</t>
    <phoneticPr fontId="10" type="noConversion"/>
  </si>
  <si>
    <t>Starting Row</t>
    <phoneticPr fontId="10" type="noConversion"/>
  </si>
  <si>
    <t>Object Index</t>
    <phoneticPr fontId="10" type="noConversion"/>
  </si>
  <si>
    <t>Favored User?</t>
    <phoneticPr fontId="10" type="noConversion"/>
  </si>
  <si>
    <t>Used by System?</t>
    <phoneticPr fontId="10" type="noConversion"/>
  </si>
  <si>
    <t>Attacker?</t>
    <phoneticPr fontId="10" type="noConversion"/>
  </si>
  <si>
    <t>Authenticated?</t>
    <phoneticPr fontId="10" type="noConversion"/>
  </si>
  <si>
    <t>Shared?</t>
    <phoneticPr fontId="10" type="noConversion"/>
  </si>
  <si>
    <t>Shared Resources?</t>
    <phoneticPr fontId="10" type="noConversion"/>
  </si>
  <si>
    <t>Description</t>
    <phoneticPr fontId="10" type="noConversion"/>
  </si>
  <si>
    <t>Business Requirements</t>
    <phoneticPr fontId="10" type="noConversion"/>
  </si>
  <si>
    <t>Components and Connections</t>
    <phoneticPr fontId="10" type="noConversion"/>
  </si>
  <si>
    <t>Use Cases or Sequence Diagrams</t>
    <phoneticPr fontId="10" type="noConversion"/>
  </si>
  <si>
    <t>OSI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</si>
</sst>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Verdana"/>
    </font>
    <font>
      <sz val="10"/>
      <name val="Verdana"/>
    </font>
    <font>
      <b/>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8"/>
      <name val="Verdana"/>
    </font>
    <font>
      <b/>
      <sz val="12"/>
      <name val="Verdana"/>
    </font>
    <font>
      <sz val="6"/>
      <name val="Verdana"/>
    </font>
    <font>
      <sz val="6"/>
      <color indexed="10"/>
      <name val="Verdana"/>
    </font>
    <font>
      <sz val="10"/>
      <color indexed="10"/>
      <name val="Verdana"/>
      <family val="2"/>
    </font>
    <font>
      <sz val="9"/>
      <color indexed="81"/>
      <name val="Verdana"/>
    </font>
    <font>
      <b/>
      <sz val="9"/>
      <color indexed="81"/>
      <name val="Verdana"/>
    </font>
    <font>
      <b/>
      <sz val="18"/>
      <name val="Verdana"/>
    </font>
    <font>
      <sz val="10"/>
      <color indexed="8"/>
      <name val="Verdana"/>
    </font>
    <font>
      <b/>
      <sz val="14"/>
      <name val="Verdana"/>
    </font>
    <font>
      <u/>
      <sz val="10"/>
      <color theme="10"/>
      <name val="Verdana"/>
    </font>
    <font>
      <u/>
      <sz val="10"/>
      <color theme="11"/>
      <name val="Verdana"/>
    </font>
  </fonts>
  <fills count="10">
    <fill>
      <patternFill patternType="none"/>
    </fill>
    <fill>
      <patternFill patternType="gray125"/>
    </fill>
    <fill>
      <patternFill patternType="solid">
        <fgColor indexed="44"/>
        <bgColor indexed="64"/>
      </patternFill>
    </fill>
    <fill>
      <patternFill patternType="solid">
        <fgColor indexed="15"/>
        <bgColor indexed="64"/>
      </patternFill>
    </fill>
    <fill>
      <patternFill patternType="solid">
        <fgColor indexed="43"/>
        <bgColor indexed="64"/>
      </patternFill>
    </fill>
    <fill>
      <patternFill patternType="gray0625">
        <bgColor indexed="43"/>
      </patternFill>
    </fill>
    <fill>
      <patternFill patternType="lightUp">
        <bgColor indexed="15"/>
      </patternFill>
    </fill>
    <fill>
      <patternFill patternType="lightUp">
        <bgColor indexed="44"/>
      </patternFill>
    </fill>
    <fill>
      <patternFill patternType="solid">
        <fgColor indexed="22"/>
        <bgColor indexed="64"/>
      </patternFill>
    </fill>
    <fill>
      <patternFill patternType="solid">
        <fgColor indexed="10"/>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bottom style="thin">
        <color auto="1"/>
      </bottom>
      <diagonal/>
    </border>
    <border>
      <left style="thick">
        <color auto="1"/>
      </left>
      <right/>
      <top style="thin">
        <color auto="1"/>
      </top>
      <bottom/>
      <diagonal/>
    </border>
    <border>
      <left style="thick">
        <color auto="1"/>
      </left>
      <right/>
      <top/>
      <bottom style="thin">
        <color auto="1"/>
      </bottom>
      <diagonal/>
    </border>
    <border>
      <left style="thin">
        <color auto="1"/>
      </left>
      <right/>
      <top/>
      <bottom/>
      <diagonal/>
    </border>
    <border>
      <left style="thick">
        <color auto="1"/>
      </left>
      <right/>
      <top/>
      <bottom/>
      <diagonal/>
    </border>
    <border>
      <left style="thick">
        <color auto="1"/>
      </left>
      <right style="dashed">
        <color auto="1"/>
      </right>
      <top style="thin">
        <color auto="1"/>
      </top>
      <bottom style="thin">
        <color auto="1"/>
      </bottom>
      <diagonal/>
    </border>
    <border>
      <left style="dashed">
        <color auto="1"/>
      </left>
      <right/>
      <top style="thin">
        <color auto="1"/>
      </top>
      <bottom style="thin">
        <color auto="1"/>
      </bottom>
      <diagonal/>
    </border>
    <border>
      <left/>
      <right style="thick">
        <color auto="1"/>
      </right>
      <top/>
      <bottom style="thin">
        <color auto="1"/>
      </bottom>
      <diagonal/>
    </border>
    <border>
      <left style="dashed">
        <color auto="1"/>
      </left>
      <right style="dashed">
        <color auto="1"/>
      </right>
      <top style="thin">
        <color auto="1"/>
      </top>
      <bottom style="thin">
        <color auto="1"/>
      </bottom>
      <diagonal/>
    </border>
    <border>
      <left/>
      <right style="thin">
        <color auto="1"/>
      </right>
      <top/>
      <bottom/>
      <diagonal/>
    </border>
    <border>
      <left/>
      <right/>
      <top style="thin">
        <color auto="1"/>
      </top>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n">
        <color auto="1"/>
      </left>
      <right style="dashed">
        <color auto="1"/>
      </right>
      <top style="thin">
        <color auto="1"/>
      </top>
      <bottom style="thin">
        <color auto="1"/>
      </bottom>
      <diagonal/>
    </border>
    <border>
      <left style="thick">
        <color auto="1"/>
      </left>
      <right style="thin">
        <color auto="1"/>
      </right>
      <top/>
      <bottom style="thin">
        <color auto="1"/>
      </bottom>
      <diagonal/>
    </border>
    <border>
      <left style="thick">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bottom/>
      <diagonal/>
    </border>
    <border>
      <left style="thin">
        <color auto="1"/>
      </left>
      <right style="thick">
        <color auto="1"/>
      </right>
      <top/>
      <bottom/>
      <diagonal/>
    </border>
    <border>
      <left style="thin">
        <color auto="1"/>
      </left>
      <right style="thick">
        <color auto="1"/>
      </right>
      <top style="thin">
        <color auto="1"/>
      </top>
      <bottom style="thin">
        <color auto="1"/>
      </bottom>
      <diagonal/>
    </border>
    <border>
      <left style="mediumDashed">
        <color auto="1"/>
      </left>
      <right style="thin">
        <color auto="1"/>
      </right>
      <top style="thin">
        <color auto="1"/>
      </top>
      <bottom/>
      <diagonal/>
    </border>
    <border>
      <left style="mediumDashed">
        <color auto="1"/>
      </left>
      <right style="thin">
        <color auto="1"/>
      </right>
      <top/>
      <bottom/>
      <diagonal/>
    </border>
    <border>
      <left style="mediumDashed">
        <color auto="1"/>
      </left>
      <right style="thin">
        <color auto="1"/>
      </right>
      <top style="thin">
        <color auto="1"/>
      </top>
      <bottom style="thin">
        <color auto="1"/>
      </bottom>
      <diagonal/>
    </border>
    <border>
      <left style="mediumDashed">
        <color auto="1"/>
      </left>
      <right/>
      <top style="thin">
        <color auto="1"/>
      </top>
      <bottom style="thin">
        <color auto="1"/>
      </bottom>
      <diagonal/>
    </border>
  </borders>
  <cellStyleXfs count="5">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253">
    <xf numFmtId="0" fontId="0" fillId="0" borderId="0" xfId="0"/>
    <xf numFmtId="0" fontId="9"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11" fillId="3" borderId="1" xfId="0" applyFont="1" applyFill="1" applyBorder="1" applyAlignment="1">
      <alignment wrapText="1"/>
    </xf>
    <xf numFmtId="0" fontId="11" fillId="3" borderId="1" xfId="0" applyFont="1" applyFill="1" applyBorder="1" applyAlignment="1">
      <alignment horizontal="center" wrapText="1"/>
    </xf>
    <xf numFmtId="0" fontId="11" fillId="3" borderId="1" xfId="0" applyFont="1" applyFill="1" applyBorder="1" applyAlignment="1">
      <alignment textRotation="90" wrapText="1"/>
    </xf>
    <xf numFmtId="0" fontId="11" fillId="3" borderId="9" xfId="0" applyFont="1" applyFill="1" applyBorder="1" applyAlignment="1">
      <alignment vertical="top" wrapText="1"/>
    </xf>
    <xf numFmtId="0" fontId="11" fillId="3" borderId="10" xfId="0" applyFont="1" applyFill="1" applyBorder="1" applyAlignment="1">
      <alignment vertical="top" wrapText="1"/>
    </xf>
    <xf numFmtId="0" fontId="11" fillId="3" borderId="7" xfId="0" applyFont="1" applyFill="1" applyBorder="1" applyAlignment="1">
      <alignment vertical="top" wrapText="1"/>
    </xf>
    <xf numFmtId="0" fontId="11" fillId="3" borderId="8" xfId="0" applyFont="1" applyFill="1" applyBorder="1" applyAlignment="1">
      <alignment vertical="top" wrapText="1"/>
    </xf>
    <xf numFmtId="0" fontId="11" fillId="3" borderId="1" xfId="0" applyFont="1" applyFill="1" applyBorder="1" applyAlignment="1">
      <alignment vertical="top" wrapText="1"/>
    </xf>
    <xf numFmtId="0" fontId="11" fillId="3" borderId="4" xfId="0" applyFont="1" applyFill="1" applyBorder="1" applyAlignment="1">
      <alignment wrapText="1"/>
    </xf>
    <xf numFmtId="0" fontId="11" fillId="3" borderId="6" xfId="0" applyFont="1" applyFill="1" applyBorder="1" applyAlignment="1">
      <alignment wrapText="1"/>
    </xf>
    <xf numFmtId="0" fontId="11" fillId="3" borderId="5" xfId="0" applyFont="1" applyFill="1" applyBorder="1" applyAlignment="1">
      <alignment wrapText="1"/>
    </xf>
    <xf numFmtId="0" fontId="11" fillId="3" borderId="13" xfId="0" applyFont="1" applyFill="1" applyBorder="1" applyAlignment="1">
      <alignment wrapText="1"/>
    </xf>
    <xf numFmtId="0" fontId="11" fillId="3" borderId="6" xfId="0" applyFont="1" applyFill="1" applyBorder="1" applyAlignment="1">
      <alignment horizontal="left" textRotation="90" wrapText="1"/>
    </xf>
    <xf numFmtId="0" fontId="11" fillId="3" borderId="5" xfId="0" applyFont="1" applyFill="1" applyBorder="1" applyAlignment="1">
      <alignment horizontal="left" textRotation="90" wrapText="1"/>
    </xf>
    <xf numFmtId="0" fontId="11" fillId="3" borderId="6" xfId="0" applyFont="1" applyFill="1" applyBorder="1" applyAlignment="1">
      <alignment horizontal="center" wrapText="1"/>
    </xf>
    <xf numFmtId="0" fontId="11" fillId="6" borderId="5" xfId="0" applyFont="1" applyFill="1" applyBorder="1" applyAlignment="1">
      <alignment horizontal="left" textRotation="90" wrapText="1"/>
    </xf>
    <xf numFmtId="0" fontId="7" fillId="7" borderId="1" xfId="0" applyFont="1" applyFill="1" applyBorder="1"/>
    <xf numFmtId="0" fontId="11" fillId="6" borderId="15" xfId="0" applyFont="1" applyFill="1" applyBorder="1" applyAlignment="1">
      <alignment horizontal="left" textRotation="90" wrapText="1"/>
    </xf>
    <xf numFmtId="0" fontId="11" fillId="6" borderId="6" xfId="0" applyFont="1" applyFill="1" applyBorder="1" applyAlignment="1">
      <alignment textRotation="90" wrapText="1"/>
    </xf>
    <xf numFmtId="0" fontId="11" fillId="3" borderId="16" xfId="0" applyFont="1" applyFill="1" applyBorder="1" applyAlignment="1">
      <alignment wrapText="1"/>
    </xf>
    <xf numFmtId="0" fontId="11" fillId="6" borderId="5" xfId="0" applyFont="1" applyFill="1" applyBorder="1" applyAlignment="1">
      <alignment wrapText="1"/>
    </xf>
    <xf numFmtId="0" fontId="11" fillId="5" borderId="6" xfId="0" applyFont="1" applyFill="1" applyBorder="1" applyAlignment="1">
      <alignment horizontal="left" textRotation="90" wrapText="1"/>
    </xf>
    <xf numFmtId="0" fontId="7" fillId="7" borderId="6" xfId="0" applyFont="1" applyFill="1" applyBorder="1"/>
    <xf numFmtId="0" fontId="11" fillId="7" borderId="6" xfId="0" applyFont="1" applyFill="1" applyBorder="1"/>
    <xf numFmtId="0" fontId="5" fillId="7" borderId="3" xfId="0" applyFont="1" applyFill="1" applyBorder="1" applyAlignment="1">
      <alignment horizontal="left" textRotation="90"/>
    </xf>
    <xf numFmtId="0" fontId="11" fillId="6" borderId="1" xfId="0" applyFont="1" applyFill="1" applyBorder="1" applyAlignment="1">
      <alignment wrapText="1"/>
    </xf>
    <xf numFmtId="0" fontId="11" fillId="6" borderId="5" xfId="0" applyFont="1" applyFill="1" applyBorder="1" applyAlignment="1">
      <alignment textRotation="90" wrapText="1"/>
    </xf>
    <xf numFmtId="0" fontId="12" fillId="7" borderId="1" xfId="0" applyFont="1" applyFill="1" applyBorder="1"/>
    <xf numFmtId="0" fontId="11" fillId="3" borderId="1" xfId="0" applyFont="1" applyFill="1" applyBorder="1" applyAlignment="1">
      <alignment wrapText="1"/>
    </xf>
    <xf numFmtId="0" fontId="11" fillId="6" borderId="21" xfId="0" applyFont="1" applyFill="1" applyBorder="1" applyAlignment="1">
      <alignment horizontal="left" textRotation="90" wrapText="1"/>
    </xf>
    <xf numFmtId="0" fontId="11" fillId="6" borderId="6" xfId="0" applyFont="1" applyFill="1" applyBorder="1" applyAlignment="1">
      <alignment horizontal="left" textRotation="90" wrapText="1"/>
    </xf>
    <xf numFmtId="0" fontId="11" fillId="6" borderId="4" xfId="0" applyFont="1" applyFill="1" applyBorder="1" applyAlignment="1">
      <alignment wrapText="1"/>
    </xf>
    <xf numFmtId="0" fontId="11" fillId="3" borderId="4" xfId="0" applyFont="1" applyFill="1" applyBorder="1" applyAlignment="1">
      <alignment horizontal="left" textRotation="90" wrapText="1"/>
    </xf>
    <xf numFmtId="0" fontId="11" fillId="6" borderId="1" xfId="0" applyFont="1" applyFill="1" applyBorder="1" applyAlignment="1">
      <alignment horizontal="left" textRotation="90" wrapText="1"/>
    </xf>
    <xf numFmtId="0" fontId="4" fillId="5" borderId="4" xfId="0" applyFont="1" applyFill="1" applyBorder="1" applyAlignment="1">
      <alignment horizontal="left" textRotation="90" wrapText="1"/>
    </xf>
    <xf numFmtId="0" fontId="12" fillId="7" borderId="6" xfId="0" applyFont="1" applyFill="1" applyBorder="1"/>
    <xf numFmtId="0" fontId="11" fillId="3" borderId="24" xfId="0" applyFont="1" applyFill="1" applyBorder="1" applyAlignment="1">
      <alignment wrapText="1"/>
    </xf>
    <xf numFmtId="0" fontId="4" fillId="4" borderId="1" xfId="0" applyFont="1" applyFill="1" applyBorder="1" applyAlignment="1">
      <alignment vertical="top" wrapText="1"/>
    </xf>
    <xf numFmtId="0" fontId="7" fillId="4" borderId="1" xfId="0" applyFont="1" applyFill="1" applyBorder="1" applyAlignment="1">
      <alignment vertical="top" wrapText="1"/>
    </xf>
    <xf numFmtId="0" fontId="13" fillId="4" borderId="1" xfId="0" applyFont="1" applyFill="1" applyBorder="1" applyAlignment="1">
      <alignment vertical="top"/>
    </xf>
    <xf numFmtId="0" fontId="13" fillId="4" borderId="2" xfId="0" applyFont="1" applyFill="1" applyBorder="1" applyAlignment="1">
      <alignment vertical="top"/>
    </xf>
    <xf numFmtId="0" fontId="14" fillId="4" borderId="1" xfId="0" applyFont="1" applyFill="1" applyBorder="1" applyAlignment="1">
      <alignment vertical="top" wrapText="1"/>
    </xf>
    <xf numFmtId="0" fontId="7" fillId="7" borderId="1" xfId="0" applyFont="1" applyFill="1" applyBorder="1" applyAlignment="1">
      <alignment vertical="top"/>
    </xf>
    <xf numFmtId="0" fontId="0" fillId="0" borderId="0" xfId="0" applyAlignment="1">
      <alignment vertical="top"/>
    </xf>
    <xf numFmtId="0" fontId="7" fillId="7" borderId="7" xfId="0" applyFont="1" applyFill="1" applyBorder="1" applyAlignment="1">
      <alignment vertical="top"/>
    </xf>
    <xf numFmtId="0" fontId="14" fillId="4" borderId="17" xfId="0" applyFont="1" applyFill="1" applyBorder="1" applyAlignment="1">
      <alignment vertical="top" wrapText="1"/>
    </xf>
    <xf numFmtId="0" fontId="14" fillId="4" borderId="18" xfId="0" applyFont="1" applyFill="1" applyBorder="1" applyAlignment="1">
      <alignment vertical="top" wrapText="1"/>
    </xf>
    <xf numFmtId="0" fontId="14" fillId="4" borderId="11" xfId="0" applyFont="1" applyFill="1" applyBorder="1" applyAlignment="1">
      <alignment vertical="top" wrapText="1"/>
    </xf>
    <xf numFmtId="0" fontId="14" fillId="4" borderId="3" xfId="0" applyFont="1" applyFill="1" applyBorder="1" applyAlignment="1">
      <alignment vertical="top" wrapText="1"/>
    </xf>
    <xf numFmtId="0" fontId="14" fillId="4" borderId="20" xfId="0" applyFont="1" applyFill="1" applyBorder="1" applyAlignment="1">
      <alignment vertical="top" wrapText="1"/>
    </xf>
    <xf numFmtId="0" fontId="6" fillId="4" borderId="1" xfId="0" applyFont="1" applyFill="1" applyBorder="1" applyAlignment="1">
      <alignment vertical="top" wrapText="1"/>
    </xf>
    <xf numFmtId="0" fontId="7" fillId="5" borderId="1" xfId="0" applyFont="1" applyFill="1" applyBorder="1" applyAlignment="1">
      <alignment vertical="top" wrapText="1"/>
    </xf>
    <xf numFmtId="0" fontId="14" fillId="4" borderId="23" xfId="0" applyFont="1" applyFill="1" applyBorder="1" applyAlignment="1">
      <alignment vertical="top" wrapText="1"/>
    </xf>
    <xf numFmtId="0" fontId="14" fillId="4" borderId="25" xfId="0" applyFont="1" applyFill="1" applyBorder="1" applyAlignment="1">
      <alignment vertical="top" wrapText="1"/>
    </xf>
    <xf numFmtId="0" fontId="11" fillId="3" borderId="26" xfId="0" applyFont="1" applyFill="1" applyBorder="1" applyAlignment="1">
      <alignment wrapText="1"/>
    </xf>
    <xf numFmtId="0" fontId="17" fillId="2" borderId="9"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4" fillId="7" borderId="2" xfId="0" applyFont="1" applyFill="1" applyBorder="1" applyAlignment="1">
      <alignment wrapText="1"/>
    </xf>
    <xf numFmtId="0" fontId="4" fillId="6" borderId="5" xfId="0" applyFont="1" applyFill="1" applyBorder="1" applyAlignment="1">
      <alignment textRotation="90" wrapText="1"/>
    </xf>
    <xf numFmtId="0" fontId="7" fillId="7" borderId="9" xfId="0" applyFont="1" applyFill="1" applyBorder="1" applyAlignment="1">
      <alignment vertical="top" wrapText="1"/>
    </xf>
    <xf numFmtId="0" fontId="7" fillId="7" borderId="22" xfId="0" applyFont="1" applyFill="1" applyBorder="1" applyAlignment="1">
      <alignment vertical="top" wrapText="1"/>
    </xf>
    <xf numFmtId="0" fontId="7" fillId="7" borderId="10" xfId="0" applyFont="1" applyFill="1" applyBorder="1" applyAlignment="1">
      <alignment vertical="top" wrapText="1"/>
    </xf>
    <xf numFmtId="0" fontId="7" fillId="7" borderId="7" xfId="0" applyFont="1" applyFill="1" applyBorder="1" applyAlignment="1">
      <alignment vertical="top" wrapText="1"/>
    </xf>
    <xf numFmtId="0" fontId="7" fillId="7" borderId="12" xfId="0" applyFont="1" applyFill="1" applyBorder="1" applyAlignment="1">
      <alignment vertical="top" wrapText="1"/>
    </xf>
    <xf numFmtId="0" fontId="7" fillId="7" borderId="8" xfId="0" applyFont="1" applyFill="1" applyBorder="1" applyAlignment="1">
      <alignment vertical="top" wrapText="1"/>
    </xf>
    <xf numFmtId="0" fontId="0" fillId="0" borderId="0" xfId="0" quotePrefix="1"/>
    <xf numFmtId="0" fontId="12" fillId="7" borderId="9" xfId="0" applyFont="1" applyFill="1" applyBorder="1"/>
    <xf numFmtId="0" fontId="12" fillId="7" borderId="22" xfId="0" applyFont="1" applyFill="1" applyBorder="1"/>
    <xf numFmtId="0" fontId="12" fillId="7" borderId="10" xfId="0" applyFont="1" applyFill="1" applyBorder="1"/>
    <xf numFmtId="0" fontId="12" fillId="7" borderId="7" xfId="0" applyFont="1" applyFill="1" applyBorder="1"/>
    <xf numFmtId="0" fontId="12" fillId="7" borderId="12" xfId="0" applyFont="1" applyFill="1" applyBorder="1"/>
    <xf numFmtId="0" fontId="12" fillId="7" borderId="8" xfId="0" applyFont="1" applyFill="1" applyBorder="1"/>
    <xf numFmtId="0" fontId="17" fillId="2" borderId="15" xfId="0" applyFont="1" applyFill="1" applyBorder="1" applyAlignment="1">
      <alignment horizontal="center" vertical="center" wrapText="1"/>
    </xf>
    <xf numFmtId="0" fontId="4" fillId="6" borderId="1" xfId="0" applyFont="1" applyFill="1" applyBorder="1" applyAlignment="1">
      <alignment wrapText="1"/>
    </xf>
    <xf numFmtId="0" fontId="11" fillId="6" borderId="7" xfId="0" applyFont="1" applyFill="1" applyBorder="1" applyAlignment="1">
      <alignment wrapText="1"/>
    </xf>
    <xf numFmtId="0" fontId="11" fillId="3" borderId="1" xfId="0" applyFont="1" applyFill="1" applyBorder="1" applyAlignment="1">
      <alignment horizontal="center" wrapText="1"/>
    </xf>
    <xf numFmtId="0" fontId="5" fillId="7" borderId="3" xfId="0" applyFont="1" applyFill="1" applyBorder="1" applyAlignment="1">
      <alignment horizontal="left" textRotation="90" wrapText="1"/>
    </xf>
    <xf numFmtId="0" fontId="11" fillId="6" borderId="4" xfId="0" applyFont="1" applyFill="1" applyBorder="1" applyAlignment="1">
      <alignment horizontal="left" wrapText="1"/>
    </xf>
    <xf numFmtId="0" fontId="7" fillId="7" borderId="7" xfId="0" applyFont="1" applyFill="1" applyBorder="1"/>
    <xf numFmtId="0" fontId="11" fillId="6" borderId="1" xfId="0" applyFont="1" applyFill="1" applyBorder="1" applyAlignment="1">
      <alignment horizontal="left" wrapText="1"/>
    </xf>
    <xf numFmtId="0" fontId="11" fillId="8" borderId="5" xfId="0" applyFont="1" applyFill="1" applyBorder="1" applyAlignment="1">
      <alignment vertical="top" wrapText="1"/>
    </xf>
    <xf numFmtId="0" fontId="11" fillId="6" borderId="15" xfId="0" applyFont="1" applyFill="1" applyBorder="1" applyAlignment="1">
      <alignment horizontal="left" wrapText="1"/>
    </xf>
    <xf numFmtId="0" fontId="11" fillId="6" borderId="5" xfId="0" applyFont="1" applyFill="1" applyBorder="1" applyAlignment="1">
      <alignment horizontal="left" wrapText="1"/>
    </xf>
    <xf numFmtId="0" fontId="7" fillId="7" borderId="9" xfId="0" applyFont="1" applyFill="1" applyBorder="1" applyAlignment="1">
      <alignment vertical="top"/>
    </xf>
    <xf numFmtId="0" fontId="7" fillId="7" borderId="22" xfId="0" applyFont="1" applyFill="1" applyBorder="1" applyAlignment="1">
      <alignment vertical="top"/>
    </xf>
    <xf numFmtId="0" fontId="7" fillId="7" borderId="10" xfId="0" applyFont="1" applyFill="1" applyBorder="1" applyAlignment="1">
      <alignment vertical="top"/>
    </xf>
    <xf numFmtId="0" fontId="7" fillId="7" borderId="12" xfId="0" applyFont="1" applyFill="1" applyBorder="1" applyAlignment="1">
      <alignment vertical="top"/>
    </xf>
    <xf numFmtId="0" fontId="7" fillId="7" borderId="8" xfId="0" applyFont="1" applyFill="1" applyBorder="1" applyAlignment="1">
      <alignment vertical="top"/>
    </xf>
    <xf numFmtId="0" fontId="11" fillId="6" borderId="29" xfId="0" applyFont="1" applyFill="1" applyBorder="1" applyAlignment="1">
      <alignment horizontal="left" wrapText="1"/>
    </xf>
    <xf numFmtId="0" fontId="11" fillId="6" borderId="30" xfId="0" applyFont="1" applyFill="1" applyBorder="1" applyAlignment="1">
      <alignment horizontal="left" wrapText="1"/>
    </xf>
    <xf numFmtId="0" fontId="7" fillId="7" borderId="23" xfId="0" applyFont="1" applyFill="1" applyBorder="1" applyAlignment="1">
      <alignment vertical="top"/>
    </xf>
    <xf numFmtId="0" fontId="7" fillId="7" borderId="31" xfId="0" applyFont="1" applyFill="1" applyBorder="1" applyAlignment="1">
      <alignment vertical="top"/>
    </xf>
    <xf numFmtId="0" fontId="11" fillId="6" borderId="31" xfId="0" applyFont="1" applyFill="1" applyBorder="1" applyAlignment="1">
      <alignment wrapText="1"/>
    </xf>
    <xf numFmtId="0" fontId="7" fillId="7" borderId="31" xfId="0" applyNumberFormat="1" applyFont="1" applyFill="1" applyBorder="1" applyAlignment="1">
      <alignment vertical="top"/>
    </xf>
    <xf numFmtId="0" fontId="7" fillId="7" borderId="23" xfId="0" applyNumberFormat="1" applyFont="1" applyFill="1" applyBorder="1" applyAlignment="1">
      <alignment vertical="top"/>
    </xf>
    <xf numFmtId="0" fontId="0" fillId="0" borderId="0" xfId="0" applyNumberFormat="1"/>
    <xf numFmtId="0" fontId="7" fillId="7" borderId="1" xfId="0" applyNumberFormat="1" applyFont="1" applyFill="1" applyBorder="1" applyAlignment="1">
      <alignment vertical="top"/>
    </xf>
    <xf numFmtId="0" fontId="13" fillId="9" borderId="9" xfId="0" applyFont="1" applyFill="1" applyBorder="1" applyAlignment="1">
      <alignment wrapText="1"/>
    </xf>
    <xf numFmtId="0" fontId="13" fillId="9" borderId="22" xfId="0" applyFont="1" applyFill="1" applyBorder="1" applyAlignment="1">
      <alignment wrapText="1"/>
    </xf>
    <xf numFmtId="0" fontId="13" fillId="9" borderId="10" xfId="0" applyFont="1" applyFill="1" applyBorder="1" applyAlignment="1">
      <alignment wrapText="1"/>
    </xf>
    <xf numFmtId="0" fontId="13" fillId="9" borderId="7" xfId="0" applyFont="1" applyFill="1" applyBorder="1" applyAlignment="1">
      <alignment wrapText="1"/>
    </xf>
    <xf numFmtId="0" fontId="13" fillId="9" borderId="12" xfId="0" applyFont="1" applyFill="1" applyBorder="1" applyAlignment="1">
      <alignment wrapText="1"/>
    </xf>
    <xf numFmtId="0" fontId="13" fillId="9" borderId="8" xfId="0" applyFont="1" applyFill="1" applyBorder="1" applyAlignment="1">
      <alignment wrapText="1"/>
    </xf>
    <xf numFmtId="0" fontId="11" fillId="6" borderId="2" xfId="0" applyFont="1" applyFill="1" applyBorder="1" applyAlignment="1">
      <alignment horizontal="center" wrapText="1"/>
    </xf>
    <xf numFmtId="0" fontId="11" fillId="3" borderId="7" xfId="0" applyFont="1" applyFill="1" applyBorder="1" applyAlignment="1">
      <alignment wrapText="1"/>
    </xf>
    <xf numFmtId="0" fontId="4" fillId="6" borderId="1" xfId="0" applyFont="1" applyFill="1" applyBorder="1" applyAlignment="1">
      <alignment wrapText="1"/>
    </xf>
    <xf numFmtId="0" fontId="11" fillId="6" borderId="1" xfId="0" applyFont="1" applyFill="1" applyBorder="1" applyAlignment="1">
      <alignment wrapText="1"/>
    </xf>
    <xf numFmtId="0" fontId="11" fillId="3" borderId="6" xfId="0" applyFont="1" applyFill="1" applyBorder="1" applyAlignment="1">
      <alignment wrapText="1"/>
    </xf>
    <xf numFmtId="0" fontId="13" fillId="9" borderId="9" xfId="0" applyFont="1" applyFill="1" applyBorder="1"/>
    <xf numFmtId="0" fontId="13" fillId="9" borderId="22" xfId="0" applyFont="1" applyFill="1" applyBorder="1"/>
    <xf numFmtId="0" fontId="13" fillId="9" borderId="10" xfId="0" applyFont="1" applyFill="1" applyBorder="1"/>
    <xf numFmtId="0" fontId="13" fillId="9" borderId="7" xfId="0" applyFont="1" applyFill="1" applyBorder="1"/>
    <xf numFmtId="0" fontId="13" fillId="9" borderId="12" xfId="0" applyFont="1" applyFill="1" applyBorder="1"/>
    <xf numFmtId="0" fontId="13" fillId="9" borderId="8" xfId="0" applyFont="1" applyFill="1" applyBorder="1"/>
    <xf numFmtId="0" fontId="11" fillId="8" borderId="4" xfId="0" applyFont="1" applyFill="1" applyBorder="1" applyAlignment="1">
      <alignment horizontal="left" textRotation="90" wrapText="1"/>
    </xf>
    <xf numFmtId="0" fontId="3" fillId="6" borderId="4" xfId="0" applyFont="1" applyFill="1" applyBorder="1" applyAlignment="1">
      <alignment textRotation="90" wrapText="1"/>
    </xf>
    <xf numFmtId="0" fontId="10" fillId="7" borderId="23" xfId="0" applyNumberFormat="1" applyFont="1" applyFill="1" applyBorder="1" applyAlignment="1">
      <alignment vertical="top"/>
    </xf>
    <xf numFmtId="0" fontId="10" fillId="7" borderId="1" xfId="0" applyNumberFormat="1" applyFont="1" applyFill="1" applyBorder="1" applyAlignment="1">
      <alignment vertical="top"/>
    </xf>
    <xf numFmtId="0" fontId="10" fillId="7" borderId="1" xfId="0" applyFont="1" applyFill="1" applyBorder="1" applyAlignment="1">
      <alignment vertical="top"/>
    </xf>
    <xf numFmtId="0" fontId="10" fillId="7" borderId="31" xfId="0" applyFont="1" applyFill="1" applyBorder="1" applyAlignment="1">
      <alignment vertical="top"/>
    </xf>
    <xf numFmtId="0" fontId="10" fillId="7" borderId="23" xfId="0" applyFont="1" applyFill="1" applyBorder="1" applyAlignment="1">
      <alignment vertical="top"/>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20" xfId="0" applyFont="1" applyFill="1" applyBorder="1" applyAlignment="1">
      <alignment vertical="top" wrapText="1"/>
    </xf>
    <xf numFmtId="0" fontId="7" fillId="7" borderId="1" xfId="0" applyFont="1" applyFill="1" applyBorder="1" applyAlignment="1">
      <alignment wrapText="1"/>
    </xf>
    <xf numFmtId="0" fontId="0" fillId="0" borderId="0" xfId="0" applyAlignment="1">
      <alignment wrapText="1"/>
    </xf>
    <xf numFmtId="0" fontId="3" fillId="7" borderId="3" xfId="0" applyFont="1" applyFill="1" applyBorder="1" applyAlignment="1">
      <alignment horizontal="left" textRotation="90" wrapText="1"/>
    </xf>
    <xf numFmtId="0" fontId="7" fillId="7" borderId="1" xfId="0" applyFont="1" applyFill="1" applyBorder="1" applyAlignment="1">
      <alignment vertical="top" wrapText="1"/>
    </xf>
    <xf numFmtId="0" fontId="11" fillId="6" borderId="15" xfId="0" applyFont="1" applyFill="1" applyBorder="1" applyAlignment="1">
      <alignment horizontal="center" wrapText="1"/>
    </xf>
    <xf numFmtId="0" fontId="11" fillId="6" borderId="6" xfId="0" applyFont="1" applyFill="1" applyBorder="1" applyAlignment="1">
      <alignment horizontal="center" wrapText="1"/>
    </xf>
    <xf numFmtId="0" fontId="11" fillId="6" borderId="4" xfId="0" applyFont="1" applyFill="1" applyBorder="1" applyAlignment="1">
      <alignment horizontal="left" textRotation="90" wrapText="1"/>
    </xf>
    <xf numFmtId="0" fontId="3" fillId="6" borderId="4" xfId="0" applyFont="1" applyFill="1" applyBorder="1" applyAlignment="1">
      <alignment wrapText="1"/>
    </xf>
    <xf numFmtId="0" fontId="11" fillId="3" borderId="0" xfId="0" applyFont="1" applyFill="1" applyBorder="1" applyAlignment="1">
      <alignment wrapText="1"/>
    </xf>
    <xf numFmtId="0" fontId="7" fillId="7" borderId="6" xfId="0" applyFont="1" applyFill="1" applyBorder="1" applyAlignment="1">
      <alignment wrapText="1"/>
    </xf>
    <xf numFmtId="0" fontId="11" fillId="3" borderId="5" xfId="0" applyFont="1" applyFill="1" applyBorder="1" applyAlignment="1">
      <alignment horizontal="left" wrapText="1"/>
    </xf>
    <xf numFmtId="0" fontId="18" fillId="8" borderId="1" xfId="0" applyFont="1" applyFill="1" applyBorder="1" applyAlignment="1">
      <alignment vertical="top" wrapText="1"/>
    </xf>
    <xf numFmtId="0" fontId="11" fillId="6" borderId="0" xfId="0" applyFont="1" applyFill="1" applyBorder="1" applyAlignment="1">
      <alignment wrapText="1"/>
    </xf>
    <xf numFmtId="0" fontId="11" fillId="3" borderId="15" xfId="0" applyFont="1" applyFill="1" applyBorder="1" applyAlignment="1">
      <alignment wrapText="1"/>
    </xf>
    <xf numFmtId="0" fontId="11" fillId="3" borderId="15" xfId="0" applyFont="1" applyFill="1" applyBorder="1" applyAlignment="1">
      <alignment horizontal="left" wrapText="1"/>
    </xf>
    <xf numFmtId="0" fontId="14" fillId="4" borderId="2" xfId="0" applyFont="1" applyFill="1" applyBorder="1" applyAlignment="1">
      <alignment vertical="top" wrapText="1"/>
    </xf>
    <xf numFmtId="0" fontId="11" fillId="3" borderId="26" xfId="0" applyFont="1" applyFill="1" applyBorder="1" applyAlignment="1">
      <alignment horizontal="left" textRotation="90" wrapText="1"/>
    </xf>
    <xf numFmtId="0" fontId="11" fillId="3" borderId="9" xfId="0" applyFont="1" applyFill="1" applyBorder="1" applyAlignment="1">
      <alignment wrapText="1"/>
    </xf>
    <xf numFmtId="0" fontId="11" fillId="3" borderId="32" xfId="0" applyFont="1" applyFill="1" applyBorder="1" applyAlignment="1">
      <alignment wrapText="1"/>
    </xf>
    <xf numFmtId="0" fontId="11" fillId="3" borderId="33" xfId="0" applyFont="1" applyFill="1" applyBorder="1" applyAlignment="1">
      <alignment wrapText="1"/>
    </xf>
    <xf numFmtId="0" fontId="14" fillId="4" borderId="34" xfId="0" applyFont="1" applyFill="1" applyBorder="1" applyAlignment="1">
      <alignment vertical="top" wrapText="1"/>
    </xf>
    <xf numFmtId="0" fontId="11" fillId="6" borderId="1" xfId="0" applyFont="1" applyFill="1" applyBorder="1" applyAlignment="1">
      <alignment wrapText="1"/>
    </xf>
    <xf numFmtId="0" fontId="0" fillId="0" borderId="0" xfId="0" applyFill="1" applyAlignment="1">
      <alignment vertical="top" wrapText="1"/>
    </xf>
    <xf numFmtId="0" fontId="11" fillId="8" borderId="1" xfId="0" applyFont="1" applyFill="1" applyBorder="1" applyAlignment="1">
      <alignment horizontal="left" textRotation="90" wrapText="1"/>
    </xf>
    <xf numFmtId="0" fontId="11" fillId="8" borderId="27" xfId="0" applyFont="1" applyFill="1" applyBorder="1" applyAlignment="1">
      <alignment horizontal="left" textRotation="90" wrapText="1"/>
    </xf>
    <xf numFmtId="0" fontId="14" fillId="4" borderId="35" xfId="0" applyFont="1" applyFill="1" applyBorder="1" applyAlignment="1">
      <alignment vertical="top" wrapText="1"/>
    </xf>
    <xf numFmtId="0" fontId="2" fillId="6" borderId="4" xfId="0" applyFont="1" applyFill="1" applyBorder="1" applyAlignment="1">
      <alignment wrapText="1"/>
    </xf>
    <xf numFmtId="0" fontId="0" fillId="7" borderId="23" xfId="0" applyFill="1" applyBorder="1" applyAlignment="1">
      <alignment vertical="top"/>
    </xf>
    <xf numFmtId="0" fontId="1" fillId="4" borderId="1" xfId="0" applyFont="1" applyFill="1" applyBorder="1" applyAlignment="1">
      <alignment vertical="top" wrapText="1"/>
    </xf>
    <xf numFmtId="0" fontId="11" fillId="6" borderId="27" xfId="0" applyFont="1" applyFill="1"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11" fillId="6" borderId="2" xfId="0" applyFont="1" applyFill="1" applyBorder="1" applyAlignment="1">
      <alignment horizontal="left" wrapText="1"/>
    </xf>
    <xf numFmtId="0" fontId="0" fillId="0" borderId="11" xfId="0" applyBorder="1" applyAlignment="1">
      <alignment horizontal="left"/>
    </xf>
    <xf numFmtId="0" fontId="0" fillId="0" borderId="11" xfId="0" applyBorder="1" applyAlignment="1"/>
    <xf numFmtId="0" fontId="0" fillId="0" borderId="3" xfId="0" applyBorder="1" applyAlignment="1"/>
    <xf numFmtId="0" fontId="11" fillId="6" borderId="2" xfId="0" applyFont="1" applyFill="1" applyBorder="1" applyAlignment="1">
      <alignment horizontal="center" wrapText="1"/>
    </xf>
    <xf numFmtId="0" fontId="11" fillId="6" borderId="7" xfId="0" applyFont="1" applyFill="1" applyBorder="1" applyAlignment="1">
      <alignment horizontal="left" wrapText="1"/>
    </xf>
    <xf numFmtId="0" fontId="0" fillId="0" borderId="8" xfId="0" applyBorder="1" applyAlignment="1">
      <alignment horizontal="left"/>
    </xf>
    <xf numFmtId="0" fontId="0" fillId="0" borderId="11" xfId="0" applyBorder="1" applyAlignment="1">
      <alignment horizontal="center"/>
    </xf>
    <xf numFmtId="0" fontId="0" fillId="0" borderId="3" xfId="0" applyBorder="1" applyAlignment="1">
      <alignment horizontal="center"/>
    </xf>
    <xf numFmtId="0" fontId="11" fillId="3" borderId="7" xfId="0" applyFont="1" applyFill="1" applyBorder="1" applyAlignment="1">
      <alignment wrapText="1"/>
    </xf>
    <xf numFmtId="0" fontId="11" fillId="3" borderId="12" xfId="0" applyFont="1" applyFill="1" applyBorder="1" applyAlignment="1">
      <alignment wrapText="1"/>
    </xf>
    <xf numFmtId="0" fontId="11" fillId="3" borderId="19" xfId="0" applyFont="1" applyFill="1" applyBorder="1" applyAlignment="1">
      <alignment wrapText="1"/>
    </xf>
    <xf numFmtId="0" fontId="11" fillId="3" borderId="2" xfId="0" applyFont="1" applyFill="1" applyBorder="1" applyAlignment="1">
      <alignment wrapText="1"/>
    </xf>
    <xf numFmtId="0" fontId="11" fillId="3" borderId="11" xfId="0" applyFont="1" applyFill="1" applyBorder="1" applyAlignment="1">
      <alignment wrapText="1"/>
    </xf>
    <xf numFmtId="0" fontId="11" fillId="3" borderId="3" xfId="0" applyFont="1" applyFill="1" applyBorder="1" applyAlignment="1">
      <alignment wrapText="1"/>
    </xf>
    <xf numFmtId="0" fontId="11" fillId="3" borderId="14" xfId="0" applyFont="1" applyFill="1" applyBorder="1" applyAlignment="1">
      <alignment wrapText="1"/>
    </xf>
    <xf numFmtId="0" fontId="11" fillId="3" borderId="8" xfId="0" applyFont="1" applyFill="1" applyBorder="1" applyAlignment="1">
      <alignment wrapText="1"/>
    </xf>
    <xf numFmtId="0" fontId="11" fillId="6" borderId="7" xfId="0" applyFont="1" applyFill="1" applyBorder="1" applyAlignment="1">
      <alignment wrapText="1"/>
    </xf>
    <xf numFmtId="0" fontId="11" fillId="6" borderId="12" xfId="0" applyFont="1" applyFill="1" applyBorder="1" applyAlignment="1">
      <alignment wrapText="1"/>
    </xf>
    <xf numFmtId="0" fontId="11" fillId="6" borderId="1" xfId="0" applyFont="1" applyFill="1" applyBorder="1" applyAlignment="1">
      <alignment textRotation="1" wrapText="1"/>
    </xf>
    <xf numFmtId="0" fontId="11" fillId="6" borderId="2" xfId="0" applyFont="1" applyFill="1" applyBorder="1" applyAlignment="1">
      <alignment wrapText="1"/>
    </xf>
    <xf numFmtId="0" fontId="0" fillId="0" borderId="11" xfId="0" applyBorder="1" applyAlignment="1">
      <alignment wrapText="1"/>
    </xf>
    <xf numFmtId="0" fontId="0" fillId="0" borderId="3" xfId="0" applyBorder="1" applyAlignment="1">
      <alignment wrapText="1"/>
    </xf>
    <xf numFmtId="0" fontId="0" fillId="0" borderId="28" xfId="0" applyBorder="1" applyAlignment="1">
      <alignment horizontal="left"/>
    </xf>
    <xf numFmtId="0" fontId="11" fillId="6" borderId="4" xfId="0" applyFont="1" applyFill="1" applyBorder="1" applyAlignment="1">
      <alignment wrapText="1"/>
    </xf>
    <xf numFmtId="0" fontId="0" fillId="0" borderId="4" xfId="0" applyBorder="1" applyAlignment="1">
      <alignment wrapText="1"/>
    </xf>
    <xf numFmtId="0" fontId="0" fillId="0" borderId="3" xfId="0" applyBorder="1" applyAlignment="1">
      <alignment horizontal="center" wrapText="1"/>
    </xf>
    <xf numFmtId="0" fontId="11" fillId="6" borderId="11" xfId="0" applyFont="1" applyFill="1" applyBorder="1" applyAlignment="1">
      <alignment wrapText="1"/>
    </xf>
    <xf numFmtId="0" fontId="0" fillId="0" borderId="12" xfId="0" applyBorder="1" applyAlignment="1">
      <alignment wrapText="1"/>
    </xf>
    <xf numFmtId="0" fontId="0" fillId="0" borderId="8" xfId="0" applyBorder="1" applyAlignment="1">
      <alignment wrapText="1"/>
    </xf>
    <xf numFmtId="0" fontId="7" fillId="7" borderId="6" xfId="0" applyFont="1" applyFill="1" applyBorder="1" applyAlignment="1">
      <alignment vertical="top" wrapText="1"/>
    </xf>
    <xf numFmtId="0" fontId="7" fillId="7" borderId="4" xfId="0" applyFont="1" applyFill="1" applyBorder="1" applyAlignment="1">
      <alignment vertical="top" wrapText="1"/>
    </xf>
    <xf numFmtId="0" fontId="8" fillId="8" borderId="2" xfId="0" applyFont="1" applyFill="1" applyBorder="1" applyAlignment="1">
      <alignment vertical="top" wrapText="1"/>
    </xf>
    <xf numFmtId="0" fontId="8" fillId="8" borderId="11" xfId="0" applyFont="1" applyFill="1" applyBorder="1" applyAlignment="1">
      <alignment vertical="top" wrapText="1"/>
    </xf>
    <xf numFmtId="0" fontId="8" fillId="8" borderId="3" xfId="0" applyFont="1" applyFill="1" applyBorder="1" applyAlignment="1">
      <alignment vertical="top" wrapText="1"/>
    </xf>
    <xf numFmtId="0" fontId="11" fillId="6" borderId="6" xfId="0" applyFont="1" applyFill="1" applyBorder="1" applyAlignment="1">
      <alignment vertical="center" textRotation="90" wrapText="1"/>
    </xf>
    <xf numFmtId="0" fontId="0" fillId="0" borderId="4" xfId="0" applyBorder="1" applyAlignment="1">
      <alignment vertical="center" textRotation="90" wrapText="1"/>
    </xf>
    <xf numFmtId="0" fontId="11" fillId="6" borderId="21" xfId="0" applyFont="1" applyFill="1" applyBorder="1" applyAlignment="1">
      <alignment vertical="center" textRotation="90" wrapText="1"/>
    </xf>
    <xf numFmtId="0" fontId="0" fillId="0" borderId="21" xfId="0" applyBorder="1" applyAlignment="1">
      <alignment vertical="center"/>
    </xf>
    <xf numFmtId="0" fontId="0" fillId="0" borderId="8" xfId="0" applyBorder="1" applyAlignment="1">
      <alignment vertical="center"/>
    </xf>
    <xf numFmtId="0" fontId="11" fillId="6" borderId="5" xfId="0" applyFont="1" applyFill="1" applyBorder="1" applyAlignment="1">
      <alignment vertical="center" textRotation="90" wrapText="1"/>
    </xf>
    <xf numFmtId="0" fontId="11" fillId="6" borderId="4" xfId="0" applyFont="1" applyFill="1" applyBorder="1" applyAlignment="1">
      <alignment vertical="center" textRotation="90" wrapText="1"/>
    </xf>
    <xf numFmtId="0" fontId="8" fillId="8" borderId="9" xfId="0" applyFont="1" applyFill="1"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1" fillId="3" borderId="2" xfId="0" applyFont="1" applyFill="1" applyBorder="1" applyAlignment="1">
      <alignment horizontal="center" wrapText="1"/>
    </xf>
    <xf numFmtId="0" fontId="11" fillId="3" borderId="11" xfId="0" applyFont="1" applyFill="1" applyBorder="1" applyAlignment="1">
      <alignment horizontal="center" wrapText="1"/>
    </xf>
    <xf numFmtId="0" fontId="11" fillId="3" borderId="3" xfId="0" applyFont="1" applyFill="1" applyBorder="1" applyAlignment="1">
      <alignment horizontal="center" wrapText="1"/>
    </xf>
    <xf numFmtId="0" fontId="11" fillId="3" borderId="6" xfId="0" applyFont="1" applyFill="1" applyBorder="1" applyAlignment="1">
      <alignment horizontal="right" vertical="center" textRotation="90" wrapText="1"/>
    </xf>
    <xf numFmtId="0" fontId="11" fillId="3" borderId="5" xfId="0" applyFont="1" applyFill="1" applyBorder="1" applyAlignment="1">
      <alignment horizontal="right" vertical="center" textRotation="90" wrapText="1"/>
    </xf>
    <xf numFmtId="0" fontId="11" fillId="3" borderId="4" xfId="0" applyFont="1" applyFill="1" applyBorder="1" applyAlignment="1">
      <alignment horizontal="right" vertical="center" textRotation="90" wrapText="1"/>
    </xf>
    <xf numFmtId="0" fontId="0" fillId="0" borderId="12" xfId="0" applyBorder="1" applyAlignment="1">
      <alignment horizontal="left"/>
    </xf>
    <xf numFmtId="0" fontId="11" fillId="6" borderId="11" xfId="0" applyFont="1" applyFill="1" applyBorder="1" applyAlignment="1">
      <alignment horizontal="center" wrapText="1"/>
    </xf>
    <xf numFmtId="0" fontId="3" fillId="8" borderId="9" xfId="0" applyFont="1" applyFill="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4" fillId="6" borderId="1" xfId="0" applyFont="1" applyFill="1" applyBorder="1" applyAlignment="1">
      <alignment wrapText="1"/>
    </xf>
    <xf numFmtId="0" fontId="0" fillId="0" borderId="1" xfId="0" applyBorder="1" applyAlignment="1">
      <alignment wrapText="1"/>
    </xf>
    <xf numFmtId="0" fontId="0" fillId="0" borderId="11" xfId="0" applyBorder="1" applyAlignment="1">
      <alignment horizontal="left" wrapText="1"/>
    </xf>
    <xf numFmtId="0" fontId="0" fillId="0" borderId="3" xfId="0" applyBorder="1" applyAlignment="1">
      <alignment horizontal="left" wrapText="1"/>
    </xf>
    <xf numFmtId="0" fontId="11" fillId="3" borderId="1" xfId="0" applyFont="1" applyFill="1" applyBorder="1" applyAlignment="1">
      <alignment wrapText="1"/>
    </xf>
    <xf numFmtId="0" fontId="0" fillId="0" borderId="1" xfId="0" applyBorder="1" applyAlignment="1"/>
    <xf numFmtId="0" fontId="0" fillId="0" borderId="12" xfId="0" applyBorder="1" applyAlignment="1"/>
    <xf numFmtId="0" fontId="0" fillId="0" borderId="8" xfId="0" applyBorder="1" applyAlignment="1"/>
    <xf numFmtId="0" fontId="11" fillId="6" borderId="1" xfId="0" applyFont="1" applyFill="1" applyBorder="1" applyAlignment="1">
      <alignment wrapText="1"/>
    </xf>
    <xf numFmtId="0" fontId="11" fillId="3" borderId="13" xfId="0" applyFont="1" applyFill="1" applyBorder="1" applyAlignment="1">
      <alignment wrapText="1"/>
    </xf>
    <xf numFmtId="0" fontId="11" fillId="3" borderId="22" xfId="0" applyFont="1" applyFill="1" applyBorder="1" applyAlignment="1">
      <alignment wrapText="1"/>
    </xf>
    <xf numFmtId="0" fontId="0" fillId="0" borderId="22" xfId="0" applyBorder="1" applyAlignment="1">
      <alignment wrapText="1"/>
    </xf>
    <xf numFmtId="0" fontId="0" fillId="0" borderId="10" xfId="0"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19" fillId="8" borderId="1" xfId="0" applyFont="1" applyFill="1" applyBorder="1" applyAlignment="1">
      <alignment vertical="top" wrapText="1"/>
    </xf>
    <xf numFmtId="0" fontId="11" fillId="3" borderId="1" xfId="0" applyFont="1" applyFill="1" applyBorder="1" applyAlignment="1">
      <alignment horizontal="center" wrapText="1"/>
    </xf>
    <xf numFmtId="0" fontId="8" fillId="2" borderId="6" xfId="0" applyFont="1" applyFill="1" applyBorder="1" applyAlignment="1">
      <alignment vertical="top" wrapText="1"/>
    </xf>
    <xf numFmtId="0" fontId="8" fillId="2" borderId="4" xfId="0" applyFont="1" applyFill="1" applyBorder="1" applyAlignment="1">
      <alignment vertical="top" wrapText="1"/>
    </xf>
    <xf numFmtId="0" fontId="11" fillId="3" borderId="6" xfId="0" applyFont="1" applyFill="1" applyBorder="1" applyAlignment="1">
      <alignment wrapText="1"/>
    </xf>
    <xf numFmtId="0" fontId="0" fillId="0" borderId="5" xfId="0" applyBorder="1" applyAlignment="1">
      <alignment wrapText="1"/>
    </xf>
    <xf numFmtId="0" fontId="11" fillId="3" borderId="2" xfId="0" applyFont="1" applyFill="1" applyBorder="1" applyAlignment="1">
      <alignment horizontal="center" vertical="top" wrapText="1"/>
    </xf>
    <xf numFmtId="0" fontId="11" fillId="3" borderId="11" xfId="0" applyFont="1" applyFill="1" applyBorder="1" applyAlignment="1">
      <alignment horizontal="center" vertical="top" wrapText="1"/>
    </xf>
    <xf numFmtId="0" fontId="11" fillId="3" borderId="3" xfId="0" applyFont="1" applyFill="1" applyBorder="1" applyAlignment="1">
      <alignment horizontal="center" vertical="top" wrapText="1"/>
    </xf>
    <xf numFmtId="0" fontId="11" fillId="3" borderId="6" xfId="0" applyFont="1" applyFill="1" applyBorder="1" applyAlignment="1">
      <alignment horizontal="center" vertical="center" textRotation="90" wrapText="1"/>
    </xf>
    <xf numFmtId="0" fontId="11" fillId="3" borderId="5" xfId="0" applyFont="1" applyFill="1" applyBorder="1" applyAlignment="1">
      <alignment horizontal="center" vertical="center" textRotation="90" wrapText="1"/>
    </xf>
    <xf numFmtId="0" fontId="11" fillId="3" borderId="4" xfId="0" applyFont="1" applyFill="1" applyBorder="1" applyAlignment="1">
      <alignment horizontal="center" vertical="center" textRotation="90" wrapText="1"/>
    </xf>
    <xf numFmtId="0" fontId="11" fillId="3" borderId="2" xfId="0" applyFont="1" applyFill="1" applyBorder="1" applyAlignment="1">
      <alignment vertical="top" wrapText="1"/>
    </xf>
    <xf numFmtId="0" fontId="11" fillId="3" borderId="3" xfId="0" applyFont="1" applyFill="1" applyBorder="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67">
    <dxf>
      <font>
        <condense val="0"/>
        <extend val="0"/>
      </font>
      <fill>
        <patternFill>
          <bgColor indexed="44"/>
        </patternFill>
      </fill>
      <border>
        <top/>
        <bottom/>
      </border>
    </dxf>
    <dxf>
      <font>
        <condense val="0"/>
        <extend val="0"/>
      </font>
      <fill>
        <patternFill>
          <bgColor indexed="44"/>
        </patternFill>
      </fill>
      <border>
        <top/>
        <bottom/>
      </border>
    </dxf>
    <dxf>
      <font>
        <condense val="0"/>
        <extend val="0"/>
      </font>
      <fill>
        <patternFill>
          <bgColor indexed="44"/>
        </patternFill>
      </fill>
      <border>
        <top/>
        <bottom/>
      </border>
    </dxf>
    <dxf>
      <font>
        <condense val="0"/>
        <extend val="0"/>
      </font>
      <fill>
        <patternFill>
          <bgColor indexed="44"/>
        </patternFill>
      </fill>
      <border>
        <top/>
        <bottom/>
      </border>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ill>
        <patternFill>
          <bgColor indexed="44"/>
        </patternFill>
      </fill>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bgColor indexed="9"/>
        </patternFill>
      </fill>
    </dxf>
    <dxf>
      <font>
        <condense val="0"/>
        <extend val="0"/>
        <color indexed="10"/>
      </font>
      <fill>
        <patternFill>
          <bgColor indexed="22"/>
        </patternFill>
      </fill>
    </dxf>
    <dxf>
      <font>
        <condense val="0"/>
        <extend val="0"/>
        <color indexed="10"/>
      </font>
      <fill>
        <patternFill patternType="solid">
          <bgColor indexed="22"/>
        </patternFill>
      </fill>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bgColor indexed="44"/>
        </patternFill>
      </fill>
      <border>
        <top/>
        <bottom/>
      </border>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dxf>
    <dxf>
      <font>
        <b/>
        <i val="0"/>
        <condense val="0"/>
        <extend val="0"/>
        <color auto="1"/>
      </font>
      <fill>
        <patternFill patternType="solid">
          <bgColor indexed="44"/>
        </patternFill>
      </fill>
    </dxf>
    <dxf>
      <font>
        <condense val="0"/>
        <extend val="0"/>
        <color indexed="45"/>
      </font>
      <fill>
        <patternFill>
          <bgColor indexed="45"/>
        </patternFill>
      </fill>
    </dxf>
    <dxf>
      <font>
        <condense val="0"/>
        <extend val="0"/>
        <color indexed="14"/>
      </font>
      <fill>
        <patternFill>
          <bgColor indexed="14"/>
        </patternFill>
      </fill>
    </dxf>
    <dxf>
      <font>
        <condense val="0"/>
        <extend val="0"/>
        <color indexed="10"/>
      </font>
      <fill>
        <patternFill>
          <bgColor indexed="22"/>
        </patternFill>
      </fill>
    </dxf>
    <dxf>
      <border>
        <top style="thin">
          <color indexed="64"/>
        </top>
      </border>
    </dxf>
    <dxf>
      <font>
        <condense val="0"/>
        <extend val="0"/>
        <color indexed="15"/>
      </font>
      <fill>
        <patternFill patternType="solid">
          <bgColor indexed="15"/>
        </patternFill>
      </fill>
      <border>
        <top style="thin">
          <color indexed="15"/>
        </top>
        <bottom style="thin">
          <color indexed="15"/>
        </bottom>
      </border>
    </dxf>
    <dxf>
      <fill>
        <patternFill patternType="solid">
          <bgColor indexed="15"/>
        </patternFill>
      </fill>
      <border>
        <top style="thin">
          <color indexed="64"/>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ill>
        <patternFill patternType="solid">
          <bgColor indexed="44"/>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b/>
        <i val="0"/>
        <condense val="0"/>
        <extend val="0"/>
        <color indexed="8"/>
      </font>
      <fill>
        <patternFill patternType="solid">
          <bgColor indexed="44"/>
        </patternFill>
      </fill>
      <border>
        <top style="thin">
          <color indexed="9"/>
        </top>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left style="thin">
          <color indexed="9"/>
        </left>
        <right style="thin">
          <color indexed="9"/>
        </right>
        <top style="thin">
          <color indexed="9"/>
        </top>
        <bottom style="thin">
          <color indexed="9"/>
        </bottom>
      </border>
    </dxf>
    <dxf>
      <font>
        <condense val="0"/>
        <extend val="0"/>
        <color indexed="8"/>
      </font>
      <fill>
        <patternFill patternType="none">
          <bgColor indexed="65"/>
        </patternFill>
      </fill>
      <border>
        <left style="thin">
          <color indexed="9"/>
        </left>
        <right style="thin">
          <color indexed="9"/>
        </right>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bottom style="thin">
          <color indexed="9"/>
        </bottom>
      </border>
    </dxf>
    <dxf>
      <font>
        <b/>
        <i val="0"/>
        <condense val="0"/>
        <extend val="0"/>
        <color indexed="8"/>
      </font>
      <fill>
        <patternFill patternType="none">
          <bgColor indexed="65"/>
        </patternFill>
      </fill>
      <border>
        <top style="thin">
          <color indexed="9"/>
        </top>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font>
      <fill>
        <patternFill patternType="none">
          <bgColor indexed="65"/>
        </patternFill>
      </fill>
    </dxf>
    <dxf>
      <font>
        <condense val="0"/>
        <extend val="0"/>
      </font>
      <fill>
        <patternFill patternType="none">
          <bgColor indexed="65"/>
        </patternFill>
      </fill>
    </dxf>
    <dxf>
      <font>
        <condense val="0"/>
        <extend val="0"/>
      </font>
      <fill>
        <patternFill patternType="none">
          <bgColor indexed="65"/>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nternal%20S&amp;L/Intel/Foundry%20Services/INT%20-%20Foundry%20Services%20-%20Threat%20Model%20-%20v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ystem Overview"/>
      <sheetName val="Actors"/>
      <sheetName val="Data Model"/>
      <sheetName val="Intended Actions"/>
      <sheetName val="Connections"/>
      <sheetName val="Threats"/>
      <sheetName val="Security Objectives"/>
      <sheetName val="Use Cases"/>
      <sheetName val="Issues"/>
      <sheetName val="Help"/>
      <sheetName val="Actor Type Reference"/>
      <sheetName val="Data Type Reference"/>
      <sheetName val="Intended Response Reference"/>
      <sheetName val="Guide Word Reference"/>
    </sheetNames>
    <sheetDataSet>
      <sheetData sheetId="0"/>
      <sheetData sheetId="1">
        <row r="5">
          <cell r="A5">
            <v>1</v>
          </cell>
          <cell r="D5">
            <v>1</v>
          </cell>
          <cell r="J5" t="str">
            <v>Explore</v>
          </cell>
          <cell r="K5" t="str">
            <v>External Interactor</v>
          </cell>
          <cell r="L5" t="str">
            <v>Level 1 portal role.  Not associated with a project.  This is not anonymous, but it is the most public role there is.</v>
          </cell>
          <cell r="M5" t="str">
            <v>- Roles to Systems Mapping.pptx slide 2_x000D_- IFS External Release 1.0 Functional Spec and Use Cases.docx requirement 1.5</v>
          </cell>
          <cell r="X5" t="str">
            <v>Explore</v>
          </cell>
          <cell r="AD5" t="str">
            <v>Explore</v>
          </cell>
          <cell r="AJ5" t="str">
            <v>Explore</v>
          </cell>
          <cell r="AR5" t="str">
            <v/>
          </cell>
        </row>
        <row r="6">
          <cell r="A6">
            <v>1</v>
          </cell>
          <cell r="D6">
            <v>1</v>
          </cell>
          <cell r="J6" t="str">
            <v>Evaluate</v>
          </cell>
          <cell r="K6" t="str">
            <v>External Interactor</v>
          </cell>
          <cell r="L6" t="str">
            <v xml:space="preserve">Level 2 portal role, based on project's progress through the sales cycle. </v>
          </cell>
          <cell r="M6" t="str">
            <v>- Roles to Systems Mapping.pptx slide 2_x000D_- IFS External Release 1.0 Functional Spec and Use Cases.docx requirement 1.5</v>
          </cell>
          <cell r="X6" t="str">
            <v>Evaluate</v>
          </cell>
          <cell r="AD6" t="str">
            <v>Evaluate</v>
          </cell>
          <cell r="AJ6" t="str">
            <v>Evaluate</v>
          </cell>
          <cell r="AR6" t="str">
            <v/>
          </cell>
        </row>
        <row r="7">
          <cell r="A7">
            <v>1</v>
          </cell>
          <cell r="D7">
            <v>1</v>
          </cell>
          <cell r="J7" t="str">
            <v>Contract</v>
          </cell>
          <cell r="K7" t="str">
            <v>External Interactor</v>
          </cell>
          <cell r="L7" t="str">
            <v>Level 3 portal role, based on project's progress through the sales cycle.</v>
          </cell>
          <cell r="M7" t="str">
            <v>- Roles to Systems Mapping.pptx slide 2 (except there, it's called Project)_x000D_- IFS External Release 1.0 Functional Spec and Use Cases.docx requirement 1.5_x000D_Explore/Evaluate/Contract is assumed to cover the requirement for multiple roles per project, as well as User Role (per project):_x000D_- IFS_Release2_Requirements.xlsx Collaboration line 9_x000D_- IFS External Release 1.0 Functional Spec and Use Cases.docx requirement 1.1.4_x000D_- Actor Roles for Threat Model v-1.1.xlsx</v>
          </cell>
          <cell r="X7" t="str">
            <v>Contract</v>
          </cell>
          <cell r="AD7" t="str">
            <v>Contract</v>
          </cell>
          <cell r="AJ7" t="str">
            <v>Contract</v>
          </cell>
          <cell r="AR7" t="str">
            <v/>
          </cell>
        </row>
        <row r="8">
          <cell r="J8" t="str">
            <v>SAP KM Content Author</v>
          </cell>
          <cell r="K8" t="str">
            <v>External Interactor</v>
          </cell>
          <cell r="M8" t="str">
            <v>- Roles to Systems Mapping.pptx slide 3_x000D_- IFS External Release 1.0 Functional Spec and Use Cases.docx requirement 1.8.2_x000D_- IP Suppliers in External Architecture Package.ppt slide 6</v>
          </cell>
          <cell r="X8" t="str">
            <v>SAP KM Content Author</v>
          </cell>
          <cell r="AD8" t="str">
            <v>Account Manager</v>
          </cell>
          <cell r="AJ8" t="str">
            <v>Account Manager</v>
          </cell>
          <cell r="AR8" t="str">
            <v/>
          </cell>
        </row>
        <row r="9">
          <cell r="J9" t="str">
            <v>SAP KM Content Editor</v>
          </cell>
          <cell r="K9" t="str">
            <v>External Interactor</v>
          </cell>
          <cell r="M9" t="str">
            <v>- Roles to Systems Mapping.pptx slide 3_x000D_- IFS External Release 1.0 Functional Spec and Use Cases.docx requirement 1.8.2 (there it is Content Approver)_x000D_- IP Suppliers in External Architecture Package.ppt slide 6</v>
          </cell>
          <cell r="X9" t="str">
            <v>SAP KM Content Editor</v>
          </cell>
          <cell r="AD9" t="str">
            <v>Portal Admin</v>
          </cell>
          <cell r="AJ9" t="str">
            <v>Portal Admin</v>
          </cell>
          <cell r="AR9" t="str">
            <v/>
          </cell>
        </row>
        <row r="10">
          <cell r="J10" t="str">
            <v>HSD Bug Tracking Role</v>
          </cell>
          <cell r="K10" t="str">
            <v>External Interactor</v>
          </cell>
          <cell r="L10" t="str">
            <v>People who manipulate Issues / Engagements using HSD.  This includes Engineers, Managers, and Administrators._x000D_Combined Internal IFS Customer into this role because they have the same privileges and this was a more descriptive name.</v>
          </cell>
          <cell r="M10" t="str">
            <v xml:space="preserve">- IFS_Release2_Requirements.xlsx Portal line 24_x000D_- Actor Roles for Threat Model v-1.1.xlsx_x000D_- External Architecture Package.ppt slide 6_x000D_- Likely equivalent to Internal Storefront Users (per External Architecture Package.ppt slide 10) </v>
          </cell>
          <cell r="X10" t="str">
            <v>HSD Bug Tracking Role</v>
          </cell>
          <cell r="AD10" t="str">
            <v>Site Admin</v>
          </cell>
          <cell r="AJ10" t="str">
            <v>Site Admin</v>
          </cell>
          <cell r="AR10" t="str">
            <v/>
          </cell>
        </row>
        <row r="11">
          <cell r="J11" t="str">
            <v>IRR General User</v>
          </cell>
          <cell r="K11" t="str">
            <v>External Interactor</v>
          </cell>
          <cell r="L11" t="str">
            <v>A generic, read-only user of IRR.  Sub-roles Engineering, Project Manager, Finance, and Business Legal exist, but at this level of granularity they all have the same privileges, so this model combines roles for simplicity.</v>
          </cell>
          <cell r="M11" t="str">
            <v>- Actor Roles for Threat Model v-1.1.xlsx</v>
          </cell>
          <cell r="X11" t="str">
            <v>IRR General User</v>
          </cell>
          <cell r="AD11" t="str">
            <v/>
          </cell>
          <cell r="AJ11" t="str">
            <v>Database Administrator</v>
          </cell>
          <cell r="AR11" t="str">
            <v/>
          </cell>
        </row>
        <row r="12">
          <cell r="J12" t="str">
            <v>IRR Author</v>
          </cell>
          <cell r="K12" t="str">
            <v>External Interactor</v>
          </cell>
          <cell r="L12" t="str">
            <v>A user of IRR who has access to create and update IP, as well as read it.  Sub-roles Librarian (on a country-specific basis), Content Manager, Admin, and Gatekeeper (who issues licenses for specific IP) exist, but at this level of granularity they all have the same privileges, so this model combines roles for simplicity.</v>
          </cell>
          <cell r="M12" t="str">
            <v>- EASummit_Foundry.ppt slide 10</v>
          </cell>
          <cell r="X12" t="str">
            <v>IRR Author</v>
          </cell>
          <cell r="AD12" t="str">
            <v/>
          </cell>
          <cell r="AJ12" t="str">
            <v>Platform Administrator</v>
          </cell>
          <cell r="AR12" t="str">
            <v/>
          </cell>
        </row>
        <row r="13">
          <cell r="J13" t="str">
            <v>IRR Author:  Compliance</v>
          </cell>
          <cell r="K13" t="str">
            <v>External Interactor</v>
          </cell>
          <cell r="L13" t="str">
            <v>Users who are presumably responsible for legal compliance.   Sub-roles Export Compliance and Product Technology Compliance exist, but at this level of granularity they all have the same privileges, so this model combines roles for simplicity._x000D_Despite the name, these users have read-only access to IRR.</v>
          </cell>
          <cell r="M13" t="str">
            <v>- Actor Roles for Threat Model v-1.1.xlsx</v>
          </cell>
          <cell r="X13" t="str">
            <v>IRR Author:  Compliance</v>
          </cell>
          <cell r="AD13" t="str">
            <v/>
          </cell>
          <cell r="AJ13" t="str">
            <v>Anonymous Internet User</v>
          </cell>
          <cell r="AR13" t="str">
            <v/>
          </cell>
        </row>
        <row r="14">
          <cell r="A14">
            <v>1</v>
          </cell>
          <cell r="B14">
            <v>1</v>
          </cell>
          <cell r="D14">
            <v>1</v>
          </cell>
          <cell r="J14" t="str">
            <v>Account Manager</v>
          </cell>
          <cell r="K14" t="str">
            <v>External Interactor</v>
          </cell>
          <cell r="L14" t="str">
            <v>The Intel Business Account Manager.  All partners who use IFS have one of these.  This person uses CPM to create an Account for each individual customer, and informs the Portal and Site Admins of which Project(s) to associate with that Account.</v>
          </cell>
          <cell r="M14" t="str">
            <v>- IFS External Release 1.0 Functional Spec and Use Cases.docx requirement 1.5.</v>
          </cell>
          <cell r="X14" t="str">
            <v>Account Manager</v>
          </cell>
          <cell r="AD14" t="str">
            <v/>
          </cell>
          <cell r="AJ14" t="str">
            <v>Partner Company Employee</v>
          </cell>
          <cell r="AR14" t="str">
            <v/>
          </cell>
        </row>
        <row r="15">
          <cell r="A15">
            <v>1</v>
          </cell>
          <cell r="B15">
            <v>1</v>
          </cell>
          <cell r="D15">
            <v>1</v>
          </cell>
          <cell r="J15" t="str">
            <v>Portal Admin</v>
          </cell>
          <cell r="K15" t="str">
            <v>External Interactor</v>
          </cell>
          <cell r="L15" t="str">
            <v>This is someone who administers the IFS portal itself, not the platform administrator, and not a customer.  Each site has its own separate admin (or more than one); see following role.  The admin does things like create shares and assign people to projects.  It is expected that there will be an ongoing relationship between an individual project administrator and a project, but there is no explicit assignment.</v>
          </cell>
          <cell r="M15" t="str">
            <v>- IFS Administrator in External Architecture Package.ppt slide 8_x000D_- Intel Project Admin named in IFS_Release2_Requirements.xlsx File Transfer line 22 (Cap 21) _x000D_- Intel Project Admin named in IFS External Release 1.0 Functional Spec and Use Cases.docx requirements 1.2.9, 1.5, 1.8.1, and possibly 1.13_x000D_</v>
          </cell>
          <cell r="X15" t="str">
            <v>Portal Admin</v>
          </cell>
          <cell r="AD15" t="str">
            <v/>
          </cell>
          <cell r="AJ15" t="str">
            <v>Third-Party Support</v>
          </cell>
          <cell r="AR15" t="str">
            <v/>
          </cell>
        </row>
        <row r="16">
          <cell r="A16">
            <v>1</v>
          </cell>
          <cell r="B16">
            <v>1</v>
          </cell>
          <cell r="D16">
            <v>1</v>
          </cell>
          <cell r="J16" t="str">
            <v>Site Admin</v>
          </cell>
          <cell r="K16" t="str">
            <v>External Interactor</v>
          </cell>
          <cell r="L16" t="str">
            <v>A user of IRR who has access to create and update IP, as well as read it.  Separate roles exist for the Marketing Website, HSD, LFT, EMOSS, CPM, and IRR, but at this level of granularity their privileges can all be expressed using the same rules, so this model combines roles for simplicity.</v>
          </cell>
          <cell r="X16" t="str">
            <v>Site Admin</v>
          </cell>
          <cell r="AD16" t="str">
            <v/>
          </cell>
          <cell r="AJ16" t="str">
            <v>Intel Employee</v>
          </cell>
          <cell r="AR16" t="str">
            <v/>
          </cell>
        </row>
        <row r="17">
          <cell r="D17">
            <v>1</v>
          </cell>
          <cell r="J17" t="str">
            <v>Database Administrator</v>
          </cell>
          <cell r="K17" t="str">
            <v>External Interactor</v>
          </cell>
          <cell r="X17" t="str">
            <v>Database Administrator</v>
          </cell>
          <cell r="AD17" t="str">
            <v/>
          </cell>
          <cell r="AJ17" t="str">
            <v/>
          </cell>
          <cell r="AR17" t="str">
            <v/>
          </cell>
        </row>
        <row r="18">
          <cell r="D18">
            <v>1</v>
          </cell>
          <cell r="J18" t="str">
            <v>Platform Administrator</v>
          </cell>
          <cell r="K18" t="str">
            <v>External Interactor</v>
          </cell>
          <cell r="X18" t="str">
            <v>Platform Administrator</v>
          </cell>
          <cell r="AD18" t="str">
            <v/>
          </cell>
          <cell r="AJ18" t="str">
            <v/>
          </cell>
          <cell r="AR18" t="str">
            <v/>
          </cell>
        </row>
        <row r="19">
          <cell r="D19">
            <v>1</v>
          </cell>
          <cell r="J19" t="str">
            <v>Anonymous Internet User</v>
          </cell>
          <cell r="K19" t="str">
            <v>External Interactor</v>
          </cell>
          <cell r="L19" t="str">
            <v>Anyone on the Internet.</v>
          </cell>
          <cell r="X19" t="str">
            <v>Anonymous Internet User</v>
          </cell>
          <cell r="AD19" t="str">
            <v/>
          </cell>
          <cell r="AJ19" t="str">
            <v/>
          </cell>
          <cell r="AR19" t="str">
            <v/>
          </cell>
        </row>
        <row r="20">
          <cell r="D20">
            <v>1</v>
          </cell>
          <cell r="J20" t="str">
            <v>Partner Company Employee</v>
          </cell>
          <cell r="K20" t="str">
            <v>External Interactor</v>
          </cell>
          <cell r="X20" t="str">
            <v>Partner Company Employee</v>
          </cell>
          <cell r="AD20" t="str">
            <v/>
          </cell>
          <cell r="AJ20" t="str">
            <v/>
          </cell>
          <cell r="AR20" t="str">
            <v/>
          </cell>
        </row>
        <row r="21">
          <cell r="D21">
            <v>1</v>
          </cell>
          <cell r="J21" t="str">
            <v>Third-Party Support</v>
          </cell>
          <cell r="K21" t="str">
            <v>External Interactor</v>
          </cell>
          <cell r="L21" t="str">
            <v>E.g. Siemens TeamCenter is underneath the external storefront portal, and there is an external support contract.</v>
          </cell>
          <cell r="M21" t="str">
            <v>Steve Mancini</v>
          </cell>
          <cell r="X21" t="str">
            <v>Third-Party Support</v>
          </cell>
          <cell r="AD21" t="str">
            <v/>
          </cell>
          <cell r="AJ21" t="str">
            <v/>
          </cell>
          <cell r="AR21" t="str">
            <v/>
          </cell>
        </row>
        <row r="22">
          <cell r="D22">
            <v>1</v>
          </cell>
          <cell r="J22" t="str">
            <v>Intel Employee</v>
          </cell>
          <cell r="K22" t="str">
            <v>External Interactor</v>
          </cell>
          <cell r="M22" t="str">
            <v>External Architecture Package.ppt slide 8; assumed to be equivalent to Internal User on the same slide</v>
          </cell>
          <cell r="X22" t="str">
            <v>Intel Employee</v>
          </cell>
          <cell r="AD22" t="str">
            <v/>
          </cell>
          <cell r="AJ22" t="str">
            <v/>
          </cell>
          <cell r="AR22" t="str">
            <v/>
          </cell>
        </row>
        <row r="23">
          <cell r="X23" t="str">
            <v/>
          </cell>
          <cell r="AD23" t="str">
            <v/>
          </cell>
          <cell r="AJ23" t="str">
            <v/>
          </cell>
          <cell r="AR23" t="str">
            <v/>
          </cell>
        </row>
        <row r="24">
          <cell r="X24" t="str">
            <v>CPM</v>
          </cell>
          <cell r="AD24" t="str">
            <v/>
          </cell>
          <cell r="AJ24" t="str">
            <v/>
          </cell>
          <cell r="AR24" t="str">
            <v/>
          </cell>
        </row>
        <row r="25">
          <cell r="X25" t="str">
            <v>IRR</v>
          </cell>
          <cell r="AD25" t="str">
            <v/>
          </cell>
          <cell r="AJ25" t="str">
            <v/>
          </cell>
          <cell r="AR25" t="str">
            <v/>
          </cell>
        </row>
        <row r="26">
          <cell r="X26" t="str">
            <v>HSD</v>
          </cell>
          <cell r="AD26" t="str">
            <v/>
          </cell>
          <cell r="AJ26" t="str">
            <v/>
          </cell>
          <cell r="AR26" t="str">
            <v/>
          </cell>
        </row>
        <row r="27">
          <cell r="X27" t="str">
            <v>LFT</v>
          </cell>
          <cell r="AD27" t="str">
            <v/>
          </cell>
          <cell r="AJ27" t="str">
            <v/>
          </cell>
          <cell r="AR27" t="str">
            <v/>
          </cell>
        </row>
        <row r="28">
          <cell r="X28" t="str">
            <v>EMOSS</v>
          </cell>
          <cell r="AD28" t="str">
            <v/>
          </cell>
          <cell r="AJ28" t="str">
            <v/>
          </cell>
          <cell r="AR28" t="str">
            <v/>
          </cell>
        </row>
        <row r="29">
          <cell r="X29" t="str">
            <v>Microstrategy</v>
          </cell>
          <cell r="AD29" t="str">
            <v/>
          </cell>
          <cell r="AJ29" t="str">
            <v/>
          </cell>
          <cell r="AR29" t="str">
            <v/>
          </cell>
        </row>
        <row r="30">
          <cell r="X30" t="str">
            <v>SAP Portal</v>
          </cell>
          <cell r="AD30" t="str">
            <v/>
          </cell>
          <cell r="AJ30" t="str">
            <v/>
          </cell>
          <cell r="AR30" t="str">
            <v/>
          </cell>
        </row>
        <row r="31">
          <cell r="X31" t="str">
            <v>SAP KM</v>
          </cell>
          <cell r="AD31" t="str">
            <v/>
          </cell>
          <cell r="AJ31" t="str">
            <v/>
          </cell>
          <cell r="AR31" t="str">
            <v/>
          </cell>
        </row>
        <row r="32">
          <cell r="X32" t="str">
            <v>Marketing</v>
          </cell>
          <cell r="AD32" t="str">
            <v/>
          </cell>
          <cell r="AJ32" t="str">
            <v/>
          </cell>
          <cell r="AR32" t="str">
            <v/>
          </cell>
        </row>
        <row r="33">
          <cell r="J33" t="str">
            <v>CPM</v>
          </cell>
          <cell r="K33" t="str">
            <v>Component Process</v>
          </cell>
          <cell r="L33" t="str">
            <v>Customer Profile Manager.  This is the application the Account Manager uses to set up Accounts.</v>
          </cell>
          <cell r="M33" t="str">
            <v>- IFS Exteral Release 1.0 Functional Spec and Use Cases requirement 1.5</v>
          </cell>
          <cell r="X33" t="str">
            <v>CDIS</v>
          </cell>
          <cell r="AD33" t="str">
            <v/>
          </cell>
          <cell r="AJ33" t="str">
            <v/>
          </cell>
          <cell r="AR33" t="str">
            <v/>
          </cell>
        </row>
        <row r="34">
          <cell r="J34" t="str">
            <v>IRR</v>
          </cell>
          <cell r="K34" t="str">
            <v>Component Process</v>
          </cell>
          <cell r="L34" t="str">
            <v>Intel (or maybe IP) Reuse Repository.  Uses Teamcenter._x000D_Front end to HSD, Design Content Repositories.</v>
          </cell>
          <cell r="M34" t="str">
            <v>- External Architecture Package.ppt slide 11_x000D_- EASummit_Foundry.ppt slide 10</v>
          </cell>
          <cell r="N34" t="str">
            <v>read IP</v>
          </cell>
          <cell r="X34" t="str">
            <v>Rialto-E</v>
          </cell>
          <cell r="AD34" t="str">
            <v/>
          </cell>
          <cell r="AJ34" t="str">
            <v/>
          </cell>
          <cell r="AR34" t="str">
            <v/>
          </cell>
        </row>
        <row r="35">
          <cell r="J35" t="str">
            <v>HSD</v>
          </cell>
          <cell r="K35" t="str">
            <v>Component Process</v>
          </cell>
          <cell r="L35" t="str">
            <v>High-Speed Database.</v>
          </cell>
          <cell r="M35" t="str">
            <v>- External Architecture Package.ppt slide 11_x000D_- EASummit_Foundry.ppt slide 10</v>
          </cell>
          <cell r="N35" t="str">
            <v>read Issue or Engagement</v>
          </cell>
          <cell r="X35" t="str">
            <v>EAM</v>
          </cell>
          <cell r="AD35" t="str">
            <v/>
          </cell>
          <cell r="AJ35" t="str">
            <v/>
          </cell>
          <cell r="AR35" t="str">
            <v/>
          </cell>
        </row>
        <row r="36">
          <cell r="J36" t="str">
            <v>LFT</v>
          </cell>
          <cell r="K36" t="str">
            <v>Component Process</v>
          </cell>
          <cell r="L36" t="str">
            <v>Large File Transfer.</v>
          </cell>
          <cell r="M36" t="str">
            <v>External Architecture Package.ppt slide 11</v>
          </cell>
          <cell r="N36" t="str">
            <v>read File</v>
          </cell>
          <cell r="X36" t="str">
            <v>EDW</v>
          </cell>
          <cell r="AD36" t="str">
            <v/>
          </cell>
          <cell r="AJ36" t="str">
            <v/>
          </cell>
          <cell r="AR36" t="str">
            <v/>
          </cell>
        </row>
        <row r="37">
          <cell r="J37" t="str">
            <v>EMOSS</v>
          </cell>
          <cell r="K37" t="str">
            <v>Component Process</v>
          </cell>
          <cell r="L37" t="str">
            <v>External? Microsoft Office Sharepoint Services.</v>
          </cell>
          <cell r="M37" t="str">
            <v>External Architecture Package.ppt slide 11</v>
          </cell>
          <cell r="N37" t="str">
            <v>read Collaboration Document</v>
          </cell>
          <cell r="X37" t="str">
            <v>SPEED</v>
          </cell>
          <cell r="AD37" t="str">
            <v/>
          </cell>
          <cell r="AJ37" t="str">
            <v/>
          </cell>
          <cell r="AR37" t="str">
            <v/>
          </cell>
        </row>
        <row r="38">
          <cell r="J38" t="str">
            <v>Microstrategy</v>
          </cell>
          <cell r="K38" t="str">
            <v>Component Process</v>
          </cell>
          <cell r="L38" t="str">
            <v>The original source for Production Data, which may be manually copied to EMOSS (docs are ambiguous).</v>
          </cell>
          <cell r="M38" t="str">
            <v>- External Architecture Package.ppt slide 11_x000D_- Intel Foundry Services Authentication and SSO VCC.PPTX slide 2</v>
          </cell>
          <cell r="N38" t="str">
            <v>read Production Data</v>
          </cell>
          <cell r="X38" t="str">
            <v>Design Content Repository</v>
          </cell>
          <cell r="AD38" t="str">
            <v/>
          </cell>
          <cell r="AJ38" t="str">
            <v/>
          </cell>
          <cell r="AR38" t="str">
            <v/>
          </cell>
        </row>
        <row r="39">
          <cell r="J39" t="str">
            <v>SAP Portal</v>
          </cell>
          <cell r="K39" t="str">
            <v>Component Process</v>
          </cell>
          <cell r="L39" t="str">
            <v>The main Enterprise Portal that wraps member sites such as IRR, HSD, LFT, EMOSS, SAP KM, and Marketing.</v>
          </cell>
          <cell r="M39" t="str">
            <v>- External Architecture Package.ppt slide 11_x000D_- EASummit_Foundry.ppt slide 10</v>
          </cell>
          <cell r="N39" t="str">
            <v>read Marketing Materials and Documentation</v>
          </cell>
          <cell r="X39" t="str">
            <v>PLM</v>
          </cell>
          <cell r="AD39" t="str">
            <v/>
          </cell>
          <cell r="AJ39" t="str">
            <v/>
          </cell>
          <cell r="AR39" t="str">
            <v/>
          </cell>
        </row>
        <row r="40">
          <cell r="J40" t="str">
            <v>SAP KM</v>
          </cell>
          <cell r="K40" t="str">
            <v>Component Process</v>
          </cell>
          <cell r="L40" t="str">
            <v>The backing store for most Documentation.</v>
          </cell>
          <cell r="M40" t="str">
            <v>- External Architecture Package.ppt slide 11</v>
          </cell>
          <cell r="N40" t="str">
            <v>read Marketing Materials and Documentation</v>
          </cell>
          <cell r="X40" t="str">
            <v>Anacapa</v>
          </cell>
          <cell r="AD40" t="str">
            <v/>
          </cell>
          <cell r="AJ40" t="str">
            <v/>
          </cell>
          <cell r="AR40" t="str">
            <v/>
          </cell>
        </row>
        <row r="41">
          <cell r="J41" t="str">
            <v>Marketing</v>
          </cell>
          <cell r="K41" t="str">
            <v>Component Process</v>
          </cell>
          <cell r="L41" t="str">
            <v>A separate site that hosts Marketing information.</v>
          </cell>
          <cell r="M41" t="str">
            <v>- External Architecture Package.ppt slide 11</v>
          </cell>
          <cell r="N41" t="str">
            <v>read Marketing Materials and Documentation</v>
          </cell>
          <cell r="X41" t="str">
            <v>Propel</v>
          </cell>
          <cell r="AD41" t="str">
            <v/>
          </cell>
          <cell r="AJ41" t="str">
            <v/>
          </cell>
          <cell r="AR41" t="str">
            <v/>
          </cell>
        </row>
        <row r="42">
          <cell r="J42" t="str">
            <v>CDIS</v>
          </cell>
          <cell r="K42" t="str">
            <v>Component Process</v>
          </cell>
          <cell r="M42" t="str">
            <v>- EASummit_Foundry.ppt slide 10</v>
          </cell>
          <cell r="X42" t="str">
            <v>CQN Dashboard</v>
          </cell>
          <cell r="AD42" t="str">
            <v/>
          </cell>
          <cell r="AJ42" t="str">
            <v/>
          </cell>
          <cell r="AR42" t="str">
            <v/>
          </cell>
        </row>
        <row r="43">
          <cell r="J43" t="str">
            <v>Rialto-E</v>
          </cell>
          <cell r="K43" t="str">
            <v>Component Process</v>
          </cell>
          <cell r="M43" t="str">
            <v>- EASummit_Foundry.ppt slide 10</v>
          </cell>
          <cell r="X43" t="str">
            <v>DTS Tool Install</v>
          </cell>
          <cell r="AD43" t="str">
            <v/>
          </cell>
          <cell r="AJ43" t="str">
            <v/>
          </cell>
          <cell r="AR43" t="str">
            <v/>
          </cell>
        </row>
        <row r="44">
          <cell r="J44" t="str">
            <v>EAM</v>
          </cell>
          <cell r="K44" t="str">
            <v>Component Process</v>
          </cell>
          <cell r="L44" t="str">
            <v>Enterprise Access Management</v>
          </cell>
          <cell r="M44" t="str">
            <v>- EASummit_Foundry.ppt slide 10</v>
          </cell>
          <cell r="X44" t="str">
            <v>DTSpedia</v>
          </cell>
          <cell r="AD44" t="str">
            <v/>
          </cell>
          <cell r="AJ44" t="str">
            <v/>
          </cell>
          <cell r="AR44" t="str">
            <v/>
          </cell>
        </row>
        <row r="45">
          <cell r="J45" t="str">
            <v>EDW</v>
          </cell>
          <cell r="K45" t="str">
            <v>Component Process</v>
          </cell>
          <cell r="L45" t="str">
            <v xml:space="preserve">A file share? that stores product family &amp; org hierarchy data. </v>
          </cell>
          <cell r="M45" t="str">
            <v>- EASummit_Foundry.ppt slide 10</v>
          </cell>
          <cell r="X45" t="str">
            <v>IRR Filesystem</v>
          </cell>
          <cell r="AD45" t="str">
            <v/>
          </cell>
          <cell r="AJ45" t="str">
            <v/>
          </cell>
          <cell r="AR45" t="str">
            <v/>
          </cell>
        </row>
        <row r="46">
          <cell r="J46" t="str">
            <v>SPEED</v>
          </cell>
          <cell r="K46" t="str">
            <v>Component Process</v>
          </cell>
          <cell r="L46" t="str">
            <v>Stores product family data.</v>
          </cell>
          <cell r="M46" t="str">
            <v>- EASummit_Foundry.ppt slide 10</v>
          </cell>
          <cell r="X46" t="str">
            <v/>
          </cell>
          <cell r="AD46" t="str">
            <v/>
          </cell>
          <cell r="AJ46" t="str">
            <v/>
          </cell>
          <cell r="AR46" t="str">
            <v/>
          </cell>
        </row>
        <row r="47">
          <cell r="J47" t="str">
            <v>Design Content Repository</v>
          </cell>
          <cell r="K47" t="str">
            <v>External Interactor</v>
          </cell>
          <cell r="L47" t="str">
            <v xml:space="preserve">The original source of IP made available by IRR.  Typically, comprised of multiple country-specific source code control systems.  E.g. for the US, DesignSync, Clearcase, BitKeeper, CVS, Git.  Combined in this model, because at this level of granularity, they all look the same. </v>
          </cell>
          <cell r="M47" t="str">
            <v>- EASummit_Foundry.ppt slides 10 &amp; 11</v>
          </cell>
          <cell r="X47" t="str">
            <v/>
          </cell>
          <cell r="AD47" t="str">
            <v/>
          </cell>
          <cell r="AJ47" t="str">
            <v/>
          </cell>
          <cell r="AR47" t="str">
            <v/>
          </cell>
        </row>
        <row r="48">
          <cell r="J48" t="str">
            <v>PLM</v>
          </cell>
          <cell r="K48" t="str">
            <v>Component Process</v>
          </cell>
          <cell r="L48" t="str">
            <v>Uses Teamcenter.</v>
          </cell>
          <cell r="M48" t="str">
            <v>- EASummit_Foundry.ppt slide 10</v>
          </cell>
          <cell r="X48" t="str">
            <v/>
          </cell>
          <cell r="AD48" t="str">
            <v/>
          </cell>
          <cell r="AJ48" t="str">
            <v/>
          </cell>
          <cell r="AR48" t="str">
            <v/>
          </cell>
        </row>
        <row r="49">
          <cell r="J49" t="str">
            <v>Anacapa</v>
          </cell>
          <cell r="K49" t="str">
            <v>External Interactor</v>
          </cell>
          <cell r="L49" t="str">
            <v>Stores IP in secured documents.</v>
          </cell>
          <cell r="M49" t="str">
            <v>- EASummit_Foundry.ppt slide 11</v>
          </cell>
          <cell r="X49" t="str">
            <v/>
          </cell>
          <cell r="AD49" t="str">
            <v/>
          </cell>
          <cell r="AJ49" t="str">
            <v/>
          </cell>
          <cell r="AR49" t="str">
            <v/>
          </cell>
        </row>
        <row r="50">
          <cell r="J50" t="str">
            <v>Propel</v>
          </cell>
          <cell r="K50" t="str">
            <v>Component Process</v>
          </cell>
          <cell r="L50" t="str">
            <v>Stores worker authorizations. Relationship with SAP Portal undefined.</v>
          </cell>
          <cell r="M50" t="str">
            <v>- EASummit_Foundry.ppt slide 11</v>
          </cell>
          <cell r="X50" t="str">
            <v/>
          </cell>
          <cell r="AD50" t="str">
            <v/>
          </cell>
          <cell r="AJ50" t="str">
            <v/>
          </cell>
          <cell r="AR50" t="str">
            <v/>
          </cell>
        </row>
        <row r="51">
          <cell r="J51" t="str">
            <v>CQN Dashboard</v>
          </cell>
          <cell r="K51" t="str">
            <v>Component Process</v>
          </cell>
          <cell r="L51" t="str">
            <v>Relationship with SAP Portal undefined.</v>
          </cell>
          <cell r="M51" t="str">
            <v>- EASummit_Foundry.ppt slide 11</v>
          </cell>
          <cell r="X51" t="str">
            <v/>
          </cell>
          <cell r="AD51" t="str">
            <v/>
          </cell>
          <cell r="AJ51" t="str">
            <v/>
          </cell>
          <cell r="AR51" t="str">
            <v/>
          </cell>
        </row>
        <row r="52">
          <cell r="J52" t="str">
            <v>DTS Tool Install</v>
          </cell>
          <cell r="K52" t="str">
            <v>Component Process</v>
          </cell>
          <cell r="L52" t="str">
            <v>Stores software tools.</v>
          </cell>
          <cell r="M52" t="str">
            <v>- EASummit_Foundry.ppt slide 11</v>
          </cell>
          <cell r="X52" t="str">
            <v/>
          </cell>
          <cell r="AD52" t="str">
            <v/>
          </cell>
          <cell r="AJ52" t="str">
            <v/>
          </cell>
          <cell r="AR52" t="str">
            <v/>
          </cell>
        </row>
        <row r="53">
          <cell r="J53" t="str">
            <v>DTSpedia</v>
          </cell>
          <cell r="X53" t="str">
            <v/>
          </cell>
          <cell r="AD53" t="str">
            <v/>
          </cell>
        </row>
        <row r="54">
          <cell r="J54" t="str">
            <v>IRR Filesystem</v>
          </cell>
          <cell r="X54" t="str">
            <v/>
          </cell>
          <cell r="AD54" t="str">
            <v/>
          </cell>
        </row>
      </sheetData>
      <sheetData sheetId="2">
        <row r="5">
          <cell r="A5">
            <v>1</v>
          </cell>
          <cell r="C5" t="str">
            <v>IP</v>
          </cell>
          <cell r="D5" t="str">
            <v>Data</v>
          </cell>
          <cell r="L5" t="str">
            <v>IP</v>
          </cell>
          <cell r="Q5" t="str">
            <v>Company Name</v>
          </cell>
        </row>
        <row r="6">
          <cell r="A6">
            <v>1</v>
          </cell>
          <cell r="C6" t="str">
            <v>Issue / Engagement</v>
          </cell>
          <cell r="D6" t="str">
            <v>Data</v>
          </cell>
          <cell r="L6" t="str">
            <v>Issue / Engagement</v>
          </cell>
          <cell r="Q6" t="str">
            <v/>
          </cell>
        </row>
        <row r="7">
          <cell r="A7">
            <v>1</v>
          </cell>
          <cell r="C7" t="str">
            <v>Transfer File</v>
          </cell>
          <cell r="D7" t="str">
            <v>Data</v>
          </cell>
          <cell r="L7" t="str">
            <v>Transfer File</v>
          </cell>
          <cell r="Q7" t="str">
            <v/>
          </cell>
        </row>
        <row r="8">
          <cell r="A8">
            <v>1</v>
          </cell>
          <cell r="C8" t="str">
            <v>Collaboration Data</v>
          </cell>
          <cell r="D8" t="str">
            <v>Data</v>
          </cell>
          <cell r="L8" t="str">
            <v>Collaboration Data</v>
          </cell>
          <cell r="Q8" t="str">
            <v/>
          </cell>
        </row>
        <row r="9">
          <cell r="A9">
            <v>1</v>
          </cell>
          <cell r="C9" t="str">
            <v>Production Data</v>
          </cell>
          <cell r="D9" t="str">
            <v>Data</v>
          </cell>
          <cell r="L9" t="str">
            <v>Production Data</v>
          </cell>
          <cell r="Q9" t="str">
            <v/>
          </cell>
        </row>
        <row r="10">
          <cell r="A10">
            <v>1</v>
          </cell>
          <cell r="C10" t="str">
            <v xml:space="preserve">Documentation / Marketing Material </v>
          </cell>
          <cell r="D10" t="str">
            <v>Data</v>
          </cell>
          <cell r="L10" t="str">
            <v xml:space="preserve">Documentation / Marketing Material </v>
          </cell>
          <cell r="Q10" t="str">
            <v/>
          </cell>
        </row>
        <row r="11">
          <cell r="A11">
            <v>1</v>
          </cell>
          <cell r="C11" t="str">
            <v>Site Usage Statistics</v>
          </cell>
          <cell r="D11" t="str">
            <v>Data</v>
          </cell>
          <cell r="L11" t="str">
            <v>Site Usage Statistics</v>
          </cell>
          <cell r="Q11" t="str">
            <v/>
          </cell>
        </row>
        <row r="12">
          <cell r="B12">
            <v>1</v>
          </cell>
          <cell r="C12" t="str">
            <v>Company Name</v>
          </cell>
          <cell r="D12" t="str">
            <v>Data</v>
          </cell>
          <cell r="L12" t="str">
            <v>Account</v>
          </cell>
          <cell r="Q12" t="str">
            <v/>
          </cell>
        </row>
        <row r="13">
          <cell r="A13">
            <v>1</v>
          </cell>
          <cell r="C13" t="str">
            <v>Account</v>
          </cell>
          <cell r="D13" t="str">
            <v>Data</v>
          </cell>
          <cell r="L13" t="str">
            <v>Project Identity</v>
          </cell>
          <cell r="Q13" t="str">
            <v/>
          </cell>
        </row>
        <row r="14">
          <cell r="A14">
            <v>1</v>
          </cell>
          <cell r="C14" t="str">
            <v>Project Identity</v>
          </cell>
          <cell r="D14" t="str">
            <v>Soft Data Container</v>
          </cell>
          <cell r="L14" t="str">
            <v/>
          </cell>
          <cell r="Q14" t="str">
            <v/>
          </cell>
        </row>
        <row r="15">
          <cell r="C15" t="str">
            <v>Access Log</v>
          </cell>
          <cell r="D15" t="str">
            <v>Data</v>
          </cell>
          <cell r="L15" t="str">
            <v/>
          </cell>
          <cell r="Q15" t="str">
            <v/>
          </cell>
        </row>
        <row r="16">
          <cell r="C16" t="str">
            <v>Temporary Account</v>
          </cell>
          <cell r="D16" t="str">
            <v>Data</v>
          </cell>
          <cell r="L16" t="str">
            <v/>
          </cell>
          <cell r="Q16" t="str">
            <v/>
          </cell>
        </row>
        <row r="17">
          <cell r="C17" t="str">
            <v>Individual Name</v>
          </cell>
          <cell r="D17" t="str">
            <v>Data</v>
          </cell>
          <cell r="L17" t="str">
            <v/>
          </cell>
          <cell r="Q17" t="str">
            <v/>
          </cell>
        </row>
        <row r="18">
          <cell r="L18" t="str">
            <v/>
          </cell>
          <cell r="Q18" t="str">
            <v/>
          </cell>
        </row>
        <row r="19">
          <cell r="L19" t="str">
            <v/>
          </cell>
          <cell r="Q19" t="str">
            <v/>
          </cell>
        </row>
        <row r="20">
          <cell r="L20" t="str">
            <v/>
          </cell>
          <cell r="Q20" t="str">
            <v/>
          </cell>
        </row>
        <row r="21">
          <cell r="L21" t="str">
            <v/>
          </cell>
          <cell r="Q21" t="str">
            <v/>
          </cell>
        </row>
        <row r="22">
          <cell r="L22" t="str">
            <v/>
          </cell>
          <cell r="Q22" t="str">
            <v/>
          </cell>
        </row>
        <row r="23">
          <cell r="L23" t="str">
            <v/>
          </cell>
          <cell r="Q23" t="str">
            <v/>
          </cell>
        </row>
        <row r="24">
          <cell r="L24" t="str">
            <v/>
          </cell>
          <cell r="Q24" t="str">
            <v/>
          </cell>
        </row>
        <row r="25">
          <cell r="L25" t="str">
            <v/>
          </cell>
          <cell r="Q25" t="str">
            <v/>
          </cell>
        </row>
        <row r="26">
          <cell r="L26" t="str">
            <v/>
          </cell>
          <cell r="Q26" t="str">
            <v/>
          </cell>
        </row>
        <row r="27">
          <cell r="L27" t="str">
            <v/>
          </cell>
          <cell r="Q27" t="str">
            <v/>
          </cell>
        </row>
        <row r="28">
          <cell r="L28" t="str">
            <v/>
          </cell>
          <cell r="Q28" t="str">
            <v/>
          </cell>
        </row>
        <row r="29">
          <cell r="L29" t="str">
            <v/>
          </cell>
          <cell r="Q29" t="str">
            <v/>
          </cell>
        </row>
        <row r="30">
          <cell r="L30" t="str">
            <v/>
          </cell>
          <cell r="Q30" t="str">
            <v/>
          </cell>
        </row>
        <row r="31">
          <cell r="L31" t="str">
            <v/>
          </cell>
          <cell r="Q31" t="str">
            <v/>
          </cell>
        </row>
        <row r="32">
          <cell r="L32" t="str">
            <v/>
          </cell>
          <cell r="Q32" t="str">
            <v/>
          </cell>
        </row>
        <row r="33">
          <cell r="L33" t="str">
            <v/>
          </cell>
          <cell r="Q33" t="str">
            <v/>
          </cell>
        </row>
        <row r="34">
          <cell r="L34" t="str">
            <v/>
          </cell>
          <cell r="Q34" t="str">
            <v/>
          </cell>
        </row>
        <row r="35">
          <cell r="L35" t="str">
            <v/>
          </cell>
        </row>
        <row r="36">
          <cell r="L36" t="str">
            <v/>
          </cell>
        </row>
      </sheetData>
      <sheetData sheetId="3"/>
      <sheetData sheetId="4">
        <row r="5">
          <cell r="B5" t="str">
            <v>Internet</v>
          </cell>
          <cell r="L5" t="str">
            <v>Internet</v>
          </cell>
          <cell r="R5" t="str">
            <v>IGBN</v>
          </cell>
        </row>
        <row r="6">
          <cell r="B6" t="str">
            <v>DMZ</v>
          </cell>
          <cell r="L6" t="str">
            <v>DMZ</v>
          </cell>
          <cell r="R6" t="str">
            <v/>
          </cell>
        </row>
        <row r="7">
          <cell r="L7" t="str">
            <v/>
          </cell>
          <cell r="R7" t="str">
            <v/>
          </cell>
        </row>
        <row r="8">
          <cell r="B8" t="str">
            <v>SIZ</v>
          </cell>
          <cell r="L8" t="str">
            <v>SIZ</v>
          </cell>
          <cell r="R8" t="str">
            <v/>
          </cell>
        </row>
        <row r="9">
          <cell r="A9">
            <v>1</v>
          </cell>
          <cell r="B9" t="str">
            <v>IGBN</v>
          </cell>
          <cell r="L9" t="str">
            <v>IGBN</v>
          </cell>
          <cell r="R9" t="str">
            <v/>
          </cell>
        </row>
        <row r="10">
          <cell r="B10" t="str">
            <v>TMG Enclave</v>
          </cell>
          <cell r="L10" t="str">
            <v>TMG Enclave</v>
          </cell>
          <cell r="R10" t="str">
            <v/>
          </cell>
        </row>
        <row r="11">
          <cell r="B11" t="str">
            <v>Lab Enclave</v>
          </cell>
          <cell r="L11" t="str">
            <v>Lab Enclave</v>
          </cell>
          <cell r="R11" t="str">
            <v/>
          </cell>
        </row>
        <row r="12">
          <cell r="B12" t="str">
            <v>Carpet Network</v>
          </cell>
          <cell r="L12" t="str">
            <v>Carpet Network</v>
          </cell>
          <cell r="R12" t="str">
            <v/>
          </cell>
        </row>
        <row r="13">
          <cell r="B13" t="str">
            <v>DC Network</v>
          </cell>
          <cell r="L13" t="str">
            <v>DC Network</v>
          </cell>
          <cell r="R13" t="str">
            <v/>
          </cell>
        </row>
        <row r="14">
          <cell r="L14" t="str">
            <v/>
          </cell>
          <cell r="R14" t="str">
            <v/>
          </cell>
        </row>
        <row r="15">
          <cell r="L15" t="str">
            <v/>
          </cell>
          <cell r="R15" t="str">
            <v/>
          </cell>
        </row>
        <row r="16">
          <cell r="L16" t="str">
            <v/>
          </cell>
          <cell r="R16" t="str">
            <v/>
          </cell>
        </row>
        <row r="17">
          <cell r="L17" t="str">
            <v/>
          </cell>
          <cell r="R17" t="str">
            <v/>
          </cell>
        </row>
        <row r="18">
          <cell r="L18" t="str">
            <v/>
          </cell>
          <cell r="R18" t="str">
            <v/>
          </cell>
        </row>
        <row r="19">
          <cell r="L19" t="str">
            <v/>
          </cell>
          <cell r="R19" t="str">
            <v/>
          </cell>
        </row>
        <row r="20">
          <cell r="L20" t="str">
            <v/>
          </cell>
          <cell r="R20" t="str">
            <v/>
          </cell>
        </row>
        <row r="21">
          <cell r="L21" t="str">
            <v/>
          </cell>
          <cell r="R21" t="str">
            <v/>
          </cell>
        </row>
        <row r="22">
          <cell r="L22" t="str">
            <v/>
          </cell>
          <cell r="R22" t="str">
            <v/>
          </cell>
        </row>
        <row r="23">
          <cell r="L23" t="str">
            <v/>
          </cell>
          <cell r="R23" t="str">
            <v/>
          </cell>
        </row>
        <row r="24">
          <cell r="L24" t="str">
            <v/>
          </cell>
          <cell r="R24" t="str">
            <v/>
          </cell>
        </row>
        <row r="25">
          <cell r="L25" t="str">
            <v/>
          </cell>
          <cell r="R25" t="str">
            <v/>
          </cell>
        </row>
        <row r="26">
          <cell r="L26" t="str">
            <v/>
          </cell>
          <cell r="R26" t="str">
            <v/>
          </cell>
        </row>
        <row r="27">
          <cell r="L27" t="str">
            <v/>
          </cell>
          <cell r="R27" t="str">
            <v/>
          </cell>
        </row>
        <row r="28">
          <cell r="L28" t="str">
            <v/>
          </cell>
          <cell r="R28" t="str">
            <v/>
          </cell>
        </row>
        <row r="29">
          <cell r="L29" t="str">
            <v/>
          </cell>
          <cell r="R29" t="str">
            <v/>
          </cell>
        </row>
        <row r="30">
          <cell r="L30" t="str">
            <v/>
          </cell>
          <cell r="R30" t="str">
            <v/>
          </cell>
        </row>
        <row r="31">
          <cell r="L31" t="str">
            <v/>
          </cell>
          <cell r="R31" t="str">
            <v/>
          </cell>
        </row>
        <row r="32">
          <cell r="L32" t="str">
            <v/>
          </cell>
          <cell r="R32" t="str">
            <v/>
          </cell>
        </row>
        <row r="33">
          <cell r="L33" t="str">
            <v/>
          </cell>
          <cell r="R33" t="str">
            <v/>
          </cell>
        </row>
        <row r="34">
          <cell r="L34" t="str">
            <v/>
          </cell>
          <cell r="R34" t="str">
            <v/>
          </cell>
        </row>
        <row r="35">
          <cell r="L35" t="str">
            <v/>
          </cell>
          <cell r="R35" t="str">
            <v/>
          </cell>
        </row>
        <row r="36">
          <cell r="L36" t="str">
            <v/>
          </cell>
          <cell r="R36" t="str">
            <v/>
          </cell>
        </row>
      </sheetData>
      <sheetData sheetId="5"/>
      <sheetData sheetId="6"/>
      <sheetData sheetId="7"/>
      <sheetData sheetId="8"/>
      <sheetData sheetId="9"/>
      <sheetData sheetId="10">
        <row r="3">
          <cell r="A3" t="str">
            <v>Component Process</v>
          </cell>
        </row>
        <row r="4">
          <cell r="A4" t="str">
            <v>Execution Environment</v>
          </cell>
        </row>
        <row r="5">
          <cell r="A5" t="str">
            <v>External Interactor</v>
          </cell>
        </row>
      </sheetData>
      <sheetData sheetId="11">
        <row r="3">
          <cell r="A3" t="str">
            <v>Data</v>
          </cell>
          <cell r="B3" t="str">
            <v>Data manipulated by the system, including data assets (data inherent in business requirements), configuration settings, secrets, intermediate results in a calculation, and log entries.</v>
          </cell>
          <cell r="C3">
            <v>1</v>
          </cell>
          <cell r="D3">
            <v>1</v>
          </cell>
          <cell r="E3">
            <v>1</v>
          </cell>
          <cell r="F3">
            <v>1</v>
          </cell>
          <cell r="G3">
            <v>0</v>
          </cell>
          <cell r="H3">
            <v>0</v>
          </cell>
          <cell r="K3" t="str">
            <v>creates</v>
          </cell>
          <cell r="L3" t="str">
            <v>reads</v>
          </cell>
          <cell r="M3" t="str">
            <v>updates</v>
          </cell>
        </row>
        <row r="4">
          <cell r="A4" t="str">
            <v>Software</v>
          </cell>
          <cell r="B4" t="str">
            <v>Software manipulated by the system.  Software that is part of the system, but not manipulated by the system, should appear as an actor rather than in the data model.</v>
          </cell>
          <cell r="C4">
            <v>1</v>
          </cell>
          <cell r="D4">
            <v>1</v>
          </cell>
          <cell r="E4">
            <v>1</v>
          </cell>
          <cell r="F4">
            <v>1</v>
          </cell>
          <cell r="G4">
            <v>1</v>
          </cell>
          <cell r="H4">
            <v>0</v>
          </cell>
          <cell r="K4" t="str">
            <v>creates</v>
          </cell>
          <cell r="L4" t="str">
            <v>reads</v>
          </cell>
          <cell r="M4" t="str">
            <v>updates</v>
          </cell>
          <cell r="N4" t="str">
            <v>deletes</v>
          </cell>
          <cell r="O4" t="str">
            <v>executes</v>
          </cell>
        </row>
        <row r="5">
          <cell r="A5" t="str">
            <v>Hardware Data Container</v>
          </cell>
          <cell r="B5" t="str">
            <v>Memory, hardware register, a hard disk or similar hardware directly manipulated by the system.</v>
          </cell>
          <cell r="C5">
            <v>0</v>
          </cell>
          <cell r="D5">
            <v>1</v>
          </cell>
          <cell r="E5">
            <v>1</v>
          </cell>
          <cell r="F5">
            <v>0</v>
          </cell>
          <cell r="G5">
            <v>0</v>
          </cell>
          <cell r="H5">
            <v>1</v>
          </cell>
          <cell r="K5" t="str">
            <v>reads</v>
          </cell>
          <cell r="L5" t="str">
            <v>updates</v>
          </cell>
          <cell r="M5" t="str">
            <v>configures</v>
          </cell>
        </row>
        <row r="6">
          <cell r="A6" t="str">
            <v>Soft Data Container</v>
          </cell>
          <cell r="B6" t="str">
            <v>A file, database, or other non-hardware data container that is directly manipulated by the system.</v>
          </cell>
          <cell r="C6">
            <v>1</v>
          </cell>
          <cell r="D6">
            <v>1</v>
          </cell>
          <cell r="E6">
            <v>1</v>
          </cell>
          <cell r="F6">
            <v>1</v>
          </cell>
          <cell r="G6">
            <v>0</v>
          </cell>
          <cell r="H6">
            <v>1</v>
          </cell>
          <cell r="K6" t="str">
            <v>creates</v>
          </cell>
          <cell r="L6" t="str">
            <v>reads</v>
          </cell>
          <cell r="M6" t="str">
            <v>updates</v>
          </cell>
          <cell r="N6" t="str">
            <v>deletes</v>
          </cell>
          <cell r="O6" t="str">
            <v>configures</v>
          </cell>
        </row>
      </sheetData>
      <sheetData sheetId="12">
        <row r="2">
          <cell r="A2" t="str">
            <v>Prevent</v>
          </cell>
        </row>
        <row r="3">
          <cell r="A3" t="str">
            <v>Detect and Log</v>
          </cell>
        </row>
        <row r="4">
          <cell r="A4" t="str">
            <v>Detect and Alert</v>
          </cell>
        </row>
        <row r="5">
          <cell r="A5" t="str">
            <v>Thwart</v>
          </cell>
        </row>
      </sheetData>
      <sheetData sheetId="13">
        <row r="2">
          <cell r="C2" t="str">
            <v>Actor</v>
          </cell>
          <cell r="D2" t="str">
            <v>Action</v>
          </cell>
          <cell r="E2" t="str">
            <v>Object</v>
          </cell>
          <cell r="F2" t="str">
            <v>Condition</v>
          </cell>
        </row>
        <row r="3">
          <cell r="B3" t="str">
            <v>NO</v>
          </cell>
          <cell r="C3" t="str">
            <v>Actor is not in the correct role, or does not have the capability.</v>
          </cell>
          <cell r="D3" t="str">
            <v>No action takes place.</v>
          </cell>
          <cell r="E3" t="str">
            <v>The action occurs, but no object is provided.</v>
          </cell>
          <cell r="F3" t="str">
            <v>The condition is not met._x000D_The condition is not detected.</v>
          </cell>
        </row>
        <row r="4">
          <cell r="B4" t="str">
            <v>AS WELL AS</v>
          </cell>
          <cell r="C4" t="str">
            <v>Actor is in the correct role, but is also in another (typically more privileged) role or otherwise has additional capabilities.</v>
          </cell>
          <cell r="D4" t="str">
            <v>One or more unexpected supplementary actions occur in addition to the intended action.</v>
          </cell>
          <cell r="E4" t="str">
            <v>Additional objects are acted on.</v>
          </cell>
          <cell r="F4" t="str">
            <v>Additional conditions apply.</v>
          </cell>
        </row>
        <row r="5">
          <cell r="B5" t="str">
            <v>PART OF</v>
          </cell>
          <cell r="C5" t="str">
            <v>Actor has some, but not all of the needed capabilities.</v>
          </cell>
          <cell r="D5" t="str">
            <v>The action is incomplete.</v>
          </cell>
          <cell r="E5" t="str">
            <v>The action occurs on part of an object.</v>
          </cell>
          <cell r="F5" t="str">
            <v>Only some of the required conditions are met._x000D_Only some of the required conditions are detected.</v>
          </cell>
        </row>
        <row r="6">
          <cell r="B6" t="str">
            <v>OTHER THAN</v>
          </cell>
          <cell r="C6" t="str">
            <v>Actor is in a different, incorrect role (typically a legitimate role with different goals than this role).</v>
          </cell>
          <cell r="D6" t="str">
            <v>An incorrect action takes place instead of the correct one._x000D_The action has a different, incorrect result.</v>
          </cell>
          <cell r="E6" t="str">
            <v>An incorrect object is used (e.g. wrong data, wrong details, wrong format, wrong button).</v>
          </cell>
          <cell r="F6" t="str">
            <v>A different, incorrect condition applies.</v>
          </cell>
        </row>
        <row r="7">
          <cell r="B7" t="str">
            <v>MORE</v>
          </cell>
          <cell r="C7" t="e">
            <v>#N/A</v>
          </cell>
          <cell r="D7" t="str">
            <v>The action takes place for a longer time than intended._x000D_The action takes place more than once, sequentially._x000D_The action takes place more than once at a time.</v>
          </cell>
          <cell r="E7" t="str">
            <v>The action occurs on an object that is too large.</v>
          </cell>
          <cell r="F7" t="e">
            <v>#N/A</v>
          </cell>
        </row>
        <row r="8">
          <cell r="B8" t="str">
            <v>LESS</v>
          </cell>
          <cell r="C8" t="e">
            <v>#N/A</v>
          </cell>
          <cell r="D8" t="str">
            <v>The action takes place for a shorter time than required.</v>
          </cell>
          <cell r="E8" t="str">
            <v>The action occurs on an empty object._x000D_The action occurs on an object that is too small.</v>
          </cell>
          <cell r="F8" t="e">
            <v>#N/A</v>
          </cell>
        </row>
        <row r="9">
          <cell r="B9" t="str">
            <v>BEFORE</v>
          </cell>
          <cell r="C9" t="e">
            <v>#N/A</v>
          </cell>
          <cell r="D9" t="str">
            <v>The action takes place sooner than intended.</v>
          </cell>
          <cell r="E9" t="e">
            <v>#N/A</v>
          </cell>
          <cell r="F9" t="str">
            <v>The condition is checked too soon.</v>
          </cell>
        </row>
        <row r="10">
          <cell r="B10" t="str">
            <v>AFTER</v>
          </cell>
          <cell r="C10" t="e">
            <v>#N/A</v>
          </cell>
          <cell r="D10" t="str">
            <v>The action takes place later than intended.</v>
          </cell>
          <cell r="E10" t="e">
            <v>#N/A</v>
          </cell>
          <cell r="F10" t="str">
            <v>The condition is checked too late.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baseColWidth="10" defaultRowHeight="13" x14ac:dyDescent="0"/>
  <cols>
    <col min="1" max="1" width="16.85546875" customWidth="1"/>
    <col min="2" max="2" width="64.42578125" customWidth="1"/>
  </cols>
  <sheetData>
    <row r="1" spans="1:2" ht="16">
      <c r="A1" s="13" t="s">
        <v>196</v>
      </c>
      <c r="B1" s="56"/>
    </row>
    <row r="2" spans="1:2" ht="16">
      <c r="A2" s="13" t="s">
        <v>369</v>
      </c>
      <c r="B2" s="44"/>
    </row>
  </sheetData>
  <phoneticPr fontId="10" type="noConversion"/>
  <conditionalFormatting sqref="B1:B2">
    <cfRule type="expression" dxfId="166" priority="0" stopIfTrue="1">
      <formula>B1&lt;&gt;""</formula>
    </cfRule>
  </conditionalFormatting>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2" sqref="B2"/>
    </sheetView>
  </sheetViews>
  <sheetFormatPr baseColWidth="10" defaultRowHeight="13" x14ac:dyDescent="0"/>
  <cols>
    <col min="1" max="1" width="28.140625" customWidth="1"/>
    <col min="2" max="2" width="24.28515625" customWidth="1"/>
    <col min="3" max="3" width="53" customWidth="1"/>
  </cols>
  <sheetData>
    <row r="1" spans="1:3" ht="16">
      <c r="A1" s="6" t="s">
        <v>283</v>
      </c>
      <c r="B1" s="6" t="s">
        <v>284</v>
      </c>
      <c r="C1" s="6" t="s">
        <v>285</v>
      </c>
    </row>
    <row r="2" spans="1:3">
      <c r="A2" s="56" t="s">
        <v>370</v>
      </c>
      <c r="B2" s="44"/>
      <c r="C2" s="44"/>
    </row>
    <row r="3" spans="1:3">
      <c r="A3" s="56" t="s">
        <v>371</v>
      </c>
      <c r="B3" s="44"/>
      <c r="C3" s="44"/>
    </row>
    <row r="4" spans="1:3">
      <c r="A4" s="56" t="s">
        <v>372</v>
      </c>
      <c r="B4" s="44"/>
      <c r="C4" s="44"/>
    </row>
  </sheetData>
  <autoFilter ref="A1:C1"/>
  <phoneticPr fontId="10" type="noConversion"/>
  <conditionalFormatting sqref="A2:C4">
    <cfRule type="expression" dxfId="165" priority="0" stopIfTrue="1">
      <formula>A2&lt;&gt;""</formula>
    </cfRule>
  </conditionalFormatting>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1" topLeftCell="A2" activePane="bottomLeft" state="frozen"/>
      <selection pane="bottomLeft" activeCell="A2" sqref="A2"/>
    </sheetView>
  </sheetViews>
  <sheetFormatPr baseColWidth="10" defaultRowHeight="13" x14ac:dyDescent="0"/>
  <cols>
    <col min="1" max="1" width="20.5703125" customWidth="1"/>
    <col min="2" max="2" width="15.5703125" bestFit="1" customWidth="1"/>
    <col min="3" max="5" width="20.5703125" customWidth="1"/>
  </cols>
  <sheetData>
    <row r="1" spans="1:5" ht="16">
      <c r="A1" s="6" t="s">
        <v>189</v>
      </c>
      <c r="B1" s="6" t="s">
        <v>287</v>
      </c>
      <c r="C1" s="6" t="s">
        <v>286</v>
      </c>
      <c r="D1" s="6" t="s">
        <v>297</v>
      </c>
      <c r="E1" s="6" t="s">
        <v>298</v>
      </c>
    </row>
    <row r="2" spans="1:5">
      <c r="A2" s="44"/>
      <c r="B2" s="56" t="s">
        <v>133</v>
      </c>
      <c r="C2" s="57"/>
      <c r="D2" s="57"/>
      <c r="E2" s="57"/>
    </row>
    <row r="3" spans="1:5">
      <c r="A3" s="44"/>
      <c r="B3" s="56" t="s">
        <v>134</v>
      </c>
      <c r="C3" s="57"/>
      <c r="D3" s="57"/>
      <c r="E3" s="57"/>
    </row>
    <row r="4" spans="1:5">
      <c r="A4" s="44"/>
      <c r="B4" s="56" t="s">
        <v>135</v>
      </c>
      <c r="C4" s="57"/>
      <c r="D4" s="57"/>
      <c r="E4" s="57"/>
    </row>
    <row r="5" spans="1:5">
      <c r="A5" s="44"/>
      <c r="B5" s="56" t="s">
        <v>136</v>
      </c>
      <c r="C5" s="57"/>
      <c r="D5" s="57"/>
      <c r="E5" s="57"/>
    </row>
  </sheetData>
  <autoFilter ref="A1:E1"/>
  <phoneticPr fontId="10" type="noConversion"/>
  <conditionalFormatting sqref="A2:E5">
    <cfRule type="expression" dxfId="164" priority="0" stopIfTrue="1">
      <formula>A2&lt;&gt;""</formula>
    </cfRule>
  </conditionalFormatting>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41"/>
  <sheetViews>
    <sheetView topLeftCell="A3" workbookViewId="0">
      <pane xSplit="1" ySplit="3" topLeftCell="B6" activePane="bottomRight" state="frozen"/>
      <selection activeCell="A3" sqref="A3"/>
      <selection pane="topRight" activeCell="B3" sqref="B3"/>
      <selection pane="bottomLeft" activeCell="A6" sqref="A6"/>
      <selection pane="bottomRight" activeCell="A6" sqref="A6"/>
    </sheetView>
  </sheetViews>
  <sheetFormatPr baseColWidth="10" defaultRowHeight="13" x14ac:dyDescent="0"/>
  <cols>
    <col min="1" max="1" width="12.85546875" customWidth="1"/>
    <col min="2" max="2" width="14.7109375" bestFit="1" customWidth="1"/>
    <col min="3" max="3" width="32.7109375" customWidth="1"/>
    <col min="4" max="15" width="4.5703125" customWidth="1"/>
    <col min="16" max="16" width="14.140625" customWidth="1"/>
    <col min="17" max="17" width="11" customWidth="1"/>
    <col min="18" max="18" width="15.42578125" customWidth="1"/>
    <col min="19" max="22" width="14.140625" customWidth="1"/>
    <col min="23" max="25" width="5.7109375" hidden="1" customWidth="1"/>
    <col min="26" max="31" width="8" hidden="1" customWidth="1"/>
    <col min="32" max="32" width="5.7109375" hidden="1" customWidth="1"/>
    <col min="33" max="36" width="8" hidden="1" customWidth="1"/>
    <col min="37" max="37" width="14.42578125" hidden="1" customWidth="1"/>
    <col min="38" max="39" width="4.5703125" hidden="1" customWidth="1"/>
    <col min="40" max="40" width="17.7109375" hidden="1" customWidth="1"/>
    <col min="41" max="41" width="15.28515625" hidden="1" customWidth="1"/>
    <col min="42" max="42" width="22.28515625" hidden="1" customWidth="1"/>
    <col min="43" max="44" width="5.5703125" hidden="1" customWidth="1"/>
    <col min="45" max="45" width="7.7109375" hidden="1" customWidth="1"/>
    <col min="46" max="46" width="2.7109375" hidden="1" customWidth="1"/>
    <col min="47" max="47" width="11.28515625" hidden="1" customWidth="1"/>
    <col min="48" max="48" width="24.42578125" hidden="1" customWidth="1"/>
    <col min="49" max="49" width="11.42578125" hidden="1" customWidth="1"/>
    <col min="50" max="50" width="24.140625" hidden="1" customWidth="1"/>
    <col min="51" max="51" width="12.140625" hidden="1" customWidth="1"/>
    <col min="52" max="52" width="24.140625" hidden="1" customWidth="1"/>
    <col min="53" max="53" width="12" hidden="1" customWidth="1"/>
    <col min="54" max="54" width="23.42578125" hidden="1" customWidth="1"/>
    <col min="55" max="55" width="10.85546875" hidden="1" customWidth="1"/>
    <col min="56" max="66" width="5.5703125" hidden="1" customWidth="1"/>
  </cols>
  <sheetData>
    <row r="1" spans="1:66" ht="16" hidden="1">
      <c r="A1" s="28"/>
      <c r="B1" s="22"/>
      <c r="C1" s="22"/>
      <c r="D1" s="22"/>
      <c r="E1" s="22"/>
      <c r="F1" s="22"/>
      <c r="G1" s="22"/>
      <c r="H1" s="22"/>
      <c r="I1" s="22"/>
      <c r="J1" s="22"/>
      <c r="K1" s="33" t="b">
        <f>NOT(ISBLANK(K$5))</f>
        <v>0</v>
      </c>
      <c r="L1" s="33" t="b">
        <f t="shared" ref="L1:O1" si="0">NOT(ISBLANK(L$5))</f>
        <v>0</v>
      </c>
      <c r="M1" s="33" t="b">
        <f t="shared" si="0"/>
        <v>0</v>
      </c>
      <c r="N1" s="33" t="b">
        <f t="shared" si="0"/>
        <v>0</v>
      </c>
      <c r="O1" s="33" t="b">
        <f t="shared" si="0"/>
        <v>0</v>
      </c>
      <c r="P1" s="22"/>
      <c r="Q1" s="22"/>
      <c r="R1" s="22"/>
      <c r="S1" s="22"/>
      <c r="T1" s="22"/>
      <c r="U1" s="22"/>
      <c r="V1" s="22"/>
      <c r="W1" s="29"/>
      <c r="X1" s="28"/>
      <c r="Y1" s="28"/>
      <c r="Z1" s="28"/>
      <c r="AA1" s="28"/>
      <c r="AB1" s="28"/>
      <c r="AC1" s="28"/>
      <c r="AD1" s="28"/>
      <c r="AE1" s="28"/>
      <c r="AF1" s="28"/>
      <c r="AG1" s="28"/>
      <c r="AH1" s="28"/>
      <c r="AI1" s="28"/>
      <c r="AJ1" s="28"/>
      <c r="AK1" s="28"/>
      <c r="AM1" s="22"/>
      <c r="AN1" s="22">
        <f>MATCH(AN5,ActorHeader,0)</f>
        <v>1</v>
      </c>
      <c r="AO1" s="22">
        <f t="shared" ref="AO1:AP1" si="1">MATCH(AO5,ActorHeader,0)</f>
        <v>2</v>
      </c>
      <c r="AP1" s="22">
        <f t="shared" si="1"/>
        <v>37</v>
      </c>
      <c r="AQ1" s="22"/>
      <c r="AR1" s="22"/>
      <c r="AS1" s="22"/>
      <c r="AU1" s="28"/>
      <c r="AV1" s="28"/>
      <c r="AW1" s="28"/>
      <c r="AX1" s="28"/>
      <c r="AY1" s="28"/>
      <c r="AZ1" s="28"/>
      <c r="BA1" s="28"/>
      <c r="BB1" s="28"/>
      <c r="BC1" s="28">
        <f>COLUMN($AI5)</f>
        <v>35</v>
      </c>
      <c r="BD1" s="28"/>
      <c r="BE1" s="28"/>
      <c r="BF1" s="28"/>
      <c r="BG1" s="28"/>
      <c r="BH1" s="28"/>
      <c r="BI1" s="28"/>
      <c r="BJ1" s="28"/>
      <c r="BK1" s="28"/>
      <c r="BL1" s="28"/>
      <c r="BM1" s="28"/>
      <c r="BN1" s="28"/>
    </row>
    <row r="2" spans="1:66" ht="16" hidden="1" customHeight="1">
      <c r="A2" s="170" t="s">
        <v>223</v>
      </c>
      <c r="B2" s="173"/>
      <c r="C2" s="173"/>
      <c r="D2" s="173"/>
      <c r="E2" s="173"/>
      <c r="F2" s="173"/>
      <c r="G2" s="173"/>
      <c r="H2" s="173"/>
      <c r="I2" s="173"/>
      <c r="J2" s="173"/>
      <c r="K2" s="173"/>
      <c r="L2" s="173"/>
      <c r="M2" s="173"/>
      <c r="N2" s="173"/>
      <c r="O2" s="173"/>
      <c r="P2" s="173"/>
      <c r="Q2" s="173"/>
      <c r="R2" s="173"/>
      <c r="S2" s="173"/>
      <c r="T2" s="173"/>
      <c r="U2" s="173"/>
      <c r="V2" s="173"/>
      <c r="W2" s="170" t="s">
        <v>314</v>
      </c>
      <c r="X2" s="173"/>
      <c r="Y2" s="173"/>
      <c r="Z2" s="173"/>
      <c r="AA2" s="173"/>
      <c r="AB2" s="173"/>
      <c r="AC2" s="173"/>
      <c r="AD2" s="173"/>
      <c r="AE2" s="173"/>
      <c r="AF2" s="173"/>
      <c r="AG2" s="173"/>
      <c r="AH2" s="173"/>
      <c r="AI2" s="173"/>
      <c r="AJ2" s="173"/>
      <c r="AK2" s="173"/>
      <c r="AM2" s="170" t="s">
        <v>61</v>
      </c>
      <c r="AN2" s="173"/>
      <c r="AO2" s="173"/>
      <c r="AP2" s="173"/>
      <c r="AQ2" s="173"/>
      <c r="AR2" s="173"/>
      <c r="AS2" s="174"/>
      <c r="AU2" s="170" t="s">
        <v>10</v>
      </c>
      <c r="AV2" s="168"/>
      <c r="AW2" s="168"/>
      <c r="AX2" s="168"/>
      <c r="AY2" s="168"/>
      <c r="AZ2" s="168"/>
      <c r="BA2" s="168"/>
      <c r="BB2" s="168"/>
      <c r="BC2" s="168"/>
      <c r="BD2" s="168"/>
      <c r="BE2" s="168"/>
      <c r="BF2" s="168"/>
      <c r="BG2" s="168"/>
      <c r="BH2" s="168"/>
      <c r="BI2" s="168"/>
      <c r="BJ2" s="168"/>
      <c r="BK2" s="168"/>
      <c r="BL2" s="168"/>
      <c r="BM2" s="168"/>
      <c r="BN2" s="169"/>
    </row>
    <row r="3" spans="1:66" ht="18" customHeight="1">
      <c r="A3" s="16"/>
      <c r="B3" s="16"/>
      <c r="C3" s="16"/>
      <c r="D3" s="18"/>
      <c r="E3" s="15"/>
      <c r="F3" s="15"/>
      <c r="G3" s="15"/>
      <c r="H3" s="15"/>
      <c r="I3" s="15"/>
      <c r="J3" s="15"/>
      <c r="K3" s="175" t="s">
        <v>300</v>
      </c>
      <c r="L3" s="176"/>
      <c r="M3" s="176"/>
      <c r="N3" s="176"/>
      <c r="O3" s="177"/>
      <c r="P3" s="181" t="s">
        <v>301</v>
      </c>
      <c r="Q3" s="176"/>
      <c r="R3" s="176"/>
      <c r="S3" s="176"/>
      <c r="T3" s="176"/>
      <c r="U3" s="176"/>
      <c r="V3" s="182"/>
      <c r="W3" s="32"/>
      <c r="X3" s="186" t="s">
        <v>277</v>
      </c>
      <c r="Y3" s="187"/>
      <c r="Z3" s="188"/>
      <c r="AA3" s="185" t="s">
        <v>201</v>
      </c>
      <c r="AB3" s="185"/>
      <c r="AC3" s="185"/>
      <c r="AD3" s="31" t="s">
        <v>278</v>
      </c>
      <c r="AE3" s="31" t="s">
        <v>279</v>
      </c>
      <c r="AF3" s="31" t="s">
        <v>279</v>
      </c>
      <c r="AG3" s="31" t="s">
        <v>281</v>
      </c>
      <c r="AH3" s="31" t="s">
        <v>280</v>
      </c>
      <c r="AI3" s="116" t="s">
        <v>209</v>
      </c>
      <c r="AJ3" s="31" t="s">
        <v>202</v>
      </c>
      <c r="AK3" s="26"/>
      <c r="AM3" s="24"/>
      <c r="AN3" s="31" t="s">
        <v>203</v>
      </c>
      <c r="AO3" s="31" t="s">
        <v>344</v>
      </c>
      <c r="AP3" s="31" t="s">
        <v>204</v>
      </c>
      <c r="AQ3" s="24"/>
      <c r="AR3" s="24"/>
      <c r="AS3" s="24"/>
      <c r="AU3" s="171" t="s">
        <v>32</v>
      </c>
      <c r="AV3" s="172"/>
      <c r="AW3" s="171" t="s">
        <v>35</v>
      </c>
      <c r="AX3" s="172"/>
      <c r="AY3" s="171" t="s">
        <v>36</v>
      </c>
      <c r="AZ3" s="172"/>
      <c r="BA3" s="166" t="s">
        <v>37</v>
      </c>
      <c r="BB3" s="167"/>
      <c r="BC3" s="168"/>
      <c r="BD3" s="168"/>
      <c r="BE3" s="168"/>
      <c r="BF3" s="168"/>
      <c r="BG3" s="168"/>
      <c r="BH3" s="168"/>
      <c r="BI3" s="168"/>
      <c r="BJ3" s="168"/>
      <c r="BK3" s="168"/>
      <c r="BL3" s="168"/>
      <c r="BM3" s="168"/>
      <c r="BN3" s="169"/>
    </row>
    <row r="4" spans="1:66" ht="19" customHeight="1">
      <c r="A4" s="16"/>
      <c r="B4" s="16"/>
      <c r="C4" s="16"/>
      <c r="D4" s="19"/>
      <c r="E4" s="19"/>
      <c r="F4" s="19"/>
      <c r="G4" s="19"/>
      <c r="H4" s="19"/>
      <c r="I4" s="19"/>
      <c r="J4" s="19"/>
      <c r="K4" s="27"/>
      <c r="L4" s="27"/>
      <c r="M4" s="27"/>
      <c r="N4" s="27"/>
      <c r="O4" s="27"/>
      <c r="P4" s="17"/>
      <c r="Q4" s="178" t="s">
        <v>303</v>
      </c>
      <c r="R4" s="179"/>
      <c r="S4" s="180"/>
      <c r="T4" s="15"/>
      <c r="U4" s="15"/>
      <c r="V4" s="15"/>
      <c r="W4" s="21"/>
      <c r="X4" s="21"/>
      <c r="Y4" s="21"/>
      <c r="Z4" s="21"/>
      <c r="AA4" s="183" t="s">
        <v>299</v>
      </c>
      <c r="AB4" s="184"/>
      <c r="AC4" s="184"/>
      <c r="AD4" s="21"/>
      <c r="AE4" s="21"/>
      <c r="AF4" s="21"/>
      <c r="AG4" s="21"/>
      <c r="AH4" s="21"/>
      <c r="AI4" s="21"/>
      <c r="AJ4" s="21"/>
      <c r="AK4" s="26"/>
      <c r="AM4" s="21"/>
      <c r="AN4" s="21"/>
      <c r="AO4" s="21"/>
      <c r="AP4" s="21"/>
      <c r="AQ4" s="21"/>
      <c r="AR4" s="21"/>
      <c r="AS4" s="21"/>
      <c r="AU4" s="36"/>
      <c r="AV4" s="36"/>
      <c r="AW4" s="36"/>
      <c r="AX4" s="36"/>
      <c r="AY4" s="36"/>
      <c r="AZ4" s="36"/>
      <c r="BA4" s="36"/>
      <c r="BB4" s="36"/>
      <c r="BC4" s="163" t="s">
        <v>27</v>
      </c>
      <c r="BD4" s="164"/>
      <c r="BE4" s="164"/>
      <c r="BF4" s="164"/>
      <c r="BG4" s="164"/>
      <c r="BH4" s="165"/>
      <c r="BI4" s="163" t="s">
        <v>28</v>
      </c>
      <c r="BJ4" s="164"/>
      <c r="BK4" s="164"/>
      <c r="BL4" s="164"/>
      <c r="BM4" s="164"/>
      <c r="BN4" s="165"/>
    </row>
    <row r="5" spans="1:66" ht="139" customHeight="1">
      <c r="A5" s="16" t="s">
        <v>205</v>
      </c>
      <c r="B5" s="16" t="s">
        <v>299</v>
      </c>
      <c r="C5" s="16" t="s">
        <v>195</v>
      </c>
      <c r="D5" s="19" t="s">
        <v>363</v>
      </c>
      <c r="E5" s="19" t="s">
        <v>366</v>
      </c>
      <c r="F5" s="19" t="s">
        <v>365</v>
      </c>
      <c r="G5" s="19" t="s">
        <v>96</v>
      </c>
      <c r="H5" s="19" t="s">
        <v>364</v>
      </c>
      <c r="I5" s="19" t="s">
        <v>367</v>
      </c>
      <c r="J5" s="19" t="s">
        <v>368</v>
      </c>
      <c r="K5" s="40"/>
      <c r="L5" s="40"/>
      <c r="M5" s="40"/>
      <c r="N5" s="40"/>
      <c r="O5" s="40"/>
      <c r="P5" s="25" t="s">
        <v>302</v>
      </c>
      <c r="Q5" s="15" t="s">
        <v>304</v>
      </c>
      <c r="R5" s="15" t="s">
        <v>305</v>
      </c>
      <c r="S5" s="15" t="s">
        <v>306</v>
      </c>
      <c r="T5" s="16" t="s">
        <v>192</v>
      </c>
      <c r="U5" s="16" t="s">
        <v>193</v>
      </c>
      <c r="V5" s="16" t="s">
        <v>194</v>
      </c>
      <c r="W5" s="21" t="s">
        <v>221</v>
      </c>
      <c r="X5" s="21" t="s">
        <v>282</v>
      </c>
      <c r="Y5" s="21" t="s">
        <v>343</v>
      </c>
      <c r="Z5" s="21" t="s">
        <v>276</v>
      </c>
      <c r="AA5" s="21" t="s">
        <v>197</v>
      </c>
      <c r="AB5" s="21" t="s">
        <v>94</v>
      </c>
      <c r="AC5" s="23" t="s">
        <v>95</v>
      </c>
      <c r="AD5" s="21" t="s">
        <v>116</v>
      </c>
      <c r="AE5" s="21" t="s">
        <v>182</v>
      </c>
      <c r="AF5" s="21" t="s">
        <v>183</v>
      </c>
      <c r="AG5" s="21" t="s">
        <v>117</v>
      </c>
      <c r="AH5" s="21" t="s">
        <v>224</v>
      </c>
      <c r="AI5" s="21" t="s">
        <v>208</v>
      </c>
      <c r="AJ5" s="21" t="s">
        <v>225</v>
      </c>
      <c r="AK5" s="26" t="s">
        <v>98</v>
      </c>
      <c r="AL5" s="30" t="s">
        <v>48</v>
      </c>
      <c r="AM5" s="21" t="s">
        <v>222</v>
      </c>
      <c r="AN5" s="26" t="s">
        <v>49</v>
      </c>
      <c r="AO5" s="26" t="s">
        <v>299</v>
      </c>
      <c r="AP5" s="26" t="s">
        <v>53</v>
      </c>
      <c r="AQ5" s="21" t="s">
        <v>97</v>
      </c>
      <c r="AR5" s="21" t="s">
        <v>54</v>
      </c>
      <c r="AS5" s="21" t="s">
        <v>345</v>
      </c>
      <c r="AT5" s="30" t="s">
        <v>171</v>
      </c>
      <c r="AU5" s="37" t="s">
        <v>89</v>
      </c>
      <c r="AV5" s="37" t="s">
        <v>33</v>
      </c>
      <c r="AW5" s="37" t="s">
        <v>176</v>
      </c>
      <c r="AX5" s="37" t="s">
        <v>33</v>
      </c>
      <c r="AY5" s="37" t="s">
        <v>34</v>
      </c>
      <c r="AZ5" s="37" t="s">
        <v>33</v>
      </c>
      <c r="BA5" s="37" t="s">
        <v>89</v>
      </c>
      <c r="BB5" s="37" t="s">
        <v>33</v>
      </c>
      <c r="BC5" s="98" t="s">
        <v>123</v>
      </c>
      <c r="BD5" s="92" t="s">
        <v>124</v>
      </c>
      <c r="BE5" s="92" t="s">
        <v>122</v>
      </c>
      <c r="BF5" s="92" t="s">
        <v>278</v>
      </c>
      <c r="BG5" s="92" t="s">
        <v>125</v>
      </c>
      <c r="BH5" s="99" t="s">
        <v>279</v>
      </c>
      <c r="BI5" s="98" t="s">
        <v>123</v>
      </c>
      <c r="BJ5" s="92" t="s">
        <v>124</v>
      </c>
      <c r="BK5" s="92" t="s">
        <v>122</v>
      </c>
      <c r="BL5" s="92" t="s">
        <v>278</v>
      </c>
      <c r="BM5" s="92" t="s">
        <v>125</v>
      </c>
      <c r="BN5" s="99" t="s">
        <v>279</v>
      </c>
    </row>
    <row r="6" spans="1:66">
      <c r="A6" s="43"/>
      <c r="B6" s="44"/>
      <c r="C6" s="44"/>
      <c r="D6" s="45"/>
      <c r="E6" s="45"/>
      <c r="F6" s="45"/>
      <c r="G6" s="45"/>
      <c r="H6" s="45"/>
      <c r="I6" s="45"/>
      <c r="J6" s="45"/>
      <c r="K6" s="45"/>
      <c r="L6" s="45"/>
      <c r="M6" s="45"/>
      <c r="N6" s="45"/>
      <c r="O6" s="45"/>
      <c r="P6" s="51"/>
      <c r="Q6" s="52"/>
      <c r="R6" s="53"/>
      <c r="S6" s="54"/>
      <c r="T6" s="53"/>
      <c r="U6" s="55"/>
      <c r="V6" s="54"/>
      <c r="W6" s="48">
        <f>ROW()</f>
        <v>6</v>
      </c>
      <c r="X6" s="48" t="b">
        <f t="shared" ref="X6:X26" si="2">NOT(ISBLANK(A6))</f>
        <v>0</v>
      </c>
      <c r="Y6" s="48" t="b">
        <f t="shared" ref="Y6:Y26" ca="1" si="3">(COUNTIF(INDIRECT("$A6:A"&amp;W6),A6)=1)</f>
        <v>0</v>
      </c>
      <c r="Z6" s="48">
        <f xml:space="preserve"> IF($X6,COUNTIF(RawActorName,"&gt;"&amp;$A6)+1,0)</f>
        <v>0</v>
      </c>
      <c r="AA6" s="48" t="b">
        <f t="shared" ref="AA6:AC26" si="4">$B6&amp;"?"=AA$5</f>
        <v>0</v>
      </c>
      <c r="AB6" s="48" t="b">
        <f t="shared" si="4"/>
        <v>0</v>
      </c>
      <c r="AC6" s="48" t="b">
        <f t="shared" si="4"/>
        <v>0</v>
      </c>
      <c r="AD6" s="48" t="b">
        <f t="shared" ref="AD6:AD26" si="5">IFERROR(IF($D6,TRUE,FALSE),FALSE)</f>
        <v>0</v>
      </c>
      <c r="AE6" s="48" t="b">
        <f>IFERROR(IF($E6,FALSE,TRUE),TRUE)</f>
        <v>1</v>
      </c>
      <c r="AF6" s="48" t="b">
        <f>OR(AND($AE6,$AG6),IFERROR(IF($F6,TRUE,FALSE),FALSE))</f>
        <v>0</v>
      </c>
      <c r="AG6" s="48" t="b">
        <f t="shared" ref="AG6:AG26" si="6">IFERROR(OR(D6,G6),FALSE)</f>
        <v>0</v>
      </c>
      <c r="AH6" s="48" t="b">
        <f t="shared" ref="AH6:AH41" si="7">IFERROR(OR(AC6,H6),FALSE)</f>
        <v>0</v>
      </c>
      <c r="AI6" s="48" t="b">
        <f>IFERROR(IF(J6,TRUE,FALSE),FALSE)</f>
        <v>0</v>
      </c>
      <c r="AJ6" s="48" t="b">
        <f t="shared" ref="AJ6:AJ26" si="8">IFERROR(OR($I6,$J6),FALSE)</f>
        <v>0</v>
      </c>
      <c r="AK6" s="48" t="str">
        <f t="shared" ref="AK6:AK26" si="9">Q6 &amp; " " &amp; R6 &amp; " " &amp; S6</f>
        <v xml:space="preserve">  </v>
      </c>
      <c r="AL6" s="49"/>
      <c r="AM6" s="48">
        <f t="shared" ref="AM6:AM26" si="10">W6-1</f>
        <v>5</v>
      </c>
      <c r="AN6" s="48" t="str">
        <f t="shared" ref="AN6:AP26" ca="1" si="11">INDIRECT(ADDRESS($AM6,AN$1))</f>
        <v>Name</v>
      </c>
      <c r="AO6" s="48" t="str">
        <f t="shared" ca="1" si="11"/>
        <v>Type</v>
      </c>
      <c r="AP6" s="48" t="str">
        <f t="shared" ca="1" si="11"/>
        <v>Provided Privilege</v>
      </c>
      <c r="AQ6" s="48" t="b">
        <f t="shared" ref="AQ6:AQ12" ca="1" si="12">AND(NOT(ISBLANK($A6)),$A6=$AN6)</f>
        <v>0</v>
      </c>
      <c r="AR6" s="48" t="b">
        <f t="shared" ref="AR6:AR41" ca="1" si="13">AND(NOT(ISBLANK($B6)),$B6=$AO6)</f>
        <v>0</v>
      </c>
      <c r="AS6" s="48" t="b">
        <f t="shared" ref="AS6:AS41" ca="1" si="14">AND($AQ6,NOT(ISBLANK($AK6)),$AK6=$AP6)</f>
        <v>0</v>
      </c>
      <c r="AT6" s="49"/>
      <c r="AU6" s="48">
        <f ca="1">RawActorNonBlankNameBit*RawActorFirstUseOfNameBit*RawActorReverseSortOrder</f>
        <v>0</v>
      </c>
      <c r="AV6" s="50">
        <f t="array" aca="1" ref="AV6" ca="1">INDEX(
  RawActorName,
  MATCH(
    TRUE,
    IF(
      MAX(
          NOT(COUNTIF(INDIRECT(ADDRESS(ActorHeaderRow,COLUMN())&amp;":"&amp;ADDRESS(ROW()-1,COLUMN())),RawActorName)) *
          RawActorReverseSortOrderActorSelect)
        =RawActorReverseSortOrder,
      TRUE,
      FALSE),
    0
  )
)</f>
        <v>0</v>
      </c>
      <c r="AW6" s="48">
        <f ca="1">RawActorReverseSortOrderActorSelect*RawActorFavoredUserBit</f>
        <v>0</v>
      </c>
      <c r="AX6" s="50">
        <f t="array" aca="1" ref="AX6" ca="1">INDEX(
  RawActorName,
  MATCH(
    TRUE,
    IF(
      MAX(
          NOT(COUNTIF(INDIRECT(ADDRESS(ActorHeaderRow,COLUMN())&amp;":"&amp;ADDRESS(ROW()-1,COLUMN())),RawActorName)) *
          RawActorReverseSortOrderFavoredUserSelect)
        =RawActorReverseSortOrder,
      TRUE,
      FALSE),
    0
  )
)</f>
        <v>0</v>
      </c>
      <c r="AY6" s="48">
        <f ca="1">RawActorReverseSortOrderActorSelect*RawActorAttackerBit</f>
        <v>0</v>
      </c>
      <c r="AZ6" s="50">
        <f t="array" aca="1" ref="AZ6" ca="1">INDEX(
  RawActorName,
  MATCH(
    TRUE,
    IF(
      MAX(
          NOT(COUNTIF(INDIRECT(ADDRESS(ActorHeaderRow,COLUMN())&amp;":"&amp;ADDRESS(ROW()-1,COLUMN())),RawActorName)) *
          RawActorReverseSortOrderAttackerSelect)
        =RawActorReverseSortOrder,
      TRUE,
      FALSE),
    0
  )
)</f>
        <v>0</v>
      </c>
      <c r="BA6" s="48">
        <f ca="1">RawActorReverseSortOrderActorSelect*RawActorSharedBit</f>
        <v>0</v>
      </c>
      <c r="BB6" s="50">
        <f t="array" aca="1" ref="BB6" ca="1">INDEX(
  RawActorName,
  MATCH(
    TRUE,
    IF(
      MAX(
          NOT(COUNTIF(INDIRECT(ADDRESS(ActorHeaderRow,COLUMN())&amp;":"&amp;ADDRESS(ROW()-1,COLUMN())),RawActorName)) *
          RawActorReverseSortOrderSharedSelect)
        =RawActorReverseSortOrder,
      TRUE,
      FALSE),
    0
  )
)</f>
        <v>0</v>
      </c>
      <c r="BC6" s="104" t="b">
        <f ca="1">IF($BH6,VLOOKUP($BB6,RawActorTable,BC$1,FALSE),FALSE)</f>
        <v>0</v>
      </c>
      <c r="BD6" s="106" t="b">
        <f ca="1">$BC6</f>
        <v>0</v>
      </c>
      <c r="BE6" s="106" t="b">
        <f t="shared" ref="BE6:BF21" ca="1" si="15">$BC6</f>
        <v>0</v>
      </c>
      <c r="BF6" s="106" t="b">
        <f t="shared" ca="1" si="15"/>
        <v>0</v>
      </c>
      <c r="BG6" s="48" t="b">
        <f t="shared" ref="BG6:BG41" ca="1" si="16">$BB6&lt;&gt;0</f>
        <v>0</v>
      </c>
      <c r="BH6" s="101" t="b">
        <f ca="1">BG6</f>
        <v>0</v>
      </c>
      <c r="BI6" s="100" t="b">
        <f ca="1">BC6</f>
        <v>0</v>
      </c>
      <c r="BJ6" s="48" t="b">
        <f t="shared" ref="BJ6:BN6" ca="1" si="17">BD6</f>
        <v>0</v>
      </c>
      <c r="BK6" s="48" t="b">
        <f t="shared" ca="1" si="17"/>
        <v>0</v>
      </c>
      <c r="BL6" s="48" t="b">
        <f t="shared" ca="1" si="17"/>
        <v>0</v>
      </c>
      <c r="BM6" s="48" t="b">
        <f t="shared" ca="1" si="17"/>
        <v>0</v>
      </c>
      <c r="BN6" s="101" t="b">
        <f t="shared" ca="1" si="17"/>
        <v>0</v>
      </c>
    </row>
    <row r="7" spans="1:66">
      <c r="A7" s="43"/>
      <c r="B7" s="44"/>
      <c r="C7" s="44"/>
      <c r="D7" s="45"/>
      <c r="E7" s="45"/>
      <c r="F7" s="45"/>
      <c r="G7" s="45"/>
      <c r="H7" s="45"/>
      <c r="I7" s="45"/>
      <c r="J7" s="45"/>
      <c r="K7" s="45"/>
      <c r="L7" s="45"/>
      <c r="M7" s="45"/>
      <c r="N7" s="45"/>
      <c r="O7" s="45"/>
      <c r="P7" s="51"/>
      <c r="Q7" s="52"/>
      <c r="R7" s="53"/>
      <c r="S7" s="54"/>
      <c r="T7" s="53"/>
      <c r="U7" s="55"/>
      <c r="V7" s="54"/>
      <c r="W7" s="48">
        <f>ROW()</f>
        <v>7</v>
      </c>
      <c r="X7" s="48" t="b">
        <f t="shared" si="2"/>
        <v>0</v>
      </c>
      <c r="Y7" s="48" t="b">
        <f t="shared" ca="1" si="3"/>
        <v>0</v>
      </c>
      <c r="Z7" s="48">
        <f t="shared" ref="Z7:Z41" si="18" xml:space="preserve"> IF($X7,COUNTIF(RawActorName,"&gt;"&amp;$A7)+1,0)</f>
        <v>0</v>
      </c>
      <c r="AA7" s="48" t="b">
        <f t="shared" si="4"/>
        <v>0</v>
      </c>
      <c r="AB7" s="48" t="b">
        <f t="shared" si="4"/>
        <v>0</v>
      </c>
      <c r="AC7" s="48" t="b">
        <f t="shared" si="4"/>
        <v>0</v>
      </c>
      <c r="AD7" s="48" t="b">
        <f t="shared" si="5"/>
        <v>0</v>
      </c>
      <c r="AE7" s="48" t="b">
        <f t="shared" ref="AE7:AE41" si="19">IFERROR(IF($E7,FALSE,TRUE),TRUE)</f>
        <v>1</v>
      </c>
      <c r="AF7" s="48" t="b">
        <f t="shared" ref="AF7:AF41" si="20">OR(AND($AE7,$AG7),IFERROR(IF($F7,TRUE,FALSE),FALSE))</f>
        <v>0</v>
      </c>
      <c r="AG7" s="48" t="b">
        <f t="shared" si="6"/>
        <v>0</v>
      </c>
      <c r="AH7" s="48" t="b">
        <f t="shared" si="7"/>
        <v>0</v>
      </c>
      <c r="AI7" s="48" t="b">
        <f t="shared" ref="AI7:AI41" si="21">IFERROR(IF(J7,TRUE,FALSE),FALSE)</f>
        <v>0</v>
      </c>
      <c r="AJ7" s="48" t="b">
        <f t="shared" si="8"/>
        <v>0</v>
      </c>
      <c r="AK7" s="48" t="str">
        <f t="shared" si="9"/>
        <v xml:space="preserve">  </v>
      </c>
      <c r="AL7" s="49"/>
      <c r="AM7" s="48">
        <f t="shared" si="10"/>
        <v>6</v>
      </c>
      <c r="AN7" s="48">
        <f t="shared" ca="1" si="11"/>
        <v>0</v>
      </c>
      <c r="AO7" s="48">
        <f t="shared" ca="1" si="11"/>
        <v>0</v>
      </c>
      <c r="AP7" s="48" t="str">
        <f t="shared" ca="1" si="11"/>
        <v xml:space="preserve">  </v>
      </c>
      <c r="AQ7" s="48" t="b">
        <f t="shared" ca="1" si="12"/>
        <v>0</v>
      </c>
      <c r="AR7" s="48" t="b">
        <f t="shared" ca="1" si="13"/>
        <v>0</v>
      </c>
      <c r="AS7" s="48" t="b">
        <f t="shared" ca="1" si="14"/>
        <v>0</v>
      </c>
      <c r="AT7" s="49"/>
      <c r="AU7" s="48">
        <f t="shared" ref="AU7:AU41" ca="1" si="22">RawActorNonBlankNameBit*RawActorFirstUseOfNameBit*RawActorReverseSortOrder</f>
        <v>0</v>
      </c>
      <c r="AV7" s="50">
        <f t="array" aca="1" ref="AV7" ca="1">INDEX(
  RawActorName,
  MATCH(
    TRUE,
    IF(
      MAX(
          NOT(COUNTIF(INDIRECT(ADDRESS(ActorHeaderRow,COLUMN())&amp;":"&amp;ADDRESS(ROW()-1,COLUMN())),RawActorName)) *
          RawActorReverseSortOrderActorSelect)
        =RawActorReverseSortOrder,
      TRUE,
      FALSE),
    0
  )
)</f>
        <v>0</v>
      </c>
      <c r="AW7" s="48">
        <f t="shared" ref="AW7:AW41" ca="1" si="23">RawActorReverseSortOrderActorSelect*RawActorFavoredUserBit</f>
        <v>0</v>
      </c>
      <c r="AX7" s="50">
        <f t="array" aca="1" ref="AX7" ca="1">INDEX(
  RawActorName,
  MATCH(
    TRUE,
    IF(
      MAX(
          NOT(COUNTIF(INDIRECT(ADDRESS(ActorHeaderRow,COLUMN())&amp;":"&amp;ADDRESS(ROW()-1,COLUMN())),RawActorName)) *
          RawActorReverseSortOrderFavoredUserSelect)
        =RawActorReverseSortOrder,
      TRUE,
      FALSE),
    0
  )
)</f>
        <v>0</v>
      </c>
      <c r="AY7" s="48">
        <f t="shared" ref="AY7:AY41" ca="1" si="24">RawActorReverseSortOrderActorSelect*RawActorAttackerBit</f>
        <v>0</v>
      </c>
      <c r="AZ7" s="50">
        <f t="array" aca="1" ref="AZ7" ca="1">INDEX(
  RawActorName,
  MATCH(
    TRUE,
    IF(
      MAX(
          NOT(COUNTIF(INDIRECT(ADDRESS(ActorHeaderRow,COLUMN())&amp;":"&amp;ADDRESS(ROW()-1,COLUMN())),RawActorName)) *
          RawActorReverseSortOrderAttackerSelect)
        =RawActorReverseSortOrder,
      TRUE,
      FALSE),
    0
  )
)</f>
        <v>0</v>
      </c>
      <c r="BA7" s="48">
        <f t="shared" ref="BA7:BA41" ca="1" si="25">RawActorReverseSortOrderActorSelect*RawActorSharedBit</f>
        <v>0</v>
      </c>
      <c r="BB7" s="50">
        <f t="array" aca="1" ref="BB7" ca="1">INDEX(
  RawActorName,
  MATCH(
    TRUE,
    IF(
      MAX(
          NOT(COUNTIF(INDIRECT(ADDRESS(ActorHeaderRow,COLUMN())&amp;":"&amp;ADDRESS(ROW()-1,COLUMN())),RawActorName)) *
          RawActorReverseSortOrderSharedSelect)
        =RawActorReverseSortOrder,
      TRUE,
      FALSE),
    0
  )
)</f>
        <v>0</v>
      </c>
      <c r="BC7" s="104" t="b">
        <f t="shared" ref="BC7:BC41" ca="1" si="26">IF($BH7,VLOOKUP($BB7,RawActorTable,BC$1,FALSE),FALSE)</f>
        <v>0</v>
      </c>
      <c r="BD7" s="106" t="b">
        <f t="shared" ref="BD7:BF41" ca="1" si="27">$BC7</f>
        <v>0</v>
      </c>
      <c r="BE7" s="106" t="b">
        <f t="shared" ca="1" si="15"/>
        <v>0</v>
      </c>
      <c r="BF7" s="106" t="b">
        <f t="shared" ca="1" si="15"/>
        <v>0</v>
      </c>
      <c r="BG7" s="48" t="b">
        <f t="shared" ca="1" si="16"/>
        <v>0</v>
      </c>
      <c r="BH7" s="101" t="b">
        <f t="shared" ref="BH7:BH41" ca="1" si="28">BG7</f>
        <v>0</v>
      </c>
      <c r="BI7" s="100" t="b">
        <f t="shared" ref="BI7:BI41" ca="1" si="29">BC7</f>
        <v>0</v>
      </c>
      <c r="BJ7" s="48" t="b">
        <f t="shared" ref="BJ7:BJ41" ca="1" si="30">BD7</f>
        <v>0</v>
      </c>
      <c r="BK7" s="48" t="b">
        <f t="shared" ref="BK7:BK41" ca="1" si="31">BE7</f>
        <v>0</v>
      </c>
      <c r="BL7" s="48" t="b">
        <f t="shared" ref="BL7:BL41" ca="1" si="32">BF7</f>
        <v>0</v>
      </c>
      <c r="BM7" s="48" t="b">
        <f t="shared" ref="BM7:BM41" ca="1" si="33">BG7</f>
        <v>0</v>
      </c>
      <c r="BN7" s="101" t="b">
        <f t="shared" ref="BN7:BN41" ca="1" si="34">BH7</f>
        <v>0</v>
      </c>
    </row>
    <row r="8" spans="1:66">
      <c r="A8" s="43"/>
      <c r="B8" s="44"/>
      <c r="C8" s="44"/>
      <c r="D8" s="45"/>
      <c r="E8" s="45"/>
      <c r="F8" s="45"/>
      <c r="G8" s="45"/>
      <c r="H8" s="45"/>
      <c r="I8" s="45"/>
      <c r="J8" s="45"/>
      <c r="K8" s="45"/>
      <c r="L8" s="45"/>
      <c r="M8" s="45"/>
      <c r="N8" s="45"/>
      <c r="O8" s="45"/>
      <c r="P8" s="51"/>
      <c r="Q8" s="52"/>
      <c r="R8" s="53"/>
      <c r="S8" s="54"/>
      <c r="T8" s="53"/>
      <c r="U8" s="55"/>
      <c r="V8" s="54"/>
      <c r="W8" s="48">
        <f>ROW()</f>
        <v>8</v>
      </c>
      <c r="X8" s="48" t="b">
        <f t="shared" ref="X8" si="35">NOT(ISBLANK(A8))</f>
        <v>0</v>
      </c>
      <c r="Y8" s="48" t="b">
        <f t="shared" ref="Y8" ca="1" si="36">(COUNTIF(INDIRECT("$A6:A"&amp;W8),A8)=1)</f>
        <v>0</v>
      </c>
      <c r="Z8" s="48">
        <f t="shared" si="18"/>
        <v>0</v>
      </c>
      <c r="AA8" s="48" t="b">
        <f t="shared" si="4"/>
        <v>0</v>
      </c>
      <c r="AB8" s="48" t="b">
        <f t="shared" si="4"/>
        <v>0</v>
      </c>
      <c r="AC8" s="48" t="b">
        <f t="shared" si="4"/>
        <v>0</v>
      </c>
      <c r="AD8" s="48" t="b">
        <f t="shared" si="5"/>
        <v>0</v>
      </c>
      <c r="AE8" s="48" t="b">
        <f t="shared" si="19"/>
        <v>1</v>
      </c>
      <c r="AF8" s="48" t="b">
        <f t="shared" si="20"/>
        <v>0</v>
      </c>
      <c r="AG8" s="48" t="b">
        <f t="shared" ref="AG8" si="37">IFERROR(OR(D8,G8),FALSE)</f>
        <v>0</v>
      </c>
      <c r="AH8" s="48" t="b">
        <f t="shared" ref="AH8" si="38">IFERROR(OR(AC8,H8),FALSE)</f>
        <v>0</v>
      </c>
      <c r="AI8" s="48" t="b">
        <f t="shared" si="21"/>
        <v>0</v>
      </c>
      <c r="AJ8" s="48" t="b">
        <f t="shared" si="8"/>
        <v>0</v>
      </c>
      <c r="AK8" s="48" t="str">
        <f t="shared" ref="AK8" si="39">Q8 &amp; " " &amp; R8 &amp; " " &amp; S8</f>
        <v xml:space="preserve">  </v>
      </c>
      <c r="AL8" s="49"/>
      <c r="AM8" s="48">
        <f t="shared" ref="AM8" si="40">W8-1</f>
        <v>7</v>
      </c>
      <c r="AN8" s="48">
        <f t="shared" ca="1" si="11"/>
        <v>0</v>
      </c>
      <c r="AO8" s="48">
        <f t="shared" ca="1" si="11"/>
        <v>0</v>
      </c>
      <c r="AP8" s="48" t="str">
        <f t="shared" ca="1" si="11"/>
        <v xml:space="preserve">  </v>
      </c>
      <c r="AQ8" s="48" t="b">
        <f t="shared" ca="1" si="12"/>
        <v>0</v>
      </c>
      <c r="AR8" s="48" t="b">
        <f t="shared" ca="1" si="13"/>
        <v>0</v>
      </c>
      <c r="AS8" s="48" t="b">
        <f t="shared" ca="1" si="14"/>
        <v>0</v>
      </c>
      <c r="AT8" s="49"/>
      <c r="AU8" s="48">
        <f t="shared" ca="1" si="22"/>
        <v>0</v>
      </c>
      <c r="AV8" s="50">
        <f t="array" aca="1" ref="AV8" ca="1">INDEX(
  RawActorName,
  MATCH(
    TRUE,
    IF(
      MAX(
          NOT(COUNTIF(INDIRECT(ADDRESS(ActorHeaderRow,COLUMN())&amp;":"&amp;ADDRESS(ROW()-1,COLUMN())),RawActorName)) *
          RawActorReverseSortOrderActorSelect)
        =RawActorReverseSortOrder,
      TRUE,
      FALSE),
    0
  )
)</f>
        <v>0</v>
      </c>
      <c r="AW8" s="48">
        <f t="shared" ca="1" si="23"/>
        <v>0</v>
      </c>
      <c r="AX8" s="50">
        <f t="array" aca="1" ref="AX8" ca="1">INDEX(
  RawActorName,
  MATCH(
    TRUE,
    IF(
      MAX(
          NOT(COUNTIF(INDIRECT(ADDRESS(ActorHeaderRow,COLUMN())&amp;":"&amp;ADDRESS(ROW()-1,COLUMN())),RawActorName)) *
          RawActorReverseSortOrderFavoredUserSelect)
        =RawActorReverseSortOrder,
      TRUE,
      FALSE),
    0
  )
)</f>
        <v>0</v>
      </c>
      <c r="AY8" s="48">
        <f t="shared" ca="1" si="24"/>
        <v>0</v>
      </c>
      <c r="AZ8" s="50">
        <f t="array" aca="1" ref="AZ8" ca="1">INDEX(
  RawActorName,
  MATCH(
    TRUE,
    IF(
      MAX(
          NOT(COUNTIF(INDIRECT(ADDRESS(ActorHeaderRow,COLUMN())&amp;":"&amp;ADDRESS(ROW()-1,COLUMN())),RawActorName)) *
          RawActorReverseSortOrderAttackerSelect)
        =RawActorReverseSortOrder,
      TRUE,
      FALSE),
    0
  )
)</f>
        <v>0</v>
      </c>
      <c r="BA8" s="48">
        <f t="shared" ca="1" si="25"/>
        <v>0</v>
      </c>
      <c r="BB8" s="50">
        <f t="array" aca="1" ref="BB8" ca="1">INDEX(
  RawActorName,
  MATCH(
    TRUE,
    IF(
      MAX(
          NOT(COUNTIF(INDIRECT(ADDRESS(ActorHeaderRow,COLUMN())&amp;":"&amp;ADDRESS(ROW()-1,COLUMN())),RawActorName)) *
          RawActorReverseSortOrderSharedSelect)
        =RawActorReverseSortOrder,
      TRUE,
      FALSE),
    0
  )
)</f>
        <v>0</v>
      </c>
      <c r="BC8" s="104" t="b">
        <f t="shared" ca="1" si="26"/>
        <v>0</v>
      </c>
      <c r="BD8" s="106" t="b">
        <f t="shared" ca="1" si="27"/>
        <v>0</v>
      </c>
      <c r="BE8" s="106" t="b">
        <f t="shared" ca="1" si="15"/>
        <v>0</v>
      </c>
      <c r="BF8" s="106" t="b">
        <f t="shared" ca="1" si="15"/>
        <v>0</v>
      </c>
      <c r="BG8" s="48" t="b">
        <f t="shared" ca="1" si="16"/>
        <v>0</v>
      </c>
      <c r="BH8" s="101" t="b">
        <f t="shared" ca="1" si="28"/>
        <v>0</v>
      </c>
      <c r="BI8" s="100" t="b">
        <f t="shared" ca="1" si="29"/>
        <v>0</v>
      </c>
      <c r="BJ8" s="48" t="b">
        <f t="shared" ca="1" si="30"/>
        <v>0</v>
      </c>
      <c r="BK8" s="48" t="b">
        <f t="shared" ca="1" si="31"/>
        <v>0</v>
      </c>
      <c r="BL8" s="48" t="b">
        <f t="shared" ca="1" si="32"/>
        <v>0</v>
      </c>
      <c r="BM8" s="48" t="b">
        <f t="shared" ca="1" si="33"/>
        <v>0</v>
      </c>
      <c r="BN8" s="101" t="b">
        <f t="shared" ca="1" si="34"/>
        <v>0</v>
      </c>
    </row>
    <row r="9" spans="1:66">
      <c r="A9" s="43"/>
      <c r="B9" s="44"/>
      <c r="C9" s="44"/>
      <c r="D9" s="45"/>
      <c r="E9" s="45"/>
      <c r="F9" s="45"/>
      <c r="G9" s="45"/>
      <c r="H9" s="45"/>
      <c r="I9" s="45"/>
      <c r="J9" s="45"/>
      <c r="K9" s="45"/>
      <c r="L9" s="45"/>
      <c r="M9" s="45"/>
      <c r="N9" s="45"/>
      <c r="O9" s="45"/>
      <c r="P9" s="51"/>
      <c r="Q9" s="52"/>
      <c r="R9" s="53"/>
      <c r="S9" s="54"/>
      <c r="T9" s="53"/>
      <c r="U9" s="55"/>
      <c r="V9" s="54"/>
      <c r="W9" s="48">
        <f>ROW()</f>
        <v>9</v>
      </c>
      <c r="X9" s="48" t="b">
        <f t="shared" si="2"/>
        <v>0</v>
      </c>
      <c r="Y9" s="48" t="b">
        <f t="shared" ca="1" si="3"/>
        <v>0</v>
      </c>
      <c r="Z9" s="48">
        <f t="shared" si="18"/>
        <v>0</v>
      </c>
      <c r="AA9" s="48" t="b">
        <f t="shared" si="4"/>
        <v>0</v>
      </c>
      <c r="AB9" s="48" t="b">
        <f t="shared" si="4"/>
        <v>0</v>
      </c>
      <c r="AC9" s="48" t="b">
        <f t="shared" si="4"/>
        <v>0</v>
      </c>
      <c r="AD9" s="48" t="b">
        <f t="shared" si="5"/>
        <v>0</v>
      </c>
      <c r="AE9" s="48" t="b">
        <f t="shared" si="19"/>
        <v>1</v>
      </c>
      <c r="AF9" s="48" t="b">
        <f t="shared" si="20"/>
        <v>0</v>
      </c>
      <c r="AG9" s="48" t="b">
        <f t="shared" si="6"/>
        <v>0</v>
      </c>
      <c r="AH9" s="48" t="b">
        <f t="shared" si="7"/>
        <v>0</v>
      </c>
      <c r="AI9" s="48" t="b">
        <f t="shared" si="21"/>
        <v>0</v>
      </c>
      <c r="AJ9" s="48" t="b">
        <f t="shared" si="8"/>
        <v>0</v>
      </c>
      <c r="AK9" s="48" t="str">
        <f t="shared" si="9"/>
        <v xml:space="preserve">  </v>
      </c>
      <c r="AL9" s="49"/>
      <c r="AM9" s="48">
        <f t="shared" si="10"/>
        <v>8</v>
      </c>
      <c r="AN9" s="48">
        <f t="shared" ca="1" si="11"/>
        <v>0</v>
      </c>
      <c r="AO9" s="48">
        <f t="shared" ca="1" si="11"/>
        <v>0</v>
      </c>
      <c r="AP9" s="48" t="str">
        <f t="shared" ca="1" si="11"/>
        <v xml:space="preserve">  </v>
      </c>
      <c r="AQ9" s="48" t="b">
        <f t="shared" ca="1" si="12"/>
        <v>0</v>
      </c>
      <c r="AR9" s="48" t="b">
        <f t="shared" ca="1" si="13"/>
        <v>0</v>
      </c>
      <c r="AS9" s="48" t="b">
        <f t="shared" ca="1" si="14"/>
        <v>0</v>
      </c>
      <c r="AT9" s="49"/>
      <c r="AU9" s="48">
        <f t="shared" ca="1" si="22"/>
        <v>0</v>
      </c>
      <c r="AV9" s="50">
        <f t="array" aca="1" ref="AV9" ca="1">INDEX(
  RawActorName,
  MATCH(
    TRUE,
    IF(
      MAX(
          NOT(COUNTIF(INDIRECT(ADDRESS(ActorHeaderRow,COLUMN())&amp;":"&amp;ADDRESS(ROW()-1,COLUMN())),RawActorName)) *
          RawActorReverseSortOrderActorSelect)
        =RawActorReverseSortOrder,
      TRUE,
      FALSE),
    0
  )
)</f>
        <v>0</v>
      </c>
      <c r="AW9" s="48">
        <f t="shared" ca="1" si="23"/>
        <v>0</v>
      </c>
      <c r="AX9" s="50">
        <f t="array" aca="1" ref="AX9" ca="1">INDEX(
  RawActorName,
  MATCH(
    TRUE,
    IF(
      MAX(
          NOT(COUNTIF(INDIRECT(ADDRESS(ActorHeaderRow,COLUMN())&amp;":"&amp;ADDRESS(ROW()-1,COLUMN())),RawActorName)) *
          RawActorReverseSortOrderFavoredUserSelect)
        =RawActorReverseSortOrder,
      TRUE,
      FALSE),
    0
  )
)</f>
        <v>0</v>
      </c>
      <c r="AY9" s="48">
        <f t="shared" ca="1" si="24"/>
        <v>0</v>
      </c>
      <c r="AZ9" s="50">
        <f t="array" aca="1" ref="AZ9" ca="1">INDEX(
  RawActorName,
  MATCH(
    TRUE,
    IF(
      MAX(
          NOT(COUNTIF(INDIRECT(ADDRESS(ActorHeaderRow,COLUMN())&amp;":"&amp;ADDRESS(ROW()-1,COLUMN())),RawActorName)) *
          RawActorReverseSortOrderAttackerSelect)
        =RawActorReverseSortOrder,
      TRUE,
      FALSE),
    0
  )
)</f>
        <v>0</v>
      </c>
      <c r="BA9" s="48">
        <f t="shared" ca="1" si="25"/>
        <v>0</v>
      </c>
      <c r="BB9" s="50">
        <f t="array" aca="1" ref="BB9" ca="1">INDEX(
  RawActorName,
  MATCH(
    TRUE,
    IF(
      MAX(
          NOT(COUNTIF(INDIRECT(ADDRESS(ActorHeaderRow,COLUMN())&amp;":"&amp;ADDRESS(ROW()-1,COLUMN())),RawActorName)) *
          RawActorReverseSortOrderSharedSelect)
        =RawActorReverseSortOrder,
      TRUE,
      FALSE),
    0
  )
)</f>
        <v>0</v>
      </c>
      <c r="BC9" s="104" t="b">
        <f t="shared" ca="1" si="26"/>
        <v>0</v>
      </c>
      <c r="BD9" s="106" t="b">
        <f t="shared" ca="1" si="27"/>
        <v>0</v>
      </c>
      <c r="BE9" s="106" t="b">
        <f t="shared" ca="1" si="15"/>
        <v>0</v>
      </c>
      <c r="BF9" s="106" t="b">
        <f t="shared" ca="1" si="15"/>
        <v>0</v>
      </c>
      <c r="BG9" s="48" t="b">
        <f t="shared" ca="1" si="16"/>
        <v>0</v>
      </c>
      <c r="BH9" s="101" t="b">
        <f t="shared" ca="1" si="28"/>
        <v>0</v>
      </c>
      <c r="BI9" s="100" t="b">
        <f t="shared" ca="1" si="29"/>
        <v>0</v>
      </c>
      <c r="BJ9" s="48" t="b">
        <f t="shared" ca="1" si="30"/>
        <v>0</v>
      </c>
      <c r="BK9" s="48" t="b">
        <f t="shared" ca="1" si="31"/>
        <v>0</v>
      </c>
      <c r="BL9" s="48" t="b">
        <f t="shared" ca="1" si="32"/>
        <v>0</v>
      </c>
      <c r="BM9" s="48" t="b">
        <f t="shared" ca="1" si="33"/>
        <v>0</v>
      </c>
      <c r="BN9" s="101" t="b">
        <f t="shared" ca="1" si="34"/>
        <v>0</v>
      </c>
    </row>
    <row r="10" spans="1:66">
      <c r="A10" s="43"/>
      <c r="B10" s="44"/>
      <c r="C10" s="44"/>
      <c r="D10" s="45"/>
      <c r="E10" s="45"/>
      <c r="F10" s="45"/>
      <c r="G10" s="45"/>
      <c r="H10" s="45"/>
      <c r="I10" s="45"/>
      <c r="J10" s="45"/>
      <c r="K10" s="45"/>
      <c r="L10" s="45"/>
      <c r="M10" s="45"/>
      <c r="N10" s="45"/>
      <c r="O10" s="45"/>
      <c r="P10" s="51"/>
      <c r="Q10" s="52"/>
      <c r="R10" s="53"/>
      <c r="S10" s="54"/>
      <c r="T10" s="53"/>
      <c r="U10" s="55"/>
      <c r="V10" s="54"/>
      <c r="W10" s="48">
        <f>ROW()</f>
        <v>10</v>
      </c>
      <c r="X10" s="48" t="b">
        <f t="shared" si="2"/>
        <v>0</v>
      </c>
      <c r="Y10" s="48" t="b">
        <f t="shared" ca="1" si="3"/>
        <v>0</v>
      </c>
      <c r="Z10" s="48">
        <f t="shared" si="18"/>
        <v>0</v>
      </c>
      <c r="AA10" s="48" t="b">
        <f t="shared" si="4"/>
        <v>0</v>
      </c>
      <c r="AB10" s="48" t="b">
        <f t="shared" si="4"/>
        <v>0</v>
      </c>
      <c r="AC10" s="48" t="b">
        <f t="shared" si="4"/>
        <v>0</v>
      </c>
      <c r="AD10" s="48" t="b">
        <f t="shared" si="5"/>
        <v>0</v>
      </c>
      <c r="AE10" s="48" t="b">
        <f t="shared" si="19"/>
        <v>1</v>
      </c>
      <c r="AF10" s="48" t="b">
        <f t="shared" si="20"/>
        <v>0</v>
      </c>
      <c r="AG10" s="48" t="b">
        <f t="shared" si="6"/>
        <v>0</v>
      </c>
      <c r="AH10" s="48" t="b">
        <f t="shared" si="7"/>
        <v>0</v>
      </c>
      <c r="AI10" s="48" t="b">
        <f t="shared" si="21"/>
        <v>0</v>
      </c>
      <c r="AJ10" s="48" t="b">
        <f t="shared" si="8"/>
        <v>0</v>
      </c>
      <c r="AK10" s="48" t="str">
        <f t="shared" si="9"/>
        <v xml:space="preserve">  </v>
      </c>
      <c r="AL10" s="49"/>
      <c r="AM10" s="48">
        <f t="shared" si="10"/>
        <v>9</v>
      </c>
      <c r="AN10" s="48">
        <f t="shared" ca="1" si="11"/>
        <v>0</v>
      </c>
      <c r="AO10" s="48">
        <f t="shared" ca="1" si="11"/>
        <v>0</v>
      </c>
      <c r="AP10" s="48" t="str">
        <f t="shared" ca="1" si="11"/>
        <v xml:space="preserve">  </v>
      </c>
      <c r="AQ10" s="48" t="b">
        <f t="shared" ca="1" si="12"/>
        <v>0</v>
      </c>
      <c r="AR10" s="48" t="b">
        <f t="shared" ca="1" si="13"/>
        <v>0</v>
      </c>
      <c r="AS10" s="48" t="b">
        <f t="shared" ca="1" si="14"/>
        <v>0</v>
      </c>
      <c r="AT10" s="49"/>
      <c r="AU10" s="48">
        <f t="shared" ca="1" si="22"/>
        <v>0</v>
      </c>
      <c r="AV10" s="50">
        <f t="array" aca="1" ref="AV10" ca="1">INDEX(
  RawActorName,
  MATCH(
    TRUE,
    IF(
      MAX(
          NOT(COUNTIF(INDIRECT(ADDRESS(ActorHeaderRow,COLUMN())&amp;":"&amp;ADDRESS(ROW()-1,COLUMN())),RawActorName)) *
          RawActorReverseSortOrderActorSelect)
        =RawActorReverseSortOrder,
      TRUE,
      FALSE),
    0
  )
)</f>
        <v>0</v>
      </c>
      <c r="AW10" s="48">
        <f t="shared" ca="1" si="23"/>
        <v>0</v>
      </c>
      <c r="AX10" s="50">
        <f t="array" aca="1" ref="AX10" ca="1">INDEX(
  RawActorName,
  MATCH(
    TRUE,
    IF(
      MAX(
          NOT(COUNTIF(INDIRECT(ADDRESS(ActorHeaderRow,COLUMN())&amp;":"&amp;ADDRESS(ROW()-1,COLUMN())),RawActorName)) *
          RawActorReverseSortOrderFavoredUserSelect)
        =RawActorReverseSortOrder,
      TRUE,
      FALSE),
    0
  )
)</f>
        <v>0</v>
      </c>
      <c r="AY10" s="48">
        <f t="shared" ca="1" si="24"/>
        <v>0</v>
      </c>
      <c r="AZ10" s="50">
        <f t="array" aca="1" ref="AZ10" ca="1">INDEX(
  RawActorName,
  MATCH(
    TRUE,
    IF(
      MAX(
          NOT(COUNTIF(INDIRECT(ADDRESS(ActorHeaderRow,COLUMN())&amp;":"&amp;ADDRESS(ROW()-1,COLUMN())),RawActorName)) *
          RawActorReverseSortOrderAttackerSelect)
        =RawActorReverseSortOrder,
      TRUE,
      FALSE),
    0
  )
)</f>
        <v>0</v>
      </c>
      <c r="BA10" s="48">
        <f t="shared" ca="1" si="25"/>
        <v>0</v>
      </c>
      <c r="BB10" s="50">
        <f t="array" aca="1" ref="BB10" ca="1">INDEX(
  RawActorName,
  MATCH(
    TRUE,
    IF(
      MAX(
          NOT(COUNTIF(INDIRECT(ADDRESS(ActorHeaderRow,COLUMN())&amp;":"&amp;ADDRESS(ROW()-1,COLUMN())),RawActorName)) *
          RawActorReverseSortOrderSharedSelect)
        =RawActorReverseSortOrder,
      TRUE,
      FALSE),
    0
  )
)</f>
        <v>0</v>
      </c>
      <c r="BC10" s="104" t="b">
        <f t="shared" ca="1" si="26"/>
        <v>0</v>
      </c>
      <c r="BD10" s="106" t="b">
        <f t="shared" ca="1" si="27"/>
        <v>0</v>
      </c>
      <c r="BE10" s="106" t="b">
        <f t="shared" ca="1" si="15"/>
        <v>0</v>
      </c>
      <c r="BF10" s="106" t="b">
        <f t="shared" ca="1" si="15"/>
        <v>0</v>
      </c>
      <c r="BG10" s="48" t="b">
        <f t="shared" ca="1" si="16"/>
        <v>0</v>
      </c>
      <c r="BH10" s="101" t="b">
        <f t="shared" ca="1" si="28"/>
        <v>0</v>
      </c>
      <c r="BI10" s="100" t="b">
        <f t="shared" ca="1" si="29"/>
        <v>0</v>
      </c>
      <c r="BJ10" s="48" t="b">
        <f t="shared" ca="1" si="30"/>
        <v>0</v>
      </c>
      <c r="BK10" s="48" t="b">
        <f t="shared" ca="1" si="31"/>
        <v>0</v>
      </c>
      <c r="BL10" s="48" t="b">
        <f t="shared" ca="1" si="32"/>
        <v>0</v>
      </c>
      <c r="BM10" s="48" t="b">
        <f t="shared" ca="1" si="33"/>
        <v>0</v>
      </c>
      <c r="BN10" s="101" t="b">
        <f t="shared" ca="1" si="34"/>
        <v>0</v>
      </c>
    </row>
    <row r="11" spans="1:66">
      <c r="A11" s="43"/>
      <c r="B11" s="44"/>
      <c r="C11" s="44"/>
      <c r="D11" s="45"/>
      <c r="E11" s="45"/>
      <c r="F11" s="45"/>
      <c r="G11" s="45"/>
      <c r="H11" s="45"/>
      <c r="I11" s="45"/>
      <c r="J11" s="45"/>
      <c r="K11" s="45"/>
      <c r="L11" s="45"/>
      <c r="M11" s="45"/>
      <c r="N11" s="45"/>
      <c r="O11" s="45"/>
      <c r="P11" s="51"/>
      <c r="Q11" s="52"/>
      <c r="R11" s="53"/>
      <c r="S11" s="54"/>
      <c r="T11" s="53"/>
      <c r="U11" s="55"/>
      <c r="V11" s="54"/>
      <c r="W11" s="48">
        <f>ROW()</f>
        <v>11</v>
      </c>
      <c r="X11" s="48" t="b">
        <f t="shared" si="2"/>
        <v>0</v>
      </c>
      <c r="Y11" s="48" t="b">
        <f t="shared" ca="1" si="3"/>
        <v>0</v>
      </c>
      <c r="Z11" s="48">
        <f t="shared" si="18"/>
        <v>0</v>
      </c>
      <c r="AA11" s="48" t="b">
        <f t="shared" si="4"/>
        <v>0</v>
      </c>
      <c r="AB11" s="48" t="b">
        <f t="shared" si="4"/>
        <v>0</v>
      </c>
      <c r="AC11" s="48" t="b">
        <f t="shared" si="4"/>
        <v>0</v>
      </c>
      <c r="AD11" s="48" t="b">
        <f t="shared" si="5"/>
        <v>0</v>
      </c>
      <c r="AE11" s="48" t="b">
        <f t="shared" si="19"/>
        <v>1</v>
      </c>
      <c r="AF11" s="48" t="b">
        <f t="shared" si="20"/>
        <v>0</v>
      </c>
      <c r="AG11" s="48" t="b">
        <f t="shared" si="6"/>
        <v>0</v>
      </c>
      <c r="AH11" s="48" t="b">
        <f t="shared" si="7"/>
        <v>0</v>
      </c>
      <c r="AI11" s="48" t="b">
        <f t="shared" si="21"/>
        <v>0</v>
      </c>
      <c r="AJ11" s="48" t="b">
        <f t="shared" si="8"/>
        <v>0</v>
      </c>
      <c r="AK11" s="48" t="str">
        <f t="shared" si="9"/>
        <v xml:space="preserve">  </v>
      </c>
      <c r="AL11" s="49"/>
      <c r="AM11" s="48">
        <f t="shared" si="10"/>
        <v>10</v>
      </c>
      <c r="AN11" s="48">
        <f t="shared" ca="1" si="11"/>
        <v>0</v>
      </c>
      <c r="AO11" s="48">
        <f t="shared" ca="1" si="11"/>
        <v>0</v>
      </c>
      <c r="AP11" s="48" t="str">
        <f t="shared" ca="1" si="11"/>
        <v xml:space="preserve">  </v>
      </c>
      <c r="AQ11" s="48" t="b">
        <f t="shared" ca="1" si="12"/>
        <v>0</v>
      </c>
      <c r="AR11" s="48" t="b">
        <f t="shared" ca="1" si="13"/>
        <v>0</v>
      </c>
      <c r="AS11" s="48" t="b">
        <f t="shared" ca="1" si="14"/>
        <v>0</v>
      </c>
      <c r="AT11" s="49"/>
      <c r="AU11" s="48">
        <f t="shared" ca="1" si="22"/>
        <v>0</v>
      </c>
      <c r="AV11" s="50">
        <f t="array" aca="1" ref="AV11" ca="1">INDEX(
  RawActorName,
  MATCH(
    TRUE,
    IF(
      MAX(
          NOT(COUNTIF(INDIRECT(ADDRESS(ActorHeaderRow,COLUMN())&amp;":"&amp;ADDRESS(ROW()-1,COLUMN())),RawActorName)) *
          RawActorReverseSortOrderActorSelect)
        =RawActorReverseSortOrder,
      TRUE,
      FALSE),
    0
  )
)</f>
        <v>0</v>
      </c>
      <c r="AW11" s="48">
        <f t="shared" ca="1" si="23"/>
        <v>0</v>
      </c>
      <c r="AX11" s="50">
        <f t="array" aca="1" ref="AX11" ca="1">INDEX(
  RawActorName,
  MATCH(
    TRUE,
    IF(
      MAX(
          NOT(COUNTIF(INDIRECT(ADDRESS(ActorHeaderRow,COLUMN())&amp;":"&amp;ADDRESS(ROW()-1,COLUMN())),RawActorName)) *
          RawActorReverseSortOrderFavoredUserSelect)
        =RawActorReverseSortOrder,
      TRUE,
      FALSE),
    0
  )
)</f>
        <v>0</v>
      </c>
      <c r="AY11" s="48">
        <f t="shared" ca="1" si="24"/>
        <v>0</v>
      </c>
      <c r="AZ11" s="50">
        <f t="array" aca="1" ref="AZ11" ca="1">INDEX(
  RawActorName,
  MATCH(
    TRUE,
    IF(
      MAX(
          NOT(COUNTIF(INDIRECT(ADDRESS(ActorHeaderRow,COLUMN())&amp;":"&amp;ADDRESS(ROW()-1,COLUMN())),RawActorName)) *
          RawActorReverseSortOrderAttackerSelect)
        =RawActorReverseSortOrder,
      TRUE,
      FALSE),
    0
  )
)</f>
        <v>0</v>
      </c>
      <c r="BA11" s="48">
        <f t="shared" ca="1" si="25"/>
        <v>0</v>
      </c>
      <c r="BB11" s="50">
        <f t="array" aca="1" ref="BB11" ca="1">INDEX(
  RawActorName,
  MATCH(
    TRUE,
    IF(
      MAX(
          NOT(COUNTIF(INDIRECT(ADDRESS(ActorHeaderRow,COLUMN())&amp;":"&amp;ADDRESS(ROW()-1,COLUMN())),RawActorName)) *
          RawActorReverseSortOrderSharedSelect)
        =RawActorReverseSortOrder,
      TRUE,
      FALSE),
    0
  )
)</f>
        <v>0</v>
      </c>
      <c r="BC11" s="104" t="b">
        <f t="shared" ca="1" si="26"/>
        <v>0</v>
      </c>
      <c r="BD11" s="106" t="b">
        <f t="shared" ca="1" si="27"/>
        <v>0</v>
      </c>
      <c r="BE11" s="106" t="b">
        <f t="shared" ca="1" si="15"/>
        <v>0</v>
      </c>
      <c r="BF11" s="106" t="b">
        <f t="shared" ca="1" si="15"/>
        <v>0</v>
      </c>
      <c r="BG11" s="48" t="b">
        <f t="shared" ca="1" si="16"/>
        <v>0</v>
      </c>
      <c r="BH11" s="101" t="b">
        <f t="shared" ca="1" si="28"/>
        <v>0</v>
      </c>
      <c r="BI11" s="100" t="b">
        <f t="shared" ca="1" si="29"/>
        <v>0</v>
      </c>
      <c r="BJ11" s="48" t="b">
        <f t="shared" ca="1" si="30"/>
        <v>0</v>
      </c>
      <c r="BK11" s="48" t="b">
        <f t="shared" ca="1" si="31"/>
        <v>0</v>
      </c>
      <c r="BL11" s="48" t="b">
        <f t="shared" ca="1" si="32"/>
        <v>0</v>
      </c>
      <c r="BM11" s="48" t="b">
        <f t="shared" ca="1" si="33"/>
        <v>0</v>
      </c>
      <c r="BN11" s="101" t="b">
        <f t="shared" ca="1" si="34"/>
        <v>0</v>
      </c>
    </row>
    <row r="12" spans="1:66">
      <c r="A12" s="43"/>
      <c r="B12" s="44"/>
      <c r="C12" s="44"/>
      <c r="D12" s="45"/>
      <c r="E12" s="45"/>
      <c r="F12" s="45"/>
      <c r="G12" s="45"/>
      <c r="H12" s="45"/>
      <c r="I12" s="45"/>
      <c r="J12" s="45"/>
      <c r="K12" s="45"/>
      <c r="L12" s="45"/>
      <c r="M12" s="45"/>
      <c r="N12" s="45"/>
      <c r="O12" s="45"/>
      <c r="P12" s="51"/>
      <c r="Q12" s="52"/>
      <c r="R12" s="53"/>
      <c r="S12" s="54"/>
      <c r="T12" s="53"/>
      <c r="U12" s="55"/>
      <c r="V12" s="54"/>
      <c r="W12" s="48">
        <f>ROW()</f>
        <v>12</v>
      </c>
      <c r="X12" s="48" t="b">
        <f t="shared" ref="X12" si="41">NOT(ISBLANK(A12))</f>
        <v>0</v>
      </c>
      <c r="Y12" s="48" t="b">
        <f t="shared" ref="Y12" ca="1" si="42">(COUNTIF(INDIRECT("$A6:A"&amp;W12),A12)=1)</f>
        <v>0</v>
      </c>
      <c r="Z12" s="48">
        <f t="shared" si="18"/>
        <v>0</v>
      </c>
      <c r="AA12" s="48" t="b">
        <f t="shared" si="4"/>
        <v>0</v>
      </c>
      <c r="AB12" s="48" t="b">
        <f t="shared" si="4"/>
        <v>0</v>
      </c>
      <c r="AC12" s="48" t="b">
        <f t="shared" si="4"/>
        <v>0</v>
      </c>
      <c r="AD12" s="48" t="b">
        <f t="shared" si="5"/>
        <v>0</v>
      </c>
      <c r="AE12" s="48" t="b">
        <f t="shared" si="19"/>
        <v>1</v>
      </c>
      <c r="AF12" s="48" t="b">
        <f t="shared" si="20"/>
        <v>0</v>
      </c>
      <c r="AG12" s="48" t="b">
        <f t="shared" ref="AG12" si="43">IFERROR(OR(D12,G12),FALSE)</f>
        <v>0</v>
      </c>
      <c r="AH12" s="48" t="b">
        <f t="shared" ref="AH12" si="44">IFERROR(OR(AC12,H12),FALSE)</f>
        <v>0</v>
      </c>
      <c r="AI12" s="48" t="b">
        <f t="shared" si="21"/>
        <v>0</v>
      </c>
      <c r="AJ12" s="48" t="b">
        <f t="shared" si="8"/>
        <v>0</v>
      </c>
      <c r="AK12" s="48" t="str">
        <f t="shared" ref="AK12" si="45">Q12 &amp; " " &amp; R12 &amp; " " &amp; S12</f>
        <v xml:space="preserve">  </v>
      </c>
      <c r="AL12" s="49"/>
      <c r="AM12" s="48">
        <f t="shared" ref="AM12" si="46">W12-1</f>
        <v>11</v>
      </c>
      <c r="AN12" s="48">
        <f t="shared" ca="1" si="11"/>
        <v>0</v>
      </c>
      <c r="AO12" s="48">
        <f t="shared" ca="1" si="11"/>
        <v>0</v>
      </c>
      <c r="AP12" s="48" t="str">
        <f t="shared" ca="1" si="11"/>
        <v xml:space="preserve">  </v>
      </c>
      <c r="AQ12" s="48" t="b">
        <f t="shared" ca="1" si="12"/>
        <v>0</v>
      </c>
      <c r="AR12" s="48" t="b">
        <f t="shared" ca="1" si="13"/>
        <v>0</v>
      </c>
      <c r="AS12" s="48" t="b">
        <f t="shared" ca="1" si="14"/>
        <v>0</v>
      </c>
      <c r="AT12" s="49"/>
      <c r="AU12" s="48">
        <f t="shared" ca="1" si="22"/>
        <v>0</v>
      </c>
      <c r="AV12" s="50">
        <f t="array" aca="1" ref="AV12" ca="1">INDEX(
  RawActorName,
  MATCH(
    TRUE,
    IF(
      MAX(
          NOT(COUNTIF(INDIRECT(ADDRESS(ActorHeaderRow,COLUMN())&amp;":"&amp;ADDRESS(ROW()-1,COLUMN())),RawActorName)) *
          RawActorReverseSortOrderActorSelect)
        =RawActorReverseSortOrder,
      TRUE,
      FALSE),
    0
  )
)</f>
        <v>0</v>
      </c>
      <c r="AW12" s="48">
        <f t="shared" ca="1" si="23"/>
        <v>0</v>
      </c>
      <c r="AX12" s="50">
        <f t="array" aca="1" ref="AX12" ca="1">INDEX(
  RawActorName,
  MATCH(
    TRUE,
    IF(
      MAX(
          NOT(COUNTIF(INDIRECT(ADDRESS(ActorHeaderRow,COLUMN())&amp;":"&amp;ADDRESS(ROW()-1,COLUMN())),RawActorName)) *
          RawActorReverseSortOrderFavoredUserSelect)
        =RawActorReverseSortOrder,
      TRUE,
      FALSE),
    0
  )
)</f>
        <v>0</v>
      </c>
      <c r="AY12" s="48">
        <f t="shared" ca="1" si="24"/>
        <v>0</v>
      </c>
      <c r="AZ12" s="50">
        <f t="array" aca="1" ref="AZ12" ca="1">INDEX(
  RawActorName,
  MATCH(
    TRUE,
    IF(
      MAX(
          NOT(COUNTIF(INDIRECT(ADDRESS(ActorHeaderRow,COLUMN())&amp;":"&amp;ADDRESS(ROW()-1,COLUMN())),RawActorName)) *
          RawActorReverseSortOrderAttackerSelect)
        =RawActorReverseSortOrder,
      TRUE,
      FALSE),
    0
  )
)</f>
        <v>0</v>
      </c>
      <c r="BA12" s="48">
        <f t="shared" ca="1" si="25"/>
        <v>0</v>
      </c>
      <c r="BB12" s="50">
        <f t="array" aca="1" ref="BB12" ca="1">INDEX(
  RawActorName,
  MATCH(
    TRUE,
    IF(
      MAX(
          NOT(COUNTIF(INDIRECT(ADDRESS(ActorHeaderRow,COLUMN())&amp;":"&amp;ADDRESS(ROW()-1,COLUMN())),RawActorName)) *
          RawActorReverseSortOrderSharedSelect)
        =RawActorReverseSortOrder,
      TRUE,
      FALSE),
    0
  )
)</f>
        <v>0</v>
      </c>
      <c r="BC12" s="104" t="b">
        <f t="shared" ca="1" si="26"/>
        <v>0</v>
      </c>
      <c r="BD12" s="106" t="b">
        <f t="shared" ca="1" si="27"/>
        <v>0</v>
      </c>
      <c r="BE12" s="106" t="b">
        <f t="shared" ca="1" si="15"/>
        <v>0</v>
      </c>
      <c r="BF12" s="106" t="b">
        <f t="shared" ca="1" si="15"/>
        <v>0</v>
      </c>
      <c r="BG12" s="48" t="b">
        <f t="shared" ca="1" si="16"/>
        <v>0</v>
      </c>
      <c r="BH12" s="101" t="b">
        <f t="shared" ca="1" si="28"/>
        <v>0</v>
      </c>
      <c r="BI12" s="100" t="b">
        <f t="shared" ca="1" si="29"/>
        <v>0</v>
      </c>
      <c r="BJ12" s="48" t="b">
        <f t="shared" ca="1" si="30"/>
        <v>0</v>
      </c>
      <c r="BK12" s="48" t="b">
        <f t="shared" ca="1" si="31"/>
        <v>0</v>
      </c>
      <c r="BL12" s="48" t="b">
        <f t="shared" ca="1" si="32"/>
        <v>0</v>
      </c>
      <c r="BM12" s="48" t="b">
        <f t="shared" ca="1" si="33"/>
        <v>0</v>
      </c>
      <c r="BN12" s="101" t="b">
        <f t="shared" ca="1" si="34"/>
        <v>0</v>
      </c>
    </row>
    <row r="13" spans="1:66">
      <c r="A13" s="43"/>
      <c r="B13" s="44"/>
      <c r="C13" s="44"/>
      <c r="D13" s="45"/>
      <c r="E13" s="45"/>
      <c r="F13" s="45"/>
      <c r="G13" s="45"/>
      <c r="H13" s="45"/>
      <c r="I13" s="45"/>
      <c r="J13" s="45"/>
      <c r="K13" s="45"/>
      <c r="L13" s="45"/>
      <c r="M13" s="45"/>
      <c r="N13" s="45"/>
      <c r="O13" s="45"/>
      <c r="P13" s="51"/>
      <c r="Q13" s="52"/>
      <c r="R13" s="53"/>
      <c r="S13" s="54"/>
      <c r="T13" s="53"/>
      <c r="U13" s="55"/>
      <c r="V13" s="54"/>
      <c r="W13" s="48">
        <f>ROW()</f>
        <v>13</v>
      </c>
      <c r="X13" s="48" t="b">
        <f t="shared" si="2"/>
        <v>0</v>
      </c>
      <c r="Y13" s="48" t="b">
        <f t="shared" ca="1" si="3"/>
        <v>0</v>
      </c>
      <c r="Z13" s="48">
        <f t="shared" si="18"/>
        <v>0</v>
      </c>
      <c r="AA13" s="48" t="b">
        <f t="shared" si="4"/>
        <v>0</v>
      </c>
      <c r="AB13" s="48" t="b">
        <f t="shared" si="4"/>
        <v>0</v>
      </c>
      <c r="AC13" s="48" t="b">
        <f t="shared" si="4"/>
        <v>0</v>
      </c>
      <c r="AD13" s="48" t="b">
        <f t="shared" si="5"/>
        <v>0</v>
      </c>
      <c r="AE13" s="48" t="b">
        <f t="shared" si="19"/>
        <v>1</v>
      </c>
      <c r="AF13" s="48" t="b">
        <f t="shared" si="20"/>
        <v>0</v>
      </c>
      <c r="AG13" s="48" t="b">
        <f t="shared" si="6"/>
        <v>0</v>
      </c>
      <c r="AH13" s="48" t="b">
        <f t="shared" si="7"/>
        <v>0</v>
      </c>
      <c r="AI13" s="48" t="b">
        <f t="shared" si="21"/>
        <v>0</v>
      </c>
      <c r="AJ13" s="48" t="b">
        <f t="shared" si="8"/>
        <v>0</v>
      </c>
      <c r="AK13" s="48" t="str">
        <f t="shared" si="9"/>
        <v xml:space="preserve">  </v>
      </c>
      <c r="AL13" s="49"/>
      <c r="AM13" s="48">
        <f t="shared" si="10"/>
        <v>12</v>
      </c>
      <c r="AN13" s="48">
        <f t="shared" ca="1" si="11"/>
        <v>0</v>
      </c>
      <c r="AO13" s="48">
        <f t="shared" ca="1" si="11"/>
        <v>0</v>
      </c>
      <c r="AP13" s="48" t="str">
        <f t="shared" ca="1" si="11"/>
        <v xml:space="preserve">  </v>
      </c>
      <c r="AQ13" s="48" t="b">
        <f ca="1">AND($X13,$A13=$AN13)</f>
        <v>0</v>
      </c>
      <c r="AR13" s="48" t="b">
        <f t="shared" ca="1" si="13"/>
        <v>0</v>
      </c>
      <c r="AS13" s="48" t="b">
        <f t="shared" ca="1" si="14"/>
        <v>0</v>
      </c>
      <c r="AT13" s="49"/>
      <c r="AU13" s="48">
        <f t="shared" ca="1" si="22"/>
        <v>0</v>
      </c>
      <c r="AV13" s="50">
        <f t="array" aca="1" ref="AV13" ca="1">INDEX(
  RawActorName,
  MATCH(
    TRUE,
    IF(
      MAX(
          NOT(COUNTIF(INDIRECT(ADDRESS(ActorHeaderRow,COLUMN())&amp;":"&amp;ADDRESS(ROW()-1,COLUMN())),RawActorName)) *
          RawActorReverseSortOrderActorSelect)
        =RawActorReverseSortOrder,
      TRUE,
      FALSE),
    0
  )
)</f>
        <v>0</v>
      </c>
      <c r="AW13" s="48">
        <f t="shared" ca="1" si="23"/>
        <v>0</v>
      </c>
      <c r="AX13" s="50">
        <f t="array" aca="1" ref="AX13" ca="1">INDEX(
  RawActorName,
  MATCH(
    TRUE,
    IF(
      MAX(
          NOT(COUNTIF(INDIRECT(ADDRESS(ActorHeaderRow,COLUMN())&amp;":"&amp;ADDRESS(ROW()-1,COLUMN())),RawActorName)) *
          RawActorReverseSortOrderFavoredUserSelect)
        =RawActorReverseSortOrder,
      TRUE,
      FALSE),
    0
  )
)</f>
        <v>0</v>
      </c>
      <c r="AY13" s="48">
        <f t="shared" ca="1" si="24"/>
        <v>0</v>
      </c>
      <c r="AZ13" s="50">
        <f t="array" aca="1" ref="AZ13" ca="1">INDEX(
  RawActorName,
  MATCH(
    TRUE,
    IF(
      MAX(
          NOT(COUNTIF(INDIRECT(ADDRESS(ActorHeaderRow,COLUMN())&amp;":"&amp;ADDRESS(ROW()-1,COLUMN())),RawActorName)) *
          RawActorReverseSortOrderAttackerSelect)
        =RawActorReverseSortOrder,
      TRUE,
      FALSE),
    0
  )
)</f>
        <v>0</v>
      </c>
      <c r="BA13" s="48">
        <f t="shared" ca="1" si="25"/>
        <v>0</v>
      </c>
      <c r="BB13" s="50">
        <f t="array" aca="1" ref="BB13" ca="1">INDEX(
  RawActorName,
  MATCH(
    TRUE,
    IF(
      MAX(
          NOT(COUNTIF(INDIRECT(ADDRESS(ActorHeaderRow,COLUMN())&amp;":"&amp;ADDRESS(ROW()-1,COLUMN())),RawActorName)) *
          RawActorReverseSortOrderSharedSelect)
        =RawActorReverseSortOrder,
      TRUE,
      FALSE),
    0
  )
)</f>
        <v>0</v>
      </c>
      <c r="BC13" s="104" t="b">
        <f t="shared" ca="1" si="26"/>
        <v>0</v>
      </c>
      <c r="BD13" s="106" t="b">
        <f t="shared" ca="1" si="27"/>
        <v>0</v>
      </c>
      <c r="BE13" s="106" t="b">
        <f t="shared" ca="1" si="15"/>
        <v>0</v>
      </c>
      <c r="BF13" s="106" t="b">
        <f t="shared" ca="1" si="15"/>
        <v>0</v>
      </c>
      <c r="BG13" s="48" t="b">
        <f t="shared" ca="1" si="16"/>
        <v>0</v>
      </c>
      <c r="BH13" s="101" t="b">
        <f t="shared" ca="1" si="28"/>
        <v>0</v>
      </c>
      <c r="BI13" s="100" t="b">
        <f t="shared" ca="1" si="29"/>
        <v>0</v>
      </c>
      <c r="BJ13" s="48" t="b">
        <f t="shared" ca="1" si="30"/>
        <v>0</v>
      </c>
      <c r="BK13" s="48" t="b">
        <f t="shared" ca="1" si="31"/>
        <v>0</v>
      </c>
      <c r="BL13" s="48" t="b">
        <f t="shared" ca="1" si="32"/>
        <v>0</v>
      </c>
      <c r="BM13" s="48" t="b">
        <f t="shared" ca="1" si="33"/>
        <v>0</v>
      </c>
      <c r="BN13" s="101" t="b">
        <f t="shared" ca="1" si="34"/>
        <v>0</v>
      </c>
    </row>
    <row r="14" spans="1:66">
      <c r="A14" s="43"/>
      <c r="B14" s="44"/>
      <c r="C14" s="44"/>
      <c r="D14" s="45"/>
      <c r="E14" s="45"/>
      <c r="F14" s="45"/>
      <c r="G14" s="45"/>
      <c r="H14" s="45"/>
      <c r="I14" s="45"/>
      <c r="J14" s="45"/>
      <c r="K14" s="45"/>
      <c r="L14" s="45"/>
      <c r="M14" s="45"/>
      <c r="N14" s="45"/>
      <c r="O14" s="45"/>
      <c r="P14" s="51"/>
      <c r="Q14" s="52"/>
      <c r="R14" s="53"/>
      <c r="S14" s="54"/>
      <c r="T14" s="53"/>
      <c r="U14" s="55"/>
      <c r="V14" s="54"/>
      <c r="W14" s="48">
        <f>ROW()</f>
        <v>14</v>
      </c>
      <c r="X14" s="48" t="b">
        <f t="shared" si="2"/>
        <v>0</v>
      </c>
      <c r="Y14" s="48" t="b">
        <f t="shared" ca="1" si="3"/>
        <v>0</v>
      </c>
      <c r="Z14" s="48">
        <f t="shared" si="18"/>
        <v>0</v>
      </c>
      <c r="AA14" s="48" t="b">
        <f t="shared" si="4"/>
        <v>0</v>
      </c>
      <c r="AB14" s="48" t="b">
        <f t="shared" si="4"/>
        <v>0</v>
      </c>
      <c r="AC14" s="48" t="b">
        <f t="shared" si="4"/>
        <v>0</v>
      </c>
      <c r="AD14" s="48" t="b">
        <f t="shared" si="5"/>
        <v>0</v>
      </c>
      <c r="AE14" s="48" t="b">
        <f t="shared" si="19"/>
        <v>1</v>
      </c>
      <c r="AF14" s="48" t="b">
        <f t="shared" si="20"/>
        <v>0</v>
      </c>
      <c r="AG14" s="48" t="b">
        <f t="shared" si="6"/>
        <v>0</v>
      </c>
      <c r="AH14" s="48" t="b">
        <f t="shared" si="7"/>
        <v>0</v>
      </c>
      <c r="AI14" s="48" t="b">
        <f t="shared" si="21"/>
        <v>0</v>
      </c>
      <c r="AJ14" s="48" t="b">
        <f t="shared" si="8"/>
        <v>0</v>
      </c>
      <c r="AK14" s="48" t="str">
        <f t="shared" si="9"/>
        <v xml:space="preserve">  </v>
      </c>
      <c r="AL14" s="49"/>
      <c r="AM14" s="48">
        <f t="shared" si="10"/>
        <v>13</v>
      </c>
      <c r="AN14" s="48">
        <f t="shared" ca="1" si="11"/>
        <v>0</v>
      </c>
      <c r="AO14" s="48">
        <f t="shared" ca="1" si="11"/>
        <v>0</v>
      </c>
      <c r="AP14" s="48" t="str">
        <f t="shared" ca="1" si="11"/>
        <v xml:space="preserve">  </v>
      </c>
      <c r="AQ14" s="48" t="b">
        <f t="shared" ref="AQ14:AQ41" ca="1" si="47">AND(NOT(ISBLANK($A14)),$A14=$AN14)</f>
        <v>0</v>
      </c>
      <c r="AR14" s="48" t="b">
        <f t="shared" ca="1" si="13"/>
        <v>0</v>
      </c>
      <c r="AS14" s="48" t="b">
        <f t="shared" ca="1" si="14"/>
        <v>0</v>
      </c>
      <c r="AT14" s="49"/>
      <c r="AU14" s="48">
        <f t="shared" ca="1" si="22"/>
        <v>0</v>
      </c>
      <c r="AV14" s="50">
        <f t="array" aca="1" ref="AV14" ca="1">INDEX(
  RawActorName,
  MATCH(
    TRUE,
    IF(
      MAX(
          NOT(COUNTIF(INDIRECT(ADDRESS(ActorHeaderRow,COLUMN())&amp;":"&amp;ADDRESS(ROW()-1,COLUMN())),RawActorName)) *
          RawActorReverseSortOrderActorSelect)
        =RawActorReverseSortOrder,
      TRUE,
      FALSE),
    0
  )
)</f>
        <v>0</v>
      </c>
      <c r="AW14" s="48">
        <f t="shared" ca="1" si="23"/>
        <v>0</v>
      </c>
      <c r="AX14" s="50">
        <f t="array" aca="1" ref="AX14" ca="1">INDEX(
  RawActorName,
  MATCH(
    TRUE,
    IF(
      MAX(
          NOT(COUNTIF(INDIRECT(ADDRESS(ActorHeaderRow,COLUMN())&amp;":"&amp;ADDRESS(ROW()-1,COLUMN())),RawActorName)) *
          RawActorReverseSortOrderFavoredUserSelect)
        =RawActorReverseSortOrder,
      TRUE,
      FALSE),
    0
  )
)</f>
        <v>0</v>
      </c>
      <c r="AY14" s="48">
        <f t="shared" ca="1" si="24"/>
        <v>0</v>
      </c>
      <c r="AZ14" s="50">
        <f t="array" aca="1" ref="AZ14" ca="1">INDEX(
  RawActorName,
  MATCH(
    TRUE,
    IF(
      MAX(
          NOT(COUNTIF(INDIRECT(ADDRESS(ActorHeaderRow,COLUMN())&amp;":"&amp;ADDRESS(ROW()-1,COLUMN())),RawActorName)) *
          RawActorReverseSortOrderAttackerSelect)
        =RawActorReverseSortOrder,
      TRUE,
      FALSE),
    0
  )
)</f>
        <v>0</v>
      </c>
      <c r="BA14" s="48">
        <f t="shared" ca="1" si="25"/>
        <v>0</v>
      </c>
      <c r="BB14" s="50">
        <f t="array" aca="1" ref="BB14" ca="1">INDEX(
  RawActorName,
  MATCH(
    TRUE,
    IF(
      MAX(
          NOT(COUNTIF(INDIRECT(ADDRESS(ActorHeaderRow,COLUMN())&amp;":"&amp;ADDRESS(ROW()-1,COLUMN())),RawActorName)) *
          RawActorReverseSortOrderSharedSelect)
        =RawActorReverseSortOrder,
      TRUE,
      FALSE),
    0
  )
)</f>
        <v>0</v>
      </c>
      <c r="BC14" s="104" t="b">
        <f t="shared" ca="1" si="26"/>
        <v>0</v>
      </c>
      <c r="BD14" s="106" t="b">
        <f t="shared" ca="1" si="27"/>
        <v>0</v>
      </c>
      <c r="BE14" s="106" t="b">
        <f t="shared" ca="1" si="15"/>
        <v>0</v>
      </c>
      <c r="BF14" s="106" t="b">
        <f t="shared" ca="1" si="15"/>
        <v>0</v>
      </c>
      <c r="BG14" s="48" t="b">
        <f t="shared" ca="1" si="16"/>
        <v>0</v>
      </c>
      <c r="BH14" s="101" t="b">
        <f t="shared" ca="1" si="28"/>
        <v>0</v>
      </c>
      <c r="BI14" s="100" t="b">
        <f t="shared" ca="1" si="29"/>
        <v>0</v>
      </c>
      <c r="BJ14" s="48" t="b">
        <f t="shared" ca="1" si="30"/>
        <v>0</v>
      </c>
      <c r="BK14" s="48" t="b">
        <f t="shared" ca="1" si="31"/>
        <v>0</v>
      </c>
      <c r="BL14" s="48" t="b">
        <f t="shared" ca="1" si="32"/>
        <v>0</v>
      </c>
      <c r="BM14" s="48" t="b">
        <f t="shared" ca="1" si="33"/>
        <v>0</v>
      </c>
      <c r="BN14" s="101" t="b">
        <f t="shared" ca="1" si="34"/>
        <v>0</v>
      </c>
    </row>
    <row r="15" spans="1:66">
      <c r="A15" s="43"/>
      <c r="B15" s="44"/>
      <c r="C15" s="44"/>
      <c r="D15" s="45"/>
      <c r="E15" s="45"/>
      <c r="F15" s="45"/>
      <c r="G15" s="45"/>
      <c r="H15" s="45"/>
      <c r="I15" s="45"/>
      <c r="J15" s="45"/>
      <c r="K15" s="45"/>
      <c r="L15" s="45"/>
      <c r="M15" s="45"/>
      <c r="N15" s="45"/>
      <c r="O15" s="45"/>
      <c r="P15" s="51"/>
      <c r="Q15" s="52"/>
      <c r="R15" s="53"/>
      <c r="S15" s="54"/>
      <c r="T15" s="53"/>
      <c r="U15" s="55"/>
      <c r="V15" s="54"/>
      <c r="W15" s="48">
        <f>ROW()</f>
        <v>15</v>
      </c>
      <c r="X15" s="48" t="b">
        <f>NOT(ISBLANK(A15))</f>
        <v>0</v>
      </c>
      <c r="Y15" s="48" t="b">
        <f ca="1">(COUNTIF(INDIRECT("$A6:A"&amp;W15),A15)=1)</f>
        <v>0</v>
      </c>
      <c r="Z15" s="48">
        <f xml:space="preserve"> IF($X15,COUNTIF(RawActorName,"&gt;"&amp;$A15)+1,0)</f>
        <v>0</v>
      </c>
      <c r="AA15" s="48" t="b">
        <f t="shared" si="4"/>
        <v>0</v>
      </c>
      <c r="AB15" s="48" t="b">
        <f t="shared" si="4"/>
        <v>0</v>
      </c>
      <c r="AC15" s="48" t="b">
        <f t="shared" si="4"/>
        <v>0</v>
      </c>
      <c r="AD15" s="48" t="b">
        <f t="shared" si="5"/>
        <v>0</v>
      </c>
      <c r="AE15" s="48" t="b">
        <f t="shared" si="19"/>
        <v>1</v>
      </c>
      <c r="AF15" s="48" t="b">
        <f t="shared" si="20"/>
        <v>0</v>
      </c>
      <c r="AG15" s="48" t="b">
        <f t="shared" si="6"/>
        <v>0</v>
      </c>
      <c r="AH15" s="48" t="b">
        <f t="shared" si="7"/>
        <v>0</v>
      </c>
      <c r="AI15" s="48" t="b">
        <f t="shared" si="21"/>
        <v>0</v>
      </c>
      <c r="AJ15" s="48" t="b">
        <f t="shared" si="8"/>
        <v>0</v>
      </c>
      <c r="AK15" s="48" t="str">
        <f t="shared" si="9"/>
        <v xml:space="preserve">  </v>
      </c>
      <c r="AL15" s="49"/>
      <c r="AM15" s="48">
        <f t="shared" si="10"/>
        <v>14</v>
      </c>
      <c r="AN15" s="48">
        <f t="shared" ca="1" si="11"/>
        <v>0</v>
      </c>
      <c r="AO15" s="48">
        <f t="shared" ca="1" si="11"/>
        <v>0</v>
      </c>
      <c r="AP15" s="48" t="str">
        <f t="shared" ca="1" si="11"/>
        <v xml:space="preserve">  </v>
      </c>
      <c r="AQ15" s="48" t="b">
        <f t="shared" ca="1" si="47"/>
        <v>0</v>
      </c>
      <c r="AR15" s="48" t="b">
        <f t="shared" ca="1" si="13"/>
        <v>0</v>
      </c>
      <c r="AS15" s="48" t="b">
        <f t="shared" ca="1" si="14"/>
        <v>0</v>
      </c>
      <c r="AT15" s="49"/>
      <c r="AU15" s="48">
        <f t="shared" ca="1" si="22"/>
        <v>0</v>
      </c>
      <c r="AV15" s="50">
        <f t="array" aca="1" ref="AV15" ca="1">INDEX(
  RawActorName,
  MATCH(
    TRUE,
    IF(
      MAX(
          NOT(COUNTIF(INDIRECT(ADDRESS(ActorHeaderRow,COLUMN())&amp;":"&amp;ADDRESS(ROW()-1,COLUMN())),RawActorName)) *
          RawActorReverseSortOrderActorSelect)
        =RawActorReverseSortOrder,
      TRUE,
      FALSE),
    0
  )
)</f>
        <v>0</v>
      </c>
      <c r="AW15" s="48">
        <f t="shared" ca="1" si="23"/>
        <v>0</v>
      </c>
      <c r="AX15" s="50">
        <f t="array" aca="1" ref="AX15" ca="1">INDEX(
  RawActorName,
  MATCH(
    TRUE,
    IF(
      MAX(
          NOT(COUNTIF(INDIRECT(ADDRESS(ActorHeaderRow,COLUMN())&amp;":"&amp;ADDRESS(ROW()-1,COLUMN())),RawActorName)) *
          RawActorReverseSortOrderFavoredUserSelect)
        =RawActorReverseSortOrder,
      TRUE,
      FALSE),
    0
  )
)</f>
        <v>0</v>
      </c>
      <c r="AY15" s="48">
        <f t="shared" ca="1" si="24"/>
        <v>0</v>
      </c>
      <c r="AZ15" s="50">
        <f t="array" aca="1" ref="AZ15" ca="1">INDEX(
  RawActorName,
  MATCH(
    TRUE,
    IF(
      MAX(
          NOT(COUNTIF(INDIRECT(ADDRESS(ActorHeaderRow,COLUMN())&amp;":"&amp;ADDRESS(ROW()-1,COLUMN())),RawActorName)) *
          RawActorReverseSortOrderAttackerSelect)
        =RawActorReverseSortOrder,
      TRUE,
      FALSE),
    0
  )
)</f>
        <v>0</v>
      </c>
      <c r="BA15" s="48">
        <f t="shared" ca="1" si="25"/>
        <v>0</v>
      </c>
      <c r="BB15" s="50">
        <f t="array" aca="1" ref="BB15" ca="1">INDEX(
  RawActorName,
  MATCH(
    TRUE,
    IF(
      MAX(
          NOT(COUNTIF(INDIRECT(ADDRESS(ActorHeaderRow,COLUMN())&amp;":"&amp;ADDRESS(ROW()-1,COLUMN())),RawActorName)) *
          RawActorReverseSortOrderSharedSelect)
        =RawActorReverseSortOrder,
      TRUE,
      FALSE),
    0
  )
)</f>
        <v>0</v>
      </c>
      <c r="BC15" s="104" t="b">
        <f t="shared" ca="1" si="26"/>
        <v>0</v>
      </c>
      <c r="BD15" s="106" t="b">
        <f t="shared" ca="1" si="27"/>
        <v>0</v>
      </c>
      <c r="BE15" s="106" t="b">
        <f t="shared" ca="1" si="15"/>
        <v>0</v>
      </c>
      <c r="BF15" s="106" t="b">
        <f t="shared" ca="1" si="15"/>
        <v>0</v>
      </c>
      <c r="BG15" s="48" t="b">
        <f t="shared" ca="1" si="16"/>
        <v>0</v>
      </c>
      <c r="BH15" s="101" t="b">
        <f t="shared" ca="1" si="28"/>
        <v>0</v>
      </c>
      <c r="BI15" s="100" t="b">
        <f t="shared" ca="1" si="29"/>
        <v>0</v>
      </c>
      <c r="BJ15" s="48" t="b">
        <f t="shared" ca="1" si="30"/>
        <v>0</v>
      </c>
      <c r="BK15" s="48" t="b">
        <f t="shared" ca="1" si="31"/>
        <v>0</v>
      </c>
      <c r="BL15" s="48" t="b">
        <f t="shared" ca="1" si="32"/>
        <v>0</v>
      </c>
      <c r="BM15" s="48" t="b">
        <f t="shared" ca="1" si="33"/>
        <v>0</v>
      </c>
      <c r="BN15" s="101" t="b">
        <f t="shared" ca="1" si="34"/>
        <v>0</v>
      </c>
    </row>
    <row r="16" spans="1:66">
      <c r="A16" s="43"/>
      <c r="B16" s="44"/>
      <c r="C16" s="44"/>
      <c r="D16" s="45"/>
      <c r="E16" s="45"/>
      <c r="F16" s="45"/>
      <c r="G16" s="45"/>
      <c r="H16" s="45"/>
      <c r="I16" s="45"/>
      <c r="J16" s="45"/>
      <c r="K16" s="45"/>
      <c r="L16" s="45"/>
      <c r="M16" s="45"/>
      <c r="N16" s="45"/>
      <c r="O16" s="45"/>
      <c r="P16" s="51"/>
      <c r="Q16" s="52"/>
      <c r="R16" s="53"/>
      <c r="S16" s="54"/>
      <c r="T16" s="53"/>
      <c r="U16" s="55"/>
      <c r="V16" s="54"/>
      <c r="W16" s="48">
        <f>ROW()</f>
        <v>16</v>
      </c>
      <c r="X16" s="48" t="b">
        <f t="shared" si="2"/>
        <v>0</v>
      </c>
      <c r="Y16" s="48" t="b">
        <f t="shared" ca="1" si="3"/>
        <v>0</v>
      </c>
      <c r="Z16" s="48">
        <f t="shared" si="18"/>
        <v>0</v>
      </c>
      <c r="AA16" s="48" t="b">
        <f t="shared" si="4"/>
        <v>0</v>
      </c>
      <c r="AB16" s="48" t="b">
        <f t="shared" si="4"/>
        <v>0</v>
      </c>
      <c r="AC16" s="48" t="b">
        <f t="shared" si="4"/>
        <v>0</v>
      </c>
      <c r="AD16" s="48" t="b">
        <f t="shared" si="5"/>
        <v>0</v>
      </c>
      <c r="AE16" s="48" t="b">
        <f t="shared" si="19"/>
        <v>1</v>
      </c>
      <c r="AF16" s="48" t="b">
        <f t="shared" si="20"/>
        <v>0</v>
      </c>
      <c r="AG16" s="48" t="b">
        <f t="shared" si="6"/>
        <v>0</v>
      </c>
      <c r="AH16" s="48" t="b">
        <f t="shared" si="7"/>
        <v>0</v>
      </c>
      <c r="AI16" s="48" t="b">
        <f t="shared" si="21"/>
        <v>0</v>
      </c>
      <c r="AJ16" s="48" t="b">
        <f t="shared" si="8"/>
        <v>0</v>
      </c>
      <c r="AK16" s="48" t="str">
        <f t="shared" si="9"/>
        <v xml:space="preserve">  </v>
      </c>
      <c r="AL16" s="49"/>
      <c r="AM16" s="48">
        <f t="shared" si="10"/>
        <v>15</v>
      </c>
      <c r="AN16" s="48">
        <f t="shared" ca="1" si="11"/>
        <v>0</v>
      </c>
      <c r="AO16" s="48">
        <f t="shared" ca="1" si="11"/>
        <v>0</v>
      </c>
      <c r="AP16" s="48" t="str">
        <f t="shared" ca="1" si="11"/>
        <v xml:space="preserve">  </v>
      </c>
      <c r="AQ16" s="48" t="b">
        <f t="shared" ca="1" si="47"/>
        <v>0</v>
      </c>
      <c r="AR16" s="48" t="b">
        <f t="shared" ca="1" si="13"/>
        <v>0</v>
      </c>
      <c r="AS16" s="48" t="b">
        <f t="shared" ca="1" si="14"/>
        <v>0</v>
      </c>
      <c r="AT16" s="49"/>
      <c r="AU16" s="48">
        <f t="shared" ca="1" si="22"/>
        <v>0</v>
      </c>
      <c r="AV16" s="50">
        <f t="array" aca="1" ref="AV16" ca="1">INDEX(
  RawActorName,
  MATCH(
    TRUE,
    IF(
      MAX(
          NOT(COUNTIF(INDIRECT(ADDRESS(ActorHeaderRow,COLUMN())&amp;":"&amp;ADDRESS(ROW()-1,COLUMN())),RawActorName)) *
          RawActorReverseSortOrderActorSelect)
        =RawActorReverseSortOrder,
      TRUE,
      FALSE),
    0
  )
)</f>
        <v>0</v>
      </c>
      <c r="AW16" s="48">
        <f t="shared" ca="1" si="23"/>
        <v>0</v>
      </c>
      <c r="AX16" s="50">
        <f t="array" aca="1" ref="AX16" ca="1">INDEX(
  RawActorName,
  MATCH(
    TRUE,
    IF(
      MAX(
          NOT(COUNTIF(INDIRECT(ADDRESS(ActorHeaderRow,COLUMN())&amp;":"&amp;ADDRESS(ROW()-1,COLUMN())),RawActorName)) *
          RawActorReverseSortOrderFavoredUserSelect)
        =RawActorReverseSortOrder,
      TRUE,
      FALSE),
    0
  )
)</f>
        <v>0</v>
      </c>
      <c r="AY16" s="48">
        <f t="shared" ca="1" si="24"/>
        <v>0</v>
      </c>
      <c r="AZ16" s="50">
        <f t="array" aca="1" ref="AZ16" ca="1">INDEX(
  RawActorName,
  MATCH(
    TRUE,
    IF(
      MAX(
          NOT(COUNTIF(INDIRECT(ADDRESS(ActorHeaderRow,COLUMN())&amp;":"&amp;ADDRESS(ROW()-1,COLUMN())),RawActorName)) *
          RawActorReverseSortOrderAttackerSelect)
        =RawActorReverseSortOrder,
      TRUE,
      FALSE),
    0
  )
)</f>
        <v>0</v>
      </c>
      <c r="BA16" s="48">
        <f t="shared" ca="1" si="25"/>
        <v>0</v>
      </c>
      <c r="BB16" s="50">
        <f t="array" aca="1" ref="BB16" ca="1">INDEX(
  RawActorName,
  MATCH(
    TRUE,
    IF(
      MAX(
          NOT(COUNTIF(INDIRECT(ADDRESS(ActorHeaderRow,COLUMN())&amp;":"&amp;ADDRESS(ROW()-1,COLUMN())),RawActorName)) *
          RawActorReverseSortOrderSharedSelect)
        =RawActorReverseSortOrder,
      TRUE,
      FALSE),
    0
  )
)</f>
        <v>0</v>
      </c>
      <c r="BC16" s="104" t="b">
        <f t="shared" ca="1" si="26"/>
        <v>0</v>
      </c>
      <c r="BD16" s="106" t="b">
        <f t="shared" ca="1" si="27"/>
        <v>0</v>
      </c>
      <c r="BE16" s="106" t="b">
        <f t="shared" ca="1" si="15"/>
        <v>0</v>
      </c>
      <c r="BF16" s="106" t="b">
        <f t="shared" ca="1" si="15"/>
        <v>0</v>
      </c>
      <c r="BG16" s="48" t="b">
        <f t="shared" ca="1" si="16"/>
        <v>0</v>
      </c>
      <c r="BH16" s="101" t="b">
        <f t="shared" ca="1" si="28"/>
        <v>0</v>
      </c>
      <c r="BI16" s="100" t="b">
        <f t="shared" ca="1" si="29"/>
        <v>0</v>
      </c>
      <c r="BJ16" s="48" t="b">
        <f t="shared" ca="1" si="30"/>
        <v>0</v>
      </c>
      <c r="BK16" s="48" t="b">
        <f t="shared" ca="1" si="31"/>
        <v>0</v>
      </c>
      <c r="BL16" s="48" t="b">
        <f t="shared" ca="1" si="32"/>
        <v>0</v>
      </c>
      <c r="BM16" s="48" t="b">
        <f t="shared" ca="1" si="33"/>
        <v>0</v>
      </c>
      <c r="BN16" s="101" t="b">
        <f t="shared" ca="1" si="34"/>
        <v>0</v>
      </c>
    </row>
    <row r="17" spans="1:66">
      <c r="A17" s="43"/>
      <c r="B17" s="44"/>
      <c r="C17" s="44"/>
      <c r="D17" s="45"/>
      <c r="E17" s="45"/>
      <c r="F17" s="45"/>
      <c r="G17" s="45"/>
      <c r="H17" s="45"/>
      <c r="I17" s="45"/>
      <c r="J17" s="45"/>
      <c r="K17" s="45"/>
      <c r="L17" s="45"/>
      <c r="M17" s="45"/>
      <c r="N17" s="45"/>
      <c r="O17" s="45"/>
      <c r="P17" s="51"/>
      <c r="Q17" s="52"/>
      <c r="R17" s="53"/>
      <c r="S17" s="54"/>
      <c r="T17" s="53"/>
      <c r="U17" s="55"/>
      <c r="V17" s="54"/>
      <c r="W17" s="48">
        <f>ROW()</f>
        <v>17</v>
      </c>
      <c r="X17" s="48" t="b">
        <f t="shared" si="2"/>
        <v>0</v>
      </c>
      <c r="Y17" s="48" t="b">
        <f t="shared" ca="1" si="3"/>
        <v>0</v>
      </c>
      <c r="Z17" s="48">
        <f t="shared" si="18"/>
        <v>0</v>
      </c>
      <c r="AA17" s="48" t="b">
        <f t="shared" si="4"/>
        <v>0</v>
      </c>
      <c r="AB17" s="48" t="b">
        <f t="shared" si="4"/>
        <v>0</v>
      </c>
      <c r="AC17" s="48" t="b">
        <f t="shared" si="4"/>
        <v>0</v>
      </c>
      <c r="AD17" s="48" t="b">
        <f t="shared" si="5"/>
        <v>0</v>
      </c>
      <c r="AE17" s="48" t="b">
        <f t="shared" si="19"/>
        <v>1</v>
      </c>
      <c r="AF17" s="48" t="b">
        <f t="shared" si="20"/>
        <v>0</v>
      </c>
      <c r="AG17" s="48" t="b">
        <f t="shared" si="6"/>
        <v>0</v>
      </c>
      <c r="AH17" s="48" t="b">
        <f t="shared" si="7"/>
        <v>0</v>
      </c>
      <c r="AI17" s="48" t="b">
        <f t="shared" si="21"/>
        <v>0</v>
      </c>
      <c r="AJ17" s="48" t="b">
        <f t="shared" si="8"/>
        <v>0</v>
      </c>
      <c r="AK17" s="48" t="str">
        <f t="shared" si="9"/>
        <v xml:space="preserve">  </v>
      </c>
      <c r="AL17" s="49"/>
      <c r="AM17" s="48">
        <f t="shared" si="10"/>
        <v>16</v>
      </c>
      <c r="AN17" s="48">
        <f t="shared" ca="1" si="11"/>
        <v>0</v>
      </c>
      <c r="AO17" s="48">
        <f t="shared" ca="1" si="11"/>
        <v>0</v>
      </c>
      <c r="AP17" s="48" t="str">
        <f t="shared" ca="1" si="11"/>
        <v xml:space="preserve">  </v>
      </c>
      <c r="AQ17" s="48" t="b">
        <f t="shared" ca="1" si="47"/>
        <v>0</v>
      </c>
      <c r="AR17" s="48" t="b">
        <f t="shared" ca="1" si="13"/>
        <v>0</v>
      </c>
      <c r="AS17" s="48" t="b">
        <f t="shared" ca="1" si="14"/>
        <v>0</v>
      </c>
      <c r="AT17" s="49"/>
      <c r="AU17" s="48">
        <f t="shared" ca="1" si="22"/>
        <v>0</v>
      </c>
      <c r="AV17" s="50">
        <f t="array" aca="1" ref="AV17" ca="1">INDEX(
  RawActorName,
  MATCH(
    TRUE,
    IF(
      MAX(
          NOT(COUNTIF(INDIRECT(ADDRESS(ActorHeaderRow,COLUMN())&amp;":"&amp;ADDRESS(ROW()-1,COLUMN())),RawActorName)) *
          RawActorReverseSortOrderActorSelect)
        =RawActorReverseSortOrder,
      TRUE,
      FALSE),
    0
  )
)</f>
        <v>0</v>
      </c>
      <c r="AW17" s="48">
        <f t="shared" ca="1" si="23"/>
        <v>0</v>
      </c>
      <c r="AX17" s="50">
        <f t="array" aca="1" ref="AX17" ca="1">INDEX(
  RawActorName,
  MATCH(
    TRUE,
    IF(
      MAX(
          NOT(COUNTIF(INDIRECT(ADDRESS(ActorHeaderRow,COLUMN())&amp;":"&amp;ADDRESS(ROW()-1,COLUMN())),RawActorName)) *
          RawActorReverseSortOrderFavoredUserSelect)
        =RawActorReverseSortOrder,
      TRUE,
      FALSE),
    0
  )
)</f>
        <v>0</v>
      </c>
      <c r="AY17" s="48">
        <f t="shared" ca="1" si="24"/>
        <v>0</v>
      </c>
      <c r="AZ17" s="50">
        <f t="array" aca="1" ref="AZ17" ca="1">INDEX(
  RawActorName,
  MATCH(
    TRUE,
    IF(
      MAX(
          NOT(COUNTIF(INDIRECT(ADDRESS(ActorHeaderRow,COLUMN())&amp;":"&amp;ADDRESS(ROW()-1,COLUMN())),RawActorName)) *
          RawActorReverseSortOrderAttackerSelect)
        =RawActorReverseSortOrder,
      TRUE,
      FALSE),
    0
  )
)</f>
        <v>0</v>
      </c>
      <c r="BA17" s="48">
        <f t="shared" ca="1" si="25"/>
        <v>0</v>
      </c>
      <c r="BB17" s="50">
        <f t="array" aca="1" ref="BB17" ca="1">INDEX(
  RawActorName,
  MATCH(
    TRUE,
    IF(
      MAX(
          NOT(COUNTIF(INDIRECT(ADDRESS(ActorHeaderRow,COLUMN())&amp;":"&amp;ADDRESS(ROW()-1,COLUMN())),RawActorName)) *
          RawActorReverseSortOrderSharedSelect)
        =RawActorReverseSortOrder,
      TRUE,
      FALSE),
    0
  )
)</f>
        <v>0</v>
      </c>
      <c r="BC17" s="104" t="b">
        <f t="shared" ca="1" si="26"/>
        <v>0</v>
      </c>
      <c r="BD17" s="106" t="b">
        <f t="shared" ca="1" si="27"/>
        <v>0</v>
      </c>
      <c r="BE17" s="106" t="b">
        <f t="shared" ca="1" si="15"/>
        <v>0</v>
      </c>
      <c r="BF17" s="106" t="b">
        <f t="shared" ca="1" si="15"/>
        <v>0</v>
      </c>
      <c r="BG17" s="48" t="b">
        <f t="shared" ca="1" si="16"/>
        <v>0</v>
      </c>
      <c r="BH17" s="101" t="b">
        <f t="shared" ca="1" si="28"/>
        <v>0</v>
      </c>
      <c r="BI17" s="100" t="b">
        <f t="shared" ca="1" si="29"/>
        <v>0</v>
      </c>
      <c r="BJ17" s="48" t="b">
        <f t="shared" ca="1" si="30"/>
        <v>0</v>
      </c>
      <c r="BK17" s="48" t="b">
        <f t="shared" ca="1" si="31"/>
        <v>0</v>
      </c>
      <c r="BL17" s="48" t="b">
        <f t="shared" ca="1" si="32"/>
        <v>0</v>
      </c>
      <c r="BM17" s="48" t="b">
        <f t="shared" ca="1" si="33"/>
        <v>0</v>
      </c>
      <c r="BN17" s="101" t="b">
        <f t="shared" ca="1" si="34"/>
        <v>0</v>
      </c>
    </row>
    <row r="18" spans="1:66">
      <c r="A18" s="43"/>
      <c r="B18" s="44"/>
      <c r="C18" s="44"/>
      <c r="D18" s="45"/>
      <c r="E18" s="45"/>
      <c r="F18" s="45"/>
      <c r="G18" s="45"/>
      <c r="H18" s="45"/>
      <c r="I18" s="45"/>
      <c r="J18" s="45"/>
      <c r="K18" s="45"/>
      <c r="L18" s="45"/>
      <c r="M18" s="45"/>
      <c r="N18" s="45"/>
      <c r="O18" s="45"/>
      <c r="P18" s="51"/>
      <c r="Q18" s="52"/>
      <c r="R18" s="53"/>
      <c r="S18" s="54"/>
      <c r="T18" s="53"/>
      <c r="U18" s="55"/>
      <c r="V18" s="54"/>
      <c r="W18" s="48">
        <f>ROW()</f>
        <v>18</v>
      </c>
      <c r="X18" s="48" t="b">
        <f t="shared" si="2"/>
        <v>0</v>
      </c>
      <c r="Y18" s="48" t="b">
        <f t="shared" ca="1" si="3"/>
        <v>0</v>
      </c>
      <c r="Z18" s="48">
        <f t="shared" si="18"/>
        <v>0</v>
      </c>
      <c r="AA18" s="48" t="b">
        <f t="shared" si="4"/>
        <v>0</v>
      </c>
      <c r="AB18" s="48" t="b">
        <f t="shared" si="4"/>
        <v>0</v>
      </c>
      <c r="AC18" s="48" t="b">
        <f t="shared" si="4"/>
        <v>0</v>
      </c>
      <c r="AD18" s="48" t="b">
        <f t="shared" si="5"/>
        <v>0</v>
      </c>
      <c r="AE18" s="48" t="b">
        <f t="shared" si="19"/>
        <v>1</v>
      </c>
      <c r="AF18" s="48" t="b">
        <f t="shared" si="20"/>
        <v>0</v>
      </c>
      <c r="AG18" s="48" t="b">
        <f t="shared" si="6"/>
        <v>0</v>
      </c>
      <c r="AH18" s="48" t="b">
        <f t="shared" si="7"/>
        <v>0</v>
      </c>
      <c r="AI18" s="48" t="b">
        <f t="shared" si="21"/>
        <v>0</v>
      </c>
      <c r="AJ18" s="48" t="b">
        <f t="shared" si="8"/>
        <v>0</v>
      </c>
      <c r="AK18" s="48" t="str">
        <f t="shared" si="9"/>
        <v xml:space="preserve">  </v>
      </c>
      <c r="AL18" s="49"/>
      <c r="AM18" s="48">
        <f t="shared" si="10"/>
        <v>17</v>
      </c>
      <c r="AN18" s="48">
        <f t="shared" ca="1" si="11"/>
        <v>0</v>
      </c>
      <c r="AO18" s="48">
        <f t="shared" ca="1" si="11"/>
        <v>0</v>
      </c>
      <c r="AP18" s="48" t="str">
        <f t="shared" ca="1" si="11"/>
        <v xml:space="preserve">  </v>
      </c>
      <c r="AQ18" s="48" t="b">
        <f t="shared" ca="1" si="47"/>
        <v>0</v>
      </c>
      <c r="AR18" s="48" t="b">
        <f t="shared" ca="1" si="13"/>
        <v>0</v>
      </c>
      <c r="AS18" s="48" t="b">
        <f t="shared" ca="1" si="14"/>
        <v>0</v>
      </c>
      <c r="AT18" s="49"/>
      <c r="AU18" s="48">
        <f t="shared" ca="1" si="22"/>
        <v>0</v>
      </c>
      <c r="AV18" s="50">
        <f t="array" aca="1" ref="AV18" ca="1">INDEX(
  RawActorName,
  MATCH(
    TRUE,
    IF(
      MAX(
          NOT(COUNTIF(INDIRECT(ADDRESS(ActorHeaderRow,COLUMN())&amp;":"&amp;ADDRESS(ROW()-1,COLUMN())),RawActorName)) *
          RawActorReverseSortOrderActorSelect)
        =RawActorReverseSortOrder,
      TRUE,
      FALSE),
    0
  )
)</f>
        <v>0</v>
      </c>
      <c r="AW18" s="48">
        <f t="shared" ca="1" si="23"/>
        <v>0</v>
      </c>
      <c r="AX18" s="50">
        <f t="array" aca="1" ref="AX18" ca="1">INDEX(
  RawActorName,
  MATCH(
    TRUE,
    IF(
      MAX(
          NOT(COUNTIF(INDIRECT(ADDRESS(ActorHeaderRow,COLUMN())&amp;":"&amp;ADDRESS(ROW()-1,COLUMN())),RawActorName)) *
          RawActorReverseSortOrderFavoredUserSelect)
        =RawActorReverseSortOrder,
      TRUE,
      FALSE),
    0
  )
)</f>
        <v>0</v>
      </c>
      <c r="AY18" s="48">
        <f t="shared" ca="1" si="24"/>
        <v>0</v>
      </c>
      <c r="AZ18" s="50">
        <f t="array" aca="1" ref="AZ18" ca="1">INDEX(
  RawActorName,
  MATCH(
    TRUE,
    IF(
      MAX(
          NOT(COUNTIF(INDIRECT(ADDRESS(ActorHeaderRow,COLUMN())&amp;":"&amp;ADDRESS(ROW()-1,COLUMN())),RawActorName)) *
          RawActorReverseSortOrderAttackerSelect)
        =RawActorReverseSortOrder,
      TRUE,
      FALSE),
    0
  )
)</f>
        <v>0</v>
      </c>
      <c r="BA18" s="48">
        <f t="shared" ca="1" si="25"/>
        <v>0</v>
      </c>
      <c r="BB18" s="50">
        <f t="array" aca="1" ref="BB18" ca="1">INDEX(
  RawActorName,
  MATCH(
    TRUE,
    IF(
      MAX(
          NOT(COUNTIF(INDIRECT(ADDRESS(ActorHeaderRow,COLUMN())&amp;":"&amp;ADDRESS(ROW()-1,COLUMN())),RawActorName)) *
          RawActorReverseSortOrderSharedSelect)
        =RawActorReverseSortOrder,
      TRUE,
      FALSE),
    0
  )
)</f>
        <v>0</v>
      </c>
      <c r="BC18" s="104" t="b">
        <f t="shared" ca="1" si="26"/>
        <v>0</v>
      </c>
      <c r="BD18" s="106" t="b">
        <f t="shared" ca="1" si="27"/>
        <v>0</v>
      </c>
      <c r="BE18" s="106" t="b">
        <f t="shared" ca="1" si="15"/>
        <v>0</v>
      </c>
      <c r="BF18" s="106" t="b">
        <f t="shared" ca="1" si="15"/>
        <v>0</v>
      </c>
      <c r="BG18" s="48" t="b">
        <f t="shared" ca="1" si="16"/>
        <v>0</v>
      </c>
      <c r="BH18" s="101" t="b">
        <f t="shared" ca="1" si="28"/>
        <v>0</v>
      </c>
      <c r="BI18" s="100" t="b">
        <f t="shared" ca="1" si="29"/>
        <v>0</v>
      </c>
      <c r="BJ18" s="48" t="b">
        <f t="shared" ca="1" si="30"/>
        <v>0</v>
      </c>
      <c r="BK18" s="48" t="b">
        <f t="shared" ca="1" si="31"/>
        <v>0</v>
      </c>
      <c r="BL18" s="48" t="b">
        <f t="shared" ca="1" si="32"/>
        <v>0</v>
      </c>
      <c r="BM18" s="48" t="b">
        <f t="shared" ca="1" si="33"/>
        <v>0</v>
      </c>
      <c r="BN18" s="101" t="b">
        <f t="shared" ca="1" si="34"/>
        <v>0</v>
      </c>
    </row>
    <row r="19" spans="1:66">
      <c r="A19" s="43"/>
      <c r="B19" s="44"/>
      <c r="C19" s="44"/>
      <c r="D19" s="45"/>
      <c r="E19" s="45"/>
      <c r="F19" s="45"/>
      <c r="G19" s="45"/>
      <c r="H19" s="45"/>
      <c r="I19" s="45"/>
      <c r="J19" s="45"/>
      <c r="K19" s="45"/>
      <c r="L19" s="45"/>
      <c r="M19" s="45"/>
      <c r="N19" s="45"/>
      <c r="O19" s="45"/>
      <c r="P19" s="51"/>
      <c r="Q19" s="52"/>
      <c r="R19" s="53"/>
      <c r="S19" s="54"/>
      <c r="T19" s="53"/>
      <c r="U19" s="55"/>
      <c r="V19" s="54"/>
      <c r="W19" s="48">
        <f>ROW()</f>
        <v>19</v>
      </c>
      <c r="X19" s="48" t="b">
        <f t="shared" si="2"/>
        <v>0</v>
      </c>
      <c r="Y19" s="48" t="b">
        <f t="shared" ca="1" si="3"/>
        <v>0</v>
      </c>
      <c r="Z19" s="48">
        <f t="shared" si="18"/>
        <v>0</v>
      </c>
      <c r="AA19" s="48" t="b">
        <f t="shared" si="4"/>
        <v>0</v>
      </c>
      <c r="AB19" s="48" t="b">
        <f t="shared" si="4"/>
        <v>0</v>
      </c>
      <c r="AC19" s="48" t="b">
        <f t="shared" si="4"/>
        <v>0</v>
      </c>
      <c r="AD19" s="48" t="b">
        <f t="shared" si="5"/>
        <v>0</v>
      </c>
      <c r="AE19" s="48" t="b">
        <f t="shared" si="19"/>
        <v>1</v>
      </c>
      <c r="AF19" s="48" t="b">
        <f t="shared" si="20"/>
        <v>0</v>
      </c>
      <c r="AG19" s="48" t="b">
        <f t="shared" si="6"/>
        <v>0</v>
      </c>
      <c r="AH19" s="48" t="b">
        <f t="shared" si="7"/>
        <v>0</v>
      </c>
      <c r="AI19" s="48" t="b">
        <f t="shared" si="21"/>
        <v>0</v>
      </c>
      <c r="AJ19" s="48" t="b">
        <f t="shared" si="8"/>
        <v>0</v>
      </c>
      <c r="AK19" s="48" t="str">
        <f t="shared" si="9"/>
        <v xml:space="preserve">  </v>
      </c>
      <c r="AL19" s="49"/>
      <c r="AM19" s="48">
        <f t="shared" si="10"/>
        <v>18</v>
      </c>
      <c r="AN19" s="48">
        <f t="shared" ca="1" si="11"/>
        <v>0</v>
      </c>
      <c r="AO19" s="48">
        <f t="shared" ca="1" si="11"/>
        <v>0</v>
      </c>
      <c r="AP19" s="48" t="str">
        <f t="shared" ca="1" si="11"/>
        <v xml:space="preserve">  </v>
      </c>
      <c r="AQ19" s="48" t="b">
        <f t="shared" ca="1" si="47"/>
        <v>0</v>
      </c>
      <c r="AR19" s="48" t="b">
        <f t="shared" ca="1" si="13"/>
        <v>0</v>
      </c>
      <c r="AS19" s="48" t="b">
        <f t="shared" ca="1" si="14"/>
        <v>0</v>
      </c>
      <c r="AT19" s="49"/>
      <c r="AU19" s="48">
        <f t="shared" ca="1" si="22"/>
        <v>0</v>
      </c>
      <c r="AV19" s="50">
        <f t="array" aca="1" ref="AV19" ca="1">INDEX(
  RawActorName,
  MATCH(
    TRUE,
    IF(
      MAX(
          NOT(COUNTIF(INDIRECT(ADDRESS(ActorHeaderRow,COLUMN())&amp;":"&amp;ADDRESS(ROW()-1,COLUMN())),RawActorName)) *
          RawActorReverseSortOrderActorSelect)
        =RawActorReverseSortOrder,
      TRUE,
      FALSE),
    0
  )
)</f>
        <v>0</v>
      </c>
      <c r="AW19" s="48">
        <f t="shared" ca="1" si="23"/>
        <v>0</v>
      </c>
      <c r="AX19" s="50">
        <f t="array" aca="1" ref="AX19" ca="1">INDEX(
  RawActorName,
  MATCH(
    TRUE,
    IF(
      MAX(
          NOT(COUNTIF(INDIRECT(ADDRESS(ActorHeaderRow,COLUMN())&amp;":"&amp;ADDRESS(ROW()-1,COLUMN())),RawActorName)) *
          RawActorReverseSortOrderFavoredUserSelect)
        =RawActorReverseSortOrder,
      TRUE,
      FALSE),
    0
  )
)</f>
        <v>0</v>
      </c>
      <c r="AY19" s="48">
        <f t="shared" ca="1" si="24"/>
        <v>0</v>
      </c>
      <c r="AZ19" s="50">
        <f t="array" aca="1" ref="AZ19" ca="1">INDEX(
  RawActorName,
  MATCH(
    TRUE,
    IF(
      MAX(
          NOT(COUNTIF(INDIRECT(ADDRESS(ActorHeaderRow,COLUMN())&amp;":"&amp;ADDRESS(ROW()-1,COLUMN())),RawActorName)) *
          RawActorReverseSortOrderAttackerSelect)
        =RawActorReverseSortOrder,
      TRUE,
      FALSE),
    0
  )
)</f>
        <v>0</v>
      </c>
      <c r="BA19" s="48">
        <f t="shared" ca="1" si="25"/>
        <v>0</v>
      </c>
      <c r="BB19" s="50">
        <f t="array" aca="1" ref="BB19" ca="1">INDEX(
  RawActorName,
  MATCH(
    TRUE,
    IF(
      MAX(
          NOT(COUNTIF(INDIRECT(ADDRESS(ActorHeaderRow,COLUMN())&amp;":"&amp;ADDRESS(ROW()-1,COLUMN())),RawActorName)) *
          RawActorReverseSortOrderSharedSelect)
        =RawActorReverseSortOrder,
      TRUE,
      FALSE),
    0
  )
)</f>
        <v>0</v>
      </c>
      <c r="BC19" s="104" t="b">
        <f t="shared" ca="1" si="26"/>
        <v>0</v>
      </c>
      <c r="BD19" s="106" t="b">
        <f t="shared" ca="1" si="27"/>
        <v>0</v>
      </c>
      <c r="BE19" s="106" t="b">
        <f t="shared" ca="1" si="15"/>
        <v>0</v>
      </c>
      <c r="BF19" s="106" t="b">
        <f t="shared" ca="1" si="15"/>
        <v>0</v>
      </c>
      <c r="BG19" s="48" t="b">
        <f t="shared" ca="1" si="16"/>
        <v>0</v>
      </c>
      <c r="BH19" s="101" t="b">
        <f t="shared" ca="1" si="28"/>
        <v>0</v>
      </c>
      <c r="BI19" s="100" t="b">
        <f t="shared" ca="1" si="29"/>
        <v>0</v>
      </c>
      <c r="BJ19" s="48" t="b">
        <f t="shared" ca="1" si="30"/>
        <v>0</v>
      </c>
      <c r="BK19" s="48" t="b">
        <f t="shared" ca="1" si="31"/>
        <v>0</v>
      </c>
      <c r="BL19" s="48" t="b">
        <f t="shared" ca="1" si="32"/>
        <v>0</v>
      </c>
      <c r="BM19" s="48" t="b">
        <f t="shared" ca="1" si="33"/>
        <v>0</v>
      </c>
      <c r="BN19" s="101" t="b">
        <f t="shared" ca="1" si="34"/>
        <v>0</v>
      </c>
    </row>
    <row r="20" spans="1:66">
      <c r="A20" s="43"/>
      <c r="B20" s="44"/>
      <c r="C20" s="44"/>
      <c r="D20" s="45"/>
      <c r="E20" s="45"/>
      <c r="F20" s="45"/>
      <c r="G20" s="45"/>
      <c r="H20" s="45"/>
      <c r="I20" s="45"/>
      <c r="J20" s="45"/>
      <c r="K20" s="45"/>
      <c r="L20" s="45"/>
      <c r="M20" s="45"/>
      <c r="N20" s="45"/>
      <c r="O20" s="45"/>
      <c r="P20" s="51"/>
      <c r="Q20" s="52"/>
      <c r="R20" s="53"/>
      <c r="S20" s="54"/>
      <c r="T20" s="53"/>
      <c r="U20" s="55"/>
      <c r="V20" s="54"/>
      <c r="W20" s="48">
        <f>ROW()</f>
        <v>20</v>
      </c>
      <c r="X20" s="48" t="b">
        <f t="shared" si="2"/>
        <v>0</v>
      </c>
      <c r="Y20" s="48" t="b">
        <f t="shared" ca="1" si="3"/>
        <v>0</v>
      </c>
      <c r="Z20" s="48">
        <f t="shared" si="18"/>
        <v>0</v>
      </c>
      <c r="AA20" s="48" t="b">
        <f t="shared" si="4"/>
        <v>0</v>
      </c>
      <c r="AB20" s="48" t="b">
        <f t="shared" si="4"/>
        <v>0</v>
      </c>
      <c r="AC20" s="48" t="b">
        <f t="shared" si="4"/>
        <v>0</v>
      </c>
      <c r="AD20" s="48" t="b">
        <f t="shared" si="5"/>
        <v>0</v>
      </c>
      <c r="AE20" s="48" t="b">
        <f t="shared" si="19"/>
        <v>1</v>
      </c>
      <c r="AF20" s="48" t="b">
        <f t="shared" si="20"/>
        <v>0</v>
      </c>
      <c r="AG20" s="48" t="b">
        <f t="shared" si="6"/>
        <v>0</v>
      </c>
      <c r="AH20" s="48" t="b">
        <f t="shared" si="7"/>
        <v>0</v>
      </c>
      <c r="AI20" s="48" t="b">
        <f t="shared" si="21"/>
        <v>0</v>
      </c>
      <c r="AJ20" s="48" t="b">
        <f t="shared" si="8"/>
        <v>0</v>
      </c>
      <c r="AK20" s="48" t="str">
        <f t="shared" si="9"/>
        <v xml:space="preserve">  </v>
      </c>
      <c r="AL20" s="49"/>
      <c r="AM20" s="48">
        <f t="shared" si="10"/>
        <v>19</v>
      </c>
      <c r="AN20" s="48">
        <f t="shared" ca="1" si="11"/>
        <v>0</v>
      </c>
      <c r="AO20" s="48">
        <f t="shared" ca="1" si="11"/>
        <v>0</v>
      </c>
      <c r="AP20" s="48" t="str">
        <f t="shared" ca="1" si="11"/>
        <v xml:space="preserve">  </v>
      </c>
      <c r="AQ20" s="48" t="b">
        <f t="shared" ca="1" si="47"/>
        <v>0</v>
      </c>
      <c r="AR20" s="48" t="b">
        <f t="shared" ca="1" si="13"/>
        <v>0</v>
      </c>
      <c r="AS20" s="48" t="b">
        <f t="shared" ca="1" si="14"/>
        <v>0</v>
      </c>
      <c r="AT20" s="49"/>
      <c r="AU20" s="48">
        <f t="shared" ca="1" si="22"/>
        <v>0</v>
      </c>
      <c r="AV20" s="50">
        <f t="array" aca="1" ref="AV20" ca="1">INDEX(
  RawActorName,
  MATCH(
    TRUE,
    IF(
      MAX(
          NOT(COUNTIF(INDIRECT(ADDRESS(ActorHeaderRow,COLUMN())&amp;":"&amp;ADDRESS(ROW()-1,COLUMN())),RawActorName)) *
          RawActorReverseSortOrderActorSelect)
        =RawActorReverseSortOrder,
      TRUE,
      FALSE),
    0
  )
)</f>
        <v>0</v>
      </c>
      <c r="AW20" s="48">
        <f t="shared" ca="1" si="23"/>
        <v>0</v>
      </c>
      <c r="AX20" s="50">
        <f t="array" aca="1" ref="AX20" ca="1">INDEX(
  RawActorName,
  MATCH(
    TRUE,
    IF(
      MAX(
          NOT(COUNTIF(INDIRECT(ADDRESS(ActorHeaderRow,COLUMN())&amp;":"&amp;ADDRESS(ROW()-1,COLUMN())),RawActorName)) *
          RawActorReverseSortOrderFavoredUserSelect)
        =RawActorReverseSortOrder,
      TRUE,
      FALSE),
    0
  )
)</f>
        <v>0</v>
      </c>
      <c r="AY20" s="48">
        <f t="shared" ca="1" si="24"/>
        <v>0</v>
      </c>
      <c r="AZ20" s="50">
        <f t="array" aca="1" ref="AZ20" ca="1">INDEX(
  RawActorName,
  MATCH(
    TRUE,
    IF(
      MAX(
          NOT(COUNTIF(INDIRECT(ADDRESS(ActorHeaderRow,COLUMN())&amp;":"&amp;ADDRESS(ROW()-1,COLUMN())),RawActorName)) *
          RawActorReverseSortOrderAttackerSelect)
        =RawActorReverseSortOrder,
      TRUE,
      FALSE),
    0
  )
)</f>
        <v>0</v>
      </c>
      <c r="BA20" s="48">
        <f t="shared" ca="1" si="25"/>
        <v>0</v>
      </c>
      <c r="BB20" s="50">
        <f t="array" aca="1" ref="BB20" ca="1">INDEX(
  RawActorName,
  MATCH(
    TRUE,
    IF(
      MAX(
          NOT(COUNTIF(INDIRECT(ADDRESS(ActorHeaderRow,COLUMN())&amp;":"&amp;ADDRESS(ROW()-1,COLUMN())),RawActorName)) *
          RawActorReverseSortOrderSharedSelect)
        =RawActorReverseSortOrder,
      TRUE,
      FALSE),
    0
  )
)</f>
        <v>0</v>
      </c>
      <c r="BC20" s="104" t="b">
        <f t="shared" ca="1" si="26"/>
        <v>0</v>
      </c>
      <c r="BD20" s="106" t="b">
        <f t="shared" ca="1" si="27"/>
        <v>0</v>
      </c>
      <c r="BE20" s="106" t="b">
        <f t="shared" ca="1" si="15"/>
        <v>0</v>
      </c>
      <c r="BF20" s="106" t="b">
        <f t="shared" ca="1" si="15"/>
        <v>0</v>
      </c>
      <c r="BG20" s="48" t="b">
        <f t="shared" ca="1" si="16"/>
        <v>0</v>
      </c>
      <c r="BH20" s="101" t="b">
        <f t="shared" ca="1" si="28"/>
        <v>0</v>
      </c>
      <c r="BI20" s="100" t="b">
        <f t="shared" ca="1" si="29"/>
        <v>0</v>
      </c>
      <c r="BJ20" s="48" t="b">
        <f t="shared" ca="1" si="30"/>
        <v>0</v>
      </c>
      <c r="BK20" s="48" t="b">
        <f t="shared" ca="1" si="31"/>
        <v>0</v>
      </c>
      <c r="BL20" s="48" t="b">
        <f t="shared" ca="1" si="32"/>
        <v>0</v>
      </c>
      <c r="BM20" s="48" t="b">
        <f t="shared" ca="1" si="33"/>
        <v>0</v>
      </c>
      <c r="BN20" s="101" t="b">
        <f t="shared" ca="1" si="34"/>
        <v>0</v>
      </c>
    </row>
    <row r="21" spans="1:66">
      <c r="A21" s="43"/>
      <c r="B21" s="44"/>
      <c r="C21" s="44"/>
      <c r="D21" s="45"/>
      <c r="E21" s="45"/>
      <c r="F21" s="45"/>
      <c r="G21" s="45"/>
      <c r="H21" s="45"/>
      <c r="I21" s="45"/>
      <c r="J21" s="45"/>
      <c r="K21" s="45"/>
      <c r="L21" s="45"/>
      <c r="M21" s="45"/>
      <c r="N21" s="45"/>
      <c r="O21" s="45"/>
      <c r="P21" s="51"/>
      <c r="Q21" s="52"/>
      <c r="R21" s="53"/>
      <c r="S21" s="54"/>
      <c r="T21" s="53"/>
      <c r="U21" s="55"/>
      <c r="V21" s="54"/>
      <c r="W21" s="48">
        <f>ROW()</f>
        <v>21</v>
      </c>
      <c r="X21" s="48" t="b">
        <f t="shared" si="2"/>
        <v>0</v>
      </c>
      <c r="Y21" s="48" t="b">
        <f t="shared" ca="1" si="3"/>
        <v>0</v>
      </c>
      <c r="Z21" s="48">
        <f t="shared" si="18"/>
        <v>0</v>
      </c>
      <c r="AA21" s="48" t="b">
        <f t="shared" si="4"/>
        <v>0</v>
      </c>
      <c r="AB21" s="48" t="b">
        <f t="shared" si="4"/>
        <v>0</v>
      </c>
      <c r="AC21" s="48" t="b">
        <f t="shared" si="4"/>
        <v>0</v>
      </c>
      <c r="AD21" s="48" t="b">
        <f t="shared" si="5"/>
        <v>0</v>
      </c>
      <c r="AE21" s="48" t="b">
        <f t="shared" si="19"/>
        <v>1</v>
      </c>
      <c r="AF21" s="48" t="b">
        <f t="shared" si="20"/>
        <v>0</v>
      </c>
      <c r="AG21" s="48" t="b">
        <f t="shared" si="6"/>
        <v>0</v>
      </c>
      <c r="AH21" s="48" t="b">
        <f t="shared" si="7"/>
        <v>0</v>
      </c>
      <c r="AI21" s="48" t="b">
        <f t="shared" si="21"/>
        <v>0</v>
      </c>
      <c r="AJ21" s="48" t="b">
        <f t="shared" si="8"/>
        <v>0</v>
      </c>
      <c r="AK21" s="48" t="str">
        <f t="shared" si="9"/>
        <v xml:space="preserve">  </v>
      </c>
      <c r="AL21" s="49"/>
      <c r="AM21" s="48">
        <f t="shared" si="10"/>
        <v>20</v>
      </c>
      <c r="AN21" s="48">
        <f t="shared" ca="1" si="11"/>
        <v>0</v>
      </c>
      <c r="AO21" s="48">
        <f t="shared" ca="1" si="11"/>
        <v>0</v>
      </c>
      <c r="AP21" s="48" t="str">
        <f t="shared" ca="1" si="11"/>
        <v xml:space="preserve">  </v>
      </c>
      <c r="AQ21" s="48" t="b">
        <f t="shared" ca="1" si="47"/>
        <v>0</v>
      </c>
      <c r="AR21" s="48" t="b">
        <f t="shared" ca="1" si="13"/>
        <v>0</v>
      </c>
      <c r="AS21" s="48" t="b">
        <f t="shared" ca="1" si="14"/>
        <v>0</v>
      </c>
      <c r="AT21" s="49"/>
      <c r="AU21" s="48">
        <f t="shared" ca="1" si="22"/>
        <v>0</v>
      </c>
      <c r="AV21" s="50">
        <f t="array" aca="1" ref="AV21" ca="1">INDEX(
  RawActorName,
  MATCH(
    TRUE,
    IF(
      MAX(
          NOT(COUNTIF(INDIRECT(ADDRESS(ActorHeaderRow,COLUMN())&amp;":"&amp;ADDRESS(ROW()-1,COLUMN())),RawActorName)) *
          RawActorReverseSortOrderActorSelect)
        =RawActorReverseSortOrder,
      TRUE,
      FALSE),
    0
  )
)</f>
        <v>0</v>
      </c>
      <c r="AW21" s="48">
        <f t="shared" ca="1" si="23"/>
        <v>0</v>
      </c>
      <c r="AX21" s="50">
        <f t="array" aca="1" ref="AX21" ca="1">INDEX(
  RawActorName,
  MATCH(
    TRUE,
    IF(
      MAX(
          NOT(COUNTIF(INDIRECT(ADDRESS(ActorHeaderRow,COLUMN())&amp;":"&amp;ADDRESS(ROW()-1,COLUMN())),RawActorName)) *
          RawActorReverseSortOrderFavoredUserSelect)
        =RawActorReverseSortOrder,
      TRUE,
      FALSE),
    0
  )
)</f>
        <v>0</v>
      </c>
      <c r="AY21" s="48">
        <f t="shared" ca="1" si="24"/>
        <v>0</v>
      </c>
      <c r="AZ21" s="50">
        <f t="array" aca="1" ref="AZ21" ca="1">INDEX(
  RawActorName,
  MATCH(
    TRUE,
    IF(
      MAX(
          NOT(COUNTIF(INDIRECT(ADDRESS(ActorHeaderRow,COLUMN())&amp;":"&amp;ADDRESS(ROW()-1,COLUMN())),RawActorName)) *
          RawActorReverseSortOrderAttackerSelect)
        =RawActorReverseSortOrder,
      TRUE,
      FALSE),
    0
  )
)</f>
        <v>0</v>
      </c>
      <c r="BA21" s="48">
        <f t="shared" ca="1" si="25"/>
        <v>0</v>
      </c>
      <c r="BB21" s="50">
        <f t="array" aca="1" ref="BB21" ca="1">INDEX(
  RawActorName,
  MATCH(
    TRUE,
    IF(
      MAX(
          NOT(COUNTIF(INDIRECT(ADDRESS(ActorHeaderRow,COLUMN())&amp;":"&amp;ADDRESS(ROW()-1,COLUMN())),RawActorName)) *
          RawActorReverseSortOrderSharedSelect)
        =RawActorReverseSortOrder,
      TRUE,
      FALSE),
    0
  )
)</f>
        <v>0</v>
      </c>
      <c r="BC21" s="104" t="b">
        <f t="shared" ca="1" si="26"/>
        <v>0</v>
      </c>
      <c r="BD21" s="106" t="b">
        <f t="shared" ca="1" si="27"/>
        <v>0</v>
      </c>
      <c r="BE21" s="106" t="b">
        <f t="shared" ca="1" si="15"/>
        <v>0</v>
      </c>
      <c r="BF21" s="106" t="b">
        <f t="shared" ca="1" si="15"/>
        <v>0</v>
      </c>
      <c r="BG21" s="48" t="b">
        <f t="shared" ca="1" si="16"/>
        <v>0</v>
      </c>
      <c r="BH21" s="101" t="b">
        <f t="shared" ca="1" si="28"/>
        <v>0</v>
      </c>
      <c r="BI21" s="100" t="b">
        <f t="shared" ca="1" si="29"/>
        <v>0</v>
      </c>
      <c r="BJ21" s="48" t="b">
        <f t="shared" ca="1" si="30"/>
        <v>0</v>
      </c>
      <c r="BK21" s="48" t="b">
        <f t="shared" ca="1" si="31"/>
        <v>0</v>
      </c>
      <c r="BL21" s="48" t="b">
        <f t="shared" ca="1" si="32"/>
        <v>0</v>
      </c>
      <c r="BM21" s="48" t="b">
        <f t="shared" ca="1" si="33"/>
        <v>0</v>
      </c>
      <c r="BN21" s="101" t="b">
        <f t="shared" ca="1" si="34"/>
        <v>0</v>
      </c>
    </row>
    <row r="22" spans="1:66">
      <c r="A22" s="43"/>
      <c r="B22" s="44"/>
      <c r="C22" s="44"/>
      <c r="D22" s="45"/>
      <c r="E22" s="45"/>
      <c r="F22" s="45"/>
      <c r="G22" s="45"/>
      <c r="H22" s="45"/>
      <c r="I22" s="45"/>
      <c r="J22" s="45"/>
      <c r="K22" s="45"/>
      <c r="L22" s="45"/>
      <c r="M22" s="45"/>
      <c r="N22" s="45"/>
      <c r="O22" s="45"/>
      <c r="P22" s="51"/>
      <c r="Q22" s="52"/>
      <c r="R22" s="53"/>
      <c r="S22" s="54"/>
      <c r="T22" s="53"/>
      <c r="U22" s="55"/>
      <c r="V22" s="54"/>
      <c r="W22" s="48">
        <f>ROW()</f>
        <v>22</v>
      </c>
      <c r="X22" s="48" t="b">
        <f t="shared" si="2"/>
        <v>0</v>
      </c>
      <c r="Y22" s="48" t="b">
        <f t="shared" ca="1" si="3"/>
        <v>0</v>
      </c>
      <c r="Z22" s="48">
        <f t="shared" si="18"/>
        <v>0</v>
      </c>
      <c r="AA22" s="48" t="b">
        <f t="shared" si="4"/>
        <v>0</v>
      </c>
      <c r="AB22" s="48" t="b">
        <f t="shared" si="4"/>
        <v>0</v>
      </c>
      <c r="AC22" s="48" t="b">
        <f t="shared" si="4"/>
        <v>0</v>
      </c>
      <c r="AD22" s="48" t="b">
        <f t="shared" si="5"/>
        <v>0</v>
      </c>
      <c r="AE22" s="48" t="b">
        <f t="shared" si="19"/>
        <v>1</v>
      </c>
      <c r="AF22" s="48" t="b">
        <f t="shared" si="20"/>
        <v>0</v>
      </c>
      <c r="AG22" s="48" t="b">
        <f t="shared" si="6"/>
        <v>0</v>
      </c>
      <c r="AH22" s="48" t="b">
        <f t="shared" si="7"/>
        <v>0</v>
      </c>
      <c r="AI22" s="48" t="b">
        <f t="shared" si="21"/>
        <v>0</v>
      </c>
      <c r="AJ22" s="48" t="b">
        <f t="shared" si="8"/>
        <v>0</v>
      </c>
      <c r="AK22" s="48" t="str">
        <f t="shared" si="9"/>
        <v xml:space="preserve">  </v>
      </c>
      <c r="AL22" s="49"/>
      <c r="AM22" s="48">
        <f t="shared" si="10"/>
        <v>21</v>
      </c>
      <c r="AN22" s="48">
        <f t="shared" ca="1" si="11"/>
        <v>0</v>
      </c>
      <c r="AO22" s="48">
        <f t="shared" ca="1" si="11"/>
        <v>0</v>
      </c>
      <c r="AP22" s="48" t="str">
        <f t="shared" ca="1" si="11"/>
        <v xml:space="preserve">  </v>
      </c>
      <c r="AQ22" s="48" t="b">
        <f t="shared" ca="1" si="47"/>
        <v>0</v>
      </c>
      <c r="AR22" s="48" t="b">
        <f t="shared" ca="1" si="13"/>
        <v>0</v>
      </c>
      <c r="AS22" s="48" t="b">
        <f t="shared" ca="1" si="14"/>
        <v>0</v>
      </c>
      <c r="AT22" s="49"/>
      <c r="AU22" s="48">
        <f t="shared" ca="1" si="22"/>
        <v>0</v>
      </c>
      <c r="AV22" s="50">
        <f t="array" aca="1" ref="AV22" ca="1">INDEX(
  RawActorName,
  MATCH(
    TRUE,
    IF(
      MAX(
          NOT(COUNTIF(INDIRECT(ADDRESS(ActorHeaderRow,COLUMN())&amp;":"&amp;ADDRESS(ROW()-1,COLUMN())),RawActorName)) *
          RawActorReverseSortOrderActorSelect)
        =RawActorReverseSortOrder,
      TRUE,
      FALSE),
    0
  )
)</f>
        <v>0</v>
      </c>
      <c r="AW22" s="48">
        <f t="shared" ca="1" si="23"/>
        <v>0</v>
      </c>
      <c r="AX22" s="50">
        <f t="array" aca="1" ref="AX22" ca="1">INDEX(
  RawActorName,
  MATCH(
    TRUE,
    IF(
      MAX(
          NOT(COUNTIF(INDIRECT(ADDRESS(ActorHeaderRow,COLUMN())&amp;":"&amp;ADDRESS(ROW()-1,COLUMN())),RawActorName)) *
          RawActorReverseSortOrderFavoredUserSelect)
        =RawActorReverseSortOrder,
      TRUE,
      FALSE),
    0
  )
)</f>
        <v>0</v>
      </c>
      <c r="AY22" s="48">
        <f t="shared" ca="1" si="24"/>
        <v>0</v>
      </c>
      <c r="AZ22" s="50">
        <f t="array" aca="1" ref="AZ22" ca="1">INDEX(
  RawActorName,
  MATCH(
    TRUE,
    IF(
      MAX(
          NOT(COUNTIF(INDIRECT(ADDRESS(ActorHeaderRow,COLUMN())&amp;":"&amp;ADDRESS(ROW()-1,COLUMN())),RawActorName)) *
          RawActorReverseSortOrderAttackerSelect)
        =RawActorReverseSortOrder,
      TRUE,
      FALSE),
    0
  )
)</f>
        <v>0</v>
      </c>
      <c r="BA22" s="48">
        <f t="shared" ca="1" si="25"/>
        <v>0</v>
      </c>
      <c r="BB22" s="50">
        <f t="array" aca="1" ref="BB22" ca="1">INDEX(
  RawActorName,
  MATCH(
    TRUE,
    IF(
      MAX(
          NOT(COUNTIF(INDIRECT(ADDRESS(ActorHeaderRow,COLUMN())&amp;":"&amp;ADDRESS(ROW()-1,COLUMN())),RawActorName)) *
          RawActorReverseSortOrderSharedSelect)
        =RawActorReverseSortOrder,
      TRUE,
      FALSE),
    0
  )
)</f>
        <v>0</v>
      </c>
      <c r="BC22" s="104" t="b">
        <f t="shared" ca="1" si="26"/>
        <v>0</v>
      </c>
      <c r="BD22" s="106" t="b">
        <f t="shared" ca="1" si="27"/>
        <v>0</v>
      </c>
      <c r="BE22" s="106" t="b">
        <f t="shared" ca="1" si="27"/>
        <v>0</v>
      </c>
      <c r="BF22" s="106" t="b">
        <f t="shared" ca="1" si="27"/>
        <v>0</v>
      </c>
      <c r="BG22" s="48" t="b">
        <f t="shared" ca="1" si="16"/>
        <v>0</v>
      </c>
      <c r="BH22" s="101" t="b">
        <f t="shared" ca="1" si="28"/>
        <v>0</v>
      </c>
      <c r="BI22" s="100" t="b">
        <f t="shared" ca="1" si="29"/>
        <v>0</v>
      </c>
      <c r="BJ22" s="48" t="b">
        <f t="shared" ca="1" si="30"/>
        <v>0</v>
      </c>
      <c r="BK22" s="48" t="b">
        <f t="shared" ca="1" si="31"/>
        <v>0</v>
      </c>
      <c r="BL22" s="48" t="b">
        <f t="shared" ca="1" si="32"/>
        <v>0</v>
      </c>
      <c r="BM22" s="48" t="b">
        <f t="shared" ca="1" si="33"/>
        <v>0</v>
      </c>
      <c r="BN22" s="101" t="b">
        <f t="shared" ca="1" si="34"/>
        <v>0</v>
      </c>
    </row>
    <row r="23" spans="1:66">
      <c r="A23" s="43"/>
      <c r="B23" s="44"/>
      <c r="C23" s="44"/>
      <c r="D23" s="45"/>
      <c r="E23" s="45"/>
      <c r="F23" s="45"/>
      <c r="G23" s="45"/>
      <c r="H23" s="45"/>
      <c r="I23" s="45"/>
      <c r="J23" s="45"/>
      <c r="K23" s="45"/>
      <c r="L23" s="45"/>
      <c r="M23" s="45"/>
      <c r="N23" s="45"/>
      <c r="O23" s="45"/>
      <c r="P23" s="51"/>
      <c r="Q23" s="52"/>
      <c r="R23" s="53"/>
      <c r="S23" s="54"/>
      <c r="T23" s="53"/>
      <c r="U23" s="55"/>
      <c r="V23" s="54"/>
      <c r="W23" s="48">
        <f>ROW()</f>
        <v>23</v>
      </c>
      <c r="X23" s="48" t="b">
        <f t="shared" si="2"/>
        <v>0</v>
      </c>
      <c r="Y23" s="48" t="b">
        <f t="shared" ca="1" si="3"/>
        <v>0</v>
      </c>
      <c r="Z23" s="48">
        <f t="shared" si="18"/>
        <v>0</v>
      </c>
      <c r="AA23" s="48" t="b">
        <f t="shared" si="4"/>
        <v>0</v>
      </c>
      <c r="AB23" s="48" t="b">
        <f t="shared" si="4"/>
        <v>0</v>
      </c>
      <c r="AC23" s="48" t="b">
        <f t="shared" si="4"/>
        <v>0</v>
      </c>
      <c r="AD23" s="48" t="b">
        <f t="shared" si="5"/>
        <v>0</v>
      </c>
      <c r="AE23" s="48" t="b">
        <f t="shared" si="19"/>
        <v>1</v>
      </c>
      <c r="AF23" s="48" t="b">
        <f t="shared" si="20"/>
        <v>0</v>
      </c>
      <c r="AG23" s="48" t="b">
        <f t="shared" si="6"/>
        <v>0</v>
      </c>
      <c r="AH23" s="48" t="b">
        <f t="shared" si="7"/>
        <v>0</v>
      </c>
      <c r="AI23" s="48" t="b">
        <f t="shared" si="21"/>
        <v>0</v>
      </c>
      <c r="AJ23" s="48" t="b">
        <f t="shared" si="8"/>
        <v>0</v>
      </c>
      <c r="AK23" s="48" t="str">
        <f t="shared" si="9"/>
        <v xml:space="preserve">  </v>
      </c>
      <c r="AL23" s="49"/>
      <c r="AM23" s="48">
        <f t="shared" si="10"/>
        <v>22</v>
      </c>
      <c r="AN23" s="48">
        <f t="shared" ca="1" si="11"/>
        <v>0</v>
      </c>
      <c r="AO23" s="48">
        <f t="shared" ca="1" si="11"/>
        <v>0</v>
      </c>
      <c r="AP23" s="48" t="str">
        <f t="shared" ca="1" si="11"/>
        <v xml:space="preserve">  </v>
      </c>
      <c r="AQ23" s="48" t="b">
        <f t="shared" ca="1" si="47"/>
        <v>0</v>
      </c>
      <c r="AR23" s="48" t="b">
        <f t="shared" ca="1" si="13"/>
        <v>0</v>
      </c>
      <c r="AS23" s="48" t="b">
        <f t="shared" ca="1" si="14"/>
        <v>0</v>
      </c>
      <c r="AT23" s="49"/>
      <c r="AU23" s="48">
        <f t="shared" ca="1" si="22"/>
        <v>0</v>
      </c>
      <c r="AV23" s="50">
        <f t="array" aca="1" ref="AV23" ca="1">INDEX(
  RawActorName,
  MATCH(
    TRUE,
    IF(
      MAX(
          NOT(COUNTIF(INDIRECT(ADDRESS(ActorHeaderRow,COLUMN())&amp;":"&amp;ADDRESS(ROW()-1,COLUMN())),RawActorName)) *
          RawActorReverseSortOrderActorSelect)
        =RawActorReverseSortOrder,
      TRUE,
      FALSE),
    0
  )
)</f>
        <v>0</v>
      </c>
      <c r="AW23" s="48">
        <f t="shared" ca="1" si="23"/>
        <v>0</v>
      </c>
      <c r="AX23" s="50">
        <f t="array" aca="1" ref="AX23" ca="1">INDEX(
  RawActorName,
  MATCH(
    TRUE,
    IF(
      MAX(
          NOT(COUNTIF(INDIRECT(ADDRESS(ActorHeaderRow,COLUMN())&amp;":"&amp;ADDRESS(ROW()-1,COLUMN())),RawActorName)) *
          RawActorReverseSortOrderFavoredUserSelect)
        =RawActorReverseSortOrder,
      TRUE,
      FALSE),
    0
  )
)</f>
        <v>0</v>
      </c>
      <c r="AY23" s="48">
        <f t="shared" ca="1" si="24"/>
        <v>0</v>
      </c>
      <c r="AZ23" s="50">
        <f t="array" aca="1" ref="AZ23" ca="1">INDEX(
  RawActorName,
  MATCH(
    TRUE,
    IF(
      MAX(
          NOT(COUNTIF(INDIRECT(ADDRESS(ActorHeaderRow,COLUMN())&amp;":"&amp;ADDRESS(ROW()-1,COLUMN())),RawActorName)) *
          RawActorReverseSortOrderAttackerSelect)
        =RawActorReverseSortOrder,
      TRUE,
      FALSE),
    0
  )
)</f>
        <v>0</v>
      </c>
      <c r="BA23" s="48">
        <f t="shared" ca="1" si="25"/>
        <v>0</v>
      </c>
      <c r="BB23" s="50">
        <f t="array" aca="1" ref="BB23" ca="1">INDEX(
  RawActorName,
  MATCH(
    TRUE,
    IF(
      MAX(
          NOT(COUNTIF(INDIRECT(ADDRESS(ActorHeaderRow,COLUMN())&amp;":"&amp;ADDRESS(ROW()-1,COLUMN())),RawActorName)) *
          RawActorReverseSortOrderSharedSelect)
        =RawActorReverseSortOrder,
      TRUE,
      FALSE),
    0
  )
)</f>
        <v>0</v>
      </c>
      <c r="BC23" s="104" t="b">
        <f t="shared" ca="1" si="26"/>
        <v>0</v>
      </c>
      <c r="BD23" s="106" t="b">
        <f t="shared" ca="1" si="27"/>
        <v>0</v>
      </c>
      <c r="BE23" s="106" t="b">
        <f t="shared" ca="1" si="27"/>
        <v>0</v>
      </c>
      <c r="BF23" s="106" t="b">
        <f t="shared" ca="1" si="27"/>
        <v>0</v>
      </c>
      <c r="BG23" s="48" t="b">
        <f t="shared" ca="1" si="16"/>
        <v>0</v>
      </c>
      <c r="BH23" s="101" t="b">
        <f t="shared" ca="1" si="28"/>
        <v>0</v>
      </c>
      <c r="BI23" s="100" t="b">
        <f t="shared" ca="1" si="29"/>
        <v>0</v>
      </c>
      <c r="BJ23" s="48" t="b">
        <f t="shared" ca="1" si="30"/>
        <v>0</v>
      </c>
      <c r="BK23" s="48" t="b">
        <f t="shared" ca="1" si="31"/>
        <v>0</v>
      </c>
      <c r="BL23" s="48" t="b">
        <f t="shared" ca="1" si="32"/>
        <v>0</v>
      </c>
      <c r="BM23" s="48" t="b">
        <f t="shared" ca="1" si="33"/>
        <v>0</v>
      </c>
      <c r="BN23" s="101" t="b">
        <f t="shared" ca="1" si="34"/>
        <v>0</v>
      </c>
    </row>
    <row r="24" spans="1:66">
      <c r="A24" s="43"/>
      <c r="B24" s="44"/>
      <c r="C24" s="44"/>
      <c r="D24" s="45"/>
      <c r="E24" s="45"/>
      <c r="F24" s="45"/>
      <c r="G24" s="45"/>
      <c r="H24" s="45"/>
      <c r="I24" s="45"/>
      <c r="J24" s="45"/>
      <c r="K24" s="45"/>
      <c r="L24" s="45"/>
      <c r="M24" s="45"/>
      <c r="N24" s="45"/>
      <c r="O24" s="45"/>
      <c r="P24" s="51"/>
      <c r="Q24" s="52"/>
      <c r="R24" s="53"/>
      <c r="S24" s="54"/>
      <c r="T24" s="53"/>
      <c r="U24" s="55"/>
      <c r="V24" s="54"/>
      <c r="W24" s="48">
        <f>ROW()</f>
        <v>24</v>
      </c>
      <c r="X24" s="48" t="b">
        <f t="shared" si="2"/>
        <v>0</v>
      </c>
      <c r="Y24" s="48" t="b">
        <f t="shared" ca="1" si="3"/>
        <v>0</v>
      </c>
      <c r="Z24" s="48">
        <f t="shared" si="18"/>
        <v>0</v>
      </c>
      <c r="AA24" s="48" t="b">
        <f t="shared" si="4"/>
        <v>0</v>
      </c>
      <c r="AB24" s="48" t="b">
        <f t="shared" si="4"/>
        <v>0</v>
      </c>
      <c r="AC24" s="48" t="b">
        <f t="shared" si="4"/>
        <v>0</v>
      </c>
      <c r="AD24" s="48" t="b">
        <f t="shared" si="5"/>
        <v>0</v>
      </c>
      <c r="AE24" s="48" t="b">
        <f t="shared" si="19"/>
        <v>1</v>
      </c>
      <c r="AF24" s="48" t="b">
        <f t="shared" si="20"/>
        <v>0</v>
      </c>
      <c r="AG24" s="48" t="b">
        <f t="shared" si="6"/>
        <v>0</v>
      </c>
      <c r="AH24" s="48" t="b">
        <f t="shared" si="7"/>
        <v>0</v>
      </c>
      <c r="AI24" s="48" t="b">
        <f t="shared" si="21"/>
        <v>0</v>
      </c>
      <c r="AJ24" s="48" t="b">
        <f t="shared" si="8"/>
        <v>0</v>
      </c>
      <c r="AK24" s="48" t="str">
        <f t="shared" si="9"/>
        <v xml:space="preserve">  </v>
      </c>
      <c r="AL24" s="49"/>
      <c r="AM24" s="48">
        <f t="shared" si="10"/>
        <v>23</v>
      </c>
      <c r="AN24" s="48">
        <f t="shared" ca="1" si="11"/>
        <v>0</v>
      </c>
      <c r="AO24" s="48">
        <f t="shared" ca="1" si="11"/>
        <v>0</v>
      </c>
      <c r="AP24" s="48" t="str">
        <f t="shared" ca="1" si="11"/>
        <v xml:space="preserve">  </v>
      </c>
      <c r="AQ24" s="48" t="b">
        <f t="shared" ca="1" si="47"/>
        <v>0</v>
      </c>
      <c r="AR24" s="48" t="b">
        <f t="shared" ca="1" si="13"/>
        <v>0</v>
      </c>
      <c r="AS24" s="48" t="b">
        <f t="shared" ca="1" si="14"/>
        <v>0</v>
      </c>
      <c r="AT24" s="49"/>
      <c r="AU24" s="48">
        <f t="shared" ca="1" si="22"/>
        <v>0</v>
      </c>
      <c r="AV24" s="50">
        <f t="array" aca="1" ref="AV24" ca="1">INDEX(
  RawActorName,
  MATCH(
    TRUE,
    IF(
      MAX(
          NOT(COUNTIF(INDIRECT(ADDRESS(ActorHeaderRow,COLUMN())&amp;":"&amp;ADDRESS(ROW()-1,COLUMN())),RawActorName)) *
          RawActorReverseSortOrderActorSelect)
        =RawActorReverseSortOrder,
      TRUE,
      FALSE),
    0
  )
)</f>
        <v>0</v>
      </c>
      <c r="AW24" s="48">
        <f t="shared" ca="1" si="23"/>
        <v>0</v>
      </c>
      <c r="AX24" s="50">
        <f t="array" aca="1" ref="AX24" ca="1">INDEX(
  RawActorName,
  MATCH(
    TRUE,
    IF(
      MAX(
          NOT(COUNTIF(INDIRECT(ADDRESS(ActorHeaderRow,COLUMN())&amp;":"&amp;ADDRESS(ROW()-1,COLUMN())),RawActorName)) *
          RawActorReverseSortOrderFavoredUserSelect)
        =RawActorReverseSortOrder,
      TRUE,
      FALSE),
    0
  )
)</f>
        <v>0</v>
      </c>
      <c r="AY24" s="48">
        <f t="shared" ca="1" si="24"/>
        <v>0</v>
      </c>
      <c r="AZ24" s="50">
        <f t="array" aca="1" ref="AZ24" ca="1">INDEX(
  RawActorName,
  MATCH(
    TRUE,
    IF(
      MAX(
          NOT(COUNTIF(INDIRECT(ADDRESS(ActorHeaderRow,COLUMN())&amp;":"&amp;ADDRESS(ROW()-1,COLUMN())),RawActorName)) *
          RawActorReverseSortOrderAttackerSelect)
        =RawActorReverseSortOrder,
      TRUE,
      FALSE),
    0
  )
)</f>
        <v>0</v>
      </c>
      <c r="BA24" s="48">
        <f t="shared" ca="1" si="25"/>
        <v>0</v>
      </c>
      <c r="BB24" s="50">
        <f t="array" aca="1" ref="BB24" ca="1">INDEX(
  RawActorName,
  MATCH(
    TRUE,
    IF(
      MAX(
          NOT(COUNTIF(INDIRECT(ADDRESS(ActorHeaderRow,COLUMN())&amp;":"&amp;ADDRESS(ROW()-1,COLUMN())),RawActorName)) *
          RawActorReverseSortOrderSharedSelect)
        =RawActorReverseSortOrder,
      TRUE,
      FALSE),
    0
  )
)</f>
        <v>0</v>
      </c>
      <c r="BC24" s="104" t="b">
        <f t="shared" ca="1" si="26"/>
        <v>0</v>
      </c>
      <c r="BD24" s="106" t="b">
        <f t="shared" ca="1" si="27"/>
        <v>0</v>
      </c>
      <c r="BE24" s="106" t="b">
        <f t="shared" ca="1" si="27"/>
        <v>0</v>
      </c>
      <c r="BF24" s="106" t="b">
        <f t="shared" ca="1" si="27"/>
        <v>0</v>
      </c>
      <c r="BG24" s="48" t="b">
        <f t="shared" ca="1" si="16"/>
        <v>0</v>
      </c>
      <c r="BH24" s="101" t="b">
        <f t="shared" ca="1" si="28"/>
        <v>0</v>
      </c>
      <c r="BI24" s="100" t="b">
        <f t="shared" ca="1" si="29"/>
        <v>0</v>
      </c>
      <c r="BJ24" s="48" t="b">
        <f t="shared" ca="1" si="30"/>
        <v>0</v>
      </c>
      <c r="BK24" s="48" t="b">
        <f t="shared" ca="1" si="31"/>
        <v>0</v>
      </c>
      <c r="BL24" s="48" t="b">
        <f t="shared" ca="1" si="32"/>
        <v>0</v>
      </c>
      <c r="BM24" s="48" t="b">
        <f t="shared" ca="1" si="33"/>
        <v>0</v>
      </c>
      <c r="BN24" s="101" t="b">
        <f t="shared" ca="1" si="34"/>
        <v>0</v>
      </c>
    </row>
    <row r="25" spans="1:66">
      <c r="A25" s="43"/>
      <c r="B25" s="44"/>
      <c r="C25" s="44"/>
      <c r="D25" s="45"/>
      <c r="E25" s="45"/>
      <c r="F25" s="45"/>
      <c r="G25" s="45"/>
      <c r="H25" s="45"/>
      <c r="I25" s="45"/>
      <c r="J25" s="45"/>
      <c r="K25" s="45"/>
      <c r="L25" s="45"/>
      <c r="M25" s="45"/>
      <c r="N25" s="45"/>
      <c r="O25" s="45"/>
      <c r="P25" s="51"/>
      <c r="Q25" s="52"/>
      <c r="R25" s="53"/>
      <c r="S25" s="54"/>
      <c r="T25" s="53"/>
      <c r="U25" s="55"/>
      <c r="V25" s="54"/>
      <c r="W25" s="48">
        <f>ROW()</f>
        <v>25</v>
      </c>
      <c r="X25" s="48" t="b">
        <f t="shared" si="2"/>
        <v>0</v>
      </c>
      <c r="Y25" s="48" t="b">
        <f t="shared" ca="1" si="3"/>
        <v>0</v>
      </c>
      <c r="Z25" s="48">
        <f t="shared" si="18"/>
        <v>0</v>
      </c>
      <c r="AA25" s="48" t="b">
        <f t="shared" si="4"/>
        <v>0</v>
      </c>
      <c r="AB25" s="48" t="b">
        <f t="shared" si="4"/>
        <v>0</v>
      </c>
      <c r="AC25" s="48" t="b">
        <f t="shared" si="4"/>
        <v>0</v>
      </c>
      <c r="AD25" s="48" t="b">
        <f t="shared" si="5"/>
        <v>0</v>
      </c>
      <c r="AE25" s="48" t="b">
        <f t="shared" si="19"/>
        <v>1</v>
      </c>
      <c r="AF25" s="48" t="b">
        <f t="shared" si="20"/>
        <v>0</v>
      </c>
      <c r="AG25" s="48" t="b">
        <f t="shared" si="6"/>
        <v>0</v>
      </c>
      <c r="AH25" s="48" t="b">
        <f t="shared" si="7"/>
        <v>0</v>
      </c>
      <c r="AI25" s="48" t="b">
        <f t="shared" si="21"/>
        <v>0</v>
      </c>
      <c r="AJ25" s="48" t="b">
        <f t="shared" si="8"/>
        <v>0</v>
      </c>
      <c r="AK25" s="48" t="str">
        <f t="shared" si="9"/>
        <v xml:space="preserve">  </v>
      </c>
      <c r="AL25" s="49"/>
      <c r="AM25" s="48">
        <f t="shared" si="10"/>
        <v>24</v>
      </c>
      <c r="AN25" s="48">
        <f t="shared" ca="1" si="11"/>
        <v>0</v>
      </c>
      <c r="AO25" s="48">
        <f t="shared" ca="1" si="11"/>
        <v>0</v>
      </c>
      <c r="AP25" s="48" t="str">
        <f t="shared" ca="1" si="11"/>
        <v xml:space="preserve">  </v>
      </c>
      <c r="AQ25" s="48" t="b">
        <f t="shared" ca="1" si="47"/>
        <v>0</v>
      </c>
      <c r="AR25" s="48" t="b">
        <f t="shared" ca="1" si="13"/>
        <v>0</v>
      </c>
      <c r="AS25" s="48" t="b">
        <f t="shared" ca="1" si="14"/>
        <v>0</v>
      </c>
      <c r="AT25" s="49"/>
      <c r="AU25" s="48">
        <f t="shared" ca="1" si="22"/>
        <v>0</v>
      </c>
      <c r="AV25" s="50">
        <f t="array" aca="1" ref="AV25" ca="1">INDEX(
  RawActorName,
  MATCH(
    TRUE,
    IF(
      MAX(
          NOT(COUNTIF(INDIRECT(ADDRESS(ActorHeaderRow,COLUMN())&amp;":"&amp;ADDRESS(ROW()-1,COLUMN())),RawActorName)) *
          RawActorReverseSortOrderActorSelect)
        =RawActorReverseSortOrder,
      TRUE,
      FALSE),
    0
  )
)</f>
        <v>0</v>
      </c>
      <c r="AW25" s="48">
        <f t="shared" ca="1" si="23"/>
        <v>0</v>
      </c>
      <c r="AX25" s="50">
        <f t="array" aca="1" ref="AX25" ca="1">INDEX(
  RawActorName,
  MATCH(
    TRUE,
    IF(
      MAX(
          NOT(COUNTIF(INDIRECT(ADDRESS(ActorHeaderRow,COLUMN())&amp;":"&amp;ADDRESS(ROW()-1,COLUMN())),RawActorName)) *
          RawActorReverseSortOrderFavoredUserSelect)
        =RawActorReverseSortOrder,
      TRUE,
      FALSE),
    0
  )
)</f>
        <v>0</v>
      </c>
      <c r="AY25" s="48">
        <f t="shared" ca="1" si="24"/>
        <v>0</v>
      </c>
      <c r="AZ25" s="50">
        <f t="array" aca="1" ref="AZ25" ca="1">INDEX(
  RawActorName,
  MATCH(
    TRUE,
    IF(
      MAX(
          NOT(COUNTIF(INDIRECT(ADDRESS(ActorHeaderRow,COLUMN())&amp;":"&amp;ADDRESS(ROW()-1,COLUMN())),RawActorName)) *
          RawActorReverseSortOrderAttackerSelect)
        =RawActorReverseSortOrder,
      TRUE,
      FALSE),
    0
  )
)</f>
        <v>0</v>
      </c>
      <c r="BA25" s="48">
        <f t="shared" ca="1" si="25"/>
        <v>0</v>
      </c>
      <c r="BB25" s="50">
        <f t="array" aca="1" ref="BB25" ca="1">INDEX(
  RawActorName,
  MATCH(
    TRUE,
    IF(
      MAX(
          NOT(COUNTIF(INDIRECT(ADDRESS(ActorHeaderRow,COLUMN())&amp;":"&amp;ADDRESS(ROW()-1,COLUMN())),RawActorName)) *
          RawActorReverseSortOrderSharedSelect)
        =RawActorReverseSortOrder,
      TRUE,
      FALSE),
    0
  )
)</f>
        <v>0</v>
      </c>
      <c r="BC25" s="104" t="b">
        <f t="shared" ca="1" si="26"/>
        <v>0</v>
      </c>
      <c r="BD25" s="106" t="b">
        <f t="shared" ca="1" si="27"/>
        <v>0</v>
      </c>
      <c r="BE25" s="106" t="b">
        <f t="shared" ca="1" si="27"/>
        <v>0</v>
      </c>
      <c r="BF25" s="106" t="b">
        <f t="shared" ca="1" si="27"/>
        <v>0</v>
      </c>
      <c r="BG25" s="48" t="b">
        <f t="shared" ca="1" si="16"/>
        <v>0</v>
      </c>
      <c r="BH25" s="101" t="b">
        <f t="shared" ca="1" si="28"/>
        <v>0</v>
      </c>
      <c r="BI25" s="100" t="b">
        <f t="shared" ca="1" si="29"/>
        <v>0</v>
      </c>
      <c r="BJ25" s="48" t="b">
        <f t="shared" ca="1" si="30"/>
        <v>0</v>
      </c>
      <c r="BK25" s="48" t="b">
        <f t="shared" ca="1" si="31"/>
        <v>0</v>
      </c>
      <c r="BL25" s="48" t="b">
        <f t="shared" ca="1" si="32"/>
        <v>0</v>
      </c>
      <c r="BM25" s="48" t="b">
        <f t="shared" ca="1" si="33"/>
        <v>0</v>
      </c>
      <c r="BN25" s="101" t="b">
        <f t="shared" ca="1" si="34"/>
        <v>0</v>
      </c>
    </row>
    <row r="26" spans="1:66">
      <c r="A26" s="43"/>
      <c r="B26" s="44"/>
      <c r="C26" s="44"/>
      <c r="D26" s="45"/>
      <c r="E26" s="45"/>
      <c r="F26" s="45"/>
      <c r="G26" s="45"/>
      <c r="H26" s="45"/>
      <c r="I26" s="45"/>
      <c r="J26" s="45"/>
      <c r="K26" s="45"/>
      <c r="L26" s="45"/>
      <c r="M26" s="45"/>
      <c r="N26" s="45"/>
      <c r="O26" s="45"/>
      <c r="P26" s="51"/>
      <c r="Q26" s="52"/>
      <c r="R26" s="53"/>
      <c r="S26" s="54"/>
      <c r="T26" s="53"/>
      <c r="U26" s="55"/>
      <c r="V26" s="54"/>
      <c r="W26" s="48">
        <f>ROW()</f>
        <v>26</v>
      </c>
      <c r="X26" s="48" t="b">
        <f t="shared" si="2"/>
        <v>0</v>
      </c>
      <c r="Y26" s="48" t="b">
        <f t="shared" ca="1" si="3"/>
        <v>0</v>
      </c>
      <c r="Z26" s="48">
        <f t="shared" si="18"/>
        <v>0</v>
      </c>
      <c r="AA26" s="48" t="b">
        <f t="shared" si="4"/>
        <v>0</v>
      </c>
      <c r="AB26" s="48" t="b">
        <f t="shared" si="4"/>
        <v>0</v>
      </c>
      <c r="AC26" s="48" t="b">
        <f t="shared" si="4"/>
        <v>0</v>
      </c>
      <c r="AD26" s="48" t="b">
        <f t="shared" si="5"/>
        <v>0</v>
      </c>
      <c r="AE26" s="48" t="b">
        <f t="shared" si="19"/>
        <v>1</v>
      </c>
      <c r="AF26" s="48" t="b">
        <f t="shared" si="20"/>
        <v>0</v>
      </c>
      <c r="AG26" s="48" t="b">
        <f t="shared" si="6"/>
        <v>0</v>
      </c>
      <c r="AH26" s="48" t="b">
        <f t="shared" si="7"/>
        <v>0</v>
      </c>
      <c r="AI26" s="48" t="b">
        <f t="shared" si="21"/>
        <v>0</v>
      </c>
      <c r="AJ26" s="48" t="b">
        <f t="shared" si="8"/>
        <v>0</v>
      </c>
      <c r="AK26" s="48" t="str">
        <f t="shared" si="9"/>
        <v xml:space="preserve">  </v>
      </c>
      <c r="AL26" s="49"/>
      <c r="AM26" s="48">
        <f t="shared" si="10"/>
        <v>25</v>
      </c>
      <c r="AN26" s="48">
        <f t="shared" ca="1" si="11"/>
        <v>0</v>
      </c>
      <c r="AO26" s="48">
        <f t="shared" ca="1" si="11"/>
        <v>0</v>
      </c>
      <c r="AP26" s="48" t="str">
        <f t="shared" ca="1" si="11"/>
        <v xml:space="preserve">  </v>
      </c>
      <c r="AQ26" s="48" t="b">
        <f t="shared" ca="1" si="47"/>
        <v>0</v>
      </c>
      <c r="AR26" s="48" t="b">
        <f t="shared" ca="1" si="13"/>
        <v>0</v>
      </c>
      <c r="AS26" s="48" t="b">
        <f t="shared" ca="1" si="14"/>
        <v>0</v>
      </c>
      <c r="AT26" s="49"/>
      <c r="AU26" s="48">
        <f t="shared" ca="1" si="22"/>
        <v>0</v>
      </c>
      <c r="AV26" s="50">
        <f t="array" aca="1" ref="AV26" ca="1">INDEX(
  RawActorName,
  MATCH(
    TRUE,
    IF(
      MAX(
          NOT(COUNTIF(INDIRECT(ADDRESS(ActorHeaderRow,COLUMN())&amp;":"&amp;ADDRESS(ROW()-1,COLUMN())),RawActorName)) *
          RawActorReverseSortOrderActorSelect)
        =RawActorReverseSortOrder,
      TRUE,
      FALSE),
    0
  )
)</f>
        <v>0</v>
      </c>
      <c r="AW26" s="48">
        <f t="shared" ca="1" si="23"/>
        <v>0</v>
      </c>
      <c r="AX26" s="50">
        <f t="array" aca="1" ref="AX26" ca="1">INDEX(
  RawActorName,
  MATCH(
    TRUE,
    IF(
      MAX(
          NOT(COUNTIF(INDIRECT(ADDRESS(ActorHeaderRow,COLUMN())&amp;":"&amp;ADDRESS(ROW()-1,COLUMN())),RawActorName)) *
          RawActorReverseSortOrderFavoredUserSelect)
        =RawActorReverseSortOrder,
      TRUE,
      FALSE),
    0
  )
)</f>
        <v>0</v>
      </c>
      <c r="AY26" s="48">
        <f t="shared" ca="1" si="24"/>
        <v>0</v>
      </c>
      <c r="AZ26" s="50">
        <f t="array" aca="1" ref="AZ26" ca="1">INDEX(
  RawActorName,
  MATCH(
    TRUE,
    IF(
      MAX(
          NOT(COUNTIF(INDIRECT(ADDRESS(ActorHeaderRow,COLUMN())&amp;":"&amp;ADDRESS(ROW()-1,COLUMN())),RawActorName)) *
          RawActorReverseSortOrderAttackerSelect)
        =RawActorReverseSortOrder,
      TRUE,
      FALSE),
    0
  )
)</f>
        <v>0</v>
      </c>
      <c r="BA26" s="48">
        <f t="shared" ca="1" si="25"/>
        <v>0</v>
      </c>
      <c r="BB26" s="50">
        <f t="array" aca="1" ref="BB26" ca="1">INDEX(
  RawActorName,
  MATCH(
    TRUE,
    IF(
      MAX(
          NOT(COUNTIF(INDIRECT(ADDRESS(ActorHeaderRow,COLUMN())&amp;":"&amp;ADDRESS(ROW()-1,COLUMN())),RawActorName)) *
          RawActorReverseSortOrderSharedSelect)
        =RawActorReverseSortOrder,
      TRUE,
      FALSE),
    0
  )
)</f>
        <v>0</v>
      </c>
      <c r="BC26" s="104" t="b">
        <f t="shared" ca="1" si="26"/>
        <v>0</v>
      </c>
      <c r="BD26" s="106" t="b">
        <f t="shared" ca="1" si="27"/>
        <v>0</v>
      </c>
      <c r="BE26" s="106" t="b">
        <f t="shared" ca="1" si="27"/>
        <v>0</v>
      </c>
      <c r="BF26" s="106" t="b">
        <f t="shared" ca="1" si="27"/>
        <v>0</v>
      </c>
      <c r="BG26" s="48" t="b">
        <f t="shared" ca="1" si="16"/>
        <v>0</v>
      </c>
      <c r="BH26" s="101" t="b">
        <f t="shared" ca="1" si="28"/>
        <v>0</v>
      </c>
      <c r="BI26" s="100" t="b">
        <f t="shared" ca="1" si="29"/>
        <v>0</v>
      </c>
      <c r="BJ26" s="48" t="b">
        <f t="shared" ca="1" si="30"/>
        <v>0</v>
      </c>
      <c r="BK26" s="48" t="b">
        <f t="shared" ca="1" si="31"/>
        <v>0</v>
      </c>
      <c r="BL26" s="48" t="b">
        <f t="shared" ca="1" si="32"/>
        <v>0</v>
      </c>
      <c r="BM26" s="48" t="b">
        <f t="shared" ca="1" si="33"/>
        <v>0</v>
      </c>
      <c r="BN26" s="101" t="b">
        <f t="shared" ca="1" si="34"/>
        <v>0</v>
      </c>
    </row>
    <row r="27" spans="1:66">
      <c r="A27" s="43"/>
      <c r="B27" s="44"/>
      <c r="C27" s="44"/>
      <c r="D27" s="45"/>
      <c r="E27" s="45"/>
      <c r="F27" s="45"/>
      <c r="G27" s="45"/>
      <c r="H27" s="45"/>
      <c r="I27" s="45"/>
      <c r="J27" s="45"/>
      <c r="K27" s="45"/>
      <c r="L27" s="45"/>
      <c r="M27" s="45"/>
      <c r="N27" s="45"/>
      <c r="O27" s="45"/>
      <c r="P27" s="51"/>
      <c r="Q27" s="52"/>
      <c r="R27" s="53"/>
      <c r="S27" s="54"/>
      <c r="T27" s="53"/>
      <c r="U27" s="55"/>
      <c r="V27" s="54"/>
      <c r="W27" s="48">
        <f>ROW()</f>
        <v>27</v>
      </c>
      <c r="X27" s="48" t="b">
        <f t="shared" ref="X27:X41" si="48">NOT(ISBLANK(A27))</f>
        <v>0</v>
      </c>
      <c r="Y27" s="48" t="b">
        <f t="shared" ref="Y27:Y41" ca="1" si="49">(COUNTIF(INDIRECT("$A6:A"&amp;W27),A27)=1)</f>
        <v>0</v>
      </c>
      <c r="Z27" s="48">
        <f t="shared" si="18"/>
        <v>0</v>
      </c>
      <c r="AA27" s="48" t="b">
        <f t="shared" ref="AA27:AA41" si="50">$B27&amp;"?"=AA$5</f>
        <v>0</v>
      </c>
      <c r="AB27" s="48" t="b">
        <f t="shared" ref="AB27:AC41" si="51">$B27&amp;"?"=AB$5</f>
        <v>0</v>
      </c>
      <c r="AC27" s="48" t="b">
        <f t="shared" si="51"/>
        <v>0</v>
      </c>
      <c r="AD27" s="48" t="b">
        <f t="shared" ref="AD27:AD41" si="52">IFERROR(IF($D27,TRUE,FALSE),FALSE)</f>
        <v>0</v>
      </c>
      <c r="AE27" s="48" t="b">
        <f t="shared" si="19"/>
        <v>1</v>
      </c>
      <c r="AF27" s="48" t="b">
        <f t="shared" si="20"/>
        <v>0</v>
      </c>
      <c r="AG27" s="48" t="b">
        <f t="shared" ref="AG27:AG41" si="53">IFERROR(OR(D27,G27),FALSE)</f>
        <v>0</v>
      </c>
      <c r="AH27" s="48" t="b">
        <f t="shared" si="7"/>
        <v>0</v>
      </c>
      <c r="AI27" s="48" t="b">
        <f t="shared" si="21"/>
        <v>0</v>
      </c>
      <c r="AJ27" s="48" t="b">
        <f t="shared" ref="AJ27:AJ41" si="54">IFERROR(OR($I27,$J27),FALSE)</f>
        <v>0</v>
      </c>
      <c r="AK27" s="48" t="str">
        <f t="shared" ref="AK27:AK28" si="55">Q27 &amp; " " &amp; R27 &amp; " " &amp; S27</f>
        <v xml:space="preserve">  </v>
      </c>
      <c r="AL27" s="49"/>
      <c r="AM27" s="48">
        <f t="shared" ref="AM27:AM41" si="56">W27-1</f>
        <v>26</v>
      </c>
      <c r="AN27" s="48">
        <f t="shared" ref="AN27:AP28" ca="1" si="57">INDIRECT(ADDRESS($AM27,AN$1))</f>
        <v>0</v>
      </c>
      <c r="AO27" s="48">
        <f t="shared" ref="AO27:AP27" ca="1" si="58">INDIRECT(ADDRESS($AM27,AO$1))</f>
        <v>0</v>
      </c>
      <c r="AP27" s="48" t="str">
        <f t="shared" ca="1" si="58"/>
        <v xml:space="preserve">  </v>
      </c>
      <c r="AQ27" s="48" t="b">
        <f t="shared" ca="1" si="47"/>
        <v>0</v>
      </c>
      <c r="AR27" s="48" t="b">
        <f t="shared" ca="1" si="13"/>
        <v>0</v>
      </c>
      <c r="AS27" s="48" t="b">
        <f t="shared" ca="1" si="14"/>
        <v>0</v>
      </c>
      <c r="AT27" s="49"/>
      <c r="AU27" s="48">
        <f t="shared" ca="1" si="22"/>
        <v>0</v>
      </c>
      <c r="AV27" s="50">
        <f t="array" aca="1" ref="AV27" ca="1">INDEX(
  RawActorName,
  MATCH(
    TRUE,
    IF(
      MAX(
          NOT(COUNTIF(INDIRECT(ADDRESS(ActorHeaderRow,COLUMN())&amp;":"&amp;ADDRESS(ROW()-1,COLUMN())),RawActorName)) *
          RawActorReverseSortOrderActorSelect)
        =RawActorReverseSortOrder,
      TRUE,
      FALSE),
    0
  )
)</f>
        <v>0</v>
      </c>
      <c r="AW27" s="48">
        <f t="shared" ca="1" si="23"/>
        <v>0</v>
      </c>
      <c r="AX27" s="50">
        <f t="array" aca="1" ref="AX27" ca="1">INDEX(
  RawActorName,
  MATCH(
    TRUE,
    IF(
      MAX(
          NOT(COUNTIF(INDIRECT(ADDRESS(ActorHeaderRow,COLUMN())&amp;":"&amp;ADDRESS(ROW()-1,COLUMN())),RawActorName)) *
          RawActorReverseSortOrderFavoredUserSelect)
        =RawActorReverseSortOrder,
      TRUE,
      FALSE),
    0
  )
)</f>
        <v>0</v>
      </c>
      <c r="AY27" s="48">
        <f t="shared" ca="1" si="24"/>
        <v>0</v>
      </c>
      <c r="AZ27" s="50">
        <f t="array" aca="1" ref="AZ27" ca="1">INDEX(
  RawActorName,
  MATCH(
    TRUE,
    IF(
      MAX(
          NOT(COUNTIF(INDIRECT(ADDRESS(ActorHeaderRow,COLUMN())&amp;":"&amp;ADDRESS(ROW()-1,COLUMN())),RawActorName)) *
          RawActorReverseSortOrderAttackerSelect)
        =RawActorReverseSortOrder,
      TRUE,
      FALSE),
    0
  )
)</f>
        <v>0</v>
      </c>
      <c r="BA27" s="48">
        <f t="shared" ca="1" si="25"/>
        <v>0</v>
      </c>
      <c r="BB27" s="50">
        <f t="array" aca="1" ref="BB27" ca="1">INDEX(
  RawActorName,
  MATCH(
    TRUE,
    IF(
      MAX(
          NOT(COUNTIF(INDIRECT(ADDRESS(ActorHeaderRow,COLUMN())&amp;":"&amp;ADDRESS(ROW()-1,COLUMN())),RawActorName)) *
          RawActorReverseSortOrderSharedSelect)
        =RawActorReverseSortOrder,
      TRUE,
      FALSE),
    0
  )
)</f>
        <v>0</v>
      </c>
      <c r="BC27" s="104" t="b">
        <f t="shared" ca="1" si="26"/>
        <v>0</v>
      </c>
      <c r="BD27" s="106" t="b">
        <f t="shared" ca="1" si="27"/>
        <v>0</v>
      </c>
      <c r="BE27" s="106" t="b">
        <f t="shared" ca="1" si="27"/>
        <v>0</v>
      </c>
      <c r="BF27" s="106" t="b">
        <f t="shared" ca="1" si="27"/>
        <v>0</v>
      </c>
      <c r="BG27" s="48" t="b">
        <f t="shared" ca="1" si="16"/>
        <v>0</v>
      </c>
      <c r="BH27" s="101" t="b">
        <f t="shared" ca="1" si="28"/>
        <v>0</v>
      </c>
      <c r="BI27" s="100" t="b">
        <f t="shared" ca="1" si="29"/>
        <v>0</v>
      </c>
      <c r="BJ27" s="48" t="b">
        <f t="shared" ca="1" si="30"/>
        <v>0</v>
      </c>
      <c r="BK27" s="48" t="b">
        <f t="shared" ca="1" si="31"/>
        <v>0</v>
      </c>
      <c r="BL27" s="48" t="b">
        <f t="shared" ca="1" si="32"/>
        <v>0</v>
      </c>
      <c r="BM27" s="48" t="b">
        <f t="shared" ca="1" si="33"/>
        <v>0</v>
      </c>
      <c r="BN27" s="101" t="b">
        <f t="shared" ca="1" si="34"/>
        <v>0</v>
      </c>
    </row>
    <row r="28" spans="1:66">
      <c r="A28" s="43"/>
      <c r="B28" s="44"/>
      <c r="C28" s="44"/>
      <c r="D28" s="45"/>
      <c r="E28" s="45"/>
      <c r="F28" s="45"/>
      <c r="G28" s="45"/>
      <c r="H28" s="45"/>
      <c r="I28" s="45"/>
      <c r="J28" s="45"/>
      <c r="K28" s="45"/>
      <c r="L28" s="45"/>
      <c r="M28" s="45"/>
      <c r="N28" s="45"/>
      <c r="O28" s="45"/>
      <c r="P28" s="51"/>
      <c r="Q28" s="52"/>
      <c r="R28" s="53"/>
      <c r="S28" s="54"/>
      <c r="T28" s="53"/>
      <c r="U28" s="55"/>
      <c r="V28" s="54"/>
      <c r="W28" s="48">
        <f>ROW()</f>
        <v>28</v>
      </c>
      <c r="X28" s="48" t="b">
        <f t="shared" si="48"/>
        <v>0</v>
      </c>
      <c r="Y28" s="48" t="b">
        <f t="shared" ca="1" si="49"/>
        <v>0</v>
      </c>
      <c r="Z28" s="48">
        <f t="shared" si="18"/>
        <v>0</v>
      </c>
      <c r="AA28" s="48" t="b">
        <f t="shared" si="50"/>
        <v>0</v>
      </c>
      <c r="AB28" s="48" t="b">
        <f t="shared" si="51"/>
        <v>0</v>
      </c>
      <c r="AC28" s="48" t="b">
        <f t="shared" si="51"/>
        <v>0</v>
      </c>
      <c r="AD28" s="48" t="b">
        <f t="shared" si="52"/>
        <v>0</v>
      </c>
      <c r="AE28" s="48" t="b">
        <f t="shared" si="19"/>
        <v>1</v>
      </c>
      <c r="AF28" s="48" t="b">
        <f t="shared" si="20"/>
        <v>0</v>
      </c>
      <c r="AG28" s="48" t="b">
        <f t="shared" si="53"/>
        <v>0</v>
      </c>
      <c r="AH28" s="48" t="b">
        <f t="shared" si="7"/>
        <v>0</v>
      </c>
      <c r="AI28" s="48" t="b">
        <f t="shared" si="21"/>
        <v>0</v>
      </c>
      <c r="AJ28" s="48" t="b">
        <f t="shared" si="54"/>
        <v>0</v>
      </c>
      <c r="AK28" s="48" t="str">
        <f t="shared" si="55"/>
        <v xml:space="preserve">  </v>
      </c>
      <c r="AL28" s="49"/>
      <c r="AM28" s="48">
        <f t="shared" si="56"/>
        <v>27</v>
      </c>
      <c r="AN28" s="48">
        <f t="shared" ca="1" si="57"/>
        <v>0</v>
      </c>
      <c r="AO28" s="48">
        <f t="shared" ca="1" si="57"/>
        <v>0</v>
      </c>
      <c r="AP28" s="48" t="str">
        <f t="shared" ca="1" si="57"/>
        <v xml:space="preserve">  </v>
      </c>
      <c r="AQ28" s="48" t="b">
        <f t="shared" ca="1" si="47"/>
        <v>0</v>
      </c>
      <c r="AR28" s="48" t="b">
        <f t="shared" ca="1" si="13"/>
        <v>0</v>
      </c>
      <c r="AS28" s="48" t="b">
        <f t="shared" ca="1" si="14"/>
        <v>0</v>
      </c>
      <c r="AT28" s="49"/>
      <c r="AU28" s="48">
        <f t="shared" ca="1" si="22"/>
        <v>0</v>
      </c>
      <c r="AV28" s="50">
        <f t="array" aca="1" ref="AV28" ca="1">INDEX(
  RawActorName,
  MATCH(
    TRUE,
    IF(
      MAX(
          NOT(COUNTIF(INDIRECT(ADDRESS(ActorHeaderRow,COLUMN())&amp;":"&amp;ADDRESS(ROW()-1,COLUMN())),RawActorName)) *
          RawActorReverseSortOrderActorSelect)
        =RawActorReverseSortOrder,
      TRUE,
      FALSE),
    0
  )
)</f>
        <v>0</v>
      </c>
      <c r="AW28" s="48">
        <f t="shared" ca="1" si="23"/>
        <v>0</v>
      </c>
      <c r="AX28" s="50">
        <f t="array" aca="1" ref="AX28" ca="1">INDEX(
  RawActorName,
  MATCH(
    TRUE,
    IF(
      MAX(
          NOT(COUNTIF(INDIRECT(ADDRESS(ActorHeaderRow,COLUMN())&amp;":"&amp;ADDRESS(ROW()-1,COLUMN())),RawActorName)) *
          RawActorReverseSortOrderFavoredUserSelect)
        =RawActorReverseSortOrder,
      TRUE,
      FALSE),
    0
  )
)</f>
        <v>0</v>
      </c>
      <c r="AY28" s="48">
        <f t="shared" ca="1" si="24"/>
        <v>0</v>
      </c>
      <c r="AZ28" s="50">
        <f t="array" aca="1" ref="AZ28" ca="1">INDEX(
  RawActorName,
  MATCH(
    TRUE,
    IF(
      MAX(
          NOT(COUNTIF(INDIRECT(ADDRESS(ActorHeaderRow,COLUMN())&amp;":"&amp;ADDRESS(ROW()-1,COLUMN())),RawActorName)) *
          RawActorReverseSortOrderAttackerSelect)
        =RawActorReverseSortOrder,
      TRUE,
      FALSE),
    0
  )
)</f>
        <v>0</v>
      </c>
      <c r="BA28" s="48">
        <f t="shared" ca="1" si="25"/>
        <v>0</v>
      </c>
      <c r="BB28" s="50">
        <f t="array" aca="1" ref="BB28" ca="1">INDEX(
  RawActorName,
  MATCH(
    TRUE,
    IF(
      MAX(
          NOT(COUNTIF(INDIRECT(ADDRESS(ActorHeaderRow,COLUMN())&amp;":"&amp;ADDRESS(ROW()-1,COLUMN())),RawActorName)) *
          RawActorReverseSortOrderSharedSelect)
        =RawActorReverseSortOrder,
      TRUE,
      FALSE),
    0
  )
)</f>
        <v>0</v>
      </c>
      <c r="BC28" s="104" t="b">
        <f t="shared" ca="1" si="26"/>
        <v>0</v>
      </c>
      <c r="BD28" s="106" t="b">
        <f t="shared" ca="1" si="27"/>
        <v>0</v>
      </c>
      <c r="BE28" s="106" t="b">
        <f t="shared" ca="1" si="27"/>
        <v>0</v>
      </c>
      <c r="BF28" s="106" t="b">
        <f t="shared" ca="1" si="27"/>
        <v>0</v>
      </c>
      <c r="BG28" s="48" t="b">
        <f t="shared" ca="1" si="16"/>
        <v>0</v>
      </c>
      <c r="BH28" s="101" t="b">
        <f t="shared" ca="1" si="28"/>
        <v>0</v>
      </c>
      <c r="BI28" s="100" t="b">
        <f t="shared" ca="1" si="29"/>
        <v>0</v>
      </c>
      <c r="BJ28" s="48" t="b">
        <f t="shared" ca="1" si="30"/>
        <v>0</v>
      </c>
      <c r="BK28" s="48" t="b">
        <f t="shared" ca="1" si="31"/>
        <v>0</v>
      </c>
      <c r="BL28" s="48" t="b">
        <f t="shared" ca="1" si="32"/>
        <v>0</v>
      </c>
      <c r="BM28" s="48" t="b">
        <f t="shared" ca="1" si="33"/>
        <v>0</v>
      </c>
      <c r="BN28" s="101" t="b">
        <f t="shared" ca="1" si="34"/>
        <v>0</v>
      </c>
    </row>
    <row r="29" spans="1:66">
      <c r="A29" s="43"/>
      <c r="B29" s="44"/>
      <c r="C29" s="44"/>
      <c r="D29" s="45"/>
      <c r="E29" s="45"/>
      <c r="F29" s="45"/>
      <c r="G29" s="45"/>
      <c r="H29" s="45"/>
      <c r="I29" s="45"/>
      <c r="J29" s="45"/>
      <c r="K29" s="45"/>
      <c r="L29" s="45"/>
      <c r="M29" s="45"/>
      <c r="N29" s="45"/>
      <c r="O29" s="45"/>
      <c r="P29" s="51"/>
      <c r="Q29" s="52"/>
      <c r="R29" s="53"/>
      <c r="S29" s="54"/>
      <c r="T29" s="53"/>
      <c r="U29" s="55"/>
      <c r="V29" s="54"/>
      <c r="W29" s="48">
        <f>ROW()</f>
        <v>29</v>
      </c>
      <c r="X29" s="48" t="b">
        <f t="shared" si="48"/>
        <v>0</v>
      </c>
      <c r="Y29" s="48" t="b">
        <f t="shared" ca="1" si="49"/>
        <v>0</v>
      </c>
      <c r="Z29" s="48">
        <f t="shared" si="18"/>
        <v>0</v>
      </c>
      <c r="AA29" s="48" t="b">
        <f t="shared" si="50"/>
        <v>0</v>
      </c>
      <c r="AB29" s="48" t="b">
        <f t="shared" si="51"/>
        <v>0</v>
      </c>
      <c r="AC29" s="48" t="b">
        <f t="shared" si="51"/>
        <v>0</v>
      </c>
      <c r="AD29" s="48" t="b">
        <f t="shared" si="52"/>
        <v>0</v>
      </c>
      <c r="AE29" s="48" t="b">
        <f t="shared" si="19"/>
        <v>1</v>
      </c>
      <c r="AF29" s="48" t="b">
        <f t="shared" si="20"/>
        <v>0</v>
      </c>
      <c r="AG29" s="48" t="b">
        <f t="shared" si="53"/>
        <v>0</v>
      </c>
      <c r="AH29" s="48" t="b">
        <f t="shared" si="7"/>
        <v>0</v>
      </c>
      <c r="AI29" s="48" t="b">
        <f t="shared" si="21"/>
        <v>0</v>
      </c>
      <c r="AJ29" s="48" t="b">
        <f t="shared" si="54"/>
        <v>0</v>
      </c>
      <c r="AK29" s="48" t="str">
        <f t="shared" ref="AK29:AK41" si="59">Q29 &amp; " " &amp; R29 &amp; " " &amp; S29</f>
        <v xml:space="preserve">  </v>
      </c>
      <c r="AL29" s="49"/>
      <c r="AM29" s="48">
        <f t="shared" si="56"/>
        <v>28</v>
      </c>
      <c r="AN29" s="48">
        <f t="shared" ref="AN29:AP41" ca="1" si="60">INDIRECT(ADDRESS($AM29,AN$1))</f>
        <v>0</v>
      </c>
      <c r="AO29" s="48">
        <f t="shared" ca="1" si="60"/>
        <v>0</v>
      </c>
      <c r="AP29" s="48" t="str">
        <f t="shared" ca="1" si="60"/>
        <v xml:space="preserve">  </v>
      </c>
      <c r="AQ29" s="48" t="b">
        <f t="shared" ca="1" si="47"/>
        <v>0</v>
      </c>
      <c r="AR29" s="48" t="b">
        <f t="shared" ca="1" si="13"/>
        <v>0</v>
      </c>
      <c r="AS29" s="48" t="b">
        <f t="shared" ca="1" si="14"/>
        <v>0</v>
      </c>
      <c r="AT29" s="49"/>
      <c r="AU29" s="48">
        <f t="shared" ca="1" si="22"/>
        <v>0</v>
      </c>
      <c r="AV29" s="50">
        <f t="array" aca="1" ref="AV29" ca="1">INDEX(
  RawActorName,
  MATCH(
    TRUE,
    IF(
      MAX(
          NOT(COUNTIF(INDIRECT(ADDRESS(ActorHeaderRow,COLUMN())&amp;":"&amp;ADDRESS(ROW()-1,COLUMN())),RawActorName)) *
          RawActorReverseSortOrderActorSelect)
        =RawActorReverseSortOrder,
      TRUE,
      FALSE),
    0
  )
)</f>
        <v>0</v>
      </c>
      <c r="AW29" s="48">
        <f t="shared" ca="1" si="23"/>
        <v>0</v>
      </c>
      <c r="AX29" s="50">
        <f t="array" aca="1" ref="AX29" ca="1">INDEX(
  RawActorName,
  MATCH(
    TRUE,
    IF(
      MAX(
          NOT(COUNTIF(INDIRECT(ADDRESS(ActorHeaderRow,COLUMN())&amp;":"&amp;ADDRESS(ROW()-1,COLUMN())),RawActorName)) *
          RawActorReverseSortOrderFavoredUserSelect)
        =RawActorReverseSortOrder,
      TRUE,
      FALSE),
    0
  )
)</f>
        <v>0</v>
      </c>
      <c r="AY29" s="48">
        <f t="shared" ca="1" si="24"/>
        <v>0</v>
      </c>
      <c r="AZ29" s="50">
        <f t="array" aca="1" ref="AZ29" ca="1">INDEX(
  RawActorName,
  MATCH(
    TRUE,
    IF(
      MAX(
          NOT(COUNTIF(INDIRECT(ADDRESS(ActorHeaderRow,COLUMN())&amp;":"&amp;ADDRESS(ROW()-1,COLUMN())),RawActorName)) *
          RawActorReverseSortOrderAttackerSelect)
        =RawActorReverseSortOrder,
      TRUE,
      FALSE),
    0
  )
)</f>
        <v>0</v>
      </c>
      <c r="BA29" s="48">
        <f t="shared" ca="1" si="25"/>
        <v>0</v>
      </c>
      <c r="BB29" s="50">
        <f t="array" aca="1" ref="BB29" ca="1">INDEX(
  RawActorName,
  MATCH(
    TRUE,
    IF(
      MAX(
          NOT(COUNTIF(INDIRECT(ADDRESS(ActorHeaderRow,COLUMN())&amp;":"&amp;ADDRESS(ROW()-1,COLUMN())),RawActorName)) *
          RawActorReverseSortOrderSharedSelect)
        =RawActorReverseSortOrder,
      TRUE,
      FALSE),
    0
  )
)</f>
        <v>0</v>
      </c>
      <c r="BC29" s="104" t="b">
        <f t="shared" ca="1" si="26"/>
        <v>0</v>
      </c>
      <c r="BD29" s="106" t="b">
        <f t="shared" ca="1" si="27"/>
        <v>0</v>
      </c>
      <c r="BE29" s="106" t="b">
        <f t="shared" ca="1" si="27"/>
        <v>0</v>
      </c>
      <c r="BF29" s="106" t="b">
        <f t="shared" ca="1" si="27"/>
        <v>0</v>
      </c>
      <c r="BG29" s="48" t="b">
        <f t="shared" ca="1" si="16"/>
        <v>0</v>
      </c>
      <c r="BH29" s="101" t="b">
        <f t="shared" ca="1" si="28"/>
        <v>0</v>
      </c>
      <c r="BI29" s="100" t="b">
        <f t="shared" ca="1" si="29"/>
        <v>0</v>
      </c>
      <c r="BJ29" s="48" t="b">
        <f t="shared" ca="1" si="30"/>
        <v>0</v>
      </c>
      <c r="BK29" s="48" t="b">
        <f t="shared" ca="1" si="31"/>
        <v>0</v>
      </c>
      <c r="BL29" s="48" t="b">
        <f t="shared" ca="1" si="32"/>
        <v>0</v>
      </c>
      <c r="BM29" s="48" t="b">
        <f t="shared" ca="1" si="33"/>
        <v>0</v>
      </c>
      <c r="BN29" s="101" t="b">
        <f t="shared" ca="1" si="34"/>
        <v>0</v>
      </c>
    </row>
    <row r="30" spans="1:66">
      <c r="A30" s="43"/>
      <c r="B30" s="44"/>
      <c r="C30" s="44"/>
      <c r="D30" s="45"/>
      <c r="E30" s="45"/>
      <c r="F30" s="45"/>
      <c r="G30" s="45"/>
      <c r="H30" s="45"/>
      <c r="I30" s="45"/>
      <c r="J30" s="45"/>
      <c r="K30" s="45"/>
      <c r="L30" s="45"/>
      <c r="M30" s="45"/>
      <c r="N30" s="45"/>
      <c r="O30" s="45"/>
      <c r="P30" s="51"/>
      <c r="Q30" s="52"/>
      <c r="R30" s="53"/>
      <c r="S30" s="54"/>
      <c r="T30" s="53"/>
      <c r="U30" s="55"/>
      <c r="V30" s="54"/>
      <c r="W30" s="48">
        <f>ROW()</f>
        <v>30</v>
      </c>
      <c r="X30" s="48" t="b">
        <f t="shared" si="48"/>
        <v>0</v>
      </c>
      <c r="Y30" s="48" t="b">
        <f t="shared" ca="1" si="49"/>
        <v>0</v>
      </c>
      <c r="Z30" s="48">
        <f t="shared" si="18"/>
        <v>0</v>
      </c>
      <c r="AA30" s="48" t="b">
        <f t="shared" si="50"/>
        <v>0</v>
      </c>
      <c r="AB30" s="48" t="b">
        <f t="shared" si="51"/>
        <v>0</v>
      </c>
      <c r="AC30" s="48" t="b">
        <f t="shared" si="51"/>
        <v>0</v>
      </c>
      <c r="AD30" s="48" t="b">
        <f t="shared" si="52"/>
        <v>0</v>
      </c>
      <c r="AE30" s="48" t="b">
        <f t="shared" si="19"/>
        <v>1</v>
      </c>
      <c r="AF30" s="48" t="b">
        <f t="shared" si="20"/>
        <v>0</v>
      </c>
      <c r="AG30" s="48" t="b">
        <f t="shared" si="53"/>
        <v>0</v>
      </c>
      <c r="AH30" s="48" t="b">
        <f t="shared" si="7"/>
        <v>0</v>
      </c>
      <c r="AI30" s="48" t="b">
        <f t="shared" si="21"/>
        <v>0</v>
      </c>
      <c r="AJ30" s="48" t="b">
        <f t="shared" si="54"/>
        <v>0</v>
      </c>
      <c r="AK30" s="48" t="str">
        <f t="shared" si="59"/>
        <v xml:space="preserve">  </v>
      </c>
      <c r="AL30" s="49"/>
      <c r="AM30" s="48">
        <f t="shared" si="56"/>
        <v>29</v>
      </c>
      <c r="AN30" s="48">
        <f t="shared" ca="1" si="60"/>
        <v>0</v>
      </c>
      <c r="AO30" s="48">
        <f t="shared" ca="1" si="60"/>
        <v>0</v>
      </c>
      <c r="AP30" s="48" t="str">
        <f t="shared" ca="1" si="60"/>
        <v xml:space="preserve">  </v>
      </c>
      <c r="AQ30" s="48" t="b">
        <f t="shared" ca="1" si="47"/>
        <v>0</v>
      </c>
      <c r="AR30" s="48" t="b">
        <f t="shared" ca="1" si="13"/>
        <v>0</v>
      </c>
      <c r="AS30" s="48" t="b">
        <f t="shared" ca="1" si="14"/>
        <v>0</v>
      </c>
      <c r="AT30" s="49"/>
      <c r="AU30" s="48">
        <f t="shared" ca="1" si="22"/>
        <v>0</v>
      </c>
      <c r="AV30" s="50">
        <f t="array" aca="1" ref="AV30" ca="1">INDEX(
  RawActorName,
  MATCH(
    TRUE,
    IF(
      MAX(
          NOT(COUNTIF(INDIRECT(ADDRESS(ActorHeaderRow,COLUMN())&amp;":"&amp;ADDRESS(ROW()-1,COLUMN())),RawActorName)) *
          RawActorReverseSortOrderActorSelect)
        =RawActorReverseSortOrder,
      TRUE,
      FALSE),
    0
  )
)</f>
        <v>0</v>
      </c>
      <c r="AW30" s="48">
        <f t="shared" ca="1" si="23"/>
        <v>0</v>
      </c>
      <c r="AX30" s="50">
        <f t="array" aca="1" ref="AX30" ca="1">INDEX(
  RawActorName,
  MATCH(
    TRUE,
    IF(
      MAX(
          NOT(COUNTIF(INDIRECT(ADDRESS(ActorHeaderRow,COLUMN())&amp;":"&amp;ADDRESS(ROW()-1,COLUMN())),RawActorName)) *
          RawActorReverseSortOrderFavoredUserSelect)
        =RawActorReverseSortOrder,
      TRUE,
      FALSE),
    0
  )
)</f>
        <v>0</v>
      </c>
      <c r="AY30" s="48">
        <f t="shared" ca="1" si="24"/>
        <v>0</v>
      </c>
      <c r="AZ30" s="50">
        <f t="array" aca="1" ref="AZ30" ca="1">INDEX(
  RawActorName,
  MATCH(
    TRUE,
    IF(
      MAX(
          NOT(COUNTIF(INDIRECT(ADDRESS(ActorHeaderRow,COLUMN())&amp;":"&amp;ADDRESS(ROW()-1,COLUMN())),RawActorName)) *
          RawActorReverseSortOrderAttackerSelect)
        =RawActorReverseSortOrder,
      TRUE,
      FALSE),
    0
  )
)</f>
        <v>0</v>
      </c>
      <c r="BA30" s="48">
        <f t="shared" ca="1" si="25"/>
        <v>0</v>
      </c>
      <c r="BB30" s="50">
        <f t="array" aca="1" ref="BB30" ca="1">INDEX(
  RawActorName,
  MATCH(
    TRUE,
    IF(
      MAX(
          NOT(COUNTIF(INDIRECT(ADDRESS(ActorHeaderRow,COLUMN())&amp;":"&amp;ADDRESS(ROW()-1,COLUMN())),RawActorName)) *
          RawActorReverseSortOrderSharedSelect)
        =RawActorReverseSortOrder,
      TRUE,
      FALSE),
    0
  )
)</f>
        <v>0</v>
      </c>
      <c r="BC30" s="104" t="b">
        <f t="shared" ca="1" si="26"/>
        <v>0</v>
      </c>
      <c r="BD30" s="106" t="b">
        <f t="shared" ca="1" si="27"/>
        <v>0</v>
      </c>
      <c r="BE30" s="106" t="b">
        <f t="shared" ca="1" si="27"/>
        <v>0</v>
      </c>
      <c r="BF30" s="106" t="b">
        <f t="shared" ca="1" si="27"/>
        <v>0</v>
      </c>
      <c r="BG30" s="48" t="b">
        <f t="shared" ca="1" si="16"/>
        <v>0</v>
      </c>
      <c r="BH30" s="101" t="b">
        <f t="shared" ca="1" si="28"/>
        <v>0</v>
      </c>
      <c r="BI30" s="100" t="b">
        <f t="shared" ca="1" si="29"/>
        <v>0</v>
      </c>
      <c r="BJ30" s="48" t="b">
        <f t="shared" ca="1" si="30"/>
        <v>0</v>
      </c>
      <c r="BK30" s="48" t="b">
        <f t="shared" ca="1" si="31"/>
        <v>0</v>
      </c>
      <c r="BL30" s="48" t="b">
        <f t="shared" ca="1" si="32"/>
        <v>0</v>
      </c>
      <c r="BM30" s="48" t="b">
        <f t="shared" ca="1" si="33"/>
        <v>0</v>
      </c>
      <c r="BN30" s="101" t="b">
        <f t="shared" ca="1" si="34"/>
        <v>0</v>
      </c>
    </row>
    <row r="31" spans="1:66">
      <c r="A31" s="43"/>
      <c r="B31" s="44"/>
      <c r="C31" s="44"/>
      <c r="D31" s="45"/>
      <c r="E31" s="45"/>
      <c r="F31" s="45"/>
      <c r="G31" s="45"/>
      <c r="H31" s="45"/>
      <c r="I31" s="45"/>
      <c r="J31" s="45"/>
      <c r="K31" s="45"/>
      <c r="L31" s="45"/>
      <c r="M31" s="45"/>
      <c r="N31" s="45"/>
      <c r="O31" s="45"/>
      <c r="P31" s="51"/>
      <c r="Q31" s="52"/>
      <c r="R31" s="53"/>
      <c r="S31" s="54"/>
      <c r="T31" s="53"/>
      <c r="U31" s="55"/>
      <c r="V31" s="54"/>
      <c r="W31" s="48">
        <f>ROW()</f>
        <v>31</v>
      </c>
      <c r="X31" s="48" t="b">
        <f t="shared" si="48"/>
        <v>0</v>
      </c>
      <c r="Y31" s="48" t="b">
        <f t="shared" ca="1" si="49"/>
        <v>0</v>
      </c>
      <c r="Z31" s="48">
        <f t="shared" si="18"/>
        <v>0</v>
      </c>
      <c r="AA31" s="48" t="b">
        <f t="shared" si="50"/>
        <v>0</v>
      </c>
      <c r="AB31" s="48" t="b">
        <f t="shared" si="51"/>
        <v>0</v>
      </c>
      <c r="AC31" s="48" t="b">
        <f t="shared" si="51"/>
        <v>0</v>
      </c>
      <c r="AD31" s="48" t="b">
        <f t="shared" si="52"/>
        <v>0</v>
      </c>
      <c r="AE31" s="48" t="b">
        <f t="shared" si="19"/>
        <v>1</v>
      </c>
      <c r="AF31" s="48" t="b">
        <f t="shared" si="20"/>
        <v>0</v>
      </c>
      <c r="AG31" s="48" t="b">
        <f t="shared" si="53"/>
        <v>0</v>
      </c>
      <c r="AH31" s="48" t="b">
        <f t="shared" si="7"/>
        <v>0</v>
      </c>
      <c r="AI31" s="48" t="b">
        <f t="shared" si="21"/>
        <v>0</v>
      </c>
      <c r="AJ31" s="48" t="b">
        <f t="shared" si="54"/>
        <v>0</v>
      </c>
      <c r="AK31" s="48" t="str">
        <f t="shared" si="59"/>
        <v xml:space="preserve">  </v>
      </c>
      <c r="AL31" s="49"/>
      <c r="AM31" s="48">
        <f t="shared" si="56"/>
        <v>30</v>
      </c>
      <c r="AN31" s="48">
        <f t="shared" ca="1" si="60"/>
        <v>0</v>
      </c>
      <c r="AO31" s="48">
        <f t="shared" ca="1" si="60"/>
        <v>0</v>
      </c>
      <c r="AP31" s="48" t="str">
        <f t="shared" ca="1" si="60"/>
        <v xml:space="preserve">  </v>
      </c>
      <c r="AQ31" s="48" t="b">
        <f t="shared" ca="1" si="47"/>
        <v>0</v>
      </c>
      <c r="AR31" s="48" t="b">
        <f t="shared" ca="1" si="13"/>
        <v>0</v>
      </c>
      <c r="AS31" s="48" t="b">
        <f t="shared" ca="1" si="14"/>
        <v>0</v>
      </c>
      <c r="AT31" s="49"/>
      <c r="AU31" s="48">
        <f t="shared" ca="1" si="22"/>
        <v>0</v>
      </c>
      <c r="AV31" s="50">
        <f t="array" aca="1" ref="AV31" ca="1">INDEX(
  RawActorName,
  MATCH(
    TRUE,
    IF(
      MAX(
          NOT(COUNTIF(INDIRECT(ADDRESS(ActorHeaderRow,COLUMN())&amp;":"&amp;ADDRESS(ROW()-1,COLUMN())),RawActorName)) *
          RawActorReverseSortOrderActorSelect)
        =RawActorReverseSortOrder,
      TRUE,
      FALSE),
    0
  )
)</f>
        <v>0</v>
      </c>
      <c r="AW31" s="48">
        <f t="shared" ca="1" si="23"/>
        <v>0</v>
      </c>
      <c r="AX31" s="50">
        <f t="array" aca="1" ref="AX31" ca="1">INDEX(
  RawActorName,
  MATCH(
    TRUE,
    IF(
      MAX(
          NOT(COUNTIF(INDIRECT(ADDRESS(ActorHeaderRow,COLUMN())&amp;":"&amp;ADDRESS(ROW()-1,COLUMN())),RawActorName)) *
          RawActorReverseSortOrderFavoredUserSelect)
        =RawActorReverseSortOrder,
      TRUE,
      FALSE),
    0
  )
)</f>
        <v>0</v>
      </c>
      <c r="AY31" s="48">
        <f t="shared" ca="1" si="24"/>
        <v>0</v>
      </c>
      <c r="AZ31" s="50">
        <f t="array" aca="1" ref="AZ31" ca="1">INDEX(
  RawActorName,
  MATCH(
    TRUE,
    IF(
      MAX(
          NOT(COUNTIF(INDIRECT(ADDRESS(ActorHeaderRow,COLUMN())&amp;":"&amp;ADDRESS(ROW()-1,COLUMN())),RawActorName)) *
          RawActorReverseSortOrderAttackerSelect)
        =RawActorReverseSortOrder,
      TRUE,
      FALSE),
    0
  )
)</f>
        <v>0</v>
      </c>
      <c r="BA31" s="48">
        <f t="shared" ca="1" si="25"/>
        <v>0</v>
      </c>
      <c r="BB31" s="50">
        <f t="array" aca="1" ref="BB31" ca="1">INDEX(
  RawActorName,
  MATCH(
    TRUE,
    IF(
      MAX(
          NOT(COUNTIF(INDIRECT(ADDRESS(ActorHeaderRow,COLUMN())&amp;":"&amp;ADDRESS(ROW()-1,COLUMN())),RawActorName)) *
          RawActorReverseSortOrderSharedSelect)
        =RawActorReverseSortOrder,
      TRUE,
      FALSE),
    0
  )
)</f>
        <v>0</v>
      </c>
      <c r="BC31" s="104" t="b">
        <f t="shared" ca="1" si="26"/>
        <v>0</v>
      </c>
      <c r="BD31" s="106" t="b">
        <f t="shared" ca="1" si="27"/>
        <v>0</v>
      </c>
      <c r="BE31" s="106" t="b">
        <f t="shared" ca="1" si="27"/>
        <v>0</v>
      </c>
      <c r="BF31" s="106" t="b">
        <f t="shared" ca="1" si="27"/>
        <v>0</v>
      </c>
      <c r="BG31" s="48" t="b">
        <f t="shared" ca="1" si="16"/>
        <v>0</v>
      </c>
      <c r="BH31" s="101" t="b">
        <f t="shared" ca="1" si="28"/>
        <v>0</v>
      </c>
      <c r="BI31" s="100" t="b">
        <f t="shared" ca="1" si="29"/>
        <v>0</v>
      </c>
      <c r="BJ31" s="48" t="b">
        <f t="shared" ca="1" si="30"/>
        <v>0</v>
      </c>
      <c r="BK31" s="48" t="b">
        <f t="shared" ca="1" si="31"/>
        <v>0</v>
      </c>
      <c r="BL31" s="48" t="b">
        <f t="shared" ca="1" si="32"/>
        <v>0</v>
      </c>
      <c r="BM31" s="48" t="b">
        <f t="shared" ca="1" si="33"/>
        <v>0</v>
      </c>
      <c r="BN31" s="101" t="b">
        <f t="shared" ca="1" si="34"/>
        <v>0</v>
      </c>
    </row>
    <row r="32" spans="1:66">
      <c r="A32" s="43"/>
      <c r="B32" s="44"/>
      <c r="C32" s="44"/>
      <c r="D32" s="45"/>
      <c r="E32" s="45"/>
      <c r="F32" s="45"/>
      <c r="G32" s="45"/>
      <c r="H32" s="45"/>
      <c r="I32" s="45"/>
      <c r="J32" s="45"/>
      <c r="K32" s="45"/>
      <c r="L32" s="45"/>
      <c r="M32" s="45"/>
      <c r="N32" s="45"/>
      <c r="O32" s="45"/>
      <c r="P32" s="51"/>
      <c r="Q32" s="52"/>
      <c r="R32" s="53"/>
      <c r="S32" s="54"/>
      <c r="T32" s="53"/>
      <c r="U32" s="55"/>
      <c r="V32" s="54"/>
      <c r="W32" s="48">
        <f>ROW()</f>
        <v>32</v>
      </c>
      <c r="X32" s="48" t="b">
        <f t="shared" si="48"/>
        <v>0</v>
      </c>
      <c r="Y32" s="48" t="b">
        <f t="shared" ca="1" si="49"/>
        <v>0</v>
      </c>
      <c r="Z32" s="48">
        <f t="shared" si="18"/>
        <v>0</v>
      </c>
      <c r="AA32" s="48" t="b">
        <f t="shared" si="50"/>
        <v>0</v>
      </c>
      <c r="AB32" s="48" t="b">
        <f t="shared" si="51"/>
        <v>0</v>
      </c>
      <c r="AC32" s="48" t="b">
        <f t="shared" si="51"/>
        <v>0</v>
      </c>
      <c r="AD32" s="48" t="b">
        <f t="shared" si="52"/>
        <v>0</v>
      </c>
      <c r="AE32" s="48" t="b">
        <f t="shared" si="19"/>
        <v>1</v>
      </c>
      <c r="AF32" s="48" t="b">
        <f t="shared" si="20"/>
        <v>0</v>
      </c>
      <c r="AG32" s="48" t="b">
        <f t="shared" si="53"/>
        <v>0</v>
      </c>
      <c r="AH32" s="48" t="b">
        <f t="shared" si="7"/>
        <v>0</v>
      </c>
      <c r="AI32" s="48" t="b">
        <f t="shared" si="21"/>
        <v>0</v>
      </c>
      <c r="AJ32" s="48" t="b">
        <f t="shared" si="54"/>
        <v>0</v>
      </c>
      <c r="AK32" s="48" t="str">
        <f t="shared" si="59"/>
        <v xml:space="preserve">  </v>
      </c>
      <c r="AL32" s="49"/>
      <c r="AM32" s="48">
        <f t="shared" si="56"/>
        <v>31</v>
      </c>
      <c r="AN32" s="48">
        <f t="shared" ca="1" si="60"/>
        <v>0</v>
      </c>
      <c r="AO32" s="48">
        <f t="shared" ca="1" si="60"/>
        <v>0</v>
      </c>
      <c r="AP32" s="48" t="str">
        <f t="shared" ca="1" si="60"/>
        <v xml:space="preserve">  </v>
      </c>
      <c r="AQ32" s="48" t="b">
        <f t="shared" ca="1" si="47"/>
        <v>0</v>
      </c>
      <c r="AR32" s="48" t="b">
        <f t="shared" ca="1" si="13"/>
        <v>0</v>
      </c>
      <c r="AS32" s="48" t="b">
        <f t="shared" ca="1" si="14"/>
        <v>0</v>
      </c>
      <c r="AT32" s="49"/>
      <c r="AU32" s="48">
        <f t="shared" ca="1" si="22"/>
        <v>0</v>
      </c>
      <c r="AV32" s="50">
        <f t="array" aca="1" ref="AV32" ca="1">INDEX(
  RawActorName,
  MATCH(
    TRUE,
    IF(
      MAX(
          NOT(COUNTIF(INDIRECT(ADDRESS(ActorHeaderRow,COLUMN())&amp;":"&amp;ADDRESS(ROW()-1,COLUMN())),RawActorName)) *
          RawActorReverseSortOrderActorSelect)
        =RawActorReverseSortOrder,
      TRUE,
      FALSE),
    0
  )
)</f>
        <v>0</v>
      </c>
      <c r="AW32" s="48">
        <f t="shared" ca="1" si="23"/>
        <v>0</v>
      </c>
      <c r="AX32" s="50">
        <f t="array" aca="1" ref="AX32" ca="1">INDEX(
  RawActorName,
  MATCH(
    TRUE,
    IF(
      MAX(
          NOT(COUNTIF(INDIRECT(ADDRESS(ActorHeaderRow,COLUMN())&amp;":"&amp;ADDRESS(ROW()-1,COLUMN())),RawActorName)) *
          RawActorReverseSortOrderFavoredUserSelect)
        =RawActorReverseSortOrder,
      TRUE,
      FALSE),
    0
  )
)</f>
        <v>0</v>
      </c>
      <c r="AY32" s="48">
        <f t="shared" ca="1" si="24"/>
        <v>0</v>
      </c>
      <c r="AZ32" s="50">
        <f t="array" aca="1" ref="AZ32" ca="1">INDEX(
  RawActorName,
  MATCH(
    TRUE,
    IF(
      MAX(
          NOT(COUNTIF(INDIRECT(ADDRESS(ActorHeaderRow,COLUMN())&amp;":"&amp;ADDRESS(ROW()-1,COLUMN())),RawActorName)) *
          RawActorReverseSortOrderAttackerSelect)
        =RawActorReverseSortOrder,
      TRUE,
      FALSE),
    0
  )
)</f>
        <v>0</v>
      </c>
      <c r="BA32" s="48">
        <f t="shared" ca="1" si="25"/>
        <v>0</v>
      </c>
      <c r="BB32" s="50">
        <f t="array" aca="1" ref="BB32" ca="1">INDEX(
  RawActorName,
  MATCH(
    TRUE,
    IF(
      MAX(
          NOT(COUNTIF(INDIRECT(ADDRESS(ActorHeaderRow,COLUMN())&amp;":"&amp;ADDRESS(ROW()-1,COLUMN())),RawActorName)) *
          RawActorReverseSortOrderSharedSelect)
        =RawActorReverseSortOrder,
      TRUE,
      FALSE),
    0
  )
)</f>
        <v>0</v>
      </c>
      <c r="BC32" s="104" t="b">
        <f t="shared" ca="1" si="26"/>
        <v>0</v>
      </c>
      <c r="BD32" s="106" t="b">
        <f t="shared" ca="1" si="27"/>
        <v>0</v>
      </c>
      <c r="BE32" s="106" t="b">
        <f t="shared" ca="1" si="27"/>
        <v>0</v>
      </c>
      <c r="BF32" s="106" t="b">
        <f t="shared" ca="1" si="27"/>
        <v>0</v>
      </c>
      <c r="BG32" s="48" t="b">
        <f t="shared" ca="1" si="16"/>
        <v>0</v>
      </c>
      <c r="BH32" s="101" t="b">
        <f t="shared" ca="1" si="28"/>
        <v>0</v>
      </c>
      <c r="BI32" s="100" t="b">
        <f t="shared" ca="1" si="29"/>
        <v>0</v>
      </c>
      <c r="BJ32" s="48" t="b">
        <f t="shared" ca="1" si="30"/>
        <v>0</v>
      </c>
      <c r="BK32" s="48" t="b">
        <f t="shared" ca="1" si="31"/>
        <v>0</v>
      </c>
      <c r="BL32" s="48" t="b">
        <f t="shared" ca="1" si="32"/>
        <v>0</v>
      </c>
      <c r="BM32" s="48" t="b">
        <f t="shared" ca="1" si="33"/>
        <v>0</v>
      </c>
      <c r="BN32" s="101" t="b">
        <f t="shared" ca="1" si="34"/>
        <v>0</v>
      </c>
    </row>
    <row r="33" spans="1:66">
      <c r="A33" s="43"/>
      <c r="B33" s="44"/>
      <c r="C33" s="44"/>
      <c r="D33" s="45"/>
      <c r="E33" s="45"/>
      <c r="F33" s="45"/>
      <c r="G33" s="45"/>
      <c r="H33" s="45"/>
      <c r="I33" s="45"/>
      <c r="J33" s="45"/>
      <c r="K33" s="45"/>
      <c r="L33" s="45"/>
      <c r="M33" s="45"/>
      <c r="N33" s="45"/>
      <c r="O33" s="45"/>
      <c r="P33" s="51"/>
      <c r="Q33" s="52"/>
      <c r="R33" s="53"/>
      <c r="S33" s="54"/>
      <c r="T33" s="53"/>
      <c r="U33" s="55"/>
      <c r="V33" s="54"/>
      <c r="W33" s="48">
        <f>ROW()</f>
        <v>33</v>
      </c>
      <c r="X33" s="48" t="b">
        <f t="shared" si="48"/>
        <v>0</v>
      </c>
      <c r="Y33" s="48" t="b">
        <f t="shared" ca="1" si="49"/>
        <v>0</v>
      </c>
      <c r="Z33" s="48">
        <f t="shared" si="18"/>
        <v>0</v>
      </c>
      <c r="AA33" s="48" t="b">
        <f t="shared" si="50"/>
        <v>0</v>
      </c>
      <c r="AB33" s="48" t="b">
        <f t="shared" si="51"/>
        <v>0</v>
      </c>
      <c r="AC33" s="48" t="b">
        <f t="shared" si="51"/>
        <v>0</v>
      </c>
      <c r="AD33" s="48" t="b">
        <f t="shared" si="52"/>
        <v>0</v>
      </c>
      <c r="AE33" s="48" t="b">
        <f t="shared" si="19"/>
        <v>1</v>
      </c>
      <c r="AF33" s="48" t="b">
        <f t="shared" si="20"/>
        <v>0</v>
      </c>
      <c r="AG33" s="48" t="b">
        <f t="shared" si="53"/>
        <v>0</v>
      </c>
      <c r="AH33" s="48" t="b">
        <f t="shared" si="7"/>
        <v>0</v>
      </c>
      <c r="AI33" s="48" t="b">
        <f t="shared" si="21"/>
        <v>0</v>
      </c>
      <c r="AJ33" s="48" t="b">
        <f t="shared" si="54"/>
        <v>0</v>
      </c>
      <c r="AK33" s="48" t="str">
        <f t="shared" si="59"/>
        <v xml:space="preserve">  </v>
      </c>
      <c r="AL33" s="49"/>
      <c r="AM33" s="48">
        <f t="shared" si="56"/>
        <v>32</v>
      </c>
      <c r="AN33" s="48">
        <f t="shared" ca="1" si="60"/>
        <v>0</v>
      </c>
      <c r="AO33" s="48">
        <f t="shared" ca="1" si="60"/>
        <v>0</v>
      </c>
      <c r="AP33" s="48" t="str">
        <f t="shared" ca="1" si="60"/>
        <v xml:space="preserve">  </v>
      </c>
      <c r="AQ33" s="48" t="b">
        <f t="shared" ca="1" si="47"/>
        <v>0</v>
      </c>
      <c r="AR33" s="48" t="b">
        <f t="shared" ca="1" si="13"/>
        <v>0</v>
      </c>
      <c r="AS33" s="48" t="b">
        <f t="shared" ca="1" si="14"/>
        <v>0</v>
      </c>
      <c r="AT33" s="49"/>
      <c r="AU33" s="48">
        <f t="shared" ca="1" si="22"/>
        <v>0</v>
      </c>
      <c r="AV33" s="50">
        <f t="array" aca="1" ref="AV33" ca="1">INDEX(
  RawActorName,
  MATCH(
    TRUE,
    IF(
      MAX(
          NOT(COUNTIF(INDIRECT(ADDRESS(ActorHeaderRow,COLUMN())&amp;":"&amp;ADDRESS(ROW()-1,COLUMN())),RawActorName)) *
          RawActorReverseSortOrderActorSelect)
        =RawActorReverseSortOrder,
      TRUE,
      FALSE),
    0
  )
)</f>
        <v>0</v>
      </c>
      <c r="AW33" s="48">
        <f t="shared" ca="1" si="23"/>
        <v>0</v>
      </c>
      <c r="AX33" s="50">
        <f t="array" aca="1" ref="AX33" ca="1">INDEX(
  RawActorName,
  MATCH(
    TRUE,
    IF(
      MAX(
          NOT(COUNTIF(INDIRECT(ADDRESS(ActorHeaderRow,COLUMN())&amp;":"&amp;ADDRESS(ROW()-1,COLUMN())),RawActorName)) *
          RawActorReverseSortOrderFavoredUserSelect)
        =RawActorReverseSortOrder,
      TRUE,
      FALSE),
    0
  )
)</f>
        <v>0</v>
      </c>
      <c r="AY33" s="48">
        <f t="shared" ca="1" si="24"/>
        <v>0</v>
      </c>
      <c r="AZ33" s="50">
        <f t="array" aca="1" ref="AZ33" ca="1">INDEX(
  RawActorName,
  MATCH(
    TRUE,
    IF(
      MAX(
          NOT(COUNTIF(INDIRECT(ADDRESS(ActorHeaderRow,COLUMN())&amp;":"&amp;ADDRESS(ROW()-1,COLUMN())),RawActorName)) *
          RawActorReverseSortOrderAttackerSelect)
        =RawActorReverseSortOrder,
      TRUE,
      FALSE),
    0
  )
)</f>
        <v>0</v>
      </c>
      <c r="BA33" s="48">
        <f t="shared" ca="1" si="25"/>
        <v>0</v>
      </c>
      <c r="BB33" s="50">
        <f t="array" aca="1" ref="BB33" ca="1">INDEX(
  RawActorName,
  MATCH(
    TRUE,
    IF(
      MAX(
          NOT(COUNTIF(INDIRECT(ADDRESS(ActorHeaderRow,COLUMN())&amp;":"&amp;ADDRESS(ROW()-1,COLUMN())),RawActorName)) *
          RawActorReverseSortOrderSharedSelect)
        =RawActorReverseSortOrder,
      TRUE,
      FALSE),
    0
  )
)</f>
        <v>0</v>
      </c>
      <c r="BC33" s="104" t="b">
        <f t="shared" ca="1" si="26"/>
        <v>0</v>
      </c>
      <c r="BD33" s="106" t="b">
        <f t="shared" ca="1" si="27"/>
        <v>0</v>
      </c>
      <c r="BE33" s="106" t="b">
        <f t="shared" ca="1" si="27"/>
        <v>0</v>
      </c>
      <c r="BF33" s="106" t="b">
        <f t="shared" ca="1" si="27"/>
        <v>0</v>
      </c>
      <c r="BG33" s="48" t="b">
        <f t="shared" ca="1" si="16"/>
        <v>0</v>
      </c>
      <c r="BH33" s="101" t="b">
        <f t="shared" ca="1" si="28"/>
        <v>0</v>
      </c>
      <c r="BI33" s="100" t="b">
        <f t="shared" ca="1" si="29"/>
        <v>0</v>
      </c>
      <c r="BJ33" s="48" t="b">
        <f t="shared" ca="1" si="30"/>
        <v>0</v>
      </c>
      <c r="BK33" s="48" t="b">
        <f t="shared" ca="1" si="31"/>
        <v>0</v>
      </c>
      <c r="BL33" s="48" t="b">
        <f t="shared" ca="1" si="32"/>
        <v>0</v>
      </c>
      <c r="BM33" s="48" t="b">
        <f t="shared" ca="1" si="33"/>
        <v>0</v>
      </c>
      <c r="BN33" s="101" t="b">
        <f t="shared" ca="1" si="34"/>
        <v>0</v>
      </c>
    </row>
    <row r="34" spans="1:66">
      <c r="A34" s="43"/>
      <c r="B34" s="44"/>
      <c r="C34" s="44"/>
      <c r="D34" s="45"/>
      <c r="E34" s="45"/>
      <c r="F34" s="45"/>
      <c r="G34" s="45"/>
      <c r="H34" s="45"/>
      <c r="I34" s="45"/>
      <c r="J34" s="45"/>
      <c r="K34" s="45"/>
      <c r="L34" s="45"/>
      <c r="M34" s="45"/>
      <c r="N34" s="45"/>
      <c r="O34" s="45"/>
      <c r="P34" s="51"/>
      <c r="Q34" s="52"/>
      <c r="R34" s="53"/>
      <c r="S34" s="54"/>
      <c r="T34" s="53"/>
      <c r="U34" s="55"/>
      <c r="V34" s="54"/>
      <c r="W34" s="48">
        <f>ROW()</f>
        <v>34</v>
      </c>
      <c r="X34" s="48" t="b">
        <f t="shared" si="48"/>
        <v>0</v>
      </c>
      <c r="Y34" s="48" t="b">
        <f t="shared" ca="1" si="49"/>
        <v>0</v>
      </c>
      <c r="Z34" s="48">
        <f t="shared" si="18"/>
        <v>0</v>
      </c>
      <c r="AA34" s="48" t="b">
        <f t="shared" si="50"/>
        <v>0</v>
      </c>
      <c r="AB34" s="48" t="b">
        <f t="shared" si="51"/>
        <v>0</v>
      </c>
      <c r="AC34" s="48" t="b">
        <f t="shared" si="51"/>
        <v>0</v>
      </c>
      <c r="AD34" s="48" t="b">
        <f t="shared" si="52"/>
        <v>0</v>
      </c>
      <c r="AE34" s="48" t="b">
        <f t="shared" si="19"/>
        <v>1</v>
      </c>
      <c r="AF34" s="48" t="b">
        <f t="shared" si="20"/>
        <v>0</v>
      </c>
      <c r="AG34" s="48" t="b">
        <f t="shared" si="53"/>
        <v>0</v>
      </c>
      <c r="AH34" s="48" t="b">
        <f t="shared" si="7"/>
        <v>0</v>
      </c>
      <c r="AI34" s="48" t="b">
        <f t="shared" si="21"/>
        <v>0</v>
      </c>
      <c r="AJ34" s="48" t="b">
        <f t="shared" si="54"/>
        <v>0</v>
      </c>
      <c r="AK34" s="48" t="str">
        <f t="shared" si="59"/>
        <v xml:space="preserve">  </v>
      </c>
      <c r="AL34" s="49"/>
      <c r="AM34" s="48">
        <f t="shared" si="56"/>
        <v>33</v>
      </c>
      <c r="AN34" s="48">
        <f t="shared" ca="1" si="60"/>
        <v>0</v>
      </c>
      <c r="AO34" s="48">
        <f t="shared" ca="1" si="60"/>
        <v>0</v>
      </c>
      <c r="AP34" s="48" t="str">
        <f t="shared" ca="1" si="60"/>
        <v xml:space="preserve">  </v>
      </c>
      <c r="AQ34" s="48" t="b">
        <f t="shared" ca="1" si="47"/>
        <v>0</v>
      </c>
      <c r="AR34" s="48" t="b">
        <f t="shared" ca="1" si="13"/>
        <v>0</v>
      </c>
      <c r="AS34" s="48" t="b">
        <f t="shared" ca="1" si="14"/>
        <v>0</v>
      </c>
      <c r="AT34" s="49"/>
      <c r="AU34" s="48">
        <f t="shared" ca="1" si="22"/>
        <v>0</v>
      </c>
      <c r="AV34" s="50">
        <f t="array" aca="1" ref="AV34" ca="1">INDEX(
  RawActorName,
  MATCH(
    TRUE,
    IF(
      MAX(
          NOT(COUNTIF(INDIRECT(ADDRESS(ActorHeaderRow,COLUMN())&amp;":"&amp;ADDRESS(ROW()-1,COLUMN())),RawActorName)) *
          RawActorReverseSortOrderActorSelect)
        =RawActorReverseSortOrder,
      TRUE,
      FALSE),
    0
  )
)</f>
        <v>0</v>
      </c>
      <c r="AW34" s="48">
        <f t="shared" ca="1" si="23"/>
        <v>0</v>
      </c>
      <c r="AX34" s="50">
        <f t="array" aca="1" ref="AX34" ca="1">INDEX(
  RawActorName,
  MATCH(
    TRUE,
    IF(
      MAX(
          NOT(COUNTIF(INDIRECT(ADDRESS(ActorHeaderRow,COLUMN())&amp;":"&amp;ADDRESS(ROW()-1,COLUMN())),RawActorName)) *
          RawActorReverseSortOrderFavoredUserSelect)
        =RawActorReverseSortOrder,
      TRUE,
      FALSE),
    0
  )
)</f>
        <v>0</v>
      </c>
      <c r="AY34" s="48">
        <f t="shared" ca="1" si="24"/>
        <v>0</v>
      </c>
      <c r="AZ34" s="50">
        <f t="array" aca="1" ref="AZ34" ca="1">INDEX(
  RawActorName,
  MATCH(
    TRUE,
    IF(
      MAX(
          NOT(COUNTIF(INDIRECT(ADDRESS(ActorHeaderRow,COLUMN())&amp;":"&amp;ADDRESS(ROW()-1,COLUMN())),RawActorName)) *
          RawActorReverseSortOrderAttackerSelect)
        =RawActorReverseSortOrder,
      TRUE,
      FALSE),
    0
  )
)</f>
        <v>0</v>
      </c>
      <c r="BA34" s="48">
        <f t="shared" ca="1" si="25"/>
        <v>0</v>
      </c>
      <c r="BB34" s="50">
        <f t="array" aca="1" ref="BB34" ca="1">INDEX(
  RawActorName,
  MATCH(
    TRUE,
    IF(
      MAX(
          NOT(COUNTIF(INDIRECT(ADDRESS(ActorHeaderRow,COLUMN())&amp;":"&amp;ADDRESS(ROW()-1,COLUMN())),RawActorName)) *
          RawActorReverseSortOrderSharedSelect)
        =RawActorReverseSortOrder,
      TRUE,
      FALSE),
    0
  )
)</f>
        <v>0</v>
      </c>
      <c r="BC34" s="104" t="b">
        <f t="shared" ca="1" si="26"/>
        <v>0</v>
      </c>
      <c r="BD34" s="106" t="b">
        <f t="shared" ca="1" si="27"/>
        <v>0</v>
      </c>
      <c r="BE34" s="106" t="b">
        <f t="shared" ca="1" si="27"/>
        <v>0</v>
      </c>
      <c r="BF34" s="106" t="b">
        <f t="shared" ca="1" si="27"/>
        <v>0</v>
      </c>
      <c r="BG34" s="48" t="b">
        <f t="shared" ca="1" si="16"/>
        <v>0</v>
      </c>
      <c r="BH34" s="101" t="b">
        <f t="shared" ca="1" si="28"/>
        <v>0</v>
      </c>
      <c r="BI34" s="100" t="b">
        <f t="shared" ca="1" si="29"/>
        <v>0</v>
      </c>
      <c r="BJ34" s="48" t="b">
        <f t="shared" ca="1" si="30"/>
        <v>0</v>
      </c>
      <c r="BK34" s="48" t="b">
        <f t="shared" ca="1" si="31"/>
        <v>0</v>
      </c>
      <c r="BL34" s="48" t="b">
        <f t="shared" ca="1" si="32"/>
        <v>0</v>
      </c>
      <c r="BM34" s="48" t="b">
        <f t="shared" ca="1" si="33"/>
        <v>0</v>
      </c>
      <c r="BN34" s="101" t="b">
        <f t="shared" ca="1" si="34"/>
        <v>0</v>
      </c>
    </row>
    <row r="35" spans="1:66">
      <c r="A35" s="43"/>
      <c r="B35" s="44"/>
      <c r="C35" s="44"/>
      <c r="D35" s="45"/>
      <c r="E35" s="45"/>
      <c r="F35" s="45"/>
      <c r="G35" s="45"/>
      <c r="H35" s="45"/>
      <c r="I35" s="45"/>
      <c r="J35" s="45"/>
      <c r="K35" s="45"/>
      <c r="L35" s="45"/>
      <c r="M35" s="45"/>
      <c r="N35" s="45"/>
      <c r="O35" s="45"/>
      <c r="P35" s="51"/>
      <c r="Q35" s="52"/>
      <c r="R35" s="53"/>
      <c r="S35" s="54"/>
      <c r="T35" s="53"/>
      <c r="U35" s="55"/>
      <c r="V35" s="54"/>
      <c r="W35" s="48">
        <f>ROW()</f>
        <v>35</v>
      </c>
      <c r="X35" s="48" t="b">
        <f t="shared" si="48"/>
        <v>0</v>
      </c>
      <c r="Y35" s="48" t="b">
        <f t="shared" ca="1" si="49"/>
        <v>0</v>
      </c>
      <c r="Z35" s="48">
        <f t="shared" si="18"/>
        <v>0</v>
      </c>
      <c r="AA35" s="48" t="b">
        <f t="shared" si="50"/>
        <v>0</v>
      </c>
      <c r="AB35" s="48" t="b">
        <f t="shared" si="51"/>
        <v>0</v>
      </c>
      <c r="AC35" s="48" t="b">
        <f t="shared" si="51"/>
        <v>0</v>
      </c>
      <c r="AD35" s="48" t="b">
        <f t="shared" si="52"/>
        <v>0</v>
      </c>
      <c r="AE35" s="48" t="b">
        <f t="shared" si="19"/>
        <v>1</v>
      </c>
      <c r="AF35" s="48" t="b">
        <f t="shared" si="20"/>
        <v>0</v>
      </c>
      <c r="AG35" s="48" t="b">
        <f t="shared" si="53"/>
        <v>0</v>
      </c>
      <c r="AH35" s="48" t="b">
        <f t="shared" si="7"/>
        <v>0</v>
      </c>
      <c r="AI35" s="48" t="b">
        <f t="shared" si="21"/>
        <v>0</v>
      </c>
      <c r="AJ35" s="48" t="b">
        <f t="shared" si="54"/>
        <v>0</v>
      </c>
      <c r="AK35" s="48" t="str">
        <f t="shared" si="59"/>
        <v xml:space="preserve">  </v>
      </c>
      <c r="AL35" s="49"/>
      <c r="AM35" s="48">
        <f t="shared" si="56"/>
        <v>34</v>
      </c>
      <c r="AN35" s="48">
        <f t="shared" ca="1" si="60"/>
        <v>0</v>
      </c>
      <c r="AO35" s="48">
        <f t="shared" ca="1" si="60"/>
        <v>0</v>
      </c>
      <c r="AP35" s="48" t="str">
        <f t="shared" ca="1" si="60"/>
        <v xml:space="preserve">  </v>
      </c>
      <c r="AQ35" s="48" t="b">
        <f t="shared" ca="1" si="47"/>
        <v>0</v>
      </c>
      <c r="AR35" s="48" t="b">
        <f t="shared" ca="1" si="13"/>
        <v>0</v>
      </c>
      <c r="AS35" s="48" t="b">
        <f t="shared" ca="1" si="14"/>
        <v>0</v>
      </c>
      <c r="AT35" s="49"/>
      <c r="AU35" s="48">
        <f t="shared" ca="1" si="22"/>
        <v>0</v>
      </c>
      <c r="AV35" s="50">
        <f t="array" aca="1" ref="AV35" ca="1">INDEX(
  RawActorName,
  MATCH(
    TRUE,
    IF(
      MAX(
          NOT(COUNTIF(INDIRECT(ADDRESS(ActorHeaderRow,COLUMN())&amp;":"&amp;ADDRESS(ROW()-1,COLUMN())),RawActorName)) *
          RawActorReverseSortOrderActorSelect)
        =RawActorReverseSortOrder,
      TRUE,
      FALSE),
    0
  )
)</f>
        <v>0</v>
      </c>
      <c r="AW35" s="48">
        <f t="shared" ca="1" si="23"/>
        <v>0</v>
      </c>
      <c r="AX35" s="50">
        <f t="array" aca="1" ref="AX35" ca="1">INDEX(
  RawActorName,
  MATCH(
    TRUE,
    IF(
      MAX(
          NOT(COUNTIF(INDIRECT(ADDRESS(ActorHeaderRow,COLUMN())&amp;":"&amp;ADDRESS(ROW()-1,COLUMN())),RawActorName)) *
          RawActorReverseSortOrderFavoredUserSelect)
        =RawActorReverseSortOrder,
      TRUE,
      FALSE),
    0
  )
)</f>
        <v>0</v>
      </c>
      <c r="AY35" s="48">
        <f t="shared" ca="1" si="24"/>
        <v>0</v>
      </c>
      <c r="AZ35" s="50">
        <f t="array" aca="1" ref="AZ35" ca="1">INDEX(
  RawActorName,
  MATCH(
    TRUE,
    IF(
      MAX(
          NOT(COUNTIF(INDIRECT(ADDRESS(ActorHeaderRow,COLUMN())&amp;":"&amp;ADDRESS(ROW()-1,COLUMN())),RawActorName)) *
          RawActorReverseSortOrderAttackerSelect)
        =RawActorReverseSortOrder,
      TRUE,
      FALSE),
    0
  )
)</f>
        <v>0</v>
      </c>
      <c r="BA35" s="48">
        <f t="shared" ca="1" si="25"/>
        <v>0</v>
      </c>
      <c r="BB35" s="50">
        <f t="array" aca="1" ref="BB35" ca="1">INDEX(
  RawActorName,
  MATCH(
    TRUE,
    IF(
      MAX(
          NOT(COUNTIF(INDIRECT(ADDRESS(ActorHeaderRow,COLUMN())&amp;":"&amp;ADDRESS(ROW()-1,COLUMN())),RawActorName)) *
          RawActorReverseSortOrderSharedSelect)
        =RawActorReverseSortOrder,
      TRUE,
      FALSE),
    0
  )
)</f>
        <v>0</v>
      </c>
      <c r="BC35" s="104" t="b">
        <f t="shared" ca="1" si="26"/>
        <v>0</v>
      </c>
      <c r="BD35" s="106" t="b">
        <f t="shared" ca="1" si="27"/>
        <v>0</v>
      </c>
      <c r="BE35" s="106" t="b">
        <f t="shared" ca="1" si="27"/>
        <v>0</v>
      </c>
      <c r="BF35" s="106" t="b">
        <f t="shared" ca="1" si="27"/>
        <v>0</v>
      </c>
      <c r="BG35" s="48" t="b">
        <f t="shared" ca="1" si="16"/>
        <v>0</v>
      </c>
      <c r="BH35" s="101" t="b">
        <f t="shared" ca="1" si="28"/>
        <v>0</v>
      </c>
      <c r="BI35" s="100" t="b">
        <f t="shared" ca="1" si="29"/>
        <v>0</v>
      </c>
      <c r="BJ35" s="48" t="b">
        <f t="shared" ca="1" si="30"/>
        <v>0</v>
      </c>
      <c r="BK35" s="48" t="b">
        <f t="shared" ca="1" si="31"/>
        <v>0</v>
      </c>
      <c r="BL35" s="48" t="b">
        <f t="shared" ca="1" si="32"/>
        <v>0</v>
      </c>
      <c r="BM35" s="48" t="b">
        <f t="shared" ca="1" si="33"/>
        <v>0</v>
      </c>
      <c r="BN35" s="101" t="b">
        <f t="shared" ca="1" si="34"/>
        <v>0</v>
      </c>
    </row>
    <row r="36" spans="1:66">
      <c r="A36" s="43"/>
      <c r="B36" s="44"/>
      <c r="C36" s="44"/>
      <c r="D36" s="45"/>
      <c r="E36" s="45"/>
      <c r="F36" s="45"/>
      <c r="G36" s="45"/>
      <c r="H36" s="45"/>
      <c r="I36" s="45"/>
      <c r="J36" s="45"/>
      <c r="K36" s="45"/>
      <c r="L36" s="45"/>
      <c r="M36" s="45"/>
      <c r="N36" s="45"/>
      <c r="O36" s="45"/>
      <c r="P36" s="51"/>
      <c r="Q36" s="52"/>
      <c r="R36" s="53"/>
      <c r="S36" s="54"/>
      <c r="T36" s="53"/>
      <c r="U36" s="55"/>
      <c r="V36" s="54"/>
      <c r="W36" s="48">
        <f>ROW()</f>
        <v>36</v>
      </c>
      <c r="X36" s="48" t="b">
        <f t="shared" si="48"/>
        <v>0</v>
      </c>
      <c r="Y36" s="48" t="b">
        <f t="shared" ca="1" si="49"/>
        <v>0</v>
      </c>
      <c r="Z36" s="48">
        <f t="shared" si="18"/>
        <v>0</v>
      </c>
      <c r="AA36" s="48" t="b">
        <f t="shared" si="50"/>
        <v>0</v>
      </c>
      <c r="AB36" s="48" t="b">
        <f t="shared" si="51"/>
        <v>0</v>
      </c>
      <c r="AC36" s="48" t="b">
        <f t="shared" si="51"/>
        <v>0</v>
      </c>
      <c r="AD36" s="48" t="b">
        <f t="shared" si="52"/>
        <v>0</v>
      </c>
      <c r="AE36" s="48" t="b">
        <f t="shared" si="19"/>
        <v>1</v>
      </c>
      <c r="AF36" s="48" t="b">
        <f t="shared" si="20"/>
        <v>0</v>
      </c>
      <c r="AG36" s="48" t="b">
        <f t="shared" si="53"/>
        <v>0</v>
      </c>
      <c r="AH36" s="48" t="b">
        <f t="shared" si="7"/>
        <v>0</v>
      </c>
      <c r="AI36" s="48" t="b">
        <f t="shared" si="21"/>
        <v>0</v>
      </c>
      <c r="AJ36" s="48" t="b">
        <f t="shared" si="54"/>
        <v>0</v>
      </c>
      <c r="AK36" s="48" t="str">
        <f t="shared" si="59"/>
        <v xml:space="preserve">  </v>
      </c>
      <c r="AL36" s="49"/>
      <c r="AM36" s="48">
        <f t="shared" si="56"/>
        <v>35</v>
      </c>
      <c r="AN36" s="48">
        <f t="shared" ca="1" si="60"/>
        <v>0</v>
      </c>
      <c r="AO36" s="48">
        <f t="shared" ca="1" si="60"/>
        <v>0</v>
      </c>
      <c r="AP36" s="48" t="str">
        <f t="shared" ca="1" si="60"/>
        <v xml:space="preserve">  </v>
      </c>
      <c r="AQ36" s="48" t="b">
        <f t="shared" ca="1" si="47"/>
        <v>0</v>
      </c>
      <c r="AR36" s="48" t="b">
        <f t="shared" ca="1" si="13"/>
        <v>0</v>
      </c>
      <c r="AS36" s="48" t="b">
        <f t="shared" ca="1" si="14"/>
        <v>0</v>
      </c>
      <c r="AT36" s="49"/>
      <c r="AU36" s="48">
        <f t="shared" ca="1" si="22"/>
        <v>0</v>
      </c>
      <c r="AV36" s="50">
        <f t="array" aca="1" ref="AV36" ca="1">INDEX(
  RawActorName,
  MATCH(
    TRUE,
    IF(
      MAX(
          NOT(COUNTIF(INDIRECT(ADDRESS(ActorHeaderRow,COLUMN())&amp;":"&amp;ADDRESS(ROW()-1,COLUMN())),RawActorName)) *
          RawActorReverseSortOrderActorSelect)
        =RawActorReverseSortOrder,
      TRUE,
      FALSE),
    0
  )
)</f>
        <v>0</v>
      </c>
      <c r="AW36" s="48">
        <f t="shared" ca="1" si="23"/>
        <v>0</v>
      </c>
      <c r="AX36" s="50">
        <f t="array" aca="1" ref="AX36" ca="1">INDEX(
  RawActorName,
  MATCH(
    TRUE,
    IF(
      MAX(
          NOT(COUNTIF(INDIRECT(ADDRESS(ActorHeaderRow,COLUMN())&amp;":"&amp;ADDRESS(ROW()-1,COLUMN())),RawActorName)) *
          RawActorReverseSortOrderFavoredUserSelect)
        =RawActorReverseSortOrder,
      TRUE,
      FALSE),
    0
  )
)</f>
        <v>0</v>
      </c>
      <c r="AY36" s="48">
        <f t="shared" ca="1" si="24"/>
        <v>0</v>
      </c>
      <c r="AZ36" s="50">
        <f t="array" aca="1" ref="AZ36" ca="1">INDEX(
  RawActorName,
  MATCH(
    TRUE,
    IF(
      MAX(
          NOT(COUNTIF(INDIRECT(ADDRESS(ActorHeaderRow,COLUMN())&amp;":"&amp;ADDRESS(ROW()-1,COLUMN())),RawActorName)) *
          RawActorReverseSortOrderAttackerSelect)
        =RawActorReverseSortOrder,
      TRUE,
      FALSE),
    0
  )
)</f>
        <v>0</v>
      </c>
      <c r="BA36" s="48">
        <f t="shared" ca="1" si="25"/>
        <v>0</v>
      </c>
      <c r="BB36" s="50">
        <f t="array" aca="1" ref="BB36" ca="1">INDEX(
  RawActorName,
  MATCH(
    TRUE,
    IF(
      MAX(
          NOT(COUNTIF(INDIRECT(ADDRESS(ActorHeaderRow,COLUMN())&amp;":"&amp;ADDRESS(ROW()-1,COLUMN())),RawActorName)) *
          RawActorReverseSortOrderSharedSelect)
        =RawActorReverseSortOrder,
      TRUE,
      FALSE),
    0
  )
)</f>
        <v>0</v>
      </c>
      <c r="BC36" s="104" t="b">
        <f t="shared" ca="1" si="26"/>
        <v>0</v>
      </c>
      <c r="BD36" s="106" t="b">
        <f t="shared" ca="1" si="27"/>
        <v>0</v>
      </c>
      <c r="BE36" s="106" t="b">
        <f t="shared" ca="1" si="27"/>
        <v>0</v>
      </c>
      <c r="BF36" s="106" t="b">
        <f t="shared" ca="1" si="27"/>
        <v>0</v>
      </c>
      <c r="BG36" s="48" t="b">
        <f t="shared" ca="1" si="16"/>
        <v>0</v>
      </c>
      <c r="BH36" s="101" t="b">
        <f t="shared" ca="1" si="28"/>
        <v>0</v>
      </c>
      <c r="BI36" s="100" t="b">
        <f t="shared" ca="1" si="29"/>
        <v>0</v>
      </c>
      <c r="BJ36" s="48" t="b">
        <f t="shared" ca="1" si="30"/>
        <v>0</v>
      </c>
      <c r="BK36" s="48" t="b">
        <f t="shared" ca="1" si="31"/>
        <v>0</v>
      </c>
      <c r="BL36" s="48" t="b">
        <f t="shared" ca="1" si="32"/>
        <v>0</v>
      </c>
      <c r="BM36" s="48" t="b">
        <f t="shared" ca="1" si="33"/>
        <v>0</v>
      </c>
      <c r="BN36" s="101" t="b">
        <f t="shared" ca="1" si="34"/>
        <v>0</v>
      </c>
    </row>
    <row r="37" spans="1:66">
      <c r="A37" s="43"/>
      <c r="B37" s="44"/>
      <c r="C37" s="44"/>
      <c r="D37" s="45"/>
      <c r="E37" s="45"/>
      <c r="F37" s="45"/>
      <c r="G37" s="45"/>
      <c r="H37" s="45"/>
      <c r="I37" s="45"/>
      <c r="J37" s="45"/>
      <c r="K37" s="45"/>
      <c r="L37" s="45"/>
      <c r="M37" s="45"/>
      <c r="N37" s="45"/>
      <c r="O37" s="45"/>
      <c r="P37" s="51"/>
      <c r="Q37" s="52"/>
      <c r="R37" s="53"/>
      <c r="S37" s="54"/>
      <c r="T37" s="53"/>
      <c r="U37" s="55"/>
      <c r="V37" s="54"/>
      <c r="W37" s="48">
        <f>ROW()</f>
        <v>37</v>
      </c>
      <c r="X37" s="48" t="b">
        <f t="shared" si="48"/>
        <v>0</v>
      </c>
      <c r="Y37" s="48" t="b">
        <f t="shared" ca="1" si="49"/>
        <v>0</v>
      </c>
      <c r="Z37" s="48">
        <f t="shared" si="18"/>
        <v>0</v>
      </c>
      <c r="AA37" s="48" t="b">
        <f t="shared" si="50"/>
        <v>0</v>
      </c>
      <c r="AB37" s="48" t="b">
        <f t="shared" si="51"/>
        <v>0</v>
      </c>
      <c r="AC37" s="48" t="b">
        <f t="shared" si="51"/>
        <v>0</v>
      </c>
      <c r="AD37" s="48" t="b">
        <f t="shared" si="52"/>
        <v>0</v>
      </c>
      <c r="AE37" s="48" t="b">
        <f t="shared" si="19"/>
        <v>1</v>
      </c>
      <c r="AF37" s="48" t="b">
        <f t="shared" si="20"/>
        <v>0</v>
      </c>
      <c r="AG37" s="48" t="b">
        <f t="shared" si="53"/>
        <v>0</v>
      </c>
      <c r="AH37" s="48" t="b">
        <f t="shared" si="7"/>
        <v>0</v>
      </c>
      <c r="AI37" s="48" t="b">
        <f t="shared" si="21"/>
        <v>0</v>
      </c>
      <c r="AJ37" s="48" t="b">
        <f t="shared" si="54"/>
        <v>0</v>
      </c>
      <c r="AK37" s="48" t="str">
        <f t="shared" si="59"/>
        <v xml:space="preserve">  </v>
      </c>
      <c r="AL37" s="49"/>
      <c r="AM37" s="48">
        <f t="shared" si="56"/>
        <v>36</v>
      </c>
      <c r="AN37" s="48">
        <f t="shared" ca="1" si="60"/>
        <v>0</v>
      </c>
      <c r="AO37" s="48">
        <f t="shared" ca="1" si="60"/>
        <v>0</v>
      </c>
      <c r="AP37" s="48" t="str">
        <f t="shared" ca="1" si="60"/>
        <v xml:space="preserve">  </v>
      </c>
      <c r="AQ37" s="48" t="b">
        <f t="shared" ca="1" si="47"/>
        <v>0</v>
      </c>
      <c r="AR37" s="48" t="b">
        <f t="shared" ca="1" si="13"/>
        <v>0</v>
      </c>
      <c r="AS37" s="48" t="b">
        <f t="shared" ca="1" si="14"/>
        <v>0</v>
      </c>
      <c r="AT37" s="49"/>
      <c r="AU37" s="48">
        <f t="shared" ca="1" si="22"/>
        <v>0</v>
      </c>
      <c r="AV37" s="50">
        <f t="array" aca="1" ref="AV37" ca="1">INDEX(
  RawActorName,
  MATCH(
    TRUE,
    IF(
      MAX(
          NOT(COUNTIF(INDIRECT(ADDRESS(ActorHeaderRow,COLUMN())&amp;":"&amp;ADDRESS(ROW()-1,COLUMN())),RawActorName)) *
          RawActorReverseSortOrderActorSelect)
        =RawActorReverseSortOrder,
      TRUE,
      FALSE),
    0
  )
)</f>
        <v>0</v>
      </c>
      <c r="AW37" s="48">
        <f t="shared" ca="1" si="23"/>
        <v>0</v>
      </c>
      <c r="AX37" s="50">
        <f t="array" aca="1" ref="AX37" ca="1">INDEX(
  RawActorName,
  MATCH(
    TRUE,
    IF(
      MAX(
          NOT(COUNTIF(INDIRECT(ADDRESS(ActorHeaderRow,COLUMN())&amp;":"&amp;ADDRESS(ROW()-1,COLUMN())),RawActorName)) *
          RawActorReverseSortOrderFavoredUserSelect)
        =RawActorReverseSortOrder,
      TRUE,
      FALSE),
    0
  )
)</f>
        <v>0</v>
      </c>
      <c r="AY37" s="48">
        <f t="shared" ca="1" si="24"/>
        <v>0</v>
      </c>
      <c r="AZ37" s="50">
        <f t="array" aca="1" ref="AZ37" ca="1">INDEX(
  RawActorName,
  MATCH(
    TRUE,
    IF(
      MAX(
          NOT(COUNTIF(INDIRECT(ADDRESS(ActorHeaderRow,COLUMN())&amp;":"&amp;ADDRESS(ROW()-1,COLUMN())),RawActorName)) *
          RawActorReverseSortOrderAttackerSelect)
        =RawActorReverseSortOrder,
      TRUE,
      FALSE),
    0
  )
)</f>
        <v>0</v>
      </c>
      <c r="BA37" s="48">
        <f t="shared" ca="1" si="25"/>
        <v>0</v>
      </c>
      <c r="BB37" s="50">
        <f t="array" aca="1" ref="BB37" ca="1">INDEX(
  RawActorName,
  MATCH(
    TRUE,
    IF(
      MAX(
          NOT(COUNTIF(INDIRECT(ADDRESS(ActorHeaderRow,COLUMN())&amp;":"&amp;ADDRESS(ROW()-1,COLUMN())),RawActorName)) *
          RawActorReverseSortOrderSharedSelect)
        =RawActorReverseSortOrder,
      TRUE,
      FALSE),
    0
  )
)</f>
        <v>0</v>
      </c>
      <c r="BC37" s="104" t="b">
        <f t="shared" ca="1" si="26"/>
        <v>0</v>
      </c>
      <c r="BD37" s="106" t="b">
        <f t="shared" ca="1" si="27"/>
        <v>0</v>
      </c>
      <c r="BE37" s="106" t="b">
        <f t="shared" ca="1" si="27"/>
        <v>0</v>
      </c>
      <c r="BF37" s="106" t="b">
        <f t="shared" ca="1" si="27"/>
        <v>0</v>
      </c>
      <c r="BG37" s="48" t="b">
        <f t="shared" ca="1" si="16"/>
        <v>0</v>
      </c>
      <c r="BH37" s="101" t="b">
        <f t="shared" ca="1" si="28"/>
        <v>0</v>
      </c>
      <c r="BI37" s="100" t="b">
        <f t="shared" ca="1" si="29"/>
        <v>0</v>
      </c>
      <c r="BJ37" s="48" t="b">
        <f t="shared" ca="1" si="30"/>
        <v>0</v>
      </c>
      <c r="BK37" s="48" t="b">
        <f t="shared" ca="1" si="31"/>
        <v>0</v>
      </c>
      <c r="BL37" s="48" t="b">
        <f t="shared" ca="1" si="32"/>
        <v>0</v>
      </c>
      <c r="BM37" s="48" t="b">
        <f t="shared" ca="1" si="33"/>
        <v>0</v>
      </c>
      <c r="BN37" s="101" t="b">
        <f t="shared" ca="1" si="34"/>
        <v>0</v>
      </c>
    </row>
    <row r="38" spans="1:66">
      <c r="A38" s="43"/>
      <c r="B38" s="44"/>
      <c r="C38" s="44"/>
      <c r="D38" s="45"/>
      <c r="E38" s="45"/>
      <c r="F38" s="45"/>
      <c r="G38" s="45"/>
      <c r="H38" s="45"/>
      <c r="I38" s="45"/>
      <c r="J38" s="45"/>
      <c r="K38" s="45"/>
      <c r="L38" s="45"/>
      <c r="M38" s="45"/>
      <c r="N38" s="45"/>
      <c r="O38" s="45"/>
      <c r="P38" s="51"/>
      <c r="Q38" s="52"/>
      <c r="R38" s="53"/>
      <c r="S38" s="54"/>
      <c r="T38" s="53"/>
      <c r="U38" s="55"/>
      <c r="V38" s="54"/>
      <c r="W38" s="48">
        <f>ROW()</f>
        <v>38</v>
      </c>
      <c r="X38" s="48" t="b">
        <f t="shared" si="48"/>
        <v>0</v>
      </c>
      <c r="Y38" s="48" t="b">
        <f t="shared" ca="1" si="49"/>
        <v>0</v>
      </c>
      <c r="Z38" s="48">
        <f t="shared" si="18"/>
        <v>0</v>
      </c>
      <c r="AA38" s="48" t="b">
        <f t="shared" si="50"/>
        <v>0</v>
      </c>
      <c r="AB38" s="48" t="b">
        <f t="shared" si="51"/>
        <v>0</v>
      </c>
      <c r="AC38" s="48" t="b">
        <f t="shared" si="51"/>
        <v>0</v>
      </c>
      <c r="AD38" s="48" t="b">
        <f t="shared" si="52"/>
        <v>0</v>
      </c>
      <c r="AE38" s="48" t="b">
        <f t="shared" si="19"/>
        <v>1</v>
      </c>
      <c r="AF38" s="48" t="b">
        <f t="shared" si="20"/>
        <v>0</v>
      </c>
      <c r="AG38" s="48" t="b">
        <f t="shared" si="53"/>
        <v>0</v>
      </c>
      <c r="AH38" s="48" t="b">
        <f t="shared" si="7"/>
        <v>0</v>
      </c>
      <c r="AI38" s="48" t="b">
        <f t="shared" si="21"/>
        <v>0</v>
      </c>
      <c r="AJ38" s="48" t="b">
        <f t="shared" si="54"/>
        <v>0</v>
      </c>
      <c r="AK38" s="48" t="str">
        <f t="shared" si="59"/>
        <v xml:space="preserve">  </v>
      </c>
      <c r="AL38" s="49"/>
      <c r="AM38" s="48">
        <f t="shared" si="56"/>
        <v>37</v>
      </c>
      <c r="AN38" s="48">
        <f t="shared" ca="1" si="60"/>
        <v>0</v>
      </c>
      <c r="AO38" s="48">
        <f t="shared" ca="1" si="60"/>
        <v>0</v>
      </c>
      <c r="AP38" s="48" t="str">
        <f t="shared" ca="1" si="60"/>
        <v xml:space="preserve">  </v>
      </c>
      <c r="AQ38" s="48" t="b">
        <f t="shared" ca="1" si="47"/>
        <v>0</v>
      </c>
      <c r="AR38" s="48" t="b">
        <f t="shared" ca="1" si="13"/>
        <v>0</v>
      </c>
      <c r="AS38" s="48" t="b">
        <f t="shared" ca="1" si="14"/>
        <v>0</v>
      </c>
      <c r="AT38" s="49"/>
      <c r="AU38" s="48">
        <f t="shared" ca="1" si="22"/>
        <v>0</v>
      </c>
      <c r="AV38" s="50">
        <f t="array" aca="1" ref="AV38" ca="1">INDEX(
  RawActorName,
  MATCH(
    TRUE,
    IF(
      MAX(
          NOT(COUNTIF(INDIRECT(ADDRESS(ActorHeaderRow,COLUMN())&amp;":"&amp;ADDRESS(ROW()-1,COLUMN())),RawActorName)) *
          RawActorReverseSortOrderActorSelect)
        =RawActorReverseSortOrder,
      TRUE,
      FALSE),
    0
  )
)</f>
        <v>0</v>
      </c>
      <c r="AW38" s="48">
        <f t="shared" ca="1" si="23"/>
        <v>0</v>
      </c>
      <c r="AX38" s="50">
        <f t="array" aca="1" ref="AX38" ca="1">INDEX(
  RawActorName,
  MATCH(
    TRUE,
    IF(
      MAX(
          NOT(COUNTIF(INDIRECT(ADDRESS(ActorHeaderRow,COLUMN())&amp;":"&amp;ADDRESS(ROW()-1,COLUMN())),RawActorName)) *
          RawActorReverseSortOrderFavoredUserSelect)
        =RawActorReverseSortOrder,
      TRUE,
      FALSE),
    0
  )
)</f>
        <v>0</v>
      </c>
      <c r="AY38" s="48">
        <f t="shared" ca="1" si="24"/>
        <v>0</v>
      </c>
      <c r="AZ38" s="50">
        <f t="array" aca="1" ref="AZ38" ca="1">INDEX(
  RawActorName,
  MATCH(
    TRUE,
    IF(
      MAX(
          NOT(COUNTIF(INDIRECT(ADDRESS(ActorHeaderRow,COLUMN())&amp;":"&amp;ADDRESS(ROW()-1,COLUMN())),RawActorName)) *
          RawActorReverseSortOrderAttackerSelect)
        =RawActorReverseSortOrder,
      TRUE,
      FALSE),
    0
  )
)</f>
        <v>0</v>
      </c>
      <c r="BA38" s="48">
        <f t="shared" ca="1" si="25"/>
        <v>0</v>
      </c>
      <c r="BB38" s="50">
        <f t="array" aca="1" ref="BB38" ca="1">INDEX(
  RawActorName,
  MATCH(
    TRUE,
    IF(
      MAX(
          NOT(COUNTIF(INDIRECT(ADDRESS(ActorHeaderRow,COLUMN())&amp;":"&amp;ADDRESS(ROW()-1,COLUMN())),RawActorName)) *
          RawActorReverseSortOrderSharedSelect)
        =RawActorReverseSortOrder,
      TRUE,
      FALSE),
    0
  )
)</f>
        <v>0</v>
      </c>
      <c r="BC38" s="104" t="b">
        <f t="shared" ca="1" si="26"/>
        <v>0</v>
      </c>
      <c r="BD38" s="106" t="b">
        <f t="shared" ca="1" si="27"/>
        <v>0</v>
      </c>
      <c r="BE38" s="106" t="b">
        <f t="shared" ca="1" si="27"/>
        <v>0</v>
      </c>
      <c r="BF38" s="106" t="b">
        <f t="shared" ca="1" si="27"/>
        <v>0</v>
      </c>
      <c r="BG38" s="48" t="b">
        <f t="shared" ca="1" si="16"/>
        <v>0</v>
      </c>
      <c r="BH38" s="101" t="b">
        <f t="shared" ca="1" si="28"/>
        <v>0</v>
      </c>
      <c r="BI38" s="100" t="b">
        <f t="shared" ca="1" si="29"/>
        <v>0</v>
      </c>
      <c r="BJ38" s="48" t="b">
        <f t="shared" ca="1" si="30"/>
        <v>0</v>
      </c>
      <c r="BK38" s="48" t="b">
        <f t="shared" ca="1" si="31"/>
        <v>0</v>
      </c>
      <c r="BL38" s="48" t="b">
        <f t="shared" ca="1" si="32"/>
        <v>0</v>
      </c>
      <c r="BM38" s="48" t="b">
        <f t="shared" ca="1" si="33"/>
        <v>0</v>
      </c>
      <c r="BN38" s="101" t="b">
        <f t="shared" ca="1" si="34"/>
        <v>0</v>
      </c>
    </row>
    <row r="39" spans="1:66">
      <c r="A39" s="43"/>
      <c r="B39" s="44"/>
      <c r="C39" s="44"/>
      <c r="D39" s="45"/>
      <c r="E39" s="45"/>
      <c r="F39" s="45"/>
      <c r="G39" s="45"/>
      <c r="H39" s="45"/>
      <c r="I39" s="45"/>
      <c r="J39" s="45"/>
      <c r="K39" s="45"/>
      <c r="L39" s="45"/>
      <c r="M39" s="45"/>
      <c r="N39" s="45"/>
      <c r="O39" s="45"/>
      <c r="P39" s="51"/>
      <c r="Q39" s="52"/>
      <c r="R39" s="53"/>
      <c r="S39" s="54"/>
      <c r="T39" s="53"/>
      <c r="U39" s="55"/>
      <c r="V39" s="54"/>
      <c r="W39" s="48">
        <f>ROW()</f>
        <v>39</v>
      </c>
      <c r="X39" s="48" t="b">
        <f t="shared" si="48"/>
        <v>0</v>
      </c>
      <c r="Y39" s="48" t="b">
        <f t="shared" ca="1" si="49"/>
        <v>0</v>
      </c>
      <c r="Z39" s="48">
        <f t="shared" si="18"/>
        <v>0</v>
      </c>
      <c r="AA39" s="48" t="b">
        <f t="shared" si="50"/>
        <v>0</v>
      </c>
      <c r="AB39" s="48" t="b">
        <f t="shared" si="51"/>
        <v>0</v>
      </c>
      <c r="AC39" s="48" t="b">
        <f t="shared" si="51"/>
        <v>0</v>
      </c>
      <c r="AD39" s="48" t="b">
        <f t="shared" si="52"/>
        <v>0</v>
      </c>
      <c r="AE39" s="48" t="b">
        <f t="shared" si="19"/>
        <v>1</v>
      </c>
      <c r="AF39" s="48" t="b">
        <f t="shared" si="20"/>
        <v>0</v>
      </c>
      <c r="AG39" s="48" t="b">
        <f t="shared" si="53"/>
        <v>0</v>
      </c>
      <c r="AH39" s="48" t="b">
        <f t="shared" si="7"/>
        <v>0</v>
      </c>
      <c r="AI39" s="48" t="b">
        <f t="shared" si="21"/>
        <v>0</v>
      </c>
      <c r="AJ39" s="48" t="b">
        <f t="shared" si="54"/>
        <v>0</v>
      </c>
      <c r="AK39" s="48" t="str">
        <f t="shared" si="59"/>
        <v xml:space="preserve">  </v>
      </c>
      <c r="AL39" s="49"/>
      <c r="AM39" s="48">
        <f t="shared" si="56"/>
        <v>38</v>
      </c>
      <c r="AN39" s="48">
        <f t="shared" ca="1" si="60"/>
        <v>0</v>
      </c>
      <c r="AO39" s="48">
        <f t="shared" ca="1" si="60"/>
        <v>0</v>
      </c>
      <c r="AP39" s="48" t="str">
        <f t="shared" ca="1" si="60"/>
        <v xml:space="preserve">  </v>
      </c>
      <c r="AQ39" s="48" t="b">
        <f t="shared" ca="1" si="47"/>
        <v>0</v>
      </c>
      <c r="AR39" s="48" t="b">
        <f t="shared" ca="1" si="13"/>
        <v>0</v>
      </c>
      <c r="AS39" s="48" t="b">
        <f t="shared" ca="1" si="14"/>
        <v>0</v>
      </c>
      <c r="AT39" s="49"/>
      <c r="AU39" s="48">
        <f t="shared" ca="1" si="22"/>
        <v>0</v>
      </c>
      <c r="AV39" s="50">
        <f t="array" aca="1" ref="AV39" ca="1">INDEX(
  RawActorName,
  MATCH(
    TRUE,
    IF(
      MAX(
          NOT(COUNTIF(INDIRECT(ADDRESS(ActorHeaderRow,COLUMN())&amp;":"&amp;ADDRESS(ROW()-1,COLUMN())),RawActorName)) *
          RawActorReverseSortOrderActorSelect)
        =RawActorReverseSortOrder,
      TRUE,
      FALSE),
    0
  )
)</f>
        <v>0</v>
      </c>
      <c r="AW39" s="48">
        <f t="shared" ca="1" si="23"/>
        <v>0</v>
      </c>
      <c r="AX39" s="50">
        <f t="array" aca="1" ref="AX39" ca="1">INDEX(
  RawActorName,
  MATCH(
    TRUE,
    IF(
      MAX(
          NOT(COUNTIF(INDIRECT(ADDRESS(ActorHeaderRow,COLUMN())&amp;":"&amp;ADDRESS(ROW()-1,COLUMN())),RawActorName)) *
          RawActorReverseSortOrderFavoredUserSelect)
        =RawActorReverseSortOrder,
      TRUE,
      FALSE),
    0
  )
)</f>
        <v>0</v>
      </c>
      <c r="AY39" s="48">
        <f t="shared" ca="1" si="24"/>
        <v>0</v>
      </c>
      <c r="AZ39" s="50">
        <f t="array" aca="1" ref="AZ39" ca="1">INDEX(
  RawActorName,
  MATCH(
    TRUE,
    IF(
      MAX(
          NOT(COUNTIF(INDIRECT(ADDRESS(ActorHeaderRow,COLUMN())&amp;":"&amp;ADDRESS(ROW()-1,COLUMN())),RawActorName)) *
          RawActorReverseSortOrderAttackerSelect)
        =RawActorReverseSortOrder,
      TRUE,
      FALSE),
    0
  )
)</f>
        <v>0</v>
      </c>
      <c r="BA39" s="48">
        <f t="shared" ca="1" si="25"/>
        <v>0</v>
      </c>
      <c r="BB39" s="50">
        <f t="array" aca="1" ref="BB39" ca="1">INDEX(
  RawActorName,
  MATCH(
    TRUE,
    IF(
      MAX(
          NOT(COUNTIF(INDIRECT(ADDRESS(ActorHeaderRow,COLUMN())&amp;":"&amp;ADDRESS(ROW()-1,COLUMN())),RawActorName)) *
          RawActorReverseSortOrderSharedSelect)
        =RawActorReverseSortOrder,
      TRUE,
      FALSE),
    0
  )
)</f>
        <v>0</v>
      </c>
      <c r="BC39" s="104" t="b">
        <f t="shared" ca="1" si="26"/>
        <v>0</v>
      </c>
      <c r="BD39" s="106" t="b">
        <f t="shared" ca="1" si="27"/>
        <v>0</v>
      </c>
      <c r="BE39" s="106" t="b">
        <f t="shared" ca="1" si="27"/>
        <v>0</v>
      </c>
      <c r="BF39" s="106" t="b">
        <f t="shared" ca="1" si="27"/>
        <v>0</v>
      </c>
      <c r="BG39" s="48" t="b">
        <f t="shared" ca="1" si="16"/>
        <v>0</v>
      </c>
      <c r="BH39" s="101" t="b">
        <f t="shared" ca="1" si="28"/>
        <v>0</v>
      </c>
      <c r="BI39" s="100" t="b">
        <f t="shared" ca="1" si="29"/>
        <v>0</v>
      </c>
      <c r="BJ39" s="48" t="b">
        <f t="shared" ca="1" si="30"/>
        <v>0</v>
      </c>
      <c r="BK39" s="48" t="b">
        <f t="shared" ca="1" si="31"/>
        <v>0</v>
      </c>
      <c r="BL39" s="48" t="b">
        <f t="shared" ca="1" si="32"/>
        <v>0</v>
      </c>
      <c r="BM39" s="48" t="b">
        <f t="shared" ca="1" si="33"/>
        <v>0</v>
      </c>
      <c r="BN39" s="101" t="b">
        <f t="shared" ca="1" si="34"/>
        <v>0</v>
      </c>
    </row>
    <row r="40" spans="1:66">
      <c r="A40" s="43"/>
      <c r="B40" s="44"/>
      <c r="C40" s="44"/>
      <c r="D40" s="45"/>
      <c r="E40" s="45"/>
      <c r="F40" s="45"/>
      <c r="G40" s="45"/>
      <c r="H40" s="45"/>
      <c r="I40" s="45"/>
      <c r="J40" s="45"/>
      <c r="K40" s="45"/>
      <c r="L40" s="45"/>
      <c r="M40" s="45"/>
      <c r="N40" s="45"/>
      <c r="O40" s="45"/>
      <c r="P40" s="51"/>
      <c r="Q40" s="52"/>
      <c r="R40" s="53"/>
      <c r="S40" s="54"/>
      <c r="T40" s="53"/>
      <c r="U40" s="55"/>
      <c r="V40" s="54"/>
      <c r="W40" s="48">
        <f>ROW()</f>
        <v>40</v>
      </c>
      <c r="X40" s="48" t="b">
        <f t="shared" si="48"/>
        <v>0</v>
      </c>
      <c r="Y40" s="48" t="b">
        <f t="shared" ca="1" si="49"/>
        <v>0</v>
      </c>
      <c r="Z40" s="48">
        <f t="shared" si="18"/>
        <v>0</v>
      </c>
      <c r="AA40" s="48" t="b">
        <f t="shared" si="50"/>
        <v>0</v>
      </c>
      <c r="AB40" s="48" t="b">
        <f t="shared" si="51"/>
        <v>0</v>
      </c>
      <c r="AC40" s="48" t="b">
        <f t="shared" si="51"/>
        <v>0</v>
      </c>
      <c r="AD40" s="48" t="b">
        <f t="shared" si="52"/>
        <v>0</v>
      </c>
      <c r="AE40" s="48" t="b">
        <f t="shared" si="19"/>
        <v>1</v>
      </c>
      <c r="AF40" s="48" t="b">
        <f t="shared" si="20"/>
        <v>0</v>
      </c>
      <c r="AG40" s="48" t="b">
        <f t="shared" si="53"/>
        <v>0</v>
      </c>
      <c r="AH40" s="48" t="b">
        <f t="shared" si="7"/>
        <v>0</v>
      </c>
      <c r="AI40" s="48" t="b">
        <f t="shared" si="21"/>
        <v>0</v>
      </c>
      <c r="AJ40" s="48" t="b">
        <f t="shared" si="54"/>
        <v>0</v>
      </c>
      <c r="AK40" s="48" t="str">
        <f t="shared" si="59"/>
        <v xml:space="preserve">  </v>
      </c>
      <c r="AL40" s="49"/>
      <c r="AM40" s="48">
        <f t="shared" si="56"/>
        <v>39</v>
      </c>
      <c r="AN40" s="48">
        <f t="shared" ca="1" si="60"/>
        <v>0</v>
      </c>
      <c r="AO40" s="48">
        <f t="shared" ca="1" si="60"/>
        <v>0</v>
      </c>
      <c r="AP40" s="48" t="str">
        <f t="shared" ca="1" si="60"/>
        <v xml:space="preserve">  </v>
      </c>
      <c r="AQ40" s="48" t="b">
        <f t="shared" ca="1" si="47"/>
        <v>0</v>
      </c>
      <c r="AR40" s="48" t="b">
        <f t="shared" ca="1" si="13"/>
        <v>0</v>
      </c>
      <c r="AS40" s="48" t="b">
        <f t="shared" ca="1" si="14"/>
        <v>0</v>
      </c>
      <c r="AT40" s="49"/>
      <c r="AU40" s="48">
        <f t="shared" ca="1" si="22"/>
        <v>0</v>
      </c>
      <c r="AV40" s="50">
        <f t="array" aca="1" ref="AV40" ca="1">INDEX(
  RawActorName,
  MATCH(
    TRUE,
    IF(
      MAX(
          NOT(COUNTIF(INDIRECT(ADDRESS(ActorHeaderRow,COLUMN())&amp;":"&amp;ADDRESS(ROW()-1,COLUMN())),RawActorName)) *
          RawActorReverseSortOrderActorSelect)
        =RawActorReverseSortOrder,
      TRUE,
      FALSE),
    0
  )
)</f>
        <v>0</v>
      </c>
      <c r="AW40" s="48">
        <f t="shared" ca="1" si="23"/>
        <v>0</v>
      </c>
      <c r="AX40" s="50">
        <f t="array" aca="1" ref="AX40" ca="1">INDEX(
  RawActorName,
  MATCH(
    TRUE,
    IF(
      MAX(
          NOT(COUNTIF(INDIRECT(ADDRESS(ActorHeaderRow,COLUMN())&amp;":"&amp;ADDRESS(ROW()-1,COLUMN())),RawActorName)) *
          RawActorReverseSortOrderFavoredUserSelect)
        =RawActorReverseSortOrder,
      TRUE,
      FALSE),
    0
  )
)</f>
        <v>0</v>
      </c>
      <c r="AY40" s="48">
        <f t="shared" ca="1" si="24"/>
        <v>0</v>
      </c>
      <c r="AZ40" s="50">
        <f t="array" aca="1" ref="AZ40" ca="1">INDEX(
  RawActorName,
  MATCH(
    TRUE,
    IF(
      MAX(
          NOT(COUNTIF(INDIRECT(ADDRESS(ActorHeaderRow,COLUMN())&amp;":"&amp;ADDRESS(ROW()-1,COLUMN())),RawActorName)) *
          RawActorReverseSortOrderAttackerSelect)
        =RawActorReverseSortOrder,
      TRUE,
      FALSE),
    0
  )
)</f>
        <v>0</v>
      </c>
      <c r="BA40" s="48">
        <f t="shared" ca="1" si="25"/>
        <v>0</v>
      </c>
      <c r="BB40" s="50">
        <f t="array" aca="1" ref="BB40" ca="1">INDEX(
  RawActorName,
  MATCH(
    TRUE,
    IF(
      MAX(
          NOT(COUNTIF(INDIRECT(ADDRESS(ActorHeaderRow,COLUMN())&amp;":"&amp;ADDRESS(ROW()-1,COLUMN())),RawActorName)) *
          RawActorReverseSortOrderSharedSelect)
        =RawActorReverseSortOrder,
      TRUE,
      FALSE),
    0
  )
)</f>
        <v>0</v>
      </c>
      <c r="BC40" s="104" t="b">
        <f t="shared" ca="1" si="26"/>
        <v>0</v>
      </c>
      <c r="BD40" s="106" t="b">
        <f t="shared" ca="1" si="27"/>
        <v>0</v>
      </c>
      <c r="BE40" s="106" t="b">
        <f t="shared" ca="1" si="27"/>
        <v>0</v>
      </c>
      <c r="BF40" s="106" t="b">
        <f t="shared" ca="1" si="27"/>
        <v>0</v>
      </c>
      <c r="BG40" s="48" t="b">
        <f t="shared" ca="1" si="16"/>
        <v>0</v>
      </c>
      <c r="BH40" s="101" t="b">
        <f t="shared" ca="1" si="28"/>
        <v>0</v>
      </c>
      <c r="BI40" s="100" t="b">
        <f t="shared" ca="1" si="29"/>
        <v>0</v>
      </c>
      <c r="BJ40" s="48" t="b">
        <f t="shared" ca="1" si="30"/>
        <v>0</v>
      </c>
      <c r="BK40" s="48" t="b">
        <f t="shared" ca="1" si="31"/>
        <v>0</v>
      </c>
      <c r="BL40" s="48" t="b">
        <f t="shared" ca="1" si="32"/>
        <v>0</v>
      </c>
      <c r="BM40" s="48" t="b">
        <f t="shared" ca="1" si="33"/>
        <v>0</v>
      </c>
      <c r="BN40" s="101" t="b">
        <f t="shared" ca="1" si="34"/>
        <v>0</v>
      </c>
    </row>
    <row r="41" spans="1:66">
      <c r="A41" s="43"/>
      <c r="B41" s="44"/>
      <c r="C41" s="44"/>
      <c r="D41" s="45"/>
      <c r="E41" s="45"/>
      <c r="F41" s="45"/>
      <c r="G41" s="45"/>
      <c r="H41" s="45"/>
      <c r="I41" s="45"/>
      <c r="J41" s="45"/>
      <c r="K41" s="45"/>
      <c r="L41" s="45"/>
      <c r="M41" s="45"/>
      <c r="N41" s="45"/>
      <c r="O41" s="45"/>
      <c r="P41" s="51"/>
      <c r="Q41" s="52"/>
      <c r="R41" s="53"/>
      <c r="S41" s="54"/>
      <c r="T41" s="53"/>
      <c r="U41" s="55"/>
      <c r="V41" s="54"/>
      <c r="W41" s="48">
        <f>ROW()</f>
        <v>41</v>
      </c>
      <c r="X41" s="48" t="b">
        <f t="shared" si="48"/>
        <v>0</v>
      </c>
      <c r="Y41" s="48" t="b">
        <f t="shared" ca="1" si="49"/>
        <v>0</v>
      </c>
      <c r="Z41" s="48">
        <f t="shared" si="18"/>
        <v>0</v>
      </c>
      <c r="AA41" s="48" t="b">
        <f t="shared" si="50"/>
        <v>0</v>
      </c>
      <c r="AB41" s="48" t="b">
        <f t="shared" si="51"/>
        <v>0</v>
      </c>
      <c r="AC41" s="48" t="b">
        <f t="shared" si="51"/>
        <v>0</v>
      </c>
      <c r="AD41" s="48" t="b">
        <f t="shared" si="52"/>
        <v>0</v>
      </c>
      <c r="AE41" s="48" t="b">
        <f t="shared" si="19"/>
        <v>1</v>
      </c>
      <c r="AF41" s="48" t="b">
        <f t="shared" si="20"/>
        <v>0</v>
      </c>
      <c r="AG41" s="48" t="b">
        <f t="shared" si="53"/>
        <v>0</v>
      </c>
      <c r="AH41" s="48" t="b">
        <f t="shared" si="7"/>
        <v>0</v>
      </c>
      <c r="AI41" s="48" t="b">
        <f t="shared" si="21"/>
        <v>0</v>
      </c>
      <c r="AJ41" s="48" t="b">
        <f t="shared" si="54"/>
        <v>0</v>
      </c>
      <c r="AK41" s="48" t="str">
        <f t="shared" si="59"/>
        <v xml:space="preserve">  </v>
      </c>
      <c r="AL41" s="49"/>
      <c r="AM41" s="48">
        <f t="shared" si="56"/>
        <v>40</v>
      </c>
      <c r="AN41" s="48">
        <f t="shared" ca="1" si="60"/>
        <v>0</v>
      </c>
      <c r="AO41" s="48">
        <f t="shared" ca="1" si="60"/>
        <v>0</v>
      </c>
      <c r="AP41" s="48" t="str">
        <f t="shared" ca="1" si="60"/>
        <v xml:space="preserve">  </v>
      </c>
      <c r="AQ41" s="48" t="b">
        <f t="shared" ca="1" si="47"/>
        <v>0</v>
      </c>
      <c r="AR41" s="48" t="b">
        <f t="shared" ca="1" si="13"/>
        <v>0</v>
      </c>
      <c r="AS41" s="48" t="b">
        <f t="shared" ca="1" si="14"/>
        <v>0</v>
      </c>
      <c r="AT41" s="49"/>
      <c r="AU41" s="48">
        <f t="shared" ca="1" si="22"/>
        <v>0</v>
      </c>
      <c r="AV41" s="50">
        <f t="array" aca="1" ref="AV41" ca="1">INDEX(
  RawActorName,
  MATCH(
    TRUE,
    IF(
      MAX(
          NOT(COUNTIF(INDIRECT(ADDRESS(ActorHeaderRow,COLUMN())&amp;":"&amp;ADDRESS(ROW()-1,COLUMN())),RawActorName)) *
          RawActorReverseSortOrderActorSelect)
        =RawActorReverseSortOrder,
      TRUE,
      FALSE),
    0
  )
)</f>
        <v>0</v>
      </c>
      <c r="AW41" s="48">
        <f t="shared" ca="1" si="23"/>
        <v>0</v>
      </c>
      <c r="AX41" s="50">
        <f t="array" aca="1" ref="AX41" ca="1">INDEX(
  RawActorName,
  MATCH(
    TRUE,
    IF(
      MAX(
          NOT(COUNTIF(INDIRECT(ADDRESS(ActorHeaderRow,COLUMN())&amp;":"&amp;ADDRESS(ROW()-1,COLUMN())),RawActorName)) *
          RawActorReverseSortOrderFavoredUserSelect)
        =RawActorReverseSortOrder,
      TRUE,
      FALSE),
    0
  )
)</f>
        <v>0</v>
      </c>
      <c r="AY41" s="48">
        <f t="shared" ca="1" si="24"/>
        <v>0</v>
      </c>
      <c r="AZ41" s="50">
        <f t="array" aca="1" ref="AZ41" ca="1">INDEX(
  RawActorName,
  MATCH(
    TRUE,
    IF(
      MAX(
          NOT(COUNTIF(INDIRECT(ADDRESS(ActorHeaderRow,COLUMN())&amp;":"&amp;ADDRESS(ROW()-1,COLUMN())),RawActorName)) *
          RawActorReverseSortOrderAttackerSelect)
        =RawActorReverseSortOrder,
      TRUE,
      FALSE),
    0
  )
)</f>
        <v>0</v>
      </c>
      <c r="BA41" s="48">
        <f t="shared" ca="1" si="25"/>
        <v>0</v>
      </c>
      <c r="BB41" s="50">
        <f t="array" aca="1" ref="BB41" ca="1">INDEX(
  RawActorName,
  MATCH(
    TRUE,
    IF(
      MAX(
          NOT(COUNTIF(INDIRECT(ADDRESS(ActorHeaderRow,COLUMN())&amp;":"&amp;ADDRESS(ROW()-1,COLUMN())),RawActorName)) *
          RawActorReverseSortOrderSharedSelect)
        =RawActorReverseSortOrder,
      TRUE,
      FALSE),
    0
  )
)</f>
        <v>0</v>
      </c>
      <c r="BC41" s="104" t="b">
        <f t="shared" ca="1" si="26"/>
        <v>0</v>
      </c>
      <c r="BD41" s="106" t="b">
        <f t="shared" ca="1" si="27"/>
        <v>0</v>
      </c>
      <c r="BE41" s="106" t="b">
        <f t="shared" ca="1" si="27"/>
        <v>0</v>
      </c>
      <c r="BF41" s="106" t="b">
        <f t="shared" ca="1" si="27"/>
        <v>0</v>
      </c>
      <c r="BG41" s="48" t="b">
        <f t="shared" ca="1" si="16"/>
        <v>0</v>
      </c>
      <c r="BH41" s="101" t="b">
        <f t="shared" ca="1" si="28"/>
        <v>0</v>
      </c>
      <c r="BI41" s="100" t="b">
        <f t="shared" ca="1" si="29"/>
        <v>0</v>
      </c>
      <c r="BJ41" s="48" t="b">
        <f t="shared" ca="1" si="30"/>
        <v>0</v>
      </c>
      <c r="BK41" s="48" t="b">
        <f t="shared" ca="1" si="31"/>
        <v>0</v>
      </c>
      <c r="BL41" s="48" t="b">
        <f t="shared" ca="1" si="32"/>
        <v>0</v>
      </c>
      <c r="BM41" s="48" t="b">
        <f t="shared" ca="1" si="33"/>
        <v>0</v>
      </c>
      <c r="BN41" s="101" t="b">
        <f t="shared" ca="1" si="34"/>
        <v>0</v>
      </c>
    </row>
  </sheetData>
  <autoFilter ref="A5:BB5"/>
  <sortState ref="A6:AQ24">
    <sortCondition descending="1" ref="Z7:Z24"/>
  </sortState>
  <mergeCells count="16">
    <mergeCell ref="A2:V2"/>
    <mergeCell ref="AM2:AS2"/>
    <mergeCell ref="K3:O3"/>
    <mergeCell ref="Q4:S4"/>
    <mergeCell ref="P3:V3"/>
    <mergeCell ref="W2:AK2"/>
    <mergeCell ref="AA4:AC4"/>
    <mergeCell ref="AA3:AC3"/>
    <mergeCell ref="X3:Z3"/>
    <mergeCell ref="BC4:BH4"/>
    <mergeCell ref="BI4:BN4"/>
    <mergeCell ref="BA3:BN3"/>
    <mergeCell ref="AU2:BN2"/>
    <mergeCell ref="AU3:AV3"/>
    <mergeCell ref="AW3:AX3"/>
    <mergeCell ref="AY3:AZ3"/>
  </mergeCells>
  <phoneticPr fontId="10" type="noConversion"/>
  <conditionalFormatting sqref="P6:P41">
    <cfRule type="expression" dxfId="163" priority="0" stopIfTrue="1">
      <formula>AND(NOT($AC6),NOT($F6))</formula>
    </cfRule>
    <cfRule type="expression" dxfId="162" priority="1" stopIfTrue="1">
      <formula>AND(OR($AC6,$F6),NOT(ISBLANK(P6)))</formula>
    </cfRule>
  </conditionalFormatting>
  <conditionalFormatting sqref="U6:U41">
    <cfRule type="expression" dxfId="161" priority="2" stopIfTrue="1">
      <formula>AND(NOT($AC6),NOT($AG6))</formula>
    </cfRule>
    <cfRule type="expression" dxfId="160" priority="3" stopIfTrue="1">
      <formula>AND(OR($AC6,$AG6),NOT(ISBLANK(U6)))</formula>
    </cfRule>
  </conditionalFormatting>
  <conditionalFormatting sqref="V6:V41">
    <cfRule type="expression" dxfId="159" priority="4" stopIfTrue="1">
      <formula>NOT($AH6)</formula>
    </cfRule>
    <cfRule type="expression" dxfId="158" priority="5" stopIfTrue="1">
      <formula>AND($AH6,NOT(ISBLANK(V6)))</formula>
    </cfRule>
  </conditionalFormatting>
  <conditionalFormatting sqref="K5:O5">
    <cfRule type="expression" dxfId="157" priority="6" stopIfTrue="1">
      <formula>K$1</formula>
    </cfRule>
  </conditionalFormatting>
  <conditionalFormatting sqref="K4:O4">
    <cfRule type="expression" dxfId="156" priority="7" stopIfTrue="1">
      <formula>K$1</formula>
    </cfRule>
  </conditionalFormatting>
  <conditionalFormatting sqref="K6:O41">
    <cfRule type="expression" dxfId="155" priority="8" stopIfTrue="1">
      <formula>NOT(K$1)</formula>
    </cfRule>
    <cfRule type="expression" dxfId="154" priority="9" stopIfTrue="1">
      <formula>AND(K$1,NOT(ISBLANK(K6)),NOT(K6))</formula>
    </cfRule>
    <cfRule type="expression" dxfId="153" priority="10" stopIfTrue="1">
      <formula>AND(K$1,NOT(ISBLANK(K6)),K6)</formula>
    </cfRule>
  </conditionalFormatting>
  <conditionalFormatting sqref="C7:C41">
    <cfRule type="expression" dxfId="152" priority="11" stopIfTrue="1">
      <formula>AND(NOT($BC7),NOT(ISBLANK(C7)))</formula>
    </cfRule>
    <cfRule type="expression" dxfId="151" priority="12" stopIfTrue="1">
      <formula>$BC7</formula>
    </cfRule>
  </conditionalFormatting>
  <conditionalFormatting sqref="D6:D41">
    <cfRule type="expression" dxfId="150" priority="13" stopIfTrue="1">
      <formula>NOT($AA6)</formula>
    </cfRule>
    <cfRule type="expression" dxfId="149" priority="14" stopIfTrue="1">
      <formula>AND($AA6,NOT(ISBLANK(D6)),NOT(D6))</formula>
    </cfRule>
    <cfRule type="expression" dxfId="148" priority="15" stopIfTrue="1">
      <formula>AND($AA6,NOT(ISBLANK(D6)),D6)</formula>
    </cfRule>
  </conditionalFormatting>
  <conditionalFormatting sqref="E6:E41">
    <cfRule type="expression" dxfId="147" priority="16" stopIfTrue="1">
      <formula>OR(NOT($AA6),NOT($AG6))</formula>
    </cfRule>
    <cfRule type="expression" dxfId="146" priority="17" stopIfTrue="1">
      <formula>AND($AA6,$AG6,NOT(ISBLANK(E6)),NOT(E6))</formula>
    </cfRule>
    <cfRule type="expression" dxfId="145" priority="18" stopIfTrue="1">
      <formula>AND($AA6,$AG6,NOT(ISBLANK(E6)),E6)</formula>
    </cfRule>
  </conditionalFormatting>
  <conditionalFormatting sqref="G6:G41">
    <cfRule type="expression" dxfId="144" priority="19" stopIfTrue="1">
      <formula>NOT($AA6)</formula>
    </cfRule>
    <cfRule type="expression" dxfId="143" priority="20" stopIfTrue="1">
      <formula>AND($AA6, NOT(ISBLANK(G6)), NOT(AG6))</formula>
    </cfRule>
    <cfRule type="expression" dxfId="142" priority="21" stopIfTrue="1">
      <formula>AND($AA6, AG6)</formula>
    </cfRule>
  </conditionalFormatting>
  <conditionalFormatting sqref="H6:H41">
    <cfRule type="expression" dxfId="141" priority="22" stopIfTrue="1">
      <formula>ISBLANK(B6)</formula>
    </cfRule>
    <cfRule type="expression" dxfId="140" priority="23" stopIfTrue="1">
      <formula>AND(NOT(ISBLANK(B6)), NOT(ISBLANK(H6)), NOT(AH6))</formula>
    </cfRule>
    <cfRule type="expression" dxfId="139" priority="24" stopIfTrue="1">
      <formula>AND(NOT(ISBLANK(B6)), AH6)</formula>
    </cfRule>
  </conditionalFormatting>
  <conditionalFormatting sqref="I6:J41">
    <cfRule type="expression" dxfId="138" priority="25" stopIfTrue="1">
      <formula>OR(NOT($AB6),NOT($AH6))</formula>
    </cfRule>
    <cfRule type="expression" dxfId="137" priority="26" stopIfTrue="1">
      <formula>AND($AB6,$AH6,NOT(ISBLANK(I6)),NOT(I6))</formula>
    </cfRule>
    <cfRule type="expression" dxfId="136" priority="27" stopIfTrue="1">
      <formula>AND($AB6,$AH6,NOT(ISBLANK(I6)),I6)</formula>
    </cfRule>
  </conditionalFormatting>
  <conditionalFormatting sqref="F6:F41">
    <cfRule type="expression" dxfId="135" priority="28" stopIfTrue="1">
      <formula>NOT($AA6)</formula>
    </cfRule>
    <cfRule type="expression" dxfId="134" priority="29" stopIfTrue="1">
      <formula>AND($AA6,NOT(ISBLANK(F6)),NOT($AF6))</formula>
    </cfRule>
    <cfRule type="expression" dxfId="133" priority="30" stopIfTrue="1">
      <formula>AND($AA6,$AF6)</formula>
    </cfRule>
  </conditionalFormatting>
  <conditionalFormatting sqref="S6:T41">
    <cfRule type="expression" dxfId="132" priority="31" stopIfTrue="1">
      <formula>NOT($AH6)</formula>
    </cfRule>
    <cfRule type="expression" dxfId="131" priority="32" stopIfTrue="1">
      <formula>AND($AH6,NOT(ISBLANK(S6)),NOT($BE6))</formula>
    </cfRule>
    <cfRule type="expression" dxfId="130" priority="33" stopIfTrue="1">
      <formula>AND($AH6,NOT(ISBLANK(S6)),$BE6)</formula>
    </cfRule>
  </conditionalFormatting>
  <conditionalFormatting sqref="R6:R41">
    <cfRule type="expression" dxfId="129" priority="34" stopIfTrue="1">
      <formula>NOT($AH6)</formula>
    </cfRule>
    <cfRule type="expression" dxfId="128" priority="35" stopIfTrue="1">
      <formula>AND($AH6,NOT(ISBLANK(R6)),NOT($BE6))</formula>
    </cfRule>
    <cfRule type="expression" dxfId="127" priority="36" stopIfTrue="1">
      <formula>AND($AH6,NOT(ISBLANK(R6)),$BE6)</formula>
    </cfRule>
  </conditionalFormatting>
  <conditionalFormatting sqref="Q6:Q41">
    <cfRule type="expression" dxfId="126" priority="37" stopIfTrue="1">
      <formula>NOT($AH6)</formula>
    </cfRule>
    <cfRule type="expression" dxfId="125" priority="38" stopIfTrue="1">
      <formula>AND($AH6,NOT(ISBLANK(Q6)),NOT($BE6))</formula>
    </cfRule>
    <cfRule type="expression" dxfId="124" priority="39" stopIfTrue="1">
      <formula>AND($AH6,NOT(ISBLANK(Q6)),$BE6)</formula>
    </cfRule>
  </conditionalFormatting>
  <conditionalFormatting sqref="A6:A41">
    <cfRule type="expression" dxfId="123" priority="40" stopIfTrue="1">
      <formula>AND($X6,NOT($AQ6),$Y6)</formula>
    </cfRule>
    <cfRule type="expression" dxfId="122" priority="41" stopIfTrue="1">
      <formula>$AQ6</formula>
    </cfRule>
    <cfRule type="expression" dxfId="121" priority="42" stopIfTrue="1">
      <formula>AND($X6,NOT($AQ6),NOT($Y6))</formula>
    </cfRule>
  </conditionalFormatting>
  <conditionalFormatting sqref="B6:B41">
    <cfRule type="expression" dxfId="120" priority="43" stopIfTrue="1">
      <formula>AND(NOT(ISBLANK(B6)),NOT(AQ6))</formula>
    </cfRule>
    <cfRule type="expression" dxfId="119" priority="44" stopIfTrue="1">
      <formula>AND(NOT(ISBLANK(B6)),AQ6,AR6)</formula>
    </cfRule>
    <cfRule type="expression" dxfId="118" priority="45" stopIfTrue="1">
      <formula>AND(NOT(ISBLANK(B6)),AQ6,NOT(AR6))</formula>
    </cfRule>
  </conditionalFormatting>
  <conditionalFormatting sqref="C6">
    <cfRule type="expression" dxfId="117" priority="46" stopIfTrue="1">
      <formula>AND(NOT($AQ6),NOT(ISBLANK(C6)))</formula>
    </cfRule>
    <cfRule type="expression" dxfId="116" priority="47" stopIfTrue="1">
      <formula>$AQ6</formula>
    </cfRule>
  </conditionalFormatting>
  <dataValidations count="3">
    <dataValidation type="list" allowBlank="1" showInputMessage="1" showErrorMessage="1" sqref="B6:B41">
      <formula1>ActorType</formula1>
    </dataValidation>
    <dataValidation type="list" allowBlank="1" showInputMessage="1" showErrorMessage="1" sqref="D6:O41">
      <formula1>"TRUE, FALSE"</formula1>
    </dataValidation>
    <dataValidation type="list" allowBlank="1" showInputMessage="1" showErrorMessage="1" sqref="R6:R41">
      <formula1>DataName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5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baseColWidth="10" defaultRowHeight="13" x14ac:dyDescent="0"/>
  <cols>
    <col min="1" max="1" width="14" customWidth="1"/>
    <col min="2" max="2" width="16.7109375" customWidth="1"/>
    <col min="3" max="3" width="22.7109375" customWidth="1"/>
    <col min="4" max="5" width="5.7109375" bestFit="1" customWidth="1"/>
    <col min="6" max="8" width="5.7109375" customWidth="1"/>
    <col min="9" max="11" width="5.7109375" bestFit="1" customWidth="1"/>
    <col min="12" max="12" width="8" hidden="1" customWidth="1"/>
    <col min="13" max="13" width="10.28515625" hidden="1" customWidth="1"/>
    <col min="14" max="14" width="5.7109375" hidden="1" customWidth="1"/>
    <col min="15" max="16" width="8" hidden="1" customWidth="1"/>
    <col min="17" max="17" width="5" hidden="1" customWidth="1"/>
    <col min="18" max="18" width="13.5703125" hidden="1" customWidth="1"/>
    <col min="19" max="19" width="9.140625" hidden="1" customWidth="1"/>
    <col min="20" max="20" width="13.7109375" hidden="1" customWidth="1"/>
    <col min="21" max="21" width="9.140625" hidden="1" customWidth="1"/>
    <col min="22" max="22" width="12.7109375" hidden="1" customWidth="1"/>
    <col min="23" max="23" width="9.140625" hidden="1" customWidth="1"/>
    <col min="24" max="24" width="8.28515625" hidden="1" customWidth="1"/>
    <col min="25" max="25" width="4.85546875" hidden="1" customWidth="1"/>
    <col min="26" max="27" width="5" hidden="1" customWidth="1"/>
    <col min="28" max="28" width="5.140625" hidden="1" customWidth="1"/>
    <col min="29" max="29" width="5" hidden="1" customWidth="1"/>
    <col min="30" max="30" width="4.7109375" hidden="1" customWidth="1"/>
    <col min="31" max="31" width="4.85546875" hidden="1" customWidth="1"/>
    <col min="32" max="33" width="5" hidden="1" customWidth="1"/>
    <col min="34" max="34" width="5.140625" hidden="1" customWidth="1"/>
    <col min="35" max="35" width="5" hidden="1" customWidth="1"/>
    <col min="36" max="36" width="4.7109375" hidden="1" customWidth="1"/>
  </cols>
  <sheetData>
    <row r="1" spans="1:36" ht="110" hidden="1" customHeight="1">
      <c r="A1" s="22"/>
      <c r="B1" s="22"/>
      <c r="C1" s="22"/>
      <c r="D1" s="22"/>
      <c r="E1" s="22"/>
      <c r="F1" s="125" t="s">
        <v>263</v>
      </c>
      <c r="G1" s="33" t="b">
        <f>Actors!K$5&lt;&gt;""</f>
        <v>0</v>
      </c>
      <c r="H1" s="33" t="b">
        <f>Actors!L$5&lt;&gt;""</f>
        <v>0</v>
      </c>
      <c r="I1" s="33" t="b">
        <f>Actors!M$5&lt;&gt;""</f>
        <v>0</v>
      </c>
      <c r="J1" s="33" t="b">
        <f>Actors!N$5&lt;&gt;""</f>
        <v>0</v>
      </c>
      <c r="K1" s="33" t="b">
        <f>Actors!O$5&lt;&gt;""</f>
        <v>0</v>
      </c>
      <c r="L1" s="28"/>
      <c r="M1" s="28"/>
      <c r="N1" s="28"/>
      <c r="O1" s="28"/>
      <c r="P1" s="28"/>
      <c r="R1" s="28"/>
      <c r="S1" s="28"/>
      <c r="T1" s="28"/>
      <c r="U1" s="28"/>
      <c r="V1" s="28"/>
      <c r="W1" s="28"/>
      <c r="X1" s="28"/>
      <c r="Y1" s="28">
        <v>3</v>
      </c>
      <c r="Z1" s="28">
        <v>4</v>
      </c>
      <c r="AA1" s="28">
        <v>5</v>
      </c>
      <c r="AB1" s="28">
        <v>6</v>
      </c>
      <c r="AC1" s="28">
        <v>7</v>
      </c>
      <c r="AD1" s="28">
        <v>8</v>
      </c>
      <c r="AE1" s="28"/>
      <c r="AF1" s="28"/>
      <c r="AG1" s="28"/>
      <c r="AH1" s="28"/>
      <c r="AI1" s="28"/>
      <c r="AJ1" s="28"/>
    </row>
    <row r="2" spans="1:36" ht="14" hidden="1" customHeight="1">
      <c r="A2" s="170" t="s">
        <v>170</v>
      </c>
      <c r="B2" s="173"/>
      <c r="C2" s="173"/>
      <c r="D2" s="173"/>
      <c r="E2" s="173"/>
      <c r="F2" s="173"/>
      <c r="G2" s="173"/>
      <c r="H2" s="173"/>
      <c r="I2" s="173"/>
      <c r="J2" s="173"/>
      <c r="K2" s="174"/>
      <c r="L2" s="170" t="s">
        <v>184</v>
      </c>
      <c r="M2" s="164"/>
      <c r="N2" s="164"/>
      <c r="O2" s="164"/>
      <c r="P2" s="192"/>
      <c r="R2" s="170" t="s">
        <v>186</v>
      </c>
      <c r="S2" s="168"/>
      <c r="T2" s="168"/>
      <c r="U2" s="168"/>
      <c r="V2" s="168"/>
      <c r="W2" s="168"/>
      <c r="X2" s="168"/>
      <c r="Y2" s="168"/>
      <c r="Z2" s="168"/>
      <c r="AA2" s="168"/>
      <c r="AB2" s="168"/>
      <c r="AC2" s="168"/>
      <c r="AD2" s="168"/>
      <c r="AE2" s="168"/>
      <c r="AF2" s="168"/>
      <c r="AG2" s="168"/>
      <c r="AH2" s="168"/>
      <c r="AI2" s="168"/>
      <c r="AJ2" s="169"/>
    </row>
    <row r="3" spans="1:36" ht="16">
      <c r="A3" s="16"/>
      <c r="B3" s="16"/>
      <c r="C3" s="16"/>
      <c r="D3" s="16"/>
      <c r="E3" s="16"/>
      <c r="F3" s="16"/>
      <c r="G3" s="175" t="s">
        <v>300</v>
      </c>
      <c r="H3" s="176"/>
      <c r="I3" s="176"/>
      <c r="J3" s="176"/>
      <c r="K3" s="182"/>
      <c r="L3" s="190" t="s">
        <v>185</v>
      </c>
      <c r="M3" s="191"/>
      <c r="N3" s="37" t="s">
        <v>278</v>
      </c>
      <c r="O3" s="37" t="s">
        <v>180</v>
      </c>
      <c r="P3" s="37" t="s">
        <v>181</v>
      </c>
      <c r="R3" s="171" t="s">
        <v>179</v>
      </c>
      <c r="S3" s="172"/>
      <c r="T3" s="171" t="s">
        <v>172</v>
      </c>
      <c r="U3" s="172"/>
      <c r="V3" s="166" t="s">
        <v>88</v>
      </c>
      <c r="W3" s="167"/>
      <c r="X3" s="189"/>
      <c r="Y3" s="163" t="s">
        <v>6</v>
      </c>
      <c r="Z3" s="164"/>
      <c r="AA3" s="164"/>
      <c r="AB3" s="164"/>
      <c r="AC3" s="164"/>
      <c r="AD3" s="165"/>
      <c r="AE3" s="163" t="s">
        <v>44</v>
      </c>
      <c r="AF3" s="164"/>
      <c r="AG3" s="164"/>
      <c r="AH3" s="164"/>
      <c r="AI3" s="164"/>
      <c r="AJ3" s="165"/>
    </row>
    <row r="4" spans="1:36" ht="105" customHeight="1">
      <c r="A4" s="16" t="s">
        <v>31</v>
      </c>
      <c r="B4" s="16" t="s">
        <v>63</v>
      </c>
      <c r="C4" s="16" t="s">
        <v>64</v>
      </c>
      <c r="D4" s="38" t="s">
        <v>65</v>
      </c>
      <c r="E4" s="38" t="s">
        <v>66</v>
      </c>
      <c r="F4" s="38" t="s">
        <v>67</v>
      </c>
      <c r="G4" s="124" t="str">
        <f>IF(G$1,Actors!K$5,"")</f>
        <v/>
      </c>
      <c r="H4" s="124" t="str">
        <f>IF(H$1,Actors!L$5,"")</f>
        <v/>
      </c>
      <c r="I4" s="124" t="str">
        <f>IF(I$1,Actors!M$5,"")</f>
        <v/>
      </c>
      <c r="J4" s="124" t="str">
        <f>IF(J$1,Actors!N$5,"")</f>
        <v/>
      </c>
      <c r="K4" s="124" t="str">
        <f>IF(K$1,Actors!O$5,"")</f>
        <v/>
      </c>
      <c r="L4" s="39" t="s">
        <v>177</v>
      </c>
      <c r="M4" s="21" t="s">
        <v>276</v>
      </c>
      <c r="N4" s="35" t="s">
        <v>178</v>
      </c>
      <c r="O4" s="35" t="s">
        <v>101</v>
      </c>
      <c r="P4" s="35" t="s">
        <v>23</v>
      </c>
      <c r="Q4" s="30" t="s">
        <v>48</v>
      </c>
      <c r="R4" s="37" t="s">
        <v>89</v>
      </c>
      <c r="S4" s="37" t="s">
        <v>33</v>
      </c>
      <c r="T4" s="37" t="s">
        <v>89</v>
      </c>
      <c r="U4" s="37" t="s">
        <v>33</v>
      </c>
      <c r="V4" s="37" t="s">
        <v>89</v>
      </c>
      <c r="W4" s="84" t="s">
        <v>33</v>
      </c>
      <c r="X4" s="102" t="s">
        <v>11</v>
      </c>
      <c r="Y4" s="98" t="s">
        <v>0</v>
      </c>
      <c r="Z4" s="92" t="s">
        <v>1</v>
      </c>
      <c r="AA4" s="92" t="s">
        <v>2</v>
      </c>
      <c r="AB4" s="92" t="s">
        <v>3</v>
      </c>
      <c r="AC4" s="92" t="s">
        <v>4</v>
      </c>
      <c r="AD4" s="99" t="s">
        <v>5</v>
      </c>
      <c r="AE4" s="98" t="s">
        <v>0</v>
      </c>
      <c r="AF4" s="92" t="s">
        <v>1</v>
      </c>
      <c r="AG4" s="92" t="s">
        <v>2</v>
      </c>
      <c r="AH4" s="92" t="s">
        <v>3</v>
      </c>
      <c r="AI4" s="92" t="s">
        <v>4</v>
      </c>
      <c r="AJ4" s="99" t="s">
        <v>5</v>
      </c>
    </row>
    <row r="5" spans="1:36">
      <c r="A5" s="43"/>
      <c r="B5" s="44"/>
      <c r="C5" s="44"/>
      <c r="D5" s="45"/>
      <c r="E5" s="45"/>
      <c r="F5" s="45"/>
      <c r="G5" s="45"/>
      <c r="H5" s="45"/>
      <c r="I5" s="45"/>
      <c r="J5" s="45"/>
      <c r="K5" s="45"/>
      <c r="L5" s="48" t="b">
        <f>NOT(ISBLANK($A5))</f>
        <v>0</v>
      </c>
      <c r="M5" s="48">
        <f xml:space="preserve"> IF($L5,COUNTIF(RawDataName,"&gt;"&amp;$A5)+1,0)</f>
        <v>0</v>
      </c>
      <c r="N5" s="48" t="b">
        <f>IFERROR(IF(D5,TRUE,FALSE),FALSE)</f>
        <v>0</v>
      </c>
      <c r="O5" s="48" t="b">
        <f t="shared" ref="O5:O38" si="0">IFERROR(IF(E5,TRUE,FALSE),FALSE)</f>
        <v>0</v>
      </c>
      <c r="P5" s="48" t="b">
        <f t="shared" ref="P5:P38" si="1">IFERROR(IF(F5,TRUE,FALSE),FALSE)</f>
        <v>0</v>
      </c>
      <c r="Q5" s="49"/>
      <c r="R5" s="48">
        <f>RawDataNonBlankNameBit*RawDataReverseSortOrder</f>
        <v>0</v>
      </c>
      <c r="S5" s="50">
        <f t="array" aca="1" ref="S5" ca="1">INDEX(
  RawDataName,
  MATCH(
    TRUE,
    IF(
      MAX(
          NOT(COUNTIF(INDIRECT(ADDRESS(DataHeaderRow,COLUMN())&amp;":"&amp;ADDRESS(ROW()-1,COLUMN())),RawDataName)) *
          RawDataReverseSortOrderDataSelect)
        =RawDataReverseSortOrder,
      TRUE,
      FALSE),
    0
  )
)</f>
        <v>0</v>
      </c>
      <c r="T5" s="48">
        <f>RawDataReverseSortOrderDataSelect*RawDataAssetBit</f>
        <v>0</v>
      </c>
      <c r="U5" s="50">
        <f t="array" aca="1" ref="U5" ca="1">INDEX(
  RawDataName,
  MATCH(
    TRUE,
    IF(
      MAX(
          NOT(COUNTIF(INDIRECT(ADDRESS(DataHeaderRow,COLUMN())&amp;":"&amp;ADDRESS(ROW()-1,COLUMN())),RawDataName)) *
          RawDataReverseSortOrderAssetSelect)
        =RawDataReverseSortOrder,
      TRUE,
      FALSE),
    0
  )
)</f>
        <v>0</v>
      </c>
      <c r="V5" s="48">
        <f>RawDataReverseSortOrderDataSelect*NOT(RawDataAssetBit)*RawDataSharedBit</f>
        <v>0</v>
      </c>
      <c r="W5" s="50">
        <f t="array" aca="1" ref="W5" ca="1">INDEX(
  RawDataName,
  MATCH(
    TRUE,
    IF(
      MAX(
          NOT(COUNTIF(INDIRECT(ADDRESS(DataHeaderRow,COLUMN())&amp;":"&amp;ADDRESS(ROW()-1,COLUMN())),RawDataName)) *
          RawDataReverseSortOrderSharedSelect)
        =RawDataReverseSortOrder,
      TRUE,
      FALSE),
    0
  )
)</f>
        <v>0</v>
      </c>
      <c r="X5" s="103" t="e">
        <f ca="1">VLOOKUP(W5,RawDataTable,2,FALSE)</f>
        <v>#N/A</v>
      </c>
      <c r="Y5" s="126" t="b">
        <f ca="1">IF(ISNA($X5),FALSE,VLOOKUP($X5,RawDataTypeTable,Y$1,FALSE))</f>
        <v>0</v>
      </c>
      <c r="Z5" s="127" t="b">
        <f t="shared" ref="Z5:AD20" ca="1" si="2">IF(ISNA($X5),FALSE,VLOOKUP($X5,RawDataTypeTable,Z$1,FALSE))</f>
        <v>0</v>
      </c>
      <c r="AA5" s="128" t="b">
        <f t="shared" ca="1" si="2"/>
        <v>0</v>
      </c>
      <c r="AB5" s="128" t="b">
        <f t="shared" ca="1" si="2"/>
        <v>0</v>
      </c>
      <c r="AC5" s="128" t="b">
        <f t="shared" ca="1" si="2"/>
        <v>0</v>
      </c>
      <c r="AD5" s="129" t="b">
        <f t="shared" ca="1" si="2"/>
        <v>0</v>
      </c>
      <c r="AE5" s="130" t="b">
        <f ca="1">Y5</f>
        <v>0</v>
      </c>
      <c r="AF5" s="128" t="b">
        <f t="shared" ref="AF5:AF38" ca="1" si="3">Z5</f>
        <v>0</v>
      </c>
      <c r="AG5" s="128" t="b">
        <f t="shared" ref="AG5:AG38" ca="1" si="4">AA5</f>
        <v>0</v>
      </c>
      <c r="AH5" s="128" t="b">
        <f t="shared" ref="AH5:AH38" ca="1" si="5">AB5</f>
        <v>0</v>
      </c>
      <c r="AI5" s="128" t="b">
        <f t="shared" ref="AI5:AI38" ca="1" si="6">AC5</f>
        <v>0</v>
      </c>
      <c r="AJ5" s="129" t="b">
        <f t="shared" ref="AJ5:AJ38" ca="1" si="7">AD5</f>
        <v>0</v>
      </c>
    </row>
    <row r="6" spans="1:36">
      <c r="A6" s="43"/>
      <c r="B6" s="44"/>
      <c r="C6" s="44"/>
      <c r="D6" s="45"/>
      <c r="E6" s="45"/>
      <c r="F6" s="45"/>
      <c r="G6" s="45"/>
      <c r="H6" s="45"/>
      <c r="I6" s="45"/>
      <c r="J6" s="45"/>
      <c r="K6" s="45"/>
      <c r="L6" s="48" t="b">
        <f t="shared" ref="L6:L38" si="8">NOT(ISBLANK($A6))</f>
        <v>0</v>
      </c>
      <c r="M6" s="48">
        <f t="shared" ref="M6:M38" si="9" xml:space="preserve"> IF($L6,COUNTIF(RawDataName,"&gt;"&amp;$A6)+1,0)</f>
        <v>0</v>
      </c>
      <c r="N6" s="48" t="b">
        <f>IFERROR(IF(D6,TRUE,FALSE),FALSE)</f>
        <v>0</v>
      </c>
      <c r="O6" s="48" t="b">
        <f t="shared" si="0"/>
        <v>0</v>
      </c>
      <c r="P6" s="48" t="b">
        <f t="shared" si="1"/>
        <v>0</v>
      </c>
      <c r="Q6" s="49"/>
      <c r="R6" s="48">
        <f t="shared" ref="R6:R38" si="10">RawDataNonBlankNameBit*RawDataReverseSortOrder</f>
        <v>0</v>
      </c>
      <c r="S6" s="50">
        <f t="array" aca="1" ref="S6" ca="1">INDEX(
  RawDataName,
  MATCH(
    TRUE,
    IF(
      MAX(
          NOT(COUNTIF(INDIRECT(ADDRESS(DataHeaderRow,COLUMN())&amp;":"&amp;ADDRESS(ROW()-1,COLUMN())),RawDataName)) *
          RawDataReverseSortOrderDataSelect)
        =RawDataReverseSortOrder,
      TRUE,
      FALSE),
    0
  )
)</f>
        <v>0</v>
      </c>
      <c r="T6" s="48">
        <f t="shared" ref="T6:T38" si="11">RawDataReverseSortOrderDataSelect*RawDataAssetBit</f>
        <v>0</v>
      </c>
      <c r="U6" s="50">
        <f t="array" aca="1" ref="U6" ca="1">INDEX(
  RawDataName,
  MATCH(
    TRUE,
    IF(
      MAX(
          NOT(COUNTIF(INDIRECT(ADDRESS(DataHeaderRow,COLUMN())&amp;":"&amp;ADDRESS(ROW()-1,COLUMN())),RawDataName)) *
          RawDataReverseSortOrderAssetSelect)
        =RawDataReverseSortOrder,
      TRUE,
      FALSE),
    0
  )
)</f>
        <v>0</v>
      </c>
      <c r="V6" s="48">
        <f t="shared" ref="V6:V38" si="12">RawDataReverseSortOrderDataSelect*NOT(RawDataAssetBit)*RawDataSharedBit</f>
        <v>0</v>
      </c>
      <c r="W6" s="50">
        <f t="array" aca="1" ref="W6" ca="1">INDEX(
  RawDataName,
  MATCH(
    TRUE,
    IF(
      MAX(
          NOT(COUNTIF(INDIRECT(ADDRESS(DataHeaderRow,COLUMN())&amp;":"&amp;ADDRESS(ROW()-1,COLUMN())),RawDataName)) *
          RawDataReverseSortOrderSharedSelect)
        =RawDataReverseSortOrder,
      TRUE,
      FALSE),
    0
  )
)</f>
        <v>0</v>
      </c>
      <c r="X6" s="103" t="e">
        <f t="shared" ref="X6:X38" ca="1" si="13">VLOOKUP(W6,RawDataTable,2,FALSE)</f>
        <v>#N/A</v>
      </c>
      <c r="Y6" s="126" t="b">
        <f t="shared" ref="Y6:AD21" ca="1" si="14">IF(ISNA($X6),FALSE,VLOOKUP($X6,RawDataTypeTable,Y$1,FALSE))</f>
        <v>0</v>
      </c>
      <c r="Z6" s="127" t="b">
        <f t="shared" ca="1" si="2"/>
        <v>0</v>
      </c>
      <c r="AA6" s="128" t="b">
        <f t="shared" ca="1" si="2"/>
        <v>0</v>
      </c>
      <c r="AB6" s="128" t="b">
        <f t="shared" ca="1" si="2"/>
        <v>0</v>
      </c>
      <c r="AC6" s="128" t="b">
        <f t="shared" ca="1" si="2"/>
        <v>0</v>
      </c>
      <c r="AD6" s="129" t="b">
        <f t="shared" ca="1" si="2"/>
        <v>0</v>
      </c>
      <c r="AE6" s="130" t="b">
        <f t="shared" ref="AE6:AE38" ca="1" si="15">Y6</f>
        <v>0</v>
      </c>
      <c r="AF6" s="128" t="b">
        <f t="shared" ca="1" si="3"/>
        <v>0</v>
      </c>
      <c r="AG6" s="128" t="b">
        <f t="shared" ca="1" si="4"/>
        <v>0</v>
      </c>
      <c r="AH6" s="128" t="b">
        <f t="shared" ca="1" si="5"/>
        <v>0</v>
      </c>
      <c r="AI6" s="128" t="b">
        <f t="shared" ca="1" si="6"/>
        <v>0</v>
      </c>
      <c r="AJ6" s="129" t="b">
        <f t="shared" ca="1" si="7"/>
        <v>0</v>
      </c>
    </row>
    <row r="7" spans="1:36">
      <c r="A7" s="43"/>
      <c r="B7" s="44"/>
      <c r="C7" s="44"/>
      <c r="D7" s="45"/>
      <c r="E7" s="45"/>
      <c r="F7" s="45"/>
      <c r="G7" s="45"/>
      <c r="H7" s="45"/>
      <c r="I7" s="45"/>
      <c r="J7" s="45"/>
      <c r="K7" s="45"/>
      <c r="L7" s="48" t="b">
        <f t="shared" si="8"/>
        <v>0</v>
      </c>
      <c r="M7" s="48">
        <f t="shared" si="9"/>
        <v>0</v>
      </c>
      <c r="N7" s="48" t="b">
        <f t="shared" ref="N7:N38" si="16">IFERROR(IF(D7,TRUE,FALSE),FALSE)</f>
        <v>0</v>
      </c>
      <c r="O7" s="48" t="b">
        <f t="shared" si="0"/>
        <v>0</v>
      </c>
      <c r="P7" s="48" t="b">
        <f t="shared" si="1"/>
        <v>0</v>
      </c>
      <c r="Q7" s="49"/>
      <c r="R7" s="48">
        <f t="shared" si="10"/>
        <v>0</v>
      </c>
      <c r="S7" s="50">
        <f t="array" aca="1" ref="S7" ca="1">INDEX(
  RawDataName,
  MATCH(
    TRUE,
    IF(
      MAX(
          NOT(COUNTIF(INDIRECT(ADDRESS(DataHeaderRow,COLUMN())&amp;":"&amp;ADDRESS(ROW()-1,COLUMN())),RawDataName)) *
          RawDataReverseSortOrderDataSelect)
        =RawDataReverseSortOrder,
      TRUE,
      FALSE),
    0
  )
)</f>
        <v>0</v>
      </c>
      <c r="T7" s="48">
        <f t="shared" si="11"/>
        <v>0</v>
      </c>
      <c r="U7" s="50">
        <f t="array" aca="1" ref="U7" ca="1">INDEX(
  RawDataName,
  MATCH(
    TRUE,
    IF(
      MAX(
          NOT(COUNTIF(INDIRECT(ADDRESS(DataHeaderRow,COLUMN())&amp;":"&amp;ADDRESS(ROW()-1,COLUMN())),RawDataName)) *
          RawDataReverseSortOrderAssetSelect)
        =RawDataReverseSortOrder,
      TRUE,
      FALSE),
    0
  )
)</f>
        <v>0</v>
      </c>
      <c r="V7" s="48">
        <f t="shared" si="12"/>
        <v>0</v>
      </c>
      <c r="W7" s="50">
        <f t="array" aca="1" ref="W7" ca="1">INDEX(
  RawDataName,
  MATCH(
    TRUE,
    IF(
      MAX(
          NOT(COUNTIF(INDIRECT(ADDRESS(DataHeaderRow,COLUMN())&amp;":"&amp;ADDRESS(ROW()-1,COLUMN())),RawDataName)) *
          RawDataReverseSortOrderSharedSelect)
        =RawDataReverseSortOrder,
      TRUE,
      FALSE),
    0
  )
)</f>
        <v>0</v>
      </c>
      <c r="X7" s="103" t="e">
        <f t="shared" ca="1" si="13"/>
        <v>#N/A</v>
      </c>
      <c r="Y7" s="126" t="b">
        <f t="shared" ca="1" si="14"/>
        <v>0</v>
      </c>
      <c r="Z7" s="127" t="b">
        <f t="shared" ca="1" si="2"/>
        <v>0</v>
      </c>
      <c r="AA7" s="128" t="b">
        <f t="shared" ca="1" si="2"/>
        <v>0</v>
      </c>
      <c r="AB7" s="128" t="b">
        <f t="shared" ca="1" si="2"/>
        <v>0</v>
      </c>
      <c r="AC7" s="128" t="b">
        <f t="shared" ca="1" si="2"/>
        <v>0</v>
      </c>
      <c r="AD7" s="129" t="b">
        <f t="shared" ca="1" si="2"/>
        <v>0</v>
      </c>
      <c r="AE7" s="130" t="b">
        <f t="shared" ca="1" si="15"/>
        <v>0</v>
      </c>
      <c r="AF7" s="128" t="b">
        <f t="shared" ca="1" si="3"/>
        <v>0</v>
      </c>
      <c r="AG7" s="128" t="b">
        <f t="shared" ca="1" si="4"/>
        <v>0</v>
      </c>
      <c r="AH7" s="128" t="b">
        <f t="shared" ca="1" si="5"/>
        <v>0</v>
      </c>
      <c r="AI7" s="128" t="b">
        <f t="shared" ca="1" si="6"/>
        <v>0</v>
      </c>
      <c r="AJ7" s="129" t="b">
        <f t="shared" ca="1" si="7"/>
        <v>0</v>
      </c>
    </row>
    <row r="8" spans="1:36">
      <c r="A8" s="43"/>
      <c r="B8" s="44"/>
      <c r="C8" s="44"/>
      <c r="D8" s="45"/>
      <c r="E8" s="45"/>
      <c r="F8" s="45"/>
      <c r="G8" s="45"/>
      <c r="H8" s="45"/>
      <c r="I8" s="45"/>
      <c r="J8" s="45"/>
      <c r="K8" s="45"/>
      <c r="L8" s="48" t="b">
        <f t="shared" si="8"/>
        <v>0</v>
      </c>
      <c r="M8" s="48">
        <f t="shared" si="9"/>
        <v>0</v>
      </c>
      <c r="N8" s="48" t="b">
        <f t="shared" si="16"/>
        <v>0</v>
      </c>
      <c r="O8" s="48" t="b">
        <f t="shared" si="0"/>
        <v>0</v>
      </c>
      <c r="P8" s="48" t="b">
        <f t="shared" si="1"/>
        <v>0</v>
      </c>
      <c r="Q8" s="49"/>
      <c r="R8" s="48">
        <f t="shared" si="10"/>
        <v>0</v>
      </c>
      <c r="S8" s="50">
        <f t="array" aca="1" ref="S8" ca="1">INDEX(
  RawDataName,
  MATCH(
    TRUE,
    IF(
      MAX(
          NOT(COUNTIF(INDIRECT(ADDRESS(DataHeaderRow,COLUMN())&amp;":"&amp;ADDRESS(ROW()-1,COLUMN())),RawDataName)) *
          RawDataReverseSortOrderDataSelect)
        =RawDataReverseSortOrder,
      TRUE,
      FALSE),
    0
  )
)</f>
        <v>0</v>
      </c>
      <c r="T8" s="48">
        <f t="shared" si="11"/>
        <v>0</v>
      </c>
      <c r="U8" s="50">
        <f t="array" aca="1" ref="U8" ca="1">INDEX(
  RawDataName,
  MATCH(
    TRUE,
    IF(
      MAX(
          NOT(COUNTIF(INDIRECT(ADDRESS(DataHeaderRow,COLUMN())&amp;":"&amp;ADDRESS(ROW()-1,COLUMN())),RawDataName)) *
          RawDataReverseSortOrderAssetSelect)
        =RawDataReverseSortOrder,
      TRUE,
      FALSE),
    0
  )
)</f>
        <v>0</v>
      </c>
      <c r="V8" s="48">
        <f t="shared" si="12"/>
        <v>0</v>
      </c>
      <c r="W8" s="50">
        <f t="array" aca="1" ref="W8" ca="1">INDEX(
  RawDataName,
  MATCH(
    TRUE,
    IF(
      MAX(
          NOT(COUNTIF(INDIRECT(ADDRESS(DataHeaderRow,COLUMN())&amp;":"&amp;ADDRESS(ROW()-1,COLUMN())),RawDataName)) *
          RawDataReverseSortOrderSharedSelect)
        =RawDataReverseSortOrder,
      TRUE,
      FALSE),
    0
  )
)</f>
        <v>0</v>
      </c>
      <c r="X8" s="103" t="e">
        <f t="shared" ca="1" si="13"/>
        <v>#N/A</v>
      </c>
      <c r="Y8" s="126" t="b">
        <f t="shared" ca="1" si="14"/>
        <v>0</v>
      </c>
      <c r="Z8" s="127" t="b">
        <f t="shared" ca="1" si="2"/>
        <v>0</v>
      </c>
      <c r="AA8" s="128" t="b">
        <f t="shared" ca="1" si="2"/>
        <v>0</v>
      </c>
      <c r="AB8" s="128" t="b">
        <f t="shared" ca="1" si="2"/>
        <v>0</v>
      </c>
      <c r="AC8" s="128" t="b">
        <f t="shared" ca="1" si="2"/>
        <v>0</v>
      </c>
      <c r="AD8" s="129" t="b">
        <f t="shared" ca="1" si="2"/>
        <v>0</v>
      </c>
      <c r="AE8" s="130" t="b">
        <f t="shared" ca="1" si="15"/>
        <v>0</v>
      </c>
      <c r="AF8" s="128" t="b">
        <f t="shared" ca="1" si="3"/>
        <v>0</v>
      </c>
      <c r="AG8" s="128" t="b">
        <f t="shared" ca="1" si="4"/>
        <v>0</v>
      </c>
      <c r="AH8" s="128" t="b">
        <f t="shared" ca="1" si="5"/>
        <v>0</v>
      </c>
      <c r="AI8" s="128" t="b">
        <f t="shared" ca="1" si="6"/>
        <v>0</v>
      </c>
      <c r="AJ8" s="129" t="b">
        <f t="shared" ca="1" si="7"/>
        <v>0</v>
      </c>
    </row>
    <row r="9" spans="1:36">
      <c r="A9" s="43"/>
      <c r="B9" s="44"/>
      <c r="C9" s="44"/>
      <c r="D9" s="45"/>
      <c r="E9" s="45"/>
      <c r="F9" s="45"/>
      <c r="G9" s="45"/>
      <c r="H9" s="45"/>
      <c r="I9" s="45"/>
      <c r="J9" s="45"/>
      <c r="K9" s="45"/>
      <c r="L9" s="48" t="b">
        <f t="shared" si="8"/>
        <v>0</v>
      </c>
      <c r="M9" s="48">
        <f t="shared" si="9"/>
        <v>0</v>
      </c>
      <c r="N9" s="48" t="b">
        <f t="shared" si="16"/>
        <v>0</v>
      </c>
      <c r="O9" s="48" t="b">
        <f t="shared" si="0"/>
        <v>0</v>
      </c>
      <c r="P9" s="48" t="b">
        <f t="shared" si="1"/>
        <v>0</v>
      </c>
      <c r="Q9" s="49"/>
      <c r="R9" s="48">
        <f t="shared" si="10"/>
        <v>0</v>
      </c>
      <c r="S9" s="50">
        <f t="array" aca="1" ref="S9" ca="1">INDEX(
  RawDataName,
  MATCH(
    TRUE,
    IF(
      MAX(
          NOT(COUNTIF(INDIRECT(ADDRESS(DataHeaderRow,COLUMN())&amp;":"&amp;ADDRESS(ROW()-1,COLUMN())),RawDataName)) *
          RawDataReverseSortOrderDataSelect)
        =RawDataReverseSortOrder,
      TRUE,
      FALSE),
    0
  )
)</f>
        <v>0</v>
      </c>
      <c r="T9" s="48">
        <f t="shared" si="11"/>
        <v>0</v>
      </c>
      <c r="U9" s="50">
        <f t="array" aca="1" ref="U9" ca="1">INDEX(
  RawDataName,
  MATCH(
    TRUE,
    IF(
      MAX(
          NOT(COUNTIF(INDIRECT(ADDRESS(DataHeaderRow,COLUMN())&amp;":"&amp;ADDRESS(ROW()-1,COLUMN())),RawDataName)) *
          RawDataReverseSortOrderAssetSelect)
        =RawDataReverseSortOrder,
      TRUE,
      FALSE),
    0
  )
)</f>
        <v>0</v>
      </c>
      <c r="V9" s="48">
        <f t="shared" si="12"/>
        <v>0</v>
      </c>
      <c r="W9" s="50">
        <f t="array" aca="1" ref="W9" ca="1">INDEX(
  RawDataName,
  MATCH(
    TRUE,
    IF(
      MAX(
          NOT(COUNTIF(INDIRECT(ADDRESS(DataHeaderRow,COLUMN())&amp;":"&amp;ADDRESS(ROW()-1,COLUMN())),RawDataName)) *
          RawDataReverseSortOrderSharedSelect)
        =RawDataReverseSortOrder,
      TRUE,
      FALSE),
    0
  )
)</f>
        <v>0</v>
      </c>
      <c r="X9" s="103" t="e">
        <f t="shared" ca="1" si="13"/>
        <v>#N/A</v>
      </c>
      <c r="Y9" s="126" t="b">
        <f t="shared" ca="1" si="14"/>
        <v>0</v>
      </c>
      <c r="Z9" s="127" t="b">
        <f t="shared" ca="1" si="2"/>
        <v>0</v>
      </c>
      <c r="AA9" s="128" t="b">
        <f t="shared" ca="1" si="2"/>
        <v>0</v>
      </c>
      <c r="AB9" s="128" t="b">
        <f t="shared" ca="1" si="2"/>
        <v>0</v>
      </c>
      <c r="AC9" s="128" t="b">
        <f t="shared" ca="1" si="2"/>
        <v>0</v>
      </c>
      <c r="AD9" s="129" t="b">
        <f t="shared" ca="1" si="2"/>
        <v>0</v>
      </c>
      <c r="AE9" s="130" t="b">
        <f t="shared" ca="1" si="15"/>
        <v>0</v>
      </c>
      <c r="AF9" s="128" t="b">
        <f t="shared" ca="1" si="3"/>
        <v>0</v>
      </c>
      <c r="AG9" s="128" t="b">
        <f t="shared" ca="1" si="4"/>
        <v>0</v>
      </c>
      <c r="AH9" s="128" t="b">
        <f t="shared" ca="1" si="5"/>
        <v>0</v>
      </c>
      <c r="AI9" s="128" t="b">
        <f t="shared" ca="1" si="6"/>
        <v>0</v>
      </c>
      <c r="AJ9" s="129" t="b">
        <f t="shared" ca="1" si="7"/>
        <v>0</v>
      </c>
    </row>
    <row r="10" spans="1:36">
      <c r="A10" s="43"/>
      <c r="B10" s="44"/>
      <c r="C10" s="44"/>
      <c r="D10" s="45"/>
      <c r="E10" s="45"/>
      <c r="F10" s="45"/>
      <c r="G10" s="45"/>
      <c r="H10" s="45"/>
      <c r="I10" s="45"/>
      <c r="J10" s="45"/>
      <c r="K10" s="45"/>
      <c r="L10" s="48" t="b">
        <f t="shared" si="8"/>
        <v>0</v>
      </c>
      <c r="M10" s="48">
        <f t="shared" si="9"/>
        <v>0</v>
      </c>
      <c r="N10" s="48" t="b">
        <f t="shared" si="16"/>
        <v>0</v>
      </c>
      <c r="O10" s="48" t="b">
        <f t="shared" si="0"/>
        <v>0</v>
      </c>
      <c r="P10" s="48" t="b">
        <f t="shared" si="1"/>
        <v>0</v>
      </c>
      <c r="Q10" s="49"/>
      <c r="R10" s="48">
        <f t="shared" si="10"/>
        <v>0</v>
      </c>
      <c r="S10" s="50">
        <f t="array" aca="1" ref="S10" ca="1">INDEX(
  RawDataName,
  MATCH(
    TRUE,
    IF(
      MAX(
          NOT(COUNTIF(INDIRECT(ADDRESS(DataHeaderRow,COLUMN())&amp;":"&amp;ADDRESS(ROW()-1,COLUMN())),RawDataName)) *
          RawDataReverseSortOrderDataSelect)
        =RawDataReverseSortOrder,
      TRUE,
      FALSE),
    0
  )
)</f>
        <v>0</v>
      </c>
      <c r="T10" s="48">
        <f t="shared" si="11"/>
        <v>0</v>
      </c>
      <c r="U10" s="50">
        <f t="array" aca="1" ref="U10" ca="1">INDEX(
  RawDataName,
  MATCH(
    TRUE,
    IF(
      MAX(
          NOT(COUNTIF(INDIRECT(ADDRESS(DataHeaderRow,COLUMN())&amp;":"&amp;ADDRESS(ROW()-1,COLUMN())),RawDataName)) *
          RawDataReverseSortOrderAssetSelect)
        =RawDataReverseSortOrder,
      TRUE,
      FALSE),
    0
  )
)</f>
        <v>0</v>
      </c>
      <c r="V10" s="48">
        <f t="shared" si="12"/>
        <v>0</v>
      </c>
      <c r="W10" s="50">
        <f t="array" aca="1" ref="W10" ca="1">INDEX(
  RawDataName,
  MATCH(
    TRUE,
    IF(
      MAX(
          NOT(COUNTIF(INDIRECT(ADDRESS(DataHeaderRow,COLUMN())&amp;":"&amp;ADDRESS(ROW()-1,COLUMN())),RawDataName)) *
          RawDataReverseSortOrderSharedSelect)
        =RawDataReverseSortOrder,
      TRUE,
      FALSE),
    0
  )
)</f>
        <v>0</v>
      </c>
      <c r="X10" s="103" t="e">
        <f t="shared" ca="1" si="13"/>
        <v>#N/A</v>
      </c>
      <c r="Y10" s="126" t="b">
        <f t="shared" ca="1" si="14"/>
        <v>0</v>
      </c>
      <c r="Z10" s="127" t="b">
        <f t="shared" ca="1" si="2"/>
        <v>0</v>
      </c>
      <c r="AA10" s="128" t="b">
        <f t="shared" ca="1" si="2"/>
        <v>0</v>
      </c>
      <c r="AB10" s="128" t="b">
        <f t="shared" ca="1" si="2"/>
        <v>0</v>
      </c>
      <c r="AC10" s="128" t="b">
        <f t="shared" ca="1" si="2"/>
        <v>0</v>
      </c>
      <c r="AD10" s="129" t="b">
        <f t="shared" ca="1" si="2"/>
        <v>0</v>
      </c>
      <c r="AE10" s="130" t="b">
        <f t="shared" ca="1" si="15"/>
        <v>0</v>
      </c>
      <c r="AF10" s="128" t="b">
        <f t="shared" ca="1" si="3"/>
        <v>0</v>
      </c>
      <c r="AG10" s="128" t="b">
        <f t="shared" ca="1" si="4"/>
        <v>0</v>
      </c>
      <c r="AH10" s="128" t="b">
        <f t="shared" ca="1" si="5"/>
        <v>0</v>
      </c>
      <c r="AI10" s="128" t="b">
        <f t="shared" ca="1" si="6"/>
        <v>0</v>
      </c>
      <c r="AJ10" s="129" t="b">
        <f t="shared" ca="1" si="7"/>
        <v>0</v>
      </c>
    </row>
    <row r="11" spans="1:36">
      <c r="A11" s="43"/>
      <c r="B11" s="44"/>
      <c r="C11" s="44"/>
      <c r="D11" s="45"/>
      <c r="E11" s="45"/>
      <c r="F11" s="45"/>
      <c r="G11" s="45"/>
      <c r="H11" s="45"/>
      <c r="I11" s="45"/>
      <c r="J11" s="45"/>
      <c r="K11" s="45"/>
      <c r="L11" s="48" t="b">
        <f t="shared" si="8"/>
        <v>0</v>
      </c>
      <c r="M11" s="48">
        <f t="shared" si="9"/>
        <v>0</v>
      </c>
      <c r="N11" s="48" t="b">
        <f t="shared" si="16"/>
        <v>0</v>
      </c>
      <c r="O11" s="48" t="b">
        <f t="shared" si="0"/>
        <v>0</v>
      </c>
      <c r="P11" s="48" t="b">
        <f t="shared" si="1"/>
        <v>0</v>
      </c>
      <c r="Q11" s="49"/>
      <c r="R11" s="48">
        <f t="shared" si="10"/>
        <v>0</v>
      </c>
      <c r="S11" s="50">
        <f t="array" aca="1" ref="S11" ca="1">INDEX(
  RawDataName,
  MATCH(
    TRUE,
    IF(
      MAX(
          NOT(COUNTIF(INDIRECT(ADDRESS(DataHeaderRow,COLUMN())&amp;":"&amp;ADDRESS(ROW()-1,COLUMN())),RawDataName)) *
          RawDataReverseSortOrderDataSelect)
        =RawDataReverseSortOrder,
      TRUE,
      FALSE),
    0
  )
)</f>
        <v>0</v>
      </c>
      <c r="T11" s="48">
        <f t="shared" si="11"/>
        <v>0</v>
      </c>
      <c r="U11" s="50">
        <f t="array" aca="1" ref="U11" ca="1">INDEX(
  RawDataName,
  MATCH(
    TRUE,
    IF(
      MAX(
          NOT(COUNTIF(INDIRECT(ADDRESS(DataHeaderRow,COLUMN())&amp;":"&amp;ADDRESS(ROW()-1,COLUMN())),RawDataName)) *
          RawDataReverseSortOrderAssetSelect)
        =RawDataReverseSortOrder,
      TRUE,
      FALSE),
    0
  )
)</f>
        <v>0</v>
      </c>
      <c r="V11" s="48">
        <f t="shared" si="12"/>
        <v>0</v>
      </c>
      <c r="W11" s="50">
        <f t="array" aca="1" ref="W11" ca="1">INDEX(
  RawDataName,
  MATCH(
    TRUE,
    IF(
      MAX(
          NOT(COUNTIF(INDIRECT(ADDRESS(DataHeaderRow,COLUMN())&amp;":"&amp;ADDRESS(ROW()-1,COLUMN())),RawDataName)) *
          RawDataReverseSortOrderSharedSelect)
        =RawDataReverseSortOrder,
      TRUE,
      FALSE),
    0
  )
)</f>
        <v>0</v>
      </c>
      <c r="X11" s="103" t="e">
        <f t="shared" ca="1" si="13"/>
        <v>#N/A</v>
      </c>
      <c r="Y11" s="126" t="b">
        <f t="shared" ca="1" si="14"/>
        <v>0</v>
      </c>
      <c r="Z11" s="127" t="b">
        <f t="shared" ca="1" si="2"/>
        <v>0</v>
      </c>
      <c r="AA11" s="128" t="b">
        <f t="shared" ca="1" si="2"/>
        <v>0</v>
      </c>
      <c r="AB11" s="128" t="b">
        <f t="shared" ca="1" si="2"/>
        <v>0</v>
      </c>
      <c r="AC11" s="128" t="b">
        <f t="shared" ca="1" si="2"/>
        <v>0</v>
      </c>
      <c r="AD11" s="129" t="b">
        <f t="shared" ca="1" si="2"/>
        <v>0</v>
      </c>
      <c r="AE11" s="130" t="b">
        <f t="shared" ca="1" si="15"/>
        <v>0</v>
      </c>
      <c r="AF11" s="128" t="b">
        <f t="shared" ca="1" si="3"/>
        <v>0</v>
      </c>
      <c r="AG11" s="128" t="b">
        <f t="shared" ca="1" si="4"/>
        <v>0</v>
      </c>
      <c r="AH11" s="128" t="b">
        <f t="shared" ca="1" si="5"/>
        <v>0</v>
      </c>
      <c r="AI11" s="128" t="b">
        <f t="shared" ca="1" si="6"/>
        <v>0</v>
      </c>
      <c r="AJ11" s="129" t="b">
        <f t="shared" ca="1" si="7"/>
        <v>0</v>
      </c>
    </row>
    <row r="12" spans="1:36">
      <c r="A12" s="43"/>
      <c r="B12" s="44"/>
      <c r="C12" s="44"/>
      <c r="D12" s="45"/>
      <c r="E12" s="45"/>
      <c r="F12" s="45"/>
      <c r="G12" s="45"/>
      <c r="H12" s="45"/>
      <c r="I12" s="45"/>
      <c r="J12" s="45"/>
      <c r="K12" s="45"/>
      <c r="L12" s="48" t="b">
        <f t="shared" si="8"/>
        <v>0</v>
      </c>
      <c r="M12" s="48">
        <f t="shared" si="9"/>
        <v>0</v>
      </c>
      <c r="N12" s="48" t="b">
        <f>IFERROR(IF(D12,TRUE,FALSE),FALSE)</f>
        <v>0</v>
      </c>
      <c r="O12" s="48" t="b">
        <f t="shared" si="0"/>
        <v>0</v>
      </c>
      <c r="P12" s="48" t="b">
        <f>IFERROR(IF(F12,TRUE,FALSE),FALSE)</f>
        <v>0</v>
      </c>
      <c r="Q12" s="49"/>
      <c r="R12" s="48">
        <f t="shared" si="10"/>
        <v>0</v>
      </c>
      <c r="S12" s="50">
        <f t="array" aca="1" ref="S12" ca="1">INDEX(
  RawDataName,
  MATCH(
    TRUE,
    IF(
      MAX(
          NOT(COUNTIF(INDIRECT(ADDRESS(DataHeaderRow,COLUMN())&amp;":"&amp;ADDRESS(ROW()-1,COLUMN())),RawDataName)) *
          RawDataReverseSortOrderDataSelect)
        =RawDataReverseSortOrder,
      TRUE,
      FALSE),
    0
  )
)</f>
        <v>0</v>
      </c>
      <c r="T12" s="48">
        <f t="shared" si="11"/>
        <v>0</v>
      </c>
      <c r="U12" s="50">
        <f t="array" aca="1" ref="U12" ca="1">INDEX(
  RawDataName,
  MATCH(
    TRUE,
    IF(
      MAX(
          NOT(COUNTIF(INDIRECT(ADDRESS(DataHeaderRow,COLUMN())&amp;":"&amp;ADDRESS(ROW()-1,COLUMN())),RawDataName)) *
          RawDataReverseSortOrderAssetSelect)
        =RawDataReverseSortOrder,
      TRUE,
      FALSE),
    0
  )
)</f>
        <v>0</v>
      </c>
      <c r="V12" s="48">
        <f t="shared" si="12"/>
        <v>0</v>
      </c>
      <c r="W12" s="50">
        <f t="array" aca="1" ref="W12" ca="1">INDEX(
  RawDataName,
  MATCH(
    TRUE,
    IF(
      MAX(
          NOT(COUNTIF(INDIRECT(ADDRESS(DataHeaderRow,COLUMN())&amp;":"&amp;ADDRESS(ROW()-1,COLUMN())),RawDataName)) *
          RawDataReverseSortOrderSharedSelect)
        =RawDataReverseSortOrder,
      TRUE,
      FALSE),
    0
  )
)</f>
        <v>0</v>
      </c>
      <c r="X12" s="103" t="e">
        <f t="shared" ca="1" si="13"/>
        <v>#N/A</v>
      </c>
      <c r="Y12" s="126" t="b">
        <f t="shared" ca="1" si="14"/>
        <v>0</v>
      </c>
      <c r="Z12" s="127" t="b">
        <f t="shared" ca="1" si="2"/>
        <v>0</v>
      </c>
      <c r="AA12" s="128" t="b">
        <f t="shared" ca="1" si="2"/>
        <v>0</v>
      </c>
      <c r="AB12" s="128" t="b">
        <f t="shared" ca="1" si="2"/>
        <v>0</v>
      </c>
      <c r="AC12" s="128" t="b">
        <f t="shared" ca="1" si="2"/>
        <v>0</v>
      </c>
      <c r="AD12" s="129" t="b">
        <f t="shared" ca="1" si="2"/>
        <v>0</v>
      </c>
      <c r="AE12" s="130" t="b">
        <f t="shared" ca="1" si="15"/>
        <v>0</v>
      </c>
      <c r="AF12" s="128" t="b">
        <f t="shared" ca="1" si="3"/>
        <v>0</v>
      </c>
      <c r="AG12" s="128" t="b">
        <f t="shared" ca="1" si="4"/>
        <v>0</v>
      </c>
      <c r="AH12" s="128" t="b">
        <f t="shared" ca="1" si="5"/>
        <v>0</v>
      </c>
      <c r="AI12" s="128" t="b">
        <f t="shared" ca="1" si="6"/>
        <v>0</v>
      </c>
      <c r="AJ12" s="129" t="b">
        <f t="shared" ca="1" si="7"/>
        <v>0</v>
      </c>
    </row>
    <row r="13" spans="1:36">
      <c r="A13" s="43"/>
      <c r="B13" s="44"/>
      <c r="C13" s="44"/>
      <c r="D13" s="45"/>
      <c r="E13" s="45"/>
      <c r="F13" s="45"/>
      <c r="G13" s="45"/>
      <c r="H13" s="45"/>
      <c r="I13" s="45"/>
      <c r="J13" s="45"/>
      <c r="K13" s="45"/>
      <c r="L13" s="48" t="b">
        <f t="shared" si="8"/>
        <v>0</v>
      </c>
      <c r="M13" s="48">
        <f t="shared" si="9"/>
        <v>0</v>
      </c>
      <c r="N13" s="48" t="b">
        <f t="shared" si="16"/>
        <v>0</v>
      </c>
      <c r="O13" s="48" t="b">
        <f t="shared" si="0"/>
        <v>0</v>
      </c>
      <c r="P13" s="48" t="b">
        <f t="shared" si="1"/>
        <v>0</v>
      </c>
      <c r="Q13" s="49"/>
      <c r="R13" s="48">
        <f t="shared" si="10"/>
        <v>0</v>
      </c>
      <c r="S13" s="50">
        <f t="array" aca="1" ref="S13" ca="1">INDEX(
  RawDataName,
  MATCH(
    TRUE,
    IF(
      MAX(
          NOT(COUNTIF(INDIRECT(ADDRESS(DataHeaderRow,COLUMN())&amp;":"&amp;ADDRESS(ROW()-1,COLUMN())),RawDataName)) *
          RawDataReverseSortOrderDataSelect)
        =RawDataReverseSortOrder,
      TRUE,
      FALSE),
    0
  )
)</f>
        <v>0</v>
      </c>
      <c r="T13" s="48">
        <f t="shared" si="11"/>
        <v>0</v>
      </c>
      <c r="U13" s="50">
        <f t="array" aca="1" ref="U13" ca="1">INDEX(
  RawDataName,
  MATCH(
    TRUE,
    IF(
      MAX(
          NOT(COUNTIF(INDIRECT(ADDRESS(DataHeaderRow,COLUMN())&amp;":"&amp;ADDRESS(ROW()-1,COLUMN())),RawDataName)) *
          RawDataReverseSortOrderAssetSelect)
        =RawDataReverseSortOrder,
      TRUE,
      FALSE),
    0
  )
)</f>
        <v>0</v>
      </c>
      <c r="V13" s="48">
        <f t="shared" si="12"/>
        <v>0</v>
      </c>
      <c r="W13" s="50">
        <f t="array" aca="1" ref="W13" ca="1">INDEX(
  RawDataName,
  MATCH(
    TRUE,
    IF(
      MAX(
          NOT(COUNTIF(INDIRECT(ADDRESS(DataHeaderRow,COLUMN())&amp;":"&amp;ADDRESS(ROW()-1,COLUMN())),RawDataName)) *
          RawDataReverseSortOrderSharedSelect)
        =RawDataReverseSortOrder,
      TRUE,
      FALSE),
    0
  )
)</f>
        <v>0</v>
      </c>
      <c r="X13" s="103" t="e">
        <f t="shared" ca="1" si="13"/>
        <v>#N/A</v>
      </c>
      <c r="Y13" s="126" t="b">
        <f t="shared" ca="1" si="14"/>
        <v>0</v>
      </c>
      <c r="Z13" s="127" t="b">
        <f t="shared" ca="1" si="2"/>
        <v>0</v>
      </c>
      <c r="AA13" s="128" t="b">
        <f t="shared" ca="1" si="2"/>
        <v>0</v>
      </c>
      <c r="AB13" s="128" t="b">
        <f t="shared" ca="1" si="2"/>
        <v>0</v>
      </c>
      <c r="AC13" s="128" t="b">
        <f t="shared" ca="1" si="2"/>
        <v>0</v>
      </c>
      <c r="AD13" s="129" t="b">
        <f t="shared" ca="1" si="2"/>
        <v>0</v>
      </c>
      <c r="AE13" s="130" t="b">
        <f t="shared" ca="1" si="15"/>
        <v>0</v>
      </c>
      <c r="AF13" s="128" t="b">
        <f t="shared" ca="1" si="3"/>
        <v>0</v>
      </c>
      <c r="AG13" s="128" t="b">
        <f t="shared" ca="1" si="4"/>
        <v>0</v>
      </c>
      <c r="AH13" s="128" t="b">
        <f t="shared" ca="1" si="5"/>
        <v>0</v>
      </c>
      <c r="AI13" s="128" t="b">
        <f t="shared" ca="1" si="6"/>
        <v>0</v>
      </c>
      <c r="AJ13" s="129" t="b">
        <f t="shared" ca="1" si="7"/>
        <v>0</v>
      </c>
    </row>
    <row r="14" spans="1:36">
      <c r="A14" s="43"/>
      <c r="B14" s="44"/>
      <c r="C14" s="44"/>
      <c r="D14" s="45"/>
      <c r="E14" s="45"/>
      <c r="F14" s="45"/>
      <c r="G14" s="45"/>
      <c r="H14" s="45"/>
      <c r="I14" s="45"/>
      <c r="J14" s="45"/>
      <c r="K14" s="45"/>
      <c r="L14" s="48" t="b">
        <f t="shared" si="8"/>
        <v>0</v>
      </c>
      <c r="M14" s="48">
        <f t="shared" si="9"/>
        <v>0</v>
      </c>
      <c r="N14" s="48" t="b">
        <f t="shared" si="16"/>
        <v>0</v>
      </c>
      <c r="O14" s="48" t="b">
        <f t="shared" si="0"/>
        <v>0</v>
      </c>
      <c r="P14" s="48" t="b">
        <f t="shared" si="1"/>
        <v>0</v>
      </c>
      <c r="Q14" s="49"/>
      <c r="R14" s="48">
        <f t="shared" si="10"/>
        <v>0</v>
      </c>
      <c r="S14" s="50">
        <f t="array" aca="1" ref="S14" ca="1">INDEX(
  RawDataName,
  MATCH(
    TRUE,
    IF(
      MAX(
          NOT(COUNTIF(INDIRECT(ADDRESS(DataHeaderRow,COLUMN())&amp;":"&amp;ADDRESS(ROW()-1,COLUMN())),RawDataName)) *
          RawDataReverseSortOrderDataSelect)
        =RawDataReverseSortOrder,
      TRUE,
      FALSE),
    0
  )
)</f>
        <v>0</v>
      </c>
      <c r="T14" s="48">
        <f t="shared" si="11"/>
        <v>0</v>
      </c>
      <c r="U14" s="50">
        <f t="array" aca="1" ref="U14" ca="1">INDEX(
  RawDataName,
  MATCH(
    TRUE,
    IF(
      MAX(
          NOT(COUNTIF(INDIRECT(ADDRESS(DataHeaderRow,COLUMN())&amp;":"&amp;ADDRESS(ROW()-1,COLUMN())),RawDataName)) *
          RawDataReverseSortOrderAssetSelect)
        =RawDataReverseSortOrder,
      TRUE,
      FALSE),
    0
  )
)</f>
        <v>0</v>
      </c>
      <c r="V14" s="48">
        <f t="shared" si="12"/>
        <v>0</v>
      </c>
      <c r="W14" s="50">
        <f t="array" aca="1" ref="W14" ca="1">INDEX(
  RawDataName,
  MATCH(
    TRUE,
    IF(
      MAX(
          NOT(COUNTIF(INDIRECT(ADDRESS(DataHeaderRow,COLUMN())&amp;":"&amp;ADDRESS(ROW()-1,COLUMN())),RawDataName)) *
          RawDataReverseSortOrderSharedSelect)
        =RawDataReverseSortOrder,
      TRUE,
      FALSE),
    0
  )
)</f>
        <v>0</v>
      </c>
      <c r="X14" s="103" t="e">
        <f t="shared" ca="1" si="13"/>
        <v>#N/A</v>
      </c>
      <c r="Y14" s="126" t="b">
        <f t="shared" ca="1" si="14"/>
        <v>0</v>
      </c>
      <c r="Z14" s="127" t="b">
        <f t="shared" ca="1" si="2"/>
        <v>0</v>
      </c>
      <c r="AA14" s="128" t="b">
        <f t="shared" ca="1" si="2"/>
        <v>0</v>
      </c>
      <c r="AB14" s="128" t="b">
        <f t="shared" ca="1" si="2"/>
        <v>0</v>
      </c>
      <c r="AC14" s="128" t="b">
        <f t="shared" ca="1" si="2"/>
        <v>0</v>
      </c>
      <c r="AD14" s="129" t="b">
        <f t="shared" ca="1" si="2"/>
        <v>0</v>
      </c>
      <c r="AE14" s="130" t="b">
        <f t="shared" ca="1" si="15"/>
        <v>0</v>
      </c>
      <c r="AF14" s="128" t="b">
        <f t="shared" ca="1" si="3"/>
        <v>0</v>
      </c>
      <c r="AG14" s="128" t="b">
        <f t="shared" ca="1" si="4"/>
        <v>0</v>
      </c>
      <c r="AH14" s="128" t="b">
        <f t="shared" ca="1" si="5"/>
        <v>0</v>
      </c>
      <c r="AI14" s="128" t="b">
        <f t="shared" ca="1" si="6"/>
        <v>0</v>
      </c>
      <c r="AJ14" s="129" t="b">
        <f t="shared" ca="1" si="7"/>
        <v>0</v>
      </c>
    </row>
    <row r="15" spans="1:36">
      <c r="A15" s="43"/>
      <c r="B15" s="44"/>
      <c r="C15" s="44"/>
      <c r="D15" s="45"/>
      <c r="E15" s="45"/>
      <c r="F15" s="45"/>
      <c r="G15" s="45"/>
      <c r="H15" s="45"/>
      <c r="I15" s="45"/>
      <c r="J15" s="45"/>
      <c r="K15" s="45"/>
      <c r="L15" s="48" t="b">
        <f t="shared" si="8"/>
        <v>0</v>
      </c>
      <c r="M15" s="48">
        <f t="shared" si="9"/>
        <v>0</v>
      </c>
      <c r="N15" s="48" t="b">
        <f t="shared" si="16"/>
        <v>0</v>
      </c>
      <c r="O15" s="48" t="b">
        <f t="shared" si="0"/>
        <v>0</v>
      </c>
      <c r="P15" s="48" t="b">
        <f t="shared" si="1"/>
        <v>0</v>
      </c>
      <c r="Q15" s="49"/>
      <c r="R15" s="48">
        <f t="shared" si="10"/>
        <v>0</v>
      </c>
      <c r="S15" s="50">
        <f t="array" aca="1" ref="S15" ca="1">INDEX(
  RawDataName,
  MATCH(
    TRUE,
    IF(
      MAX(
          NOT(COUNTIF(INDIRECT(ADDRESS(DataHeaderRow,COLUMN())&amp;":"&amp;ADDRESS(ROW()-1,COLUMN())),RawDataName)) *
          RawDataReverseSortOrderDataSelect)
        =RawDataReverseSortOrder,
      TRUE,
      FALSE),
    0
  )
)</f>
        <v>0</v>
      </c>
      <c r="T15" s="48">
        <f t="shared" si="11"/>
        <v>0</v>
      </c>
      <c r="U15" s="50">
        <f t="array" aca="1" ref="U15" ca="1">INDEX(
  RawDataName,
  MATCH(
    TRUE,
    IF(
      MAX(
          NOT(COUNTIF(INDIRECT(ADDRESS(DataHeaderRow,COLUMN())&amp;":"&amp;ADDRESS(ROW()-1,COLUMN())),RawDataName)) *
          RawDataReverseSortOrderAssetSelect)
        =RawDataReverseSortOrder,
      TRUE,
      FALSE),
    0
  )
)</f>
        <v>0</v>
      </c>
      <c r="V15" s="48">
        <f t="shared" si="12"/>
        <v>0</v>
      </c>
      <c r="W15" s="50">
        <f t="array" aca="1" ref="W15" ca="1">INDEX(
  RawDataName,
  MATCH(
    TRUE,
    IF(
      MAX(
          NOT(COUNTIF(INDIRECT(ADDRESS(DataHeaderRow,COLUMN())&amp;":"&amp;ADDRESS(ROW()-1,COLUMN())),RawDataName)) *
          RawDataReverseSortOrderSharedSelect)
        =RawDataReverseSortOrder,
      TRUE,
      FALSE),
    0
  )
)</f>
        <v>0</v>
      </c>
      <c r="X15" s="103" t="e">
        <f t="shared" ca="1" si="13"/>
        <v>#N/A</v>
      </c>
      <c r="Y15" s="126" t="b">
        <f t="shared" ca="1" si="14"/>
        <v>0</v>
      </c>
      <c r="Z15" s="127" t="b">
        <f t="shared" ca="1" si="2"/>
        <v>0</v>
      </c>
      <c r="AA15" s="128" t="b">
        <f t="shared" ca="1" si="2"/>
        <v>0</v>
      </c>
      <c r="AB15" s="128" t="b">
        <f t="shared" ca="1" si="2"/>
        <v>0</v>
      </c>
      <c r="AC15" s="128" t="b">
        <f t="shared" ca="1" si="2"/>
        <v>0</v>
      </c>
      <c r="AD15" s="129" t="b">
        <f t="shared" ca="1" si="2"/>
        <v>0</v>
      </c>
      <c r="AE15" s="130" t="b">
        <f t="shared" ca="1" si="15"/>
        <v>0</v>
      </c>
      <c r="AF15" s="128" t="b">
        <f t="shared" ca="1" si="3"/>
        <v>0</v>
      </c>
      <c r="AG15" s="128" t="b">
        <f t="shared" ca="1" si="4"/>
        <v>0</v>
      </c>
      <c r="AH15" s="128" t="b">
        <f t="shared" ca="1" si="5"/>
        <v>0</v>
      </c>
      <c r="AI15" s="128" t="b">
        <f t="shared" ca="1" si="6"/>
        <v>0</v>
      </c>
      <c r="AJ15" s="129" t="b">
        <f t="shared" ca="1" si="7"/>
        <v>0</v>
      </c>
    </row>
    <row r="16" spans="1:36">
      <c r="A16" s="43"/>
      <c r="B16" s="44"/>
      <c r="C16" s="44"/>
      <c r="D16" s="45"/>
      <c r="E16" s="45"/>
      <c r="F16" s="45"/>
      <c r="G16" s="45"/>
      <c r="H16" s="45"/>
      <c r="I16" s="45"/>
      <c r="J16" s="45"/>
      <c r="K16" s="45"/>
      <c r="L16" s="48" t="b">
        <f t="shared" si="8"/>
        <v>0</v>
      </c>
      <c r="M16" s="48">
        <f t="shared" si="9"/>
        <v>0</v>
      </c>
      <c r="N16" s="48" t="b">
        <f t="shared" si="16"/>
        <v>0</v>
      </c>
      <c r="O16" s="48" t="b">
        <f t="shared" si="0"/>
        <v>0</v>
      </c>
      <c r="P16" s="48" t="b">
        <f t="shared" si="1"/>
        <v>0</v>
      </c>
      <c r="Q16" s="49"/>
      <c r="R16" s="48">
        <f t="shared" si="10"/>
        <v>0</v>
      </c>
      <c r="S16" s="50">
        <f t="array" aca="1" ref="S16" ca="1">INDEX(
  RawDataName,
  MATCH(
    TRUE,
    IF(
      MAX(
          NOT(COUNTIF(INDIRECT(ADDRESS(DataHeaderRow,COLUMN())&amp;":"&amp;ADDRESS(ROW()-1,COLUMN())),RawDataName)) *
          RawDataReverseSortOrderDataSelect)
        =RawDataReverseSortOrder,
      TRUE,
      FALSE),
    0
  )
)</f>
        <v>0</v>
      </c>
      <c r="T16" s="48">
        <f t="shared" si="11"/>
        <v>0</v>
      </c>
      <c r="U16" s="50">
        <f t="array" aca="1" ref="U16" ca="1">INDEX(
  RawDataName,
  MATCH(
    TRUE,
    IF(
      MAX(
          NOT(COUNTIF(INDIRECT(ADDRESS(DataHeaderRow,COLUMN())&amp;":"&amp;ADDRESS(ROW()-1,COLUMN())),RawDataName)) *
          RawDataReverseSortOrderAssetSelect)
        =RawDataReverseSortOrder,
      TRUE,
      FALSE),
    0
  )
)</f>
        <v>0</v>
      </c>
      <c r="V16" s="48">
        <f t="shared" si="12"/>
        <v>0</v>
      </c>
      <c r="W16" s="50">
        <f t="array" aca="1" ref="W16" ca="1">INDEX(
  RawDataName,
  MATCH(
    TRUE,
    IF(
      MAX(
          NOT(COUNTIF(INDIRECT(ADDRESS(DataHeaderRow,COLUMN())&amp;":"&amp;ADDRESS(ROW()-1,COLUMN())),RawDataName)) *
          RawDataReverseSortOrderSharedSelect)
        =RawDataReverseSortOrder,
      TRUE,
      FALSE),
    0
  )
)</f>
        <v>0</v>
      </c>
      <c r="X16" s="103" t="e">
        <f t="shared" ca="1" si="13"/>
        <v>#N/A</v>
      </c>
      <c r="Y16" s="126" t="b">
        <f t="shared" ca="1" si="14"/>
        <v>0</v>
      </c>
      <c r="Z16" s="127" t="b">
        <f t="shared" ca="1" si="2"/>
        <v>0</v>
      </c>
      <c r="AA16" s="128" t="b">
        <f t="shared" ca="1" si="2"/>
        <v>0</v>
      </c>
      <c r="AB16" s="128" t="b">
        <f t="shared" ca="1" si="2"/>
        <v>0</v>
      </c>
      <c r="AC16" s="128" t="b">
        <f t="shared" ca="1" si="2"/>
        <v>0</v>
      </c>
      <c r="AD16" s="129" t="b">
        <f t="shared" ca="1" si="2"/>
        <v>0</v>
      </c>
      <c r="AE16" s="130" t="b">
        <f t="shared" ca="1" si="15"/>
        <v>0</v>
      </c>
      <c r="AF16" s="128" t="b">
        <f t="shared" ca="1" si="3"/>
        <v>0</v>
      </c>
      <c r="AG16" s="128" t="b">
        <f t="shared" ca="1" si="4"/>
        <v>0</v>
      </c>
      <c r="AH16" s="128" t="b">
        <f t="shared" ca="1" si="5"/>
        <v>0</v>
      </c>
      <c r="AI16" s="128" t="b">
        <f t="shared" ca="1" si="6"/>
        <v>0</v>
      </c>
      <c r="AJ16" s="129" t="b">
        <f t="shared" ca="1" si="7"/>
        <v>0</v>
      </c>
    </row>
    <row r="17" spans="1:36">
      <c r="A17" s="43"/>
      <c r="B17" s="44"/>
      <c r="C17" s="44"/>
      <c r="D17" s="45"/>
      <c r="E17" s="45"/>
      <c r="F17" s="45"/>
      <c r="G17" s="45"/>
      <c r="H17" s="45"/>
      <c r="I17" s="45"/>
      <c r="J17" s="45"/>
      <c r="K17" s="45"/>
      <c r="L17" s="48" t="b">
        <f t="shared" si="8"/>
        <v>0</v>
      </c>
      <c r="M17" s="48">
        <f t="shared" si="9"/>
        <v>0</v>
      </c>
      <c r="N17" s="48" t="b">
        <f t="shared" si="16"/>
        <v>0</v>
      </c>
      <c r="O17" s="48" t="b">
        <f t="shared" si="0"/>
        <v>0</v>
      </c>
      <c r="P17" s="48" t="b">
        <f t="shared" si="1"/>
        <v>0</v>
      </c>
      <c r="Q17" s="49"/>
      <c r="R17" s="48">
        <f t="shared" si="10"/>
        <v>0</v>
      </c>
      <c r="S17" s="50">
        <f t="array" aca="1" ref="S17" ca="1">INDEX(
  RawDataName,
  MATCH(
    TRUE,
    IF(
      MAX(
          NOT(COUNTIF(INDIRECT(ADDRESS(DataHeaderRow,COLUMN())&amp;":"&amp;ADDRESS(ROW()-1,COLUMN())),RawDataName)) *
          RawDataReverseSortOrderDataSelect)
        =RawDataReverseSortOrder,
      TRUE,
      FALSE),
    0
  )
)</f>
        <v>0</v>
      </c>
      <c r="T17" s="48">
        <f t="shared" si="11"/>
        <v>0</v>
      </c>
      <c r="U17" s="50">
        <f t="array" aca="1" ref="U17" ca="1">INDEX(
  RawDataName,
  MATCH(
    TRUE,
    IF(
      MAX(
          NOT(COUNTIF(INDIRECT(ADDRESS(DataHeaderRow,COLUMN())&amp;":"&amp;ADDRESS(ROW()-1,COLUMN())),RawDataName)) *
          RawDataReverseSortOrderAssetSelect)
        =RawDataReverseSortOrder,
      TRUE,
      FALSE),
    0
  )
)</f>
        <v>0</v>
      </c>
      <c r="V17" s="48">
        <f t="shared" si="12"/>
        <v>0</v>
      </c>
      <c r="W17" s="50">
        <f t="array" aca="1" ref="W17" ca="1">INDEX(
  RawDataName,
  MATCH(
    TRUE,
    IF(
      MAX(
          NOT(COUNTIF(INDIRECT(ADDRESS(DataHeaderRow,COLUMN())&amp;":"&amp;ADDRESS(ROW()-1,COLUMN())),RawDataName)) *
          RawDataReverseSortOrderSharedSelect)
        =RawDataReverseSortOrder,
      TRUE,
      FALSE),
    0
  )
)</f>
        <v>0</v>
      </c>
      <c r="X17" s="103" t="e">
        <f t="shared" ca="1" si="13"/>
        <v>#N/A</v>
      </c>
      <c r="Y17" s="126" t="b">
        <f t="shared" ca="1" si="14"/>
        <v>0</v>
      </c>
      <c r="Z17" s="127" t="b">
        <f t="shared" ca="1" si="2"/>
        <v>0</v>
      </c>
      <c r="AA17" s="128" t="b">
        <f t="shared" ca="1" si="2"/>
        <v>0</v>
      </c>
      <c r="AB17" s="128" t="b">
        <f t="shared" ca="1" si="2"/>
        <v>0</v>
      </c>
      <c r="AC17" s="128" t="b">
        <f t="shared" ca="1" si="2"/>
        <v>0</v>
      </c>
      <c r="AD17" s="129" t="b">
        <f t="shared" ca="1" si="2"/>
        <v>0</v>
      </c>
      <c r="AE17" s="130" t="b">
        <f t="shared" ca="1" si="15"/>
        <v>0</v>
      </c>
      <c r="AF17" s="128" t="b">
        <f t="shared" ca="1" si="3"/>
        <v>0</v>
      </c>
      <c r="AG17" s="128" t="b">
        <f t="shared" ca="1" si="4"/>
        <v>0</v>
      </c>
      <c r="AH17" s="128" t="b">
        <f t="shared" ca="1" si="5"/>
        <v>0</v>
      </c>
      <c r="AI17" s="128" t="b">
        <f t="shared" ca="1" si="6"/>
        <v>0</v>
      </c>
      <c r="AJ17" s="129" t="b">
        <f t="shared" ca="1" si="7"/>
        <v>0</v>
      </c>
    </row>
    <row r="18" spans="1:36">
      <c r="A18" s="43"/>
      <c r="B18" s="44"/>
      <c r="C18" s="44"/>
      <c r="D18" s="45"/>
      <c r="E18" s="45"/>
      <c r="F18" s="45"/>
      <c r="G18" s="45"/>
      <c r="H18" s="45"/>
      <c r="I18" s="45"/>
      <c r="J18" s="45"/>
      <c r="K18" s="45"/>
      <c r="L18" s="48" t="b">
        <f t="shared" si="8"/>
        <v>0</v>
      </c>
      <c r="M18" s="48">
        <f t="shared" si="9"/>
        <v>0</v>
      </c>
      <c r="N18" s="48" t="b">
        <f t="shared" si="16"/>
        <v>0</v>
      </c>
      <c r="O18" s="48" t="b">
        <f t="shared" si="0"/>
        <v>0</v>
      </c>
      <c r="P18" s="48" t="b">
        <f t="shared" si="1"/>
        <v>0</v>
      </c>
      <c r="Q18" s="49"/>
      <c r="R18" s="48">
        <f t="shared" si="10"/>
        <v>0</v>
      </c>
      <c r="S18" s="50">
        <f t="array" aca="1" ref="S18" ca="1">INDEX(
  RawDataName,
  MATCH(
    TRUE,
    IF(
      MAX(
          NOT(COUNTIF(INDIRECT(ADDRESS(DataHeaderRow,COLUMN())&amp;":"&amp;ADDRESS(ROW()-1,COLUMN())),RawDataName)) *
          RawDataReverseSortOrderDataSelect)
        =RawDataReverseSortOrder,
      TRUE,
      FALSE),
    0
  )
)</f>
        <v>0</v>
      </c>
      <c r="T18" s="48">
        <f t="shared" si="11"/>
        <v>0</v>
      </c>
      <c r="U18" s="50">
        <f t="array" aca="1" ref="U18" ca="1">INDEX(
  RawDataName,
  MATCH(
    TRUE,
    IF(
      MAX(
          NOT(COUNTIF(INDIRECT(ADDRESS(DataHeaderRow,COLUMN())&amp;":"&amp;ADDRESS(ROW()-1,COLUMN())),RawDataName)) *
          RawDataReverseSortOrderAssetSelect)
        =RawDataReverseSortOrder,
      TRUE,
      FALSE),
    0
  )
)</f>
        <v>0</v>
      </c>
      <c r="V18" s="48">
        <f t="shared" si="12"/>
        <v>0</v>
      </c>
      <c r="W18" s="50">
        <f t="array" aca="1" ref="W18" ca="1">INDEX(
  RawDataName,
  MATCH(
    TRUE,
    IF(
      MAX(
          NOT(COUNTIF(INDIRECT(ADDRESS(DataHeaderRow,COLUMN())&amp;":"&amp;ADDRESS(ROW()-1,COLUMN())),RawDataName)) *
          RawDataReverseSortOrderSharedSelect)
        =RawDataReverseSortOrder,
      TRUE,
      FALSE),
    0
  )
)</f>
        <v>0</v>
      </c>
      <c r="X18" s="103" t="e">
        <f t="shared" ca="1" si="13"/>
        <v>#N/A</v>
      </c>
      <c r="Y18" s="126" t="b">
        <f t="shared" ca="1" si="14"/>
        <v>0</v>
      </c>
      <c r="Z18" s="127" t="b">
        <f t="shared" ca="1" si="2"/>
        <v>0</v>
      </c>
      <c r="AA18" s="128" t="b">
        <f t="shared" ca="1" si="2"/>
        <v>0</v>
      </c>
      <c r="AB18" s="128" t="b">
        <f t="shared" ca="1" si="2"/>
        <v>0</v>
      </c>
      <c r="AC18" s="128" t="b">
        <f t="shared" ca="1" si="2"/>
        <v>0</v>
      </c>
      <c r="AD18" s="129" t="b">
        <f t="shared" ca="1" si="2"/>
        <v>0</v>
      </c>
      <c r="AE18" s="130" t="b">
        <f t="shared" ca="1" si="15"/>
        <v>0</v>
      </c>
      <c r="AF18" s="128" t="b">
        <f t="shared" ca="1" si="3"/>
        <v>0</v>
      </c>
      <c r="AG18" s="128" t="b">
        <f t="shared" ca="1" si="4"/>
        <v>0</v>
      </c>
      <c r="AH18" s="128" t="b">
        <f t="shared" ca="1" si="5"/>
        <v>0</v>
      </c>
      <c r="AI18" s="128" t="b">
        <f t="shared" ca="1" si="6"/>
        <v>0</v>
      </c>
      <c r="AJ18" s="129" t="b">
        <f t="shared" ca="1" si="7"/>
        <v>0</v>
      </c>
    </row>
    <row r="19" spans="1:36">
      <c r="A19" s="43"/>
      <c r="B19" s="44"/>
      <c r="C19" s="44"/>
      <c r="D19" s="45"/>
      <c r="E19" s="45"/>
      <c r="F19" s="45"/>
      <c r="G19" s="45"/>
      <c r="H19" s="45"/>
      <c r="I19" s="45"/>
      <c r="J19" s="45"/>
      <c r="K19" s="45"/>
      <c r="L19" s="48" t="b">
        <f t="shared" si="8"/>
        <v>0</v>
      </c>
      <c r="M19" s="48">
        <f t="shared" si="9"/>
        <v>0</v>
      </c>
      <c r="N19" s="48" t="b">
        <f t="shared" si="16"/>
        <v>0</v>
      </c>
      <c r="O19" s="48" t="b">
        <f t="shared" si="0"/>
        <v>0</v>
      </c>
      <c r="P19" s="48" t="b">
        <f t="shared" si="1"/>
        <v>0</v>
      </c>
      <c r="Q19" s="49"/>
      <c r="R19" s="48">
        <f t="shared" si="10"/>
        <v>0</v>
      </c>
      <c r="S19" s="50">
        <f t="array" aca="1" ref="S19" ca="1">INDEX(
  RawDataName,
  MATCH(
    TRUE,
    IF(
      MAX(
          NOT(COUNTIF(INDIRECT(ADDRESS(DataHeaderRow,COLUMN())&amp;":"&amp;ADDRESS(ROW()-1,COLUMN())),RawDataName)) *
          RawDataReverseSortOrderDataSelect)
        =RawDataReverseSortOrder,
      TRUE,
      FALSE),
    0
  )
)</f>
        <v>0</v>
      </c>
      <c r="T19" s="48">
        <f t="shared" si="11"/>
        <v>0</v>
      </c>
      <c r="U19" s="50">
        <f t="array" aca="1" ref="U19" ca="1">INDEX(
  RawDataName,
  MATCH(
    TRUE,
    IF(
      MAX(
          NOT(COUNTIF(INDIRECT(ADDRESS(DataHeaderRow,COLUMN())&amp;":"&amp;ADDRESS(ROW()-1,COLUMN())),RawDataName)) *
          RawDataReverseSortOrderAssetSelect)
        =RawDataReverseSortOrder,
      TRUE,
      FALSE),
    0
  )
)</f>
        <v>0</v>
      </c>
      <c r="V19" s="48">
        <f t="shared" si="12"/>
        <v>0</v>
      </c>
      <c r="W19" s="50">
        <f t="array" aca="1" ref="W19" ca="1">INDEX(
  RawDataName,
  MATCH(
    TRUE,
    IF(
      MAX(
          NOT(COUNTIF(INDIRECT(ADDRESS(DataHeaderRow,COLUMN())&amp;":"&amp;ADDRESS(ROW()-1,COLUMN())),RawDataName)) *
          RawDataReverseSortOrderSharedSelect)
        =RawDataReverseSortOrder,
      TRUE,
      FALSE),
    0
  )
)</f>
        <v>0</v>
      </c>
      <c r="X19" s="103" t="e">
        <f t="shared" ca="1" si="13"/>
        <v>#N/A</v>
      </c>
      <c r="Y19" s="126" t="b">
        <f t="shared" ca="1" si="14"/>
        <v>0</v>
      </c>
      <c r="Z19" s="127" t="b">
        <f t="shared" ca="1" si="2"/>
        <v>0</v>
      </c>
      <c r="AA19" s="128" t="b">
        <f t="shared" ca="1" si="2"/>
        <v>0</v>
      </c>
      <c r="AB19" s="128" t="b">
        <f t="shared" ca="1" si="2"/>
        <v>0</v>
      </c>
      <c r="AC19" s="128" t="b">
        <f t="shared" ca="1" si="2"/>
        <v>0</v>
      </c>
      <c r="AD19" s="129" t="b">
        <f t="shared" ca="1" si="2"/>
        <v>0</v>
      </c>
      <c r="AE19" s="130" t="b">
        <f t="shared" ca="1" si="15"/>
        <v>0</v>
      </c>
      <c r="AF19" s="128" t="b">
        <f t="shared" ca="1" si="3"/>
        <v>0</v>
      </c>
      <c r="AG19" s="128" t="b">
        <f t="shared" ca="1" si="4"/>
        <v>0</v>
      </c>
      <c r="AH19" s="128" t="b">
        <f t="shared" ca="1" si="5"/>
        <v>0</v>
      </c>
      <c r="AI19" s="128" t="b">
        <f t="shared" ca="1" si="6"/>
        <v>0</v>
      </c>
      <c r="AJ19" s="129" t="b">
        <f t="shared" ca="1" si="7"/>
        <v>0</v>
      </c>
    </row>
    <row r="20" spans="1:36">
      <c r="A20" s="43"/>
      <c r="B20" s="44"/>
      <c r="C20" s="44"/>
      <c r="D20" s="45"/>
      <c r="E20" s="45"/>
      <c r="F20" s="45"/>
      <c r="G20" s="45"/>
      <c r="H20" s="45"/>
      <c r="I20" s="45"/>
      <c r="J20" s="45"/>
      <c r="K20" s="45"/>
      <c r="L20" s="48" t="b">
        <f t="shared" si="8"/>
        <v>0</v>
      </c>
      <c r="M20" s="48">
        <f t="shared" si="9"/>
        <v>0</v>
      </c>
      <c r="N20" s="48" t="b">
        <f t="shared" si="16"/>
        <v>0</v>
      </c>
      <c r="O20" s="48" t="b">
        <f t="shared" si="0"/>
        <v>0</v>
      </c>
      <c r="P20" s="48" t="b">
        <f t="shared" si="1"/>
        <v>0</v>
      </c>
      <c r="Q20" s="49"/>
      <c r="R20" s="48">
        <f t="shared" si="10"/>
        <v>0</v>
      </c>
      <c r="S20" s="50">
        <f t="array" aca="1" ref="S20" ca="1">INDEX(
  RawDataName,
  MATCH(
    TRUE,
    IF(
      MAX(
          NOT(COUNTIF(INDIRECT(ADDRESS(DataHeaderRow,COLUMN())&amp;":"&amp;ADDRESS(ROW()-1,COLUMN())),RawDataName)) *
          RawDataReverseSortOrderDataSelect)
        =RawDataReverseSortOrder,
      TRUE,
      FALSE),
    0
  )
)</f>
        <v>0</v>
      </c>
      <c r="T20" s="48">
        <f t="shared" si="11"/>
        <v>0</v>
      </c>
      <c r="U20" s="50">
        <f t="array" aca="1" ref="U20" ca="1">INDEX(
  RawDataName,
  MATCH(
    TRUE,
    IF(
      MAX(
          NOT(COUNTIF(INDIRECT(ADDRESS(DataHeaderRow,COLUMN())&amp;":"&amp;ADDRESS(ROW()-1,COLUMN())),RawDataName)) *
          RawDataReverseSortOrderAssetSelect)
        =RawDataReverseSortOrder,
      TRUE,
      FALSE),
    0
  )
)</f>
        <v>0</v>
      </c>
      <c r="V20" s="48">
        <f t="shared" si="12"/>
        <v>0</v>
      </c>
      <c r="W20" s="50">
        <f t="array" aca="1" ref="W20" ca="1">INDEX(
  RawDataName,
  MATCH(
    TRUE,
    IF(
      MAX(
          NOT(COUNTIF(INDIRECT(ADDRESS(DataHeaderRow,COLUMN())&amp;":"&amp;ADDRESS(ROW()-1,COLUMN())),RawDataName)) *
          RawDataReverseSortOrderSharedSelect)
        =RawDataReverseSortOrder,
      TRUE,
      FALSE),
    0
  )
)</f>
        <v>0</v>
      </c>
      <c r="X20" s="103" t="e">
        <f t="shared" ca="1" si="13"/>
        <v>#N/A</v>
      </c>
      <c r="Y20" s="126" t="b">
        <f t="shared" ca="1" si="14"/>
        <v>0</v>
      </c>
      <c r="Z20" s="127" t="b">
        <f t="shared" ca="1" si="2"/>
        <v>0</v>
      </c>
      <c r="AA20" s="128" t="b">
        <f t="shared" ca="1" si="2"/>
        <v>0</v>
      </c>
      <c r="AB20" s="128" t="b">
        <f t="shared" ca="1" si="2"/>
        <v>0</v>
      </c>
      <c r="AC20" s="128" t="b">
        <f t="shared" ca="1" si="2"/>
        <v>0</v>
      </c>
      <c r="AD20" s="129" t="b">
        <f t="shared" ca="1" si="2"/>
        <v>0</v>
      </c>
      <c r="AE20" s="130" t="b">
        <f t="shared" ca="1" si="15"/>
        <v>0</v>
      </c>
      <c r="AF20" s="128" t="b">
        <f t="shared" ca="1" si="3"/>
        <v>0</v>
      </c>
      <c r="AG20" s="128" t="b">
        <f t="shared" ca="1" si="4"/>
        <v>0</v>
      </c>
      <c r="AH20" s="128" t="b">
        <f t="shared" ca="1" si="5"/>
        <v>0</v>
      </c>
      <c r="AI20" s="128" t="b">
        <f t="shared" ca="1" si="6"/>
        <v>0</v>
      </c>
      <c r="AJ20" s="129" t="b">
        <f t="shared" ca="1" si="7"/>
        <v>0</v>
      </c>
    </row>
    <row r="21" spans="1:36">
      <c r="A21" s="43"/>
      <c r="B21" s="44"/>
      <c r="C21" s="44"/>
      <c r="D21" s="45"/>
      <c r="E21" s="45"/>
      <c r="F21" s="45"/>
      <c r="G21" s="45"/>
      <c r="H21" s="45"/>
      <c r="I21" s="45"/>
      <c r="J21" s="45"/>
      <c r="K21" s="45"/>
      <c r="L21" s="48" t="b">
        <f t="shared" si="8"/>
        <v>0</v>
      </c>
      <c r="M21" s="48">
        <f t="shared" si="9"/>
        <v>0</v>
      </c>
      <c r="N21" s="48" t="b">
        <f t="shared" si="16"/>
        <v>0</v>
      </c>
      <c r="O21" s="48" t="b">
        <f t="shared" si="0"/>
        <v>0</v>
      </c>
      <c r="P21" s="48" t="b">
        <f t="shared" si="1"/>
        <v>0</v>
      </c>
      <c r="Q21" s="49"/>
      <c r="R21" s="48">
        <f t="shared" si="10"/>
        <v>0</v>
      </c>
      <c r="S21" s="50">
        <f t="array" aca="1" ref="S21" ca="1">INDEX(
  RawDataName,
  MATCH(
    TRUE,
    IF(
      MAX(
          NOT(COUNTIF(INDIRECT(ADDRESS(DataHeaderRow,COLUMN())&amp;":"&amp;ADDRESS(ROW()-1,COLUMN())),RawDataName)) *
          RawDataReverseSortOrderDataSelect)
        =RawDataReverseSortOrder,
      TRUE,
      FALSE),
    0
  )
)</f>
        <v>0</v>
      </c>
      <c r="T21" s="48">
        <f t="shared" si="11"/>
        <v>0</v>
      </c>
      <c r="U21" s="50">
        <f t="array" aca="1" ref="U21" ca="1">INDEX(
  RawDataName,
  MATCH(
    TRUE,
    IF(
      MAX(
          NOT(COUNTIF(INDIRECT(ADDRESS(DataHeaderRow,COLUMN())&amp;":"&amp;ADDRESS(ROW()-1,COLUMN())),RawDataName)) *
          RawDataReverseSortOrderAssetSelect)
        =RawDataReverseSortOrder,
      TRUE,
      FALSE),
    0
  )
)</f>
        <v>0</v>
      </c>
      <c r="V21" s="48">
        <f t="shared" si="12"/>
        <v>0</v>
      </c>
      <c r="W21" s="50">
        <f t="array" aca="1" ref="W21" ca="1">INDEX(
  RawDataName,
  MATCH(
    TRUE,
    IF(
      MAX(
          NOT(COUNTIF(INDIRECT(ADDRESS(DataHeaderRow,COLUMN())&amp;":"&amp;ADDRESS(ROW()-1,COLUMN())),RawDataName)) *
          RawDataReverseSortOrderSharedSelect)
        =RawDataReverseSortOrder,
      TRUE,
      FALSE),
    0
  )
)</f>
        <v>0</v>
      </c>
      <c r="X21" s="103" t="e">
        <f t="shared" ca="1" si="13"/>
        <v>#N/A</v>
      </c>
      <c r="Y21" s="126" t="b">
        <f t="shared" ca="1" si="14"/>
        <v>0</v>
      </c>
      <c r="Z21" s="127" t="b">
        <f t="shared" ca="1" si="14"/>
        <v>0</v>
      </c>
      <c r="AA21" s="128" t="b">
        <f t="shared" ca="1" si="14"/>
        <v>0</v>
      </c>
      <c r="AB21" s="128" t="b">
        <f t="shared" ca="1" si="14"/>
        <v>0</v>
      </c>
      <c r="AC21" s="128" t="b">
        <f t="shared" ca="1" si="14"/>
        <v>0</v>
      </c>
      <c r="AD21" s="129" t="b">
        <f t="shared" ca="1" si="14"/>
        <v>0</v>
      </c>
      <c r="AE21" s="130" t="b">
        <f t="shared" ca="1" si="15"/>
        <v>0</v>
      </c>
      <c r="AF21" s="128" t="b">
        <f t="shared" ca="1" si="3"/>
        <v>0</v>
      </c>
      <c r="AG21" s="128" t="b">
        <f t="shared" ca="1" si="4"/>
        <v>0</v>
      </c>
      <c r="AH21" s="128" t="b">
        <f t="shared" ca="1" si="5"/>
        <v>0</v>
      </c>
      <c r="AI21" s="128" t="b">
        <f t="shared" ca="1" si="6"/>
        <v>0</v>
      </c>
      <c r="AJ21" s="129" t="b">
        <f t="shared" ca="1" si="7"/>
        <v>0</v>
      </c>
    </row>
    <row r="22" spans="1:36">
      <c r="A22" s="43"/>
      <c r="B22" s="44"/>
      <c r="C22" s="44"/>
      <c r="D22" s="45"/>
      <c r="E22" s="45"/>
      <c r="F22" s="45"/>
      <c r="G22" s="45"/>
      <c r="H22" s="45"/>
      <c r="I22" s="45"/>
      <c r="J22" s="45"/>
      <c r="K22" s="45"/>
      <c r="L22" s="48" t="b">
        <f t="shared" si="8"/>
        <v>0</v>
      </c>
      <c r="M22" s="48">
        <f t="shared" si="9"/>
        <v>0</v>
      </c>
      <c r="N22" s="48" t="b">
        <f t="shared" si="16"/>
        <v>0</v>
      </c>
      <c r="O22" s="48" t="b">
        <f t="shared" si="0"/>
        <v>0</v>
      </c>
      <c r="P22" s="48" t="b">
        <f t="shared" si="1"/>
        <v>0</v>
      </c>
      <c r="Q22" s="49"/>
      <c r="R22" s="48">
        <f t="shared" si="10"/>
        <v>0</v>
      </c>
      <c r="S22" s="50">
        <f t="array" aca="1" ref="S22" ca="1">INDEX(
  RawDataName,
  MATCH(
    TRUE,
    IF(
      MAX(
          NOT(COUNTIF(INDIRECT(ADDRESS(DataHeaderRow,COLUMN())&amp;":"&amp;ADDRESS(ROW()-1,COLUMN())),RawDataName)) *
          RawDataReverseSortOrderDataSelect)
        =RawDataReverseSortOrder,
      TRUE,
      FALSE),
    0
  )
)</f>
        <v>0</v>
      </c>
      <c r="T22" s="48">
        <f t="shared" si="11"/>
        <v>0</v>
      </c>
      <c r="U22" s="50">
        <f t="array" aca="1" ref="U22" ca="1">INDEX(
  RawDataName,
  MATCH(
    TRUE,
    IF(
      MAX(
          NOT(COUNTIF(INDIRECT(ADDRESS(DataHeaderRow,COLUMN())&amp;":"&amp;ADDRESS(ROW()-1,COLUMN())),RawDataName)) *
          RawDataReverseSortOrderAssetSelect)
        =RawDataReverseSortOrder,
      TRUE,
      FALSE),
    0
  )
)</f>
        <v>0</v>
      </c>
      <c r="V22" s="48">
        <f t="shared" si="12"/>
        <v>0</v>
      </c>
      <c r="W22" s="50">
        <f t="array" aca="1" ref="W22" ca="1">INDEX(
  RawDataName,
  MATCH(
    TRUE,
    IF(
      MAX(
          NOT(COUNTIF(INDIRECT(ADDRESS(DataHeaderRow,COLUMN())&amp;":"&amp;ADDRESS(ROW()-1,COLUMN())),RawDataName)) *
          RawDataReverseSortOrderSharedSelect)
        =RawDataReverseSortOrder,
      TRUE,
      FALSE),
    0
  )
)</f>
        <v>0</v>
      </c>
      <c r="X22" s="103" t="e">
        <f t="shared" ca="1" si="13"/>
        <v>#N/A</v>
      </c>
      <c r="Y22" s="126" t="b">
        <f t="shared" ref="Y22:AD37" ca="1" si="17">IF(ISNA($X22),FALSE,VLOOKUP($X22,RawDataTypeTable,Y$1,FALSE))</f>
        <v>0</v>
      </c>
      <c r="Z22" s="127" t="b">
        <f t="shared" ca="1" si="17"/>
        <v>0</v>
      </c>
      <c r="AA22" s="128" t="b">
        <f t="shared" ca="1" si="17"/>
        <v>0</v>
      </c>
      <c r="AB22" s="128" t="b">
        <f t="shared" ca="1" si="17"/>
        <v>0</v>
      </c>
      <c r="AC22" s="128" t="b">
        <f t="shared" ca="1" si="17"/>
        <v>0</v>
      </c>
      <c r="AD22" s="129" t="b">
        <f t="shared" ca="1" si="17"/>
        <v>0</v>
      </c>
      <c r="AE22" s="130" t="b">
        <f t="shared" ca="1" si="15"/>
        <v>0</v>
      </c>
      <c r="AF22" s="128" t="b">
        <f t="shared" ca="1" si="3"/>
        <v>0</v>
      </c>
      <c r="AG22" s="128" t="b">
        <f t="shared" ca="1" si="4"/>
        <v>0</v>
      </c>
      <c r="AH22" s="128" t="b">
        <f t="shared" ca="1" si="5"/>
        <v>0</v>
      </c>
      <c r="AI22" s="128" t="b">
        <f t="shared" ca="1" si="6"/>
        <v>0</v>
      </c>
      <c r="AJ22" s="129" t="b">
        <f t="shared" ca="1" si="7"/>
        <v>0</v>
      </c>
    </row>
    <row r="23" spans="1:36">
      <c r="A23" s="43"/>
      <c r="B23" s="44"/>
      <c r="C23" s="44"/>
      <c r="D23" s="45"/>
      <c r="E23" s="45"/>
      <c r="F23" s="45"/>
      <c r="G23" s="45"/>
      <c r="H23" s="45"/>
      <c r="I23" s="45"/>
      <c r="J23" s="45"/>
      <c r="K23" s="45"/>
      <c r="L23" s="48" t="b">
        <f t="shared" si="8"/>
        <v>0</v>
      </c>
      <c r="M23" s="48">
        <f t="shared" si="9"/>
        <v>0</v>
      </c>
      <c r="N23" s="48" t="b">
        <f t="shared" si="16"/>
        <v>0</v>
      </c>
      <c r="O23" s="48" t="b">
        <f t="shared" si="0"/>
        <v>0</v>
      </c>
      <c r="P23" s="48" t="b">
        <f t="shared" si="1"/>
        <v>0</v>
      </c>
      <c r="Q23" s="49"/>
      <c r="R23" s="48">
        <f t="shared" si="10"/>
        <v>0</v>
      </c>
      <c r="S23" s="50">
        <f t="array" aca="1" ref="S23" ca="1">INDEX(
  RawDataName,
  MATCH(
    TRUE,
    IF(
      MAX(
          NOT(COUNTIF(INDIRECT(ADDRESS(DataHeaderRow,COLUMN())&amp;":"&amp;ADDRESS(ROW()-1,COLUMN())),RawDataName)) *
          RawDataReverseSortOrderDataSelect)
        =RawDataReverseSortOrder,
      TRUE,
      FALSE),
    0
  )
)</f>
        <v>0</v>
      </c>
      <c r="T23" s="48">
        <f t="shared" si="11"/>
        <v>0</v>
      </c>
      <c r="U23" s="50">
        <f t="array" aca="1" ref="U23" ca="1">INDEX(
  RawDataName,
  MATCH(
    TRUE,
    IF(
      MAX(
          NOT(COUNTIF(INDIRECT(ADDRESS(DataHeaderRow,COLUMN())&amp;":"&amp;ADDRESS(ROW()-1,COLUMN())),RawDataName)) *
          RawDataReverseSortOrderAssetSelect)
        =RawDataReverseSortOrder,
      TRUE,
      FALSE),
    0
  )
)</f>
        <v>0</v>
      </c>
      <c r="V23" s="48">
        <f t="shared" si="12"/>
        <v>0</v>
      </c>
      <c r="W23" s="50">
        <f t="array" aca="1" ref="W23" ca="1">INDEX(
  RawDataName,
  MATCH(
    TRUE,
    IF(
      MAX(
          NOT(COUNTIF(INDIRECT(ADDRESS(DataHeaderRow,COLUMN())&amp;":"&amp;ADDRESS(ROW()-1,COLUMN())),RawDataName)) *
          RawDataReverseSortOrderSharedSelect)
        =RawDataReverseSortOrder,
      TRUE,
      FALSE),
    0
  )
)</f>
        <v>0</v>
      </c>
      <c r="X23" s="103" t="e">
        <f t="shared" ca="1" si="13"/>
        <v>#N/A</v>
      </c>
      <c r="Y23" s="126" t="b">
        <f t="shared" ca="1" si="17"/>
        <v>0</v>
      </c>
      <c r="Z23" s="127" t="b">
        <f t="shared" ca="1" si="17"/>
        <v>0</v>
      </c>
      <c r="AA23" s="128" t="b">
        <f t="shared" ca="1" si="17"/>
        <v>0</v>
      </c>
      <c r="AB23" s="128" t="b">
        <f t="shared" ca="1" si="17"/>
        <v>0</v>
      </c>
      <c r="AC23" s="128" t="b">
        <f t="shared" ca="1" si="17"/>
        <v>0</v>
      </c>
      <c r="AD23" s="129" t="b">
        <f t="shared" ca="1" si="17"/>
        <v>0</v>
      </c>
      <c r="AE23" s="130" t="b">
        <f t="shared" ca="1" si="15"/>
        <v>0</v>
      </c>
      <c r="AF23" s="128" t="b">
        <f t="shared" ca="1" si="3"/>
        <v>0</v>
      </c>
      <c r="AG23" s="128" t="b">
        <f t="shared" ca="1" si="4"/>
        <v>0</v>
      </c>
      <c r="AH23" s="128" t="b">
        <f t="shared" ca="1" si="5"/>
        <v>0</v>
      </c>
      <c r="AI23" s="128" t="b">
        <f t="shared" ca="1" si="6"/>
        <v>0</v>
      </c>
      <c r="AJ23" s="129" t="b">
        <f t="shared" ca="1" si="7"/>
        <v>0</v>
      </c>
    </row>
    <row r="24" spans="1:36">
      <c r="A24" s="43"/>
      <c r="B24" s="44"/>
      <c r="C24" s="44"/>
      <c r="D24" s="45"/>
      <c r="E24" s="45"/>
      <c r="F24" s="45"/>
      <c r="G24" s="45"/>
      <c r="H24" s="45"/>
      <c r="I24" s="45"/>
      <c r="J24" s="45"/>
      <c r="K24" s="45"/>
      <c r="L24" s="48" t="b">
        <f t="shared" si="8"/>
        <v>0</v>
      </c>
      <c r="M24" s="48">
        <f t="shared" si="9"/>
        <v>0</v>
      </c>
      <c r="N24" s="48" t="b">
        <f t="shared" si="16"/>
        <v>0</v>
      </c>
      <c r="O24" s="48" t="b">
        <f t="shared" si="0"/>
        <v>0</v>
      </c>
      <c r="P24" s="48" t="b">
        <f t="shared" si="1"/>
        <v>0</v>
      </c>
      <c r="Q24" s="49"/>
      <c r="R24" s="48">
        <f t="shared" si="10"/>
        <v>0</v>
      </c>
      <c r="S24" s="50">
        <f t="array" aca="1" ref="S24" ca="1">INDEX(
  RawDataName,
  MATCH(
    TRUE,
    IF(
      MAX(
          NOT(COUNTIF(INDIRECT(ADDRESS(DataHeaderRow,COLUMN())&amp;":"&amp;ADDRESS(ROW()-1,COLUMN())),RawDataName)) *
          RawDataReverseSortOrderDataSelect)
        =RawDataReverseSortOrder,
      TRUE,
      FALSE),
    0
  )
)</f>
        <v>0</v>
      </c>
      <c r="T24" s="48">
        <f t="shared" si="11"/>
        <v>0</v>
      </c>
      <c r="U24" s="50">
        <f t="array" aca="1" ref="U24" ca="1">INDEX(
  RawDataName,
  MATCH(
    TRUE,
    IF(
      MAX(
          NOT(COUNTIF(INDIRECT(ADDRESS(DataHeaderRow,COLUMN())&amp;":"&amp;ADDRESS(ROW()-1,COLUMN())),RawDataName)) *
          RawDataReverseSortOrderAssetSelect)
        =RawDataReverseSortOrder,
      TRUE,
      FALSE),
    0
  )
)</f>
        <v>0</v>
      </c>
      <c r="V24" s="48">
        <f t="shared" si="12"/>
        <v>0</v>
      </c>
      <c r="W24" s="50">
        <f t="array" aca="1" ref="W24" ca="1">INDEX(
  RawDataName,
  MATCH(
    TRUE,
    IF(
      MAX(
          NOT(COUNTIF(INDIRECT(ADDRESS(DataHeaderRow,COLUMN())&amp;":"&amp;ADDRESS(ROW()-1,COLUMN())),RawDataName)) *
          RawDataReverseSortOrderSharedSelect)
        =RawDataReverseSortOrder,
      TRUE,
      FALSE),
    0
  )
)</f>
        <v>0</v>
      </c>
      <c r="X24" s="103" t="e">
        <f t="shared" ca="1" si="13"/>
        <v>#N/A</v>
      </c>
      <c r="Y24" s="126" t="b">
        <f t="shared" ca="1" si="17"/>
        <v>0</v>
      </c>
      <c r="Z24" s="127" t="b">
        <f t="shared" ca="1" si="17"/>
        <v>0</v>
      </c>
      <c r="AA24" s="128" t="b">
        <f t="shared" ca="1" si="17"/>
        <v>0</v>
      </c>
      <c r="AB24" s="128" t="b">
        <f t="shared" ca="1" si="17"/>
        <v>0</v>
      </c>
      <c r="AC24" s="128" t="b">
        <f t="shared" ca="1" si="17"/>
        <v>0</v>
      </c>
      <c r="AD24" s="129" t="b">
        <f t="shared" ca="1" si="17"/>
        <v>0</v>
      </c>
      <c r="AE24" s="130" t="b">
        <f t="shared" ca="1" si="15"/>
        <v>0</v>
      </c>
      <c r="AF24" s="128" t="b">
        <f t="shared" ca="1" si="3"/>
        <v>0</v>
      </c>
      <c r="AG24" s="128" t="b">
        <f t="shared" ca="1" si="4"/>
        <v>0</v>
      </c>
      <c r="AH24" s="128" t="b">
        <f t="shared" ca="1" si="5"/>
        <v>0</v>
      </c>
      <c r="AI24" s="128" t="b">
        <f t="shared" ca="1" si="6"/>
        <v>0</v>
      </c>
      <c r="AJ24" s="129" t="b">
        <f t="shared" ca="1" si="7"/>
        <v>0</v>
      </c>
    </row>
    <row r="25" spans="1:36">
      <c r="A25" s="43"/>
      <c r="B25" s="44"/>
      <c r="C25" s="44"/>
      <c r="D25" s="45"/>
      <c r="E25" s="45"/>
      <c r="F25" s="45"/>
      <c r="G25" s="45"/>
      <c r="H25" s="45"/>
      <c r="I25" s="45"/>
      <c r="J25" s="45"/>
      <c r="K25" s="45"/>
      <c r="L25" s="48" t="b">
        <f t="shared" si="8"/>
        <v>0</v>
      </c>
      <c r="M25" s="48">
        <f t="shared" si="9"/>
        <v>0</v>
      </c>
      <c r="N25" s="48" t="b">
        <f t="shared" si="16"/>
        <v>0</v>
      </c>
      <c r="O25" s="48" t="b">
        <f t="shared" si="0"/>
        <v>0</v>
      </c>
      <c r="P25" s="48" t="b">
        <f t="shared" si="1"/>
        <v>0</v>
      </c>
      <c r="Q25" s="49"/>
      <c r="R25" s="48">
        <f t="shared" si="10"/>
        <v>0</v>
      </c>
      <c r="S25" s="50">
        <f t="array" aca="1" ref="S25" ca="1">INDEX(
  RawDataName,
  MATCH(
    TRUE,
    IF(
      MAX(
          NOT(COUNTIF(INDIRECT(ADDRESS(DataHeaderRow,COLUMN())&amp;":"&amp;ADDRESS(ROW()-1,COLUMN())),RawDataName)) *
          RawDataReverseSortOrderDataSelect)
        =RawDataReverseSortOrder,
      TRUE,
      FALSE),
    0
  )
)</f>
        <v>0</v>
      </c>
      <c r="T25" s="48">
        <f t="shared" si="11"/>
        <v>0</v>
      </c>
      <c r="U25" s="50">
        <f t="array" aca="1" ref="U25" ca="1">INDEX(
  RawDataName,
  MATCH(
    TRUE,
    IF(
      MAX(
          NOT(COUNTIF(INDIRECT(ADDRESS(DataHeaderRow,COLUMN())&amp;":"&amp;ADDRESS(ROW()-1,COLUMN())),RawDataName)) *
          RawDataReverseSortOrderAssetSelect)
        =RawDataReverseSortOrder,
      TRUE,
      FALSE),
    0
  )
)</f>
        <v>0</v>
      </c>
      <c r="V25" s="48">
        <f t="shared" si="12"/>
        <v>0</v>
      </c>
      <c r="W25" s="50">
        <f t="array" aca="1" ref="W25" ca="1">INDEX(
  RawDataName,
  MATCH(
    TRUE,
    IF(
      MAX(
          NOT(COUNTIF(INDIRECT(ADDRESS(DataHeaderRow,COLUMN())&amp;":"&amp;ADDRESS(ROW()-1,COLUMN())),RawDataName)) *
          RawDataReverseSortOrderSharedSelect)
        =RawDataReverseSortOrder,
      TRUE,
      FALSE),
    0
  )
)</f>
        <v>0</v>
      </c>
      <c r="X25" s="103" t="e">
        <f t="shared" ca="1" si="13"/>
        <v>#N/A</v>
      </c>
      <c r="Y25" s="126" t="b">
        <f t="shared" ca="1" si="17"/>
        <v>0</v>
      </c>
      <c r="Z25" s="127" t="b">
        <f t="shared" ca="1" si="17"/>
        <v>0</v>
      </c>
      <c r="AA25" s="128" t="b">
        <f t="shared" ca="1" si="17"/>
        <v>0</v>
      </c>
      <c r="AB25" s="128" t="b">
        <f t="shared" ca="1" si="17"/>
        <v>0</v>
      </c>
      <c r="AC25" s="128" t="b">
        <f t="shared" ca="1" si="17"/>
        <v>0</v>
      </c>
      <c r="AD25" s="129" t="b">
        <f t="shared" ca="1" si="17"/>
        <v>0</v>
      </c>
      <c r="AE25" s="130" t="b">
        <f t="shared" ca="1" si="15"/>
        <v>0</v>
      </c>
      <c r="AF25" s="128" t="b">
        <f t="shared" ca="1" si="3"/>
        <v>0</v>
      </c>
      <c r="AG25" s="128" t="b">
        <f t="shared" ca="1" si="4"/>
        <v>0</v>
      </c>
      <c r="AH25" s="128" t="b">
        <f t="shared" ca="1" si="5"/>
        <v>0</v>
      </c>
      <c r="AI25" s="128" t="b">
        <f t="shared" ca="1" si="6"/>
        <v>0</v>
      </c>
      <c r="AJ25" s="129" t="b">
        <f t="shared" ca="1" si="7"/>
        <v>0</v>
      </c>
    </row>
    <row r="26" spans="1:36">
      <c r="A26" s="43"/>
      <c r="B26" s="44"/>
      <c r="C26" s="44"/>
      <c r="D26" s="45"/>
      <c r="E26" s="45"/>
      <c r="F26" s="45"/>
      <c r="G26" s="45"/>
      <c r="H26" s="45"/>
      <c r="I26" s="45"/>
      <c r="J26" s="45"/>
      <c r="K26" s="45"/>
      <c r="L26" s="48" t="b">
        <f t="shared" si="8"/>
        <v>0</v>
      </c>
      <c r="M26" s="48">
        <f t="shared" si="9"/>
        <v>0</v>
      </c>
      <c r="N26" s="48" t="b">
        <f t="shared" si="16"/>
        <v>0</v>
      </c>
      <c r="O26" s="48" t="b">
        <f t="shared" si="0"/>
        <v>0</v>
      </c>
      <c r="P26" s="48" t="b">
        <f t="shared" si="1"/>
        <v>0</v>
      </c>
      <c r="Q26" s="49"/>
      <c r="R26" s="48">
        <f t="shared" si="10"/>
        <v>0</v>
      </c>
      <c r="S26" s="50">
        <f t="array" aca="1" ref="S26" ca="1">INDEX(
  RawDataName,
  MATCH(
    TRUE,
    IF(
      MAX(
          NOT(COUNTIF(INDIRECT(ADDRESS(DataHeaderRow,COLUMN())&amp;":"&amp;ADDRESS(ROW()-1,COLUMN())),RawDataName)) *
          RawDataReverseSortOrderDataSelect)
        =RawDataReverseSortOrder,
      TRUE,
      FALSE),
    0
  )
)</f>
        <v>0</v>
      </c>
      <c r="T26" s="48">
        <f t="shared" si="11"/>
        <v>0</v>
      </c>
      <c r="U26" s="50">
        <f t="array" aca="1" ref="U26" ca="1">INDEX(
  RawDataName,
  MATCH(
    TRUE,
    IF(
      MAX(
          NOT(COUNTIF(INDIRECT(ADDRESS(DataHeaderRow,COLUMN())&amp;":"&amp;ADDRESS(ROW()-1,COLUMN())),RawDataName)) *
          RawDataReverseSortOrderAssetSelect)
        =RawDataReverseSortOrder,
      TRUE,
      FALSE),
    0
  )
)</f>
        <v>0</v>
      </c>
      <c r="V26" s="48">
        <f t="shared" si="12"/>
        <v>0</v>
      </c>
      <c r="W26" s="50">
        <f t="array" aca="1" ref="W26" ca="1">INDEX(
  RawDataName,
  MATCH(
    TRUE,
    IF(
      MAX(
          NOT(COUNTIF(INDIRECT(ADDRESS(DataHeaderRow,COLUMN())&amp;":"&amp;ADDRESS(ROW()-1,COLUMN())),RawDataName)) *
          RawDataReverseSortOrderSharedSelect)
        =RawDataReverseSortOrder,
      TRUE,
      FALSE),
    0
  )
)</f>
        <v>0</v>
      </c>
      <c r="X26" s="103" t="e">
        <f t="shared" ca="1" si="13"/>
        <v>#N/A</v>
      </c>
      <c r="Y26" s="126" t="b">
        <f t="shared" ca="1" si="17"/>
        <v>0</v>
      </c>
      <c r="Z26" s="127" t="b">
        <f t="shared" ca="1" si="17"/>
        <v>0</v>
      </c>
      <c r="AA26" s="128" t="b">
        <f t="shared" ca="1" si="17"/>
        <v>0</v>
      </c>
      <c r="AB26" s="128" t="b">
        <f t="shared" ca="1" si="17"/>
        <v>0</v>
      </c>
      <c r="AC26" s="128" t="b">
        <f t="shared" ca="1" si="17"/>
        <v>0</v>
      </c>
      <c r="AD26" s="129" t="b">
        <f t="shared" ca="1" si="17"/>
        <v>0</v>
      </c>
      <c r="AE26" s="130" t="b">
        <f t="shared" ca="1" si="15"/>
        <v>0</v>
      </c>
      <c r="AF26" s="128" t="b">
        <f t="shared" ca="1" si="3"/>
        <v>0</v>
      </c>
      <c r="AG26" s="128" t="b">
        <f t="shared" ca="1" si="4"/>
        <v>0</v>
      </c>
      <c r="AH26" s="128" t="b">
        <f t="shared" ca="1" si="5"/>
        <v>0</v>
      </c>
      <c r="AI26" s="128" t="b">
        <f t="shared" ca="1" si="6"/>
        <v>0</v>
      </c>
      <c r="AJ26" s="129" t="b">
        <f t="shared" ca="1" si="7"/>
        <v>0</v>
      </c>
    </row>
    <row r="27" spans="1:36">
      <c r="A27" s="43"/>
      <c r="B27" s="44"/>
      <c r="C27" s="44"/>
      <c r="D27" s="45"/>
      <c r="E27" s="45"/>
      <c r="F27" s="45"/>
      <c r="G27" s="45"/>
      <c r="H27" s="45"/>
      <c r="I27" s="45"/>
      <c r="J27" s="45"/>
      <c r="K27" s="45"/>
      <c r="L27" s="48" t="b">
        <f t="shared" si="8"/>
        <v>0</v>
      </c>
      <c r="M27" s="48">
        <f t="shared" si="9"/>
        <v>0</v>
      </c>
      <c r="N27" s="48" t="b">
        <f t="shared" si="16"/>
        <v>0</v>
      </c>
      <c r="O27" s="48" t="b">
        <f t="shared" si="0"/>
        <v>0</v>
      </c>
      <c r="P27" s="48" t="b">
        <f t="shared" si="1"/>
        <v>0</v>
      </c>
      <c r="Q27" s="49"/>
      <c r="R27" s="48">
        <f t="shared" si="10"/>
        <v>0</v>
      </c>
      <c r="S27" s="50">
        <f t="array" aca="1" ref="S27" ca="1">INDEX(
  RawDataName,
  MATCH(
    TRUE,
    IF(
      MAX(
          NOT(COUNTIF(INDIRECT(ADDRESS(DataHeaderRow,COLUMN())&amp;":"&amp;ADDRESS(ROW()-1,COLUMN())),RawDataName)) *
          RawDataReverseSortOrderDataSelect)
        =RawDataReverseSortOrder,
      TRUE,
      FALSE),
    0
  )
)</f>
        <v>0</v>
      </c>
      <c r="T27" s="48">
        <f t="shared" si="11"/>
        <v>0</v>
      </c>
      <c r="U27" s="50">
        <f t="array" aca="1" ref="U27" ca="1">INDEX(
  RawDataName,
  MATCH(
    TRUE,
    IF(
      MAX(
          NOT(COUNTIF(INDIRECT(ADDRESS(DataHeaderRow,COLUMN())&amp;":"&amp;ADDRESS(ROW()-1,COLUMN())),RawDataName)) *
          RawDataReverseSortOrderAssetSelect)
        =RawDataReverseSortOrder,
      TRUE,
      FALSE),
    0
  )
)</f>
        <v>0</v>
      </c>
      <c r="V27" s="48">
        <f t="shared" si="12"/>
        <v>0</v>
      </c>
      <c r="W27" s="50">
        <f t="array" aca="1" ref="W27" ca="1">INDEX(
  RawDataName,
  MATCH(
    TRUE,
    IF(
      MAX(
          NOT(COUNTIF(INDIRECT(ADDRESS(DataHeaderRow,COLUMN())&amp;":"&amp;ADDRESS(ROW()-1,COLUMN())),RawDataName)) *
          RawDataReverseSortOrderSharedSelect)
        =RawDataReverseSortOrder,
      TRUE,
      FALSE),
    0
  )
)</f>
        <v>0</v>
      </c>
      <c r="X27" s="103" t="e">
        <f t="shared" ca="1" si="13"/>
        <v>#N/A</v>
      </c>
      <c r="Y27" s="126" t="b">
        <f t="shared" ca="1" si="17"/>
        <v>0</v>
      </c>
      <c r="Z27" s="127" t="b">
        <f t="shared" ca="1" si="17"/>
        <v>0</v>
      </c>
      <c r="AA27" s="128" t="b">
        <f t="shared" ca="1" si="17"/>
        <v>0</v>
      </c>
      <c r="AB27" s="128" t="b">
        <f t="shared" ca="1" si="17"/>
        <v>0</v>
      </c>
      <c r="AC27" s="128" t="b">
        <f t="shared" ca="1" si="17"/>
        <v>0</v>
      </c>
      <c r="AD27" s="129" t="b">
        <f t="shared" ca="1" si="17"/>
        <v>0</v>
      </c>
      <c r="AE27" s="130" t="b">
        <f t="shared" ca="1" si="15"/>
        <v>0</v>
      </c>
      <c r="AF27" s="128" t="b">
        <f t="shared" ca="1" si="3"/>
        <v>0</v>
      </c>
      <c r="AG27" s="128" t="b">
        <f t="shared" ca="1" si="4"/>
        <v>0</v>
      </c>
      <c r="AH27" s="128" t="b">
        <f t="shared" ca="1" si="5"/>
        <v>0</v>
      </c>
      <c r="AI27" s="128" t="b">
        <f t="shared" ca="1" si="6"/>
        <v>0</v>
      </c>
      <c r="AJ27" s="129" t="b">
        <f t="shared" ca="1" si="7"/>
        <v>0</v>
      </c>
    </row>
    <row r="28" spans="1:36">
      <c r="A28" s="43"/>
      <c r="B28" s="44"/>
      <c r="C28" s="44"/>
      <c r="D28" s="45"/>
      <c r="E28" s="45"/>
      <c r="F28" s="45"/>
      <c r="G28" s="45"/>
      <c r="H28" s="45"/>
      <c r="I28" s="45"/>
      <c r="J28" s="45"/>
      <c r="K28" s="45"/>
      <c r="L28" s="48" t="b">
        <f t="shared" si="8"/>
        <v>0</v>
      </c>
      <c r="M28" s="48">
        <f t="shared" si="9"/>
        <v>0</v>
      </c>
      <c r="N28" s="48" t="b">
        <f t="shared" si="16"/>
        <v>0</v>
      </c>
      <c r="O28" s="48" t="b">
        <f t="shared" si="0"/>
        <v>0</v>
      </c>
      <c r="P28" s="48" t="b">
        <f t="shared" si="1"/>
        <v>0</v>
      </c>
      <c r="Q28" s="49"/>
      <c r="R28" s="48">
        <f t="shared" si="10"/>
        <v>0</v>
      </c>
      <c r="S28" s="50">
        <f t="array" aca="1" ref="S28" ca="1">INDEX(
  RawDataName,
  MATCH(
    TRUE,
    IF(
      MAX(
          NOT(COUNTIF(INDIRECT(ADDRESS(DataHeaderRow,COLUMN())&amp;":"&amp;ADDRESS(ROW()-1,COLUMN())),RawDataName)) *
          RawDataReverseSortOrderDataSelect)
        =RawDataReverseSortOrder,
      TRUE,
      FALSE),
    0
  )
)</f>
        <v>0</v>
      </c>
      <c r="T28" s="48">
        <f t="shared" si="11"/>
        <v>0</v>
      </c>
      <c r="U28" s="50">
        <f t="array" aca="1" ref="U28" ca="1">INDEX(
  RawDataName,
  MATCH(
    TRUE,
    IF(
      MAX(
          NOT(COUNTIF(INDIRECT(ADDRESS(DataHeaderRow,COLUMN())&amp;":"&amp;ADDRESS(ROW()-1,COLUMN())),RawDataName)) *
          RawDataReverseSortOrderAssetSelect)
        =RawDataReverseSortOrder,
      TRUE,
      FALSE),
    0
  )
)</f>
        <v>0</v>
      </c>
      <c r="V28" s="48">
        <f t="shared" si="12"/>
        <v>0</v>
      </c>
      <c r="W28" s="50">
        <f t="array" aca="1" ref="W28" ca="1">INDEX(
  RawDataName,
  MATCH(
    TRUE,
    IF(
      MAX(
          NOT(COUNTIF(INDIRECT(ADDRESS(DataHeaderRow,COLUMN())&amp;":"&amp;ADDRESS(ROW()-1,COLUMN())),RawDataName)) *
          RawDataReverseSortOrderSharedSelect)
        =RawDataReverseSortOrder,
      TRUE,
      FALSE),
    0
  )
)</f>
        <v>0</v>
      </c>
      <c r="X28" s="103" t="e">
        <f t="shared" ca="1" si="13"/>
        <v>#N/A</v>
      </c>
      <c r="Y28" s="126" t="b">
        <f t="shared" ca="1" si="17"/>
        <v>0</v>
      </c>
      <c r="Z28" s="127" t="b">
        <f t="shared" ca="1" si="17"/>
        <v>0</v>
      </c>
      <c r="AA28" s="128" t="b">
        <f t="shared" ca="1" si="17"/>
        <v>0</v>
      </c>
      <c r="AB28" s="128" t="b">
        <f t="shared" ca="1" si="17"/>
        <v>0</v>
      </c>
      <c r="AC28" s="128" t="b">
        <f t="shared" ca="1" si="17"/>
        <v>0</v>
      </c>
      <c r="AD28" s="129" t="b">
        <f t="shared" ca="1" si="17"/>
        <v>0</v>
      </c>
      <c r="AE28" s="130" t="b">
        <f t="shared" ca="1" si="15"/>
        <v>0</v>
      </c>
      <c r="AF28" s="128" t="b">
        <f t="shared" ca="1" si="3"/>
        <v>0</v>
      </c>
      <c r="AG28" s="128" t="b">
        <f t="shared" ca="1" si="4"/>
        <v>0</v>
      </c>
      <c r="AH28" s="128" t="b">
        <f t="shared" ca="1" si="5"/>
        <v>0</v>
      </c>
      <c r="AI28" s="128" t="b">
        <f t="shared" ca="1" si="6"/>
        <v>0</v>
      </c>
      <c r="AJ28" s="129" t="b">
        <f t="shared" ca="1" si="7"/>
        <v>0</v>
      </c>
    </row>
    <row r="29" spans="1:36">
      <c r="A29" s="43"/>
      <c r="B29" s="44"/>
      <c r="C29" s="44"/>
      <c r="D29" s="45"/>
      <c r="E29" s="45"/>
      <c r="F29" s="45"/>
      <c r="G29" s="45"/>
      <c r="H29" s="45"/>
      <c r="I29" s="45"/>
      <c r="J29" s="45"/>
      <c r="K29" s="45"/>
      <c r="L29" s="48" t="b">
        <f t="shared" si="8"/>
        <v>0</v>
      </c>
      <c r="M29" s="48">
        <f t="shared" si="9"/>
        <v>0</v>
      </c>
      <c r="N29" s="48" t="b">
        <f t="shared" si="16"/>
        <v>0</v>
      </c>
      <c r="O29" s="48" t="b">
        <f t="shared" si="0"/>
        <v>0</v>
      </c>
      <c r="P29" s="48" t="b">
        <f t="shared" si="1"/>
        <v>0</v>
      </c>
      <c r="Q29" s="49"/>
      <c r="R29" s="48">
        <f t="shared" si="10"/>
        <v>0</v>
      </c>
      <c r="S29" s="50">
        <f t="array" aca="1" ref="S29" ca="1">INDEX(
  RawDataName,
  MATCH(
    TRUE,
    IF(
      MAX(
          NOT(COUNTIF(INDIRECT(ADDRESS(DataHeaderRow,COLUMN())&amp;":"&amp;ADDRESS(ROW()-1,COLUMN())),RawDataName)) *
          RawDataReverseSortOrderDataSelect)
        =RawDataReverseSortOrder,
      TRUE,
      FALSE),
    0
  )
)</f>
        <v>0</v>
      </c>
      <c r="T29" s="48">
        <f t="shared" si="11"/>
        <v>0</v>
      </c>
      <c r="U29" s="50">
        <f t="array" aca="1" ref="U29" ca="1">INDEX(
  RawDataName,
  MATCH(
    TRUE,
    IF(
      MAX(
          NOT(COUNTIF(INDIRECT(ADDRESS(DataHeaderRow,COLUMN())&amp;":"&amp;ADDRESS(ROW()-1,COLUMN())),RawDataName)) *
          RawDataReverseSortOrderAssetSelect)
        =RawDataReverseSortOrder,
      TRUE,
      FALSE),
    0
  )
)</f>
        <v>0</v>
      </c>
      <c r="V29" s="48">
        <f t="shared" si="12"/>
        <v>0</v>
      </c>
      <c r="W29" s="50">
        <f t="array" aca="1" ref="W29" ca="1">INDEX(
  RawDataName,
  MATCH(
    TRUE,
    IF(
      MAX(
          NOT(COUNTIF(INDIRECT(ADDRESS(DataHeaderRow,COLUMN())&amp;":"&amp;ADDRESS(ROW()-1,COLUMN())),RawDataName)) *
          RawDataReverseSortOrderSharedSelect)
        =RawDataReverseSortOrder,
      TRUE,
      FALSE),
    0
  )
)</f>
        <v>0</v>
      </c>
      <c r="X29" s="103" t="e">
        <f t="shared" ca="1" si="13"/>
        <v>#N/A</v>
      </c>
      <c r="Y29" s="126" t="b">
        <f t="shared" ca="1" si="17"/>
        <v>0</v>
      </c>
      <c r="Z29" s="127" t="b">
        <f t="shared" ca="1" si="17"/>
        <v>0</v>
      </c>
      <c r="AA29" s="128" t="b">
        <f t="shared" ca="1" si="17"/>
        <v>0</v>
      </c>
      <c r="AB29" s="128" t="b">
        <f t="shared" ca="1" si="17"/>
        <v>0</v>
      </c>
      <c r="AC29" s="128" t="b">
        <f t="shared" ca="1" si="17"/>
        <v>0</v>
      </c>
      <c r="AD29" s="129" t="b">
        <f t="shared" ca="1" si="17"/>
        <v>0</v>
      </c>
      <c r="AE29" s="130" t="b">
        <f t="shared" ca="1" si="15"/>
        <v>0</v>
      </c>
      <c r="AF29" s="128" t="b">
        <f t="shared" ca="1" si="3"/>
        <v>0</v>
      </c>
      <c r="AG29" s="128" t="b">
        <f t="shared" ca="1" si="4"/>
        <v>0</v>
      </c>
      <c r="AH29" s="128" t="b">
        <f t="shared" ca="1" si="5"/>
        <v>0</v>
      </c>
      <c r="AI29" s="128" t="b">
        <f t="shared" ca="1" si="6"/>
        <v>0</v>
      </c>
      <c r="AJ29" s="129" t="b">
        <f t="shared" ca="1" si="7"/>
        <v>0</v>
      </c>
    </row>
    <row r="30" spans="1:36">
      <c r="A30" s="43"/>
      <c r="B30" s="44"/>
      <c r="C30" s="44"/>
      <c r="D30" s="45"/>
      <c r="E30" s="45"/>
      <c r="F30" s="45"/>
      <c r="G30" s="45"/>
      <c r="H30" s="45"/>
      <c r="I30" s="45"/>
      <c r="J30" s="45"/>
      <c r="K30" s="45"/>
      <c r="L30" s="48" t="b">
        <f t="shared" si="8"/>
        <v>0</v>
      </c>
      <c r="M30" s="48">
        <f t="shared" si="9"/>
        <v>0</v>
      </c>
      <c r="N30" s="48" t="b">
        <f t="shared" si="16"/>
        <v>0</v>
      </c>
      <c r="O30" s="48" t="b">
        <f t="shared" si="0"/>
        <v>0</v>
      </c>
      <c r="P30" s="48" t="b">
        <f t="shared" si="1"/>
        <v>0</v>
      </c>
      <c r="Q30" s="49"/>
      <c r="R30" s="48">
        <f t="shared" si="10"/>
        <v>0</v>
      </c>
      <c r="S30" s="50">
        <f t="array" aca="1" ref="S30" ca="1">INDEX(
  RawDataName,
  MATCH(
    TRUE,
    IF(
      MAX(
          NOT(COUNTIF(INDIRECT(ADDRESS(DataHeaderRow,COLUMN())&amp;":"&amp;ADDRESS(ROW()-1,COLUMN())),RawDataName)) *
          RawDataReverseSortOrderDataSelect)
        =RawDataReverseSortOrder,
      TRUE,
      FALSE),
    0
  )
)</f>
        <v>0</v>
      </c>
      <c r="T30" s="48">
        <f t="shared" si="11"/>
        <v>0</v>
      </c>
      <c r="U30" s="50">
        <f t="array" aca="1" ref="U30" ca="1">INDEX(
  RawDataName,
  MATCH(
    TRUE,
    IF(
      MAX(
          NOT(COUNTIF(INDIRECT(ADDRESS(DataHeaderRow,COLUMN())&amp;":"&amp;ADDRESS(ROW()-1,COLUMN())),RawDataName)) *
          RawDataReverseSortOrderAssetSelect)
        =RawDataReverseSortOrder,
      TRUE,
      FALSE),
    0
  )
)</f>
        <v>0</v>
      </c>
      <c r="V30" s="48">
        <f t="shared" si="12"/>
        <v>0</v>
      </c>
      <c r="W30" s="50">
        <f t="array" aca="1" ref="W30" ca="1">INDEX(
  RawDataName,
  MATCH(
    TRUE,
    IF(
      MAX(
          NOT(COUNTIF(INDIRECT(ADDRESS(DataHeaderRow,COLUMN())&amp;":"&amp;ADDRESS(ROW()-1,COLUMN())),RawDataName)) *
          RawDataReverseSortOrderSharedSelect)
        =RawDataReverseSortOrder,
      TRUE,
      FALSE),
    0
  )
)</f>
        <v>0</v>
      </c>
      <c r="X30" s="103" t="e">
        <f t="shared" ca="1" si="13"/>
        <v>#N/A</v>
      </c>
      <c r="Y30" s="126" t="b">
        <f t="shared" ca="1" si="17"/>
        <v>0</v>
      </c>
      <c r="Z30" s="127" t="b">
        <f t="shared" ca="1" si="17"/>
        <v>0</v>
      </c>
      <c r="AA30" s="128" t="b">
        <f t="shared" ca="1" si="17"/>
        <v>0</v>
      </c>
      <c r="AB30" s="128" t="b">
        <f t="shared" ca="1" si="17"/>
        <v>0</v>
      </c>
      <c r="AC30" s="128" t="b">
        <f t="shared" ca="1" si="17"/>
        <v>0</v>
      </c>
      <c r="AD30" s="129" t="b">
        <f t="shared" ca="1" si="17"/>
        <v>0</v>
      </c>
      <c r="AE30" s="130" t="b">
        <f t="shared" ca="1" si="15"/>
        <v>0</v>
      </c>
      <c r="AF30" s="128" t="b">
        <f t="shared" ca="1" si="3"/>
        <v>0</v>
      </c>
      <c r="AG30" s="128" t="b">
        <f t="shared" ca="1" si="4"/>
        <v>0</v>
      </c>
      <c r="AH30" s="128" t="b">
        <f t="shared" ca="1" si="5"/>
        <v>0</v>
      </c>
      <c r="AI30" s="128" t="b">
        <f t="shared" ca="1" si="6"/>
        <v>0</v>
      </c>
      <c r="AJ30" s="129" t="b">
        <f t="shared" ca="1" si="7"/>
        <v>0</v>
      </c>
    </row>
    <row r="31" spans="1:36">
      <c r="A31" s="43"/>
      <c r="B31" s="44"/>
      <c r="C31" s="44"/>
      <c r="D31" s="45"/>
      <c r="E31" s="45"/>
      <c r="F31" s="45"/>
      <c r="G31" s="45"/>
      <c r="H31" s="45"/>
      <c r="I31" s="45"/>
      <c r="J31" s="45"/>
      <c r="K31" s="45"/>
      <c r="L31" s="48" t="b">
        <f t="shared" si="8"/>
        <v>0</v>
      </c>
      <c r="M31" s="48">
        <f t="shared" si="9"/>
        <v>0</v>
      </c>
      <c r="N31" s="48" t="b">
        <f t="shared" si="16"/>
        <v>0</v>
      </c>
      <c r="O31" s="48" t="b">
        <f t="shared" si="0"/>
        <v>0</v>
      </c>
      <c r="P31" s="48" t="b">
        <f t="shared" si="1"/>
        <v>0</v>
      </c>
      <c r="Q31" s="49"/>
      <c r="R31" s="48">
        <f t="shared" si="10"/>
        <v>0</v>
      </c>
      <c r="S31" s="50">
        <f t="array" aca="1" ref="S31" ca="1">INDEX(
  RawDataName,
  MATCH(
    TRUE,
    IF(
      MAX(
          NOT(COUNTIF(INDIRECT(ADDRESS(DataHeaderRow,COLUMN())&amp;":"&amp;ADDRESS(ROW()-1,COLUMN())),RawDataName)) *
          RawDataReverseSortOrderDataSelect)
        =RawDataReverseSortOrder,
      TRUE,
      FALSE),
    0
  )
)</f>
        <v>0</v>
      </c>
      <c r="T31" s="48">
        <f t="shared" si="11"/>
        <v>0</v>
      </c>
      <c r="U31" s="50">
        <f t="array" aca="1" ref="U31" ca="1">INDEX(
  RawDataName,
  MATCH(
    TRUE,
    IF(
      MAX(
          NOT(COUNTIF(INDIRECT(ADDRESS(DataHeaderRow,COLUMN())&amp;":"&amp;ADDRESS(ROW()-1,COLUMN())),RawDataName)) *
          RawDataReverseSortOrderAssetSelect)
        =RawDataReverseSortOrder,
      TRUE,
      FALSE),
    0
  )
)</f>
        <v>0</v>
      </c>
      <c r="V31" s="48">
        <f t="shared" si="12"/>
        <v>0</v>
      </c>
      <c r="W31" s="50">
        <f t="array" aca="1" ref="W31" ca="1">INDEX(
  RawDataName,
  MATCH(
    TRUE,
    IF(
      MAX(
          NOT(COUNTIF(INDIRECT(ADDRESS(DataHeaderRow,COLUMN())&amp;":"&amp;ADDRESS(ROW()-1,COLUMN())),RawDataName)) *
          RawDataReverseSortOrderSharedSelect)
        =RawDataReverseSortOrder,
      TRUE,
      FALSE),
    0
  )
)</f>
        <v>0</v>
      </c>
      <c r="X31" s="103" t="e">
        <f t="shared" ca="1" si="13"/>
        <v>#N/A</v>
      </c>
      <c r="Y31" s="126" t="b">
        <f t="shared" ca="1" si="17"/>
        <v>0</v>
      </c>
      <c r="Z31" s="127" t="b">
        <f t="shared" ca="1" si="17"/>
        <v>0</v>
      </c>
      <c r="AA31" s="128" t="b">
        <f t="shared" ca="1" si="17"/>
        <v>0</v>
      </c>
      <c r="AB31" s="128" t="b">
        <f t="shared" ca="1" si="17"/>
        <v>0</v>
      </c>
      <c r="AC31" s="128" t="b">
        <f t="shared" ca="1" si="17"/>
        <v>0</v>
      </c>
      <c r="AD31" s="129" t="b">
        <f t="shared" ca="1" si="17"/>
        <v>0</v>
      </c>
      <c r="AE31" s="130" t="b">
        <f t="shared" ca="1" si="15"/>
        <v>0</v>
      </c>
      <c r="AF31" s="128" t="b">
        <f t="shared" ca="1" si="3"/>
        <v>0</v>
      </c>
      <c r="AG31" s="128" t="b">
        <f t="shared" ca="1" si="4"/>
        <v>0</v>
      </c>
      <c r="AH31" s="128" t="b">
        <f t="shared" ca="1" si="5"/>
        <v>0</v>
      </c>
      <c r="AI31" s="128" t="b">
        <f t="shared" ca="1" si="6"/>
        <v>0</v>
      </c>
      <c r="AJ31" s="129" t="b">
        <f t="shared" ca="1" si="7"/>
        <v>0</v>
      </c>
    </row>
    <row r="32" spans="1:36">
      <c r="A32" s="43"/>
      <c r="B32" s="44"/>
      <c r="C32" s="44"/>
      <c r="D32" s="45"/>
      <c r="E32" s="45"/>
      <c r="F32" s="45"/>
      <c r="G32" s="45"/>
      <c r="H32" s="45"/>
      <c r="I32" s="45"/>
      <c r="J32" s="45"/>
      <c r="K32" s="45"/>
      <c r="L32" s="48" t="b">
        <f t="shared" si="8"/>
        <v>0</v>
      </c>
      <c r="M32" s="48">
        <f t="shared" si="9"/>
        <v>0</v>
      </c>
      <c r="N32" s="48" t="b">
        <f t="shared" si="16"/>
        <v>0</v>
      </c>
      <c r="O32" s="48" t="b">
        <f t="shared" si="0"/>
        <v>0</v>
      </c>
      <c r="P32" s="48" t="b">
        <f t="shared" si="1"/>
        <v>0</v>
      </c>
      <c r="Q32" s="49"/>
      <c r="R32" s="48">
        <f t="shared" si="10"/>
        <v>0</v>
      </c>
      <c r="S32" s="50">
        <f t="array" aca="1" ref="S32" ca="1">INDEX(
  RawDataName,
  MATCH(
    TRUE,
    IF(
      MAX(
          NOT(COUNTIF(INDIRECT(ADDRESS(DataHeaderRow,COLUMN())&amp;":"&amp;ADDRESS(ROW()-1,COLUMN())),RawDataName)) *
          RawDataReverseSortOrderDataSelect)
        =RawDataReverseSortOrder,
      TRUE,
      FALSE),
    0
  )
)</f>
        <v>0</v>
      </c>
      <c r="T32" s="48">
        <f t="shared" si="11"/>
        <v>0</v>
      </c>
      <c r="U32" s="50">
        <f t="array" aca="1" ref="U32" ca="1">INDEX(
  RawDataName,
  MATCH(
    TRUE,
    IF(
      MAX(
          NOT(COUNTIF(INDIRECT(ADDRESS(DataHeaderRow,COLUMN())&amp;":"&amp;ADDRESS(ROW()-1,COLUMN())),RawDataName)) *
          RawDataReverseSortOrderAssetSelect)
        =RawDataReverseSortOrder,
      TRUE,
      FALSE),
    0
  )
)</f>
        <v>0</v>
      </c>
      <c r="V32" s="48">
        <f t="shared" si="12"/>
        <v>0</v>
      </c>
      <c r="W32" s="50">
        <f t="array" aca="1" ref="W32" ca="1">INDEX(
  RawDataName,
  MATCH(
    TRUE,
    IF(
      MAX(
          NOT(COUNTIF(INDIRECT(ADDRESS(DataHeaderRow,COLUMN())&amp;":"&amp;ADDRESS(ROW()-1,COLUMN())),RawDataName)) *
          RawDataReverseSortOrderSharedSelect)
        =RawDataReverseSortOrder,
      TRUE,
      FALSE),
    0
  )
)</f>
        <v>0</v>
      </c>
      <c r="X32" s="103" t="e">
        <f t="shared" ca="1" si="13"/>
        <v>#N/A</v>
      </c>
      <c r="Y32" s="126" t="b">
        <f t="shared" ca="1" si="17"/>
        <v>0</v>
      </c>
      <c r="Z32" s="127" t="b">
        <f t="shared" ca="1" si="17"/>
        <v>0</v>
      </c>
      <c r="AA32" s="128" t="b">
        <f t="shared" ca="1" si="17"/>
        <v>0</v>
      </c>
      <c r="AB32" s="128" t="b">
        <f t="shared" ca="1" si="17"/>
        <v>0</v>
      </c>
      <c r="AC32" s="128" t="b">
        <f t="shared" ca="1" si="17"/>
        <v>0</v>
      </c>
      <c r="AD32" s="129" t="b">
        <f t="shared" ca="1" si="17"/>
        <v>0</v>
      </c>
      <c r="AE32" s="130" t="b">
        <f t="shared" ca="1" si="15"/>
        <v>0</v>
      </c>
      <c r="AF32" s="128" t="b">
        <f t="shared" ca="1" si="3"/>
        <v>0</v>
      </c>
      <c r="AG32" s="128" t="b">
        <f t="shared" ca="1" si="4"/>
        <v>0</v>
      </c>
      <c r="AH32" s="128" t="b">
        <f t="shared" ca="1" si="5"/>
        <v>0</v>
      </c>
      <c r="AI32" s="128" t="b">
        <f t="shared" ca="1" si="6"/>
        <v>0</v>
      </c>
      <c r="AJ32" s="129" t="b">
        <f t="shared" ca="1" si="7"/>
        <v>0</v>
      </c>
    </row>
    <row r="33" spans="1:36">
      <c r="A33" s="43"/>
      <c r="B33" s="44"/>
      <c r="C33" s="44"/>
      <c r="D33" s="45"/>
      <c r="E33" s="45"/>
      <c r="F33" s="45"/>
      <c r="G33" s="45"/>
      <c r="H33" s="45"/>
      <c r="I33" s="45"/>
      <c r="J33" s="45"/>
      <c r="K33" s="45"/>
      <c r="L33" s="48" t="b">
        <f t="shared" si="8"/>
        <v>0</v>
      </c>
      <c r="M33" s="48">
        <f t="shared" si="9"/>
        <v>0</v>
      </c>
      <c r="N33" s="48" t="b">
        <f t="shared" si="16"/>
        <v>0</v>
      </c>
      <c r="O33" s="48" t="b">
        <f t="shared" si="0"/>
        <v>0</v>
      </c>
      <c r="P33" s="48" t="b">
        <f t="shared" si="1"/>
        <v>0</v>
      </c>
      <c r="Q33" s="49"/>
      <c r="R33" s="48">
        <f t="shared" si="10"/>
        <v>0</v>
      </c>
      <c r="S33" s="50">
        <f t="array" aca="1" ref="S33" ca="1">INDEX(
  RawDataName,
  MATCH(
    TRUE,
    IF(
      MAX(
          NOT(COUNTIF(INDIRECT(ADDRESS(DataHeaderRow,COLUMN())&amp;":"&amp;ADDRESS(ROW()-1,COLUMN())),RawDataName)) *
          RawDataReverseSortOrderDataSelect)
        =RawDataReverseSortOrder,
      TRUE,
      FALSE),
    0
  )
)</f>
        <v>0</v>
      </c>
      <c r="T33" s="48">
        <f t="shared" si="11"/>
        <v>0</v>
      </c>
      <c r="U33" s="50">
        <f t="array" aca="1" ref="U33" ca="1">INDEX(
  RawDataName,
  MATCH(
    TRUE,
    IF(
      MAX(
          NOT(COUNTIF(INDIRECT(ADDRESS(DataHeaderRow,COLUMN())&amp;":"&amp;ADDRESS(ROW()-1,COLUMN())),RawDataName)) *
          RawDataReverseSortOrderAssetSelect)
        =RawDataReverseSortOrder,
      TRUE,
      FALSE),
    0
  )
)</f>
        <v>0</v>
      </c>
      <c r="V33" s="48">
        <f t="shared" si="12"/>
        <v>0</v>
      </c>
      <c r="W33" s="50">
        <f t="array" aca="1" ref="W33" ca="1">INDEX(
  RawDataName,
  MATCH(
    TRUE,
    IF(
      MAX(
          NOT(COUNTIF(INDIRECT(ADDRESS(DataHeaderRow,COLUMN())&amp;":"&amp;ADDRESS(ROW()-1,COLUMN())),RawDataName)) *
          RawDataReverseSortOrderSharedSelect)
        =RawDataReverseSortOrder,
      TRUE,
      FALSE),
    0
  )
)</f>
        <v>0</v>
      </c>
      <c r="X33" s="103" t="e">
        <f t="shared" ca="1" si="13"/>
        <v>#N/A</v>
      </c>
      <c r="Y33" s="126" t="b">
        <f t="shared" ca="1" si="17"/>
        <v>0</v>
      </c>
      <c r="Z33" s="127" t="b">
        <f t="shared" ca="1" si="17"/>
        <v>0</v>
      </c>
      <c r="AA33" s="128" t="b">
        <f t="shared" ca="1" si="17"/>
        <v>0</v>
      </c>
      <c r="AB33" s="128" t="b">
        <f t="shared" ca="1" si="17"/>
        <v>0</v>
      </c>
      <c r="AC33" s="128" t="b">
        <f t="shared" ca="1" si="17"/>
        <v>0</v>
      </c>
      <c r="AD33" s="129" t="b">
        <f t="shared" ca="1" si="17"/>
        <v>0</v>
      </c>
      <c r="AE33" s="130" t="b">
        <f t="shared" ca="1" si="15"/>
        <v>0</v>
      </c>
      <c r="AF33" s="128" t="b">
        <f t="shared" ca="1" si="3"/>
        <v>0</v>
      </c>
      <c r="AG33" s="128" t="b">
        <f t="shared" ca="1" si="4"/>
        <v>0</v>
      </c>
      <c r="AH33" s="128" t="b">
        <f t="shared" ca="1" si="5"/>
        <v>0</v>
      </c>
      <c r="AI33" s="128" t="b">
        <f t="shared" ca="1" si="6"/>
        <v>0</v>
      </c>
      <c r="AJ33" s="129" t="b">
        <f t="shared" ca="1" si="7"/>
        <v>0</v>
      </c>
    </row>
    <row r="34" spans="1:36">
      <c r="A34" s="43"/>
      <c r="B34" s="44"/>
      <c r="C34" s="44"/>
      <c r="D34" s="45"/>
      <c r="E34" s="45"/>
      <c r="F34" s="45"/>
      <c r="G34" s="45"/>
      <c r="H34" s="45"/>
      <c r="I34" s="45"/>
      <c r="J34" s="45"/>
      <c r="K34" s="45"/>
      <c r="L34" s="48" t="b">
        <f t="shared" si="8"/>
        <v>0</v>
      </c>
      <c r="M34" s="48">
        <f t="shared" si="9"/>
        <v>0</v>
      </c>
      <c r="N34" s="48" t="b">
        <f t="shared" si="16"/>
        <v>0</v>
      </c>
      <c r="O34" s="48" t="b">
        <f t="shared" si="0"/>
        <v>0</v>
      </c>
      <c r="P34" s="48" t="b">
        <f t="shared" si="1"/>
        <v>0</v>
      </c>
      <c r="Q34" s="49"/>
      <c r="R34" s="48">
        <f t="shared" si="10"/>
        <v>0</v>
      </c>
      <c r="S34" s="50">
        <f t="array" aca="1" ref="S34" ca="1">INDEX(
  RawDataName,
  MATCH(
    TRUE,
    IF(
      MAX(
          NOT(COUNTIF(INDIRECT(ADDRESS(DataHeaderRow,COLUMN())&amp;":"&amp;ADDRESS(ROW()-1,COLUMN())),RawDataName)) *
          RawDataReverseSortOrderDataSelect)
        =RawDataReverseSortOrder,
      TRUE,
      FALSE),
    0
  )
)</f>
        <v>0</v>
      </c>
      <c r="T34" s="48">
        <f t="shared" si="11"/>
        <v>0</v>
      </c>
      <c r="U34" s="50">
        <f t="array" aca="1" ref="U34" ca="1">INDEX(
  RawDataName,
  MATCH(
    TRUE,
    IF(
      MAX(
          NOT(COUNTIF(INDIRECT(ADDRESS(DataHeaderRow,COLUMN())&amp;":"&amp;ADDRESS(ROW()-1,COLUMN())),RawDataName)) *
          RawDataReverseSortOrderAssetSelect)
        =RawDataReverseSortOrder,
      TRUE,
      FALSE),
    0
  )
)</f>
        <v>0</v>
      </c>
      <c r="V34" s="48">
        <f t="shared" si="12"/>
        <v>0</v>
      </c>
      <c r="W34" s="50">
        <f t="array" aca="1" ref="W34" ca="1">INDEX(
  RawDataName,
  MATCH(
    TRUE,
    IF(
      MAX(
          NOT(COUNTIF(INDIRECT(ADDRESS(DataHeaderRow,COLUMN())&amp;":"&amp;ADDRESS(ROW()-1,COLUMN())),RawDataName)) *
          RawDataReverseSortOrderSharedSelect)
        =RawDataReverseSortOrder,
      TRUE,
      FALSE),
    0
  )
)</f>
        <v>0</v>
      </c>
      <c r="X34" s="103" t="e">
        <f t="shared" ca="1" si="13"/>
        <v>#N/A</v>
      </c>
      <c r="Y34" s="126" t="b">
        <f t="shared" ca="1" si="17"/>
        <v>0</v>
      </c>
      <c r="Z34" s="127" t="b">
        <f t="shared" ca="1" si="17"/>
        <v>0</v>
      </c>
      <c r="AA34" s="128" t="b">
        <f t="shared" ca="1" si="17"/>
        <v>0</v>
      </c>
      <c r="AB34" s="128" t="b">
        <f t="shared" ca="1" si="17"/>
        <v>0</v>
      </c>
      <c r="AC34" s="128" t="b">
        <f t="shared" ca="1" si="17"/>
        <v>0</v>
      </c>
      <c r="AD34" s="129" t="b">
        <f t="shared" ca="1" si="17"/>
        <v>0</v>
      </c>
      <c r="AE34" s="130" t="b">
        <f t="shared" ca="1" si="15"/>
        <v>0</v>
      </c>
      <c r="AF34" s="128" t="b">
        <f t="shared" ca="1" si="3"/>
        <v>0</v>
      </c>
      <c r="AG34" s="128" t="b">
        <f t="shared" ca="1" si="4"/>
        <v>0</v>
      </c>
      <c r="AH34" s="128" t="b">
        <f t="shared" ca="1" si="5"/>
        <v>0</v>
      </c>
      <c r="AI34" s="128" t="b">
        <f t="shared" ca="1" si="6"/>
        <v>0</v>
      </c>
      <c r="AJ34" s="129" t="b">
        <f t="shared" ca="1" si="7"/>
        <v>0</v>
      </c>
    </row>
    <row r="35" spans="1:36">
      <c r="A35" s="43"/>
      <c r="B35" s="44"/>
      <c r="C35" s="44"/>
      <c r="D35" s="45"/>
      <c r="E35" s="45"/>
      <c r="F35" s="45"/>
      <c r="G35" s="45"/>
      <c r="H35" s="45"/>
      <c r="I35" s="45"/>
      <c r="J35" s="45"/>
      <c r="K35" s="45"/>
      <c r="L35" s="48" t="b">
        <f t="shared" si="8"/>
        <v>0</v>
      </c>
      <c r="M35" s="48">
        <f t="shared" si="9"/>
        <v>0</v>
      </c>
      <c r="N35" s="48" t="b">
        <f t="shared" si="16"/>
        <v>0</v>
      </c>
      <c r="O35" s="48" t="b">
        <f t="shared" si="0"/>
        <v>0</v>
      </c>
      <c r="P35" s="48" t="b">
        <f t="shared" si="1"/>
        <v>0</v>
      </c>
      <c r="Q35" s="49"/>
      <c r="R35" s="48">
        <f t="shared" si="10"/>
        <v>0</v>
      </c>
      <c r="S35" s="50">
        <f t="array" aca="1" ref="S35" ca="1">INDEX(
  RawDataName,
  MATCH(
    TRUE,
    IF(
      MAX(
          NOT(COUNTIF(INDIRECT(ADDRESS(DataHeaderRow,COLUMN())&amp;":"&amp;ADDRESS(ROW()-1,COLUMN())),RawDataName)) *
          RawDataReverseSortOrderDataSelect)
        =RawDataReverseSortOrder,
      TRUE,
      FALSE),
    0
  )
)</f>
        <v>0</v>
      </c>
      <c r="T35" s="48">
        <f t="shared" si="11"/>
        <v>0</v>
      </c>
      <c r="U35" s="50">
        <f t="array" aca="1" ref="U35" ca="1">INDEX(
  RawDataName,
  MATCH(
    TRUE,
    IF(
      MAX(
          NOT(COUNTIF(INDIRECT(ADDRESS(DataHeaderRow,COLUMN())&amp;":"&amp;ADDRESS(ROW()-1,COLUMN())),RawDataName)) *
          RawDataReverseSortOrderAssetSelect)
        =RawDataReverseSortOrder,
      TRUE,
      FALSE),
    0
  )
)</f>
        <v>0</v>
      </c>
      <c r="V35" s="48">
        <f t="shared" si="12"/>
        <v>0</v>
      </c>
      <c r="W35" s="50">
        <f t="array" aca="1" ref="W35" ca="1">INDEX(
  RawDataName,
  MATCH(
    TRUE,
    IF(
      MAX(
          NOT(COUNTIF(INDIRECT(ADDRESS(DataHeaderRow,COLUMN())&amp;":"&amp;ADDRESS(ROW()-1,COLUMN())),RawDataName)) *
          RawDataReverseSortOrderSharedSelect)
        =RawDataReverseSortOrder,
      TRUE,
      FALSE),
    0
  )
)</f>
        <v>0</v>
      </c>
      <c r="X35" s="103" t="e">
        <f t="shared" ca="1" si="13"/>
        <v>#N/A</v>
      </c>
      <c r="Y35" s="126" t="b">
        <f t="shared" ca="1" si="17"/>
        <v>0</v>
      </c>
      <c r="Z35" s="127" t="b">
        <f t="shared" ca="1" si="17"/>
        <v>0</v>
      </c>
      <c r="AA35" s="128" t="b">
        <f t="shared" ca="1" si="17"/>
        <v>0</v>
      </c>
      <c r="AB35" s="128" t="b">
        <f t="shared" ca="1" si="17"/>
        <v>0</v>
      </c>
      <c r="AC35" s="128" t="b">
        <f t="shared" ca="1" si="17"/>
        <v>0</v>
      </c>
      <c r="AD35" s="129" t="b">
        <f t="shared" ca="1" si="17"/>
        <v>0</v>
      </c>
      <c r="AE35" s="130" t="b">
        <f t="shared" ca="1" si="15"/>
        <v>0</v>
      </c>
      <c r="AF35" s="128" t="b">
        <f t="shared" ca="1" si="3"/>
        <v>0</v>
      </c>
      <c r="AG35" s="128" t="b">
        <f t="shared" ca="1" si="4"/>
        <v>0</v>
      </c>
      <c r="AH35" s="128" t="b">
        <f t="shared" ca="1" si="5"/>
        <v>0</v>
      </c>
      <c r="AI35" s="128" t="b">
        <f t="shared" ca="1" si="6"/>
        <v>0</v>
      </c>
      <c r="AJ35" s="129" t="b">
        <f t="shared" ca="1" si="7"/>
        <v>0</v>
      </c>
    </row>
    <row r="36" spans="1:36">
      <c r="A36" s="43"/>
      <c r="B36" s="44"/>
      <c r="C36" s="44"/>
      <c r="D36" s="45"/>
      <c r="E36" s="45"/>
      <c r="F36" s="45"/>
      <c r="G36" s="45"/>
      <c r="H36" s="45"/>
      <c r="I36" s="45"/>
      <c r="J36" s="45"/>
      <c r="K36" s="45"/>
      <c r="L36" s="48" t="b">
        <f t="shared" si="8"/>
        <v>0</v>
      </c>
      <c r="M36" s="48">
        <f t="shared" si="9"/>
        <v>0</v>
      </c>
      <c r="N36" s="48" t="b">
        <f t="shared" si="16"/>
        <v>0</v>
      </c>
      <c r="O36" s="48" t="b">
        <f t="shared" si="0"/>
        <v>0</v>
      </c>
      <c r="P36" s="48" t="b">
        <f t="shared" si="1"/>
        <v>0</v>
      </c>
      <c r="Q36" s="49"/>
      <c r="R36" s="48">
        <f t="shared" si="10"/>
        <v>0</v>
      </c>
      <c r="S36" s="50">
        <f t="array" aca="1" ref="S36" ca="1">INDEX(
  RawDataName,
  MATCH(
    TRUE,
    IF(
      MAX(
          NOT(COUNTIF(INDIRECT(ADDRESS(DataHeaderRow,COLUMN())&amp;":"&amp;ADDRESS(ROW()-1,COLUMN())),RawDataName)) *
          RawDataReverseSortOrderDataSelect)
        =RawDataReverseSortOrder,
      TRUE,
      FALSE),
    0
  )
)</f>
        <v>0</v>
      </c>
      <c r="T36" s="48">
        <f t="shared" si="11"/>
        <v>0</v>
      </c>
      <c r="U36" s="50">
        <f t="array" aca="1" ref="U36" ca="1">INDEX(
  RawDataName,
  MATCH(
    TRUE,
    IF(
      MAX(
          NOT(COUNTIF(INDIRECT(ADDRESS(DataHeaderRow,COLUMN())&amp;":"&amp;ADDRESS(ROW()-1,COLUMN())),RawDataName)) *
          RawDataReverseSortOrderAssetSelect)
        =RawDataReverseSortOrder,
      TRUE,
      FALSE),
    0
  )
)</f>
        <v>0</v>
      </c>
      <c r="V36" s="48">
        <f t="shared" si="12"/>
        <v>0</v>
      </c>
      <c r="W36" s="50">
        <f t="array" aca="1" ref="W36" ca="1">INDEX(
  RawDataName,
  MATCH(
    TRUE,
    IF(
      MAX(
          NOT(COUNTIF(INDIRECT(ADDRESS(DataHeaderRow,COLUMN())&amp;":"&amp;ADDRESS(ROW()-1,COLUMN())),RawDataName)) *
          RawDataReverseSortOrderSharedSelect)
        =RawDataReverseSortOrder,
      TRUE,
      FALSE),
    0
  )
)</f>
        <v>0</v>
      </c>
      <c r="X36" s="103" t="e">
        <f t="shared" ca="1" si="13"/>
        <v>#N/A</v>
      </c>
      <c r="Y36" s="126" t="b">
        <f t="shared" ca="1" si="17"/>
        <v>0</v>
      </c>
      <c r="Z36" s="127" t="b">
        <f t="shared" ca="1" si="17"/>
        <v>0</v>
      </c>
      <c r="AA36" s="128" t="b">
        <f t="shared" ca="1" si="17"/>
        <v>0</v>
      </c>
      <c r="AB36" s="128" t="b">
        <f t="shared" ca="1" si="17"/>
        <v>0</v>
      </c>
      <c r="AC36" s="128" t="b">
        <f t="shared" ca="1" si="17"/>
        <v>0</v>
      </c>
      <c r="AD36" s="129" t="b">
        <f t="shared" ca="1" si="17"/>
        <v>0</v>
      </c>
      <c r="AE36" s="130" t="b">
        <f t="shared" ca="1" si="15"/>
        <v>0</v>
      </c>
      <c r="AF36" s="128" t="b">
        <f t="shared" ca="1" si="3"/>
        <v>0</v>
      </c>
      <c r="AG36" s="128" t="b">
        <f t="shared" ca="1" si="4"/>
        <v>0</v>
      </c>
      <c r="AH36" s="128" t="b">
        <f t="shared" ca="1" si="5"/>
        <v>0</v>
      </c>
      <c r="AI36" s="128" t="b">
        <f t="shared" ca="1" si="6"/>
        <v>0</v>
      </c>
      <c r="AJ36" s="129" t="b">
        <f t="shared" ca="1" si="7"/>
        <v>0</v>
      </c>
    </row>
    <row r="37" spans="1:36">
      <c r="A37" s="43"/>
      <c r="B37" s="44"/>
      <c r="C37" s="44"/>
      <c r="D37" s="45"/>
      <c r="E37" s="45"/>
      <c r="F37" s="45"/>
      <c r="G37" s="45"/>
      <c r="H37" s="45"/>
      <c r="I37" s="45"/>
      <c r="J37" s="45"/>
      <c r="K37" s="45"/>
      <c r="L37" s="48" t="b">
        <f t="shared" si="8"/>
        <v>0</v>
      </c>
      <c r="M37" s="48">
        <f t="shared" si="9"/>
        <v>0</v>
      </c>
      <c r="N37" s="48" t="b">
        <f t="shared" si="16"/>
        <v>0</v>
      </c>
      <c r="O37" s="48" t="b">
        <f t="shared" si="0"/>
        <v>0</v>
      </c>
      <c r="P37" s="48" t="b">
        <f t="shared" si="1"/>
        <v>0</v>
      </c>
      <c r="Q37" s="49"/>
      <c r="R37" s="48">
        <f t="shared" si="10"/>
        <v>0</v>
      </c>
      <c r="S37" s="50">
        <f t="array" aca="1" ref="S37" ca="1">INDEX(
  RawDataName,
  MATCH(
    TRUE,
    IF(
      MAX(
          NOT(COUNTIF(INDIRECT(ADDRESS(DataHeaderRow,COLUMN())&amp;":"&amp;ADDRESS(ROW()-1,COLUMN())),RawDataName)) *
          RawDataReverseSortOrderDataSelect)
        =RawDataReverseSortOrder,
      TRUE,
      FALSE),
    0
  )
)</f>
        <v>0</v>
      </c>
      <c r="T37" s="48">
        <f t="shared" si="11"/>
        <v>0</v>
      </c>
      <c r="U37" s="50">
        <f t="array" aca="1" ref="U37" ca="1">INDEX(
  RawDataName,
  MATCH(
    TRUE,
    IF(
      MAX(
          NOT(COUNTIF(INDIRECT(ADDRESS(DataHeaderRow,COLUMN())&amp;":"&amp;ADDRESS(ROW()-1,COLUMN())),RawDataName)) *
          RawDataReverseSortOrderAssetSelect)
        =RawDataReverseSortOrder,
      TRUE,
      FALSE),
    0
  )
)</f>
        <v>0</v>
      </c>
      <c r="V37" s="48">
        <f t="shared" si="12"/>
        <v>0</v>
      </c>
      <c r="W37" s="50">
        <f t="array" aca="1" ref="W37" ca="1">INDEX(
  RawDataName,
  MATCH(
    TRUE,
    IF(
      MAX(
          NOT(COUNTIF(INDIRECT(ADDRESS(DataHeaderRow,COLUMN())&amp;":"&amp;ADDRESS(ROW()-1,COLUMN())),RawDataName)) *
          RawDataReverseSortOrderSharedSelect)
        =RawDataReverseSortOrder,
      TRUE,
      FALSE),
    0
  )
)</f>
        <v>0</v>
      </c>
      <c r="X37" s="103" t="e">
        <f t="shared" ca="1" si="13"/>
        <v>#N/A</v>
      </c>
      <c r="Y37" s="126" t="b">
        <f t="shared" ca="1" si="17"/>
        <v>0</v>
      </c>
      <c r="Z37" s="127" t="b">
        <f t="shared" ca="1" si="17"/>
        <v>0</v>
      </c>
      <c r="AA37" s="128" t="b">
        <f t="shared" ca="1" si="17"/>
        <v>0</v>
      </c>
      <c r="AB37" s="128" t="b">
        <f t="shared" ca="1" si="17"/>
        <v>0</v>
      </c>
      <c r="AC37" s="128" t="b">
        <f t="shared" ca="1" si="17"/>
        <v>0</v>
      </c>
      <c r="AD37" s="129" t="b">
        <f t="shared" ca="1" si="17"/>
        <v>0</v>
      </c>
      <c r="AE37" s="130" t="b">
        <f t="shared" ca="1" si="15"/>
        <v>0</v>
      </c>
      <c r="AF37" s="128" t="b">
        <f t="shared" ca="1" si="3"/>
        <v>0</v>
      </c>
      <c r="AG37" s="128" t="b">
        <f t="shared" ca="1" si="4"/>
        <v>0</v>
      </c>
      <c r="AH37" s="128" t="b">
        <f t="shared" ca="1" si="5"/>
        <v>0</v>
      </c>
      <c r="AI37" s="128" t="b">
        <f t="shared" ca="1" si="6"/>
        <v>0</v>
      </c>
      <c r="AJ37" s="129" t="b">
        <f t="shared" ca="1" si="7"/>
        <v>0</v>
      </c>
    </row>
    <row r="38" spans="1:36">
      <c r="A38" s="43"/>
      <c r="B38" s="44"/>
      <c r="C38" s="44"/>
      <c r="D38" s="45"/>
      <c r="E38" s="45"/>
      <c r="F38" s="45"/>
      <c r="G38" s="45"/>
      <c r="H38" s="45"/>
      <c r="I38" s="45"/>
      <c r="J38" s="45"/>
      <c r="K38" s="45"/>
      <c r="L38" s="48" t="b">
        <f t="shared" si="8"/>
        <v>0</v>
      </c>
      <c r="M38" s="48">
        <f t="shared" si="9"/>
        <v>0</v>
      </c>
      <c r="N38" s="48" t="b">
        <f t="shared" si="16"/>
        <v>0</v>
      </c>
      <c r="O38" s="48" t="b">
        <f t="shared" si="0"/>
        <v>0</v>
      </c>
      <c r="P38" s="48" t="b">
        <f t="shared" si="1"/>
        <v>0</v>
      </c>
      <c r="Q38" s="49"/>
      <c r="R38" s="48">
        <f t="shared" si="10"/>
        <v>0</v>
      </c>
      <c r="S38" s="50">
        <f t="array" aca="1" ref="S38" ca="1">INDEX(
  RawDataName,
  MATCH(
    TRUE,
    IF(
      MAX(
          NOT(COUNTIF(INDIRECT(ADDRESS(DataHeaderRow,COLUMN())&amp;":"&amp;ADDRESS(ROW()-1,COLUMN())),RawDataName)) *
          RawDataReverseSortOrderDataSelect)
        =RawDataReverseSortOrder,
      TRUE,
      FALSE),
    0
  )
)</f>
        <v>0</v>
      </c>
      <c r="T38" s="48">
        <f t="shared" si="11"/>
        <v>0</v>
      </c>
      <c r="U38" s="50">
        <f t="array" aca="1" ref="U38" ca="1">INDEX(
  RawDataName,
  MATCH(
    TRUE,
    IF(
      MAX(
          NOT(COUNTIF(INDIRECT(ADDRESS(DataHeaderRow,COLUMN())&amp;":"&amp;ADDRESS(ROW()-1,COLUMN())),RawDataName)) *
          RawDataReverseSortOrderAssetSelect)
        =RawDataReverseSortOrder,
      TRUE,
      FALSE),
    0
  )
)</f>
        <v>0</v>
      </c>
      <c r="V38" s="48">
        <f t="shared" si="12"/>
        <v>0</v>
      </c>
      <c r="W38" s="50">
        <f t="array" aca="1" ref="W38" ca="1">INDEX(
  RawDataName,
  MATCH(
    TRUE,
    IF(
      MAX(
          NOT(COUNTIF(INDIRECT(ADDRESS(DataHeaderRow,COLUMN())&amp;":"&amp;ADDRESS(ROW()-1,COLUMN())),RawDataName)) *
          RawDataReverseSortOrderSharedSelect)
        =RawDataReverseSortOrder,
      TRUE,
      FALSE),
    0
  )
)</f>
        <v>0</v>
      </c>
      <c r="X38" s="103" t="e">
        <f t="shared" ca="1" si="13"/>
        <v>#N/A</v>
      </c>
      <c r="Y38" s="126" t="b">
        <f t="shared" ref="Y38:AD38" ca="1" si="18">IF(ISNA($X38),FALSE,VLOOKUP($X38,RawDataTypeTable,Y$1,FALSE))</f>
        <v>0</v>
      </c>
      <c r="Z38" s="127" t="b">
        <f t="shared" ca="1" si="18"/>
        <v>0</v>
      </c>
      <c r="AA38" s="128" t="b">
        <f t="shared" ca="1" si="18"/>
        <v>0</v>
      </c>
      <c r="AB38" s="128" t="b">
        <f t="shared" ca="1" si="18"/>
        <v>0</v>
      </c>
      <c r="AC38" s="128" t="b">
        <f t="shared" ca="1" si="18"/>
        <v>0</v>
      </c>
      <c r="AD38" s="129" t="b">
        <f t="shared" ca="1" si="18"/>
        <v>0</v>
      </c>
      <c r="AE38" s="130" t="b">
        <f t="shared" ca="1" si="15"/>
        <v>0</v>
      </c>
      <c r="AF38" s="128" t="b">
        <f t="shared" ca="1" si="3"/>
        <v>0</v>
      </c>
      <c r="AG38" s="128" t="b">
        <f t="shared" ca="1" si="4"/>
        <v>0</v>
      </c>
      <c r="AH38" s="128" t="b">
        <f t="shared" ca="1" si="5"/>
        <v>0</v>
      </c>
      <c r="AI38" s="128" t="b">
        <f t="shared" ca="1" si="6"/>
        <v>0</v>
      </c>
      <c r="AJ38" s="129" t="b">
        <f t="shared" ca="1" si="7"/>
        <v>0</v>
      </c>
    </row>
    <row r="39" spans="1:36">
      <c r="X39" s="105"/>
      <c r="Y39" s="105"/>
      <c r="Z39" s="105"/>
    </row>
    <row r="40" spans="1:36">
      <c r="X40" s="105"/>
      <c r="Y40" s="105"/>
      <c r="Z40" s="105"/>
    </row>
    <row r="41" spans="1:36">
      <c r="X41" s="105"/>
      <c r="Y41" s="105"/>
      <c r="Z41" s="105"/>
    </row>
    <row r="42" spans="1:36">
      <c r="X42" s="105"/>
      <c r="Y42" s="105"/>
      <c r="Z42" s="105"/>
    </row>
    <row r="43" spans="1:36">
      <c r="X43" s="105"/>
      <c r="Y43" s="105"/>
      <c r="Z43" s="105"/>
    </row>
    <row r="44" spans="1:36">
      <c r="X44" s="105"/>
      <c r="Y44" s="105"/>
      <c r="Z44" s="105"/>
    </row>
    <row r="45" spans="1:36">
      <c r="X45" s="105"/>
      <c r="Y45" s="105"/>
      <c r="Z45" s="105"/>
    </row>
    <row r="46" spans="1:36">
      <c r="X46" s="105"/>
      <c r="Y46" s="105"/>
      <c r="Z46" s="105"/>
    </row>
    <row r="47" spans="1:36">
      <c r="X47" s="105"/>
      <c r="Y47" s="105"/>
      <c r="Z47" s="105"/>
    </row>
    <row r="48" spans="1:36">
      <c r="X48" s="105"/>
      <c r="Y48" s="105"/>
      <c r="Z48" s="105"/>
    </row>
    <row r="49" spans="24:26">
      <c r="X49" s="105"/>
      <c r="Y49" s="105"/>
      <c r="Z49" s="105"/>
    </row>
    <row r="50" spans="24:26">
      <c r="X50" s="105"/>
      <c r="Y50" s="105"/>
      <c r="Z50" s="105"/>
    </row>
    <row r="51" spans="24:26">
      <c r="X51" s="105"/>
      <c r="Y51" s="105"/>
      <c r="Z51" s="105"/>
    </row>
    <row r="52" spans="24:26">
      <c r="X52" s="105"/>
      <c r="Y52" s="105"/>
      <c r="Z52" s="105"/>
    </row>
    <row r="53" spans="24:26">
      <c r="X53" s="105"/>
      <c r="Y53" s="105"/>
      <c r="Z53" s="105"/>
    </row>
    <row r="54" spans="24:26">
      <c r="X54" s="105"/>
      <c r="Y54" s="105"/>
      <c r="Z54" s="105"/>
    </row>
    <row r="55" spans="24:26">
      <c r="X55" s="105"/>
      <c r="Y55" s="105"/>
      <c r="Z55" s="105"/>
    </row>
    <row r="56" spans="24:26">
      <c r="X56" s="105"/>
      <c r="Y56" s="105"/>
      <c r="Z56" s="105"/>
    </row>
    <row r="57" spans="24:26">
      <c r="X57" s="105"/>
      <c r="Y57" s="105"/>
      <c r="Z57" s="105"/>
    </row>
    <row r="58" spans="24:26">
      <c r="X58" s="105"/>
      <c r="Y58" s="105"/>
      <c r="Z58" s="105"/>
    </row>
    <row r="59" spans="24:26">
      <c r="X59" s="105"/>
      <c r="Y59" s="105"/>
      <c r="Z59" s="105"/>
    </row>
  </sheetData>
  <autoFilter ref="A4:AJ4"/>
  <mergeCells count="10">
    <mergeCell ref="Y3:AD3"/>
    <mergeCell ref="AE3:AJ3"/>
    <mergeCell ref="R2:AJ2"/>
    <mergeCell ref="V3:X3"/>
    <mergeCell ref="G3:K3"/>
    <mergeCell ref="A2:K2"/>
    <mergeCell ref="R3:S3"/>
    <mergeCell ref="L3:M3"/>
    <mergeCell ref="T3:U3"/>
    <mergeCell ref="L2:P2"/>
  </mergeCells>
  <phoneticPr fontId="10" type="noConversion"/>
  <conditionalFormatting sqref="B5:C38">
    <cfRule type="expression" dxfId="115" priority="0" stopIfTrue="1">
      <formula>NOT(ISBLANK(B5))</formula>
    </cfRule>
  </conditionalFormatting>
  <conditionalFormatting sqref="A5:A38">
    <cfRule type="expression" dxfId="114" priority="1" stopIfTrue="1">
      <formula>$L5</formula>
    </cfRule>
  </conditionalFormatting>
  <conditionalFormatting sqref="G5:K38">
    <cfRule type="expression" dxfId="113" priority="2" stopIfTrue="1">
      <formula>OR(NOT(G$1),NOT($L5))</formula>
    </cfRule>
    <cfRule type="expression" dxfId="112" priority="3" stopIfTrue="1">
      <formula>AND(G$1,$L5,NOT(ISBLANK(G5)),NOT(G5))</formula>
    </cfRule>
    <cfRule type="expression" dxfId="111" priority="4" stopIfTrue="1">
      <formula>AND(G$1,$L5,NOT(ISBLANK(G5)),G5)</formula>
    </cfRule>
  </conditionalFormatting>
  <conditionalFormatting sqref="D5:D38">
    <cfRule type="expression" dxfId="110" priority="5" stopIfTrue="1">
      <formula>NOT($L5)</formula>
    </cfRule>
    <cfRule type="expression" dxfId="109" priority="6" stopIfTrue="1">
      <formula>AND($L5,NOT(ISBLANK(D5)),NOT(N5))</formula>
    </cfRule>
    <cfRule type="expression" dxfId="108" priority="7" stopIfTrue="1">
      <formula>AND($L5,N5)</formula>
    </cfRule>
  </conditionalFormatting>
  <conditionalFormatting sqref="F5:F38">
    <cfRule type="expression" dxfId="107" priority="8" stopIfTrue="1">
      <formula>NOT($L5)</formula>
    </cfRule>
    <cfRule type="expression" dxfId="106" priority="9" stopIfTrue="1">
      <formula>AND($L5, NOT(ISBLANK(F5)), NOT(P5))</formula>
    </cfRule>
    <cfRule type="expression" dxfId="105" priority="10" stopIfTrue="1">
      <formula>AND($L5, P5)</formula>
    </cfRule>
  </conditionalFormatting>
  <conditionalFormatting sqref="E5:E38">
    <cfRule type="expression" dxfId="104" priority="11" stopIfTrue="1">
      <formula>OR(NOT($L5),$D5)</formula>
    </cfRule>
    <cfRule type="expression" dxfId="103" priority="12" stopIfTrue="1">
      <formula>AND($L5,NOT($N5),NOT(ISBLANK(E5)),NOT(O5))</formula>
    </cfRule>
    <cfRule type="expression" dxfId="102" priority="13" stopIfTrue="1">
      <formula>AND($L5,NOT($N5),O5)</formula>
    </cfRule>
  </conditionalFormatting>
  <conditionalFormatting sqref="G4:K4">
    <cfRule type="expression" dxfId="101" priority="14" stopIfTrue="1">
      <formula>G$1</formula>
    </cfRule>
  </conditionalFormatting>
  <dataValidations count="2">
    <dataValidation type="list" allowBlank="1" showInputMessage="1" showErrorMessage="1" sqref="D5:K38">
      <formula1>"TRUE, FALSE"</formula1>
    </dataValidation>
    <dataValidation type="list" allowBlank="1" showInputMessage="1" showErrorMessage="1" sqref="B5:B38">
      <formula1>DataType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39"/>
  <sheetViews>
    <sheetView topLeftCell="B6" workbookViewId="0">
      <pane xSplit="9" ySplit="2" topLeftCell="K8" activePane="bottomRight" state="frozen"/>
      <selection activeCell="B6" sqref="B6"/>
      <selection pane="topRight" activeCell="K6" sqref="K6"/>
      <selection pane="bottomLeft" activeCell="B8" sqref="B8"/>
      <selection pane="bottomRight" activeCell="K8" sqref="K8"/>
    </sheetView>
  </sheetViews>
  <sheetFormatPr baseColWidth="10" defaultRowHeight="13" x14ac:dyDescent="0"/>
  <cols>
    <col min="1" max="1" width="5.42578125" hidden="1" customWidth="1"/>
    <col min="2" max="4" width="7.42578125" customWidth="1"/>
    <col min="5" max="6" width="11.7109375" hidden="1" customWidth="1"/>
    <col min="7" max="7" width="6.42578125" hidden="1" customWidth="1"/>
    <col min="8" max="10" width="7.42578125" hidden="1" customWidth="1"/>
    <col min="11" max="58" width="4.140625" customWidth="1"/>
    <col min="59" max="60" width="4.140625" hidden="1" customWidth="1"/>
    <col min="61" max="61" width="5.7109375" hidden="1" customWidth="1"/>
    <col min="62" max="64" width="4.140625" hidden="1" customWidth="1"/>
  </cols>
  <sheetData>
    <row r="1" spans="1:66" ht="39" hidden="1">
      <c r="A1" s="203" t="s">
        <v>126</v>
      </c>
      <c r="B1" s="22"/>
      <c r="C1" s="22"/>
      <c r="D1" s="22"/>
      <c r="E1" s="22"/>
      <c r="F1" s="22"/>
      <c r="G1" s="22"/>
      <c r="H1" s="22"/>
      <c r="I1" s="201" t="s">
        <v>19</v>
      </c>
      <c r="J1" s="67" t="s">
        <v>127</v>
      </c>
      <c r="K1" s="33" t="b">
        <f ca="1">K$7&lt;&gt;""</f>
        <v>0</v>
      </c>
      <c r="L1" s="33" t="b">
        <f ca="1">K1</f>
        <v>0</v>
      </c>
      <c r="M1" s="33" t="b">
        <f ca="1">K1</f>
        <v>0</v>
      </c>
      <c r="N1" s="33" t="b">
        <f t="shared" ref="N1" ca="1" si="0">N$7&lt;&gt;""</f>
        <v>0</v>
      </c>
      <c r="O1" s="33" t="b">
        <f t="shared" ref="O1" ca="1" si="1">N1</f>
        <v>0</v>
      </c>
      <c r="P1" s="33" t="b">
        <f t="shared" ref="P1:P2" ca="1" si="2">N1</f>
        <v>0</v>
      </c>
      <c r="Q1" s="33" t="b">
        <f t="shared" ref="Q1" ca="1" si="3">Q$7&lt;&gt;""</f>
        <v>0</v>
      </c>
      <c r="R1" s="33" t="b">
        <f t="shared" ref="R1" ca="1" si="4">Q1</f>
        <v>0</v>
      </c>
      <c r="S1" s="33" t="b">
        <f t="shared" ref="S1:S2" ca="1" si="5">Q1</f>
        <v>0</v>
      </c>
      <c r="T1" s="33" t="b">
        <f t="shared" ref="T1" ca="1" si="6">T$7&lt;&gt;""</f>
        <v>0</v>
      </c>
      <c r="U1" s="33" t="b">
        <f t="shared" ref="U1" ca="1" si="7">T1</f>
        <v>0</v>
      </c>
      <c r="V1" s="33" t="b">
        <f t="shared" ref="V1:V2" ca="1" si="8">T1</f>
        <v>0</v>
      </c>
      <c r="W1" s="33" t="b">
        <f t="shared" ref="W1" ca="1" si="9">W$7&lt;&gt;""</f>
        <v>0</v>
      </c>
      <c r="X1" s="33" t="b">
        <f t="shared" ref="X1" ca="1" si="10">W1</f>
        <v>0</v>
      </c>
      <c r="Y1" s="33" t="b">
        <f t="shared" ref="Y1:Y2" ca="1" si="11">W1</f>
        <v>0</v>
      </c>
      <c r="Z1" s="33" t="b">
        <f t="shared" ref="Z1" ca="1" si="12">Z$7&lt;&gt;""</f>
        <v>0</v>
      </c>
      <c r="AA1" s="33" t="b">
        <f t="shared" ref="AA1" ca="1" si="13">Z1</f>
        <v>0</v>
      </c>
      <c r="AB1" s="33" t="b">
        <f t="shared" ref="AB1:AB2" ca="1" si="14">Z1</f>
        <v>0</v>
      </c>
      <c r="AC1" s="33" t="b">
        <f t="shared" ref="AC1" ca="1" si="15">AC$7&lt;&gt;""</f>
        <v>0</v>
      </c>
      <c r="AD1" s="33" t="b">
        <f t="shared" ref="AD1" ca="1" si="16">AC1</f>
        <v>0</v>
      </c>
      <c r="AE1" s="33" t="b">
        <f t="shared" ref="AE1:AE2" ca="1" si="17">AC1</f>
        <v>0</v>
      </c>
      <c r="AF1" s="33" t="b">
        <f t="shared" ref="AF1" ca="1" si="18">AF$7&lt;&gt;""</f>
        <v>0</v>
      </c>
      <c r="AG1" s="33" t="b">
        <f t="shared" ref="AG1" ca="1" si="19">AF1</f>
        <v>0</v>
      </c>
      <c r="AH1" s="33" t="b">
        <f t="shared" ref="AH1:AH2" ca="1" si="20">AF1</f>
        <v>0</v>
      </c>
      <c r="AI1" s="33" t="b">
        <f t="shared" ref="AI1" ca="1" si="21">AI$7&lt;&gt;""</f>
        <v>0</v>
      </c>
      <c r="AJ1" s="33" t="b">
        <f t="shared" ref="AJ1" ca="1" si="22">AI1</f>
        <v>0</v>
      </c>
      <c r="AK1" s="33" t="b">
        <f t="shared" ref="AK1:AK2" ca="1" si="23">AI1</f>
        <v>0</v>
      </c>
      <c r="AL1" s="33" t="b">
        <f t="shared" ref="AL1" ca="1" si="24">AL$7&lt;&gt;""</f>
        <v>0</v>
      </c>
      <c r="AM1" s="33" t="b">
        <f t="shared" ref="AM1" ca="1" si="25">AL1</f>
        <v>0</v>
      </c>
      <c r="AN1" s="33" t="b">
        <f t="shared" ref="AN1:AN2" ca="1" si="26">AL1</f>
        <v>0</v>
      </c>
      <c r="AO1" s="33" t="b">
        <f t="shared" ref="AO1" ca="1" si="27">AO$7&lt;&gt;""</f>
        <v>0</v>
      </c>
      <c r="AP1" s="33" t="b">
        <f t="shared" ref="AP1" ca="1" si="28">AO1</f>
        <v>0</v>
      </c>
      <c r="AQ1" s="33" t="b">
        <f t="shared" ref="AQ1:AQ2" ca="1" si="29">AO1</f>
        <v>0</v>
      </c>
      <c r="AR1" s="33" t="b">
        <f t="shared" ref="AR1" ca="1" si="30">AR$7&lt;&gt;""</f>
        <v>0</v>
      </c>
      <c r="AS1" s="33" t="b">
        <f t="shared" ref="AS1" ca="1" si="31">AR1</f>
        <v>0</v>
      </c>
      <c r="AT1" s="33" t="b">
        <f t="shared" ref="AT1:AT2" ca="1" si="32">AR1</f>
        <v>0</v>
      </c>
      <c r="AU1" s="33" t="b">
        <f t="shared" ref="AU1" ca="1" si="33">AU$7&lt;&gt;""</f>
        <v>0</v>
      </c>
      <c r="AV1" s="33" t="b">
        <f t="shared" ref="AV1" ca="1" si="34">AU1</f>
        <v>0</v>
      </c>
      <c r="AW1" s="33" t="b">
        <f t="shared" ref="AW1:AW2" ca="1" si="35">AU1</f>
        <v>0</v>
      </c>
      <c r="AX1" s="33" t="b">
        <f t="shared" ref="AX1" ca="1" si="36">AX$7&lt;&gt;""</f>
        <v>0</v>
      </c>
      <c r="AY1" s="33" t="b">
        <f t="shared" ref="AY1" ca="1" si="37">AX1</f>
        <v>0</v>
      </c>
      <c r="AZ1" s="33" t="b">
        <f t="shared" ref="AZ1:AZ2" ca="1" si="38">AX1</f>
        <v>0</v>
      </c>
      <c r="BA1" s="33" t="b">
        <f t="shared" ref="BA1" ca="1" si="39">BA$7&lt;&gt;""</f>
        <v>0</v>
      </c>
      <c r="BB1" s="33" t="b">
        <f t="shared" ref="BB1" ca="1" si="40">BA1</f>
        <v>0</v>
      </c>
      <c r="BC1" s="33" t="b">
        <f t="shared" ref="BC1:BC2" ca="1" si="41">BA1</f>
        <v>0</v>
      </c>
      <c r="BD1" s="33" t="b">
        <f t="shared" ref="BD1" ca="1" si="42">BD$7&lt;&gt;""</f>
        <v>0</v>
      </c>
      <c r="BE1" s="33" t="b">
        <f t="shared" ref="BE1" ca="1" si="43">BD1</f>
        <v>0</v>
      </c>
      <c r="BF1" s="33" t="b">
        <f t="shared" ref="BF1:BF2" ca="1" si="44">BD1</f>
        <v>0</v>
      </c>
      <c r="BG1" s="22"/>
      <c r="BH1" s="22"/>
      <c r="BI1" s="22"/>
      <c r="BJ1" s="22"/>
      <c r="BK1" s="22"/>
      <c r="BL1" s="22"/>
    </row>
    <row r="2" spans="1:66" ht="39" hidden="1">
      <c r="A2" s="204"/>
      <c r="B2" s="22"/>
      <c r="C2" s="22"/>
      <c r="D2" s="22"/>
      <c r="E2" s="22"/>
      <c r="F2" s="22"/>
      <c r="G2" s="22"/>
      <c r="H2" s="22">
        <f>COLUMN(Actors!$E$5)</f>
        <v>5</v>
      </c>
      <c r="I2" s="202"/>
      <c r="J2" s="67" t="s">
        <v>81</v>
      </c>
      <c r="K2" s="33" t="b">
        <f ca="1">NOT(IF(K$1,VLOOKUP(K$7,RawActorTable,$H2,FALSE),FALSE))</f>
        <v>1</v>
      </c>
      <c r="L2" s="33" t="b">
        <f ca="1">K2</f>
        <v>1</v>
      </c>
      <c r="M2" s="33" t="b">
        <f ca="1">K2</f>
        <v>1</v>
      </c>
      <c r="N2" s="33" t="b">
        <f t="shared" ref="N2" ca="1" si="45">NOT(IF(N$1,VLOOKUP(N$7,RawActorTable,$H2,FALSE),FALSE))</f>
        <v>1</v>
      </c>
      <c r="O2" s="33" t="b">
        <f t="shared" ref="O2" ca="1" si="46">N2</f>
        <v>1</v>
      </c>
      <c r="P2" s="33" t="b">
        <f t="shared" ca="1" si="2"/>
        <v>1</v>
      </c>
      <c r="Q2" s="33" t="b">
        <f t="shared" ref="Q2" ca="1" si="47">NOT(IF(Q$1,VLOOKUP(Q$7,RawActorTable,$H2,FALSE),FALSE))</f>
        <v>1</v>
      </c>
      <c r="R2" s="33" t="b">
        <f t="shared" ref="R2" ca="1" si="48">Q2</f>
        <v>1</v>
      </c>
      <c r="S2" s="33" t="b">
        <f t="shared" ca="1" si="5"/>
        <v>1</v>
      </c>
      <c r="T2" s="33" t="b">
        <f t="shared" ref="T2" ca="1" si="49">NOT(IF(T$1,VLOOKUP(T$7,RawActorTable,$H2,FALSE),FALSE))</f>
        <v>1</v>
      </c>
      <c r="U2" s="33" t="b">
        <f t="shared" ref="U2" ca="1" si="50">T2</f>
        <v>1</v>
      </c>
      <c r="V2" s="33" t="b">
        <f t="shared" ca="1" si="8"/>
        <v>1</v>
      </c>
      <c r="W2" s="33" t="b">
        <f t="shared" ref="W2" ca="1" si="51">NOT(IF(W$1,VLOOKUP(W$7,RawActorTable,$H2,FALSE),FALSE))</f>
        <v>1</v>
      </c>
      <c r="X2" s="33" t="b">
        <f t="shared" ref="X2" ca="1" si="52">W2</f>
        <v>1</v>
      </c>
      <c r="Y2" s="33" t="b">
        <f t="shared" ca="1" si="11"/>
        <v>1</v>
      </c>
      <c r="Z2" s="33" t="b">
        <f t="shared" ref="Z2" ca="1" si="53">NOT(IF(Z$1,VLOOKUP(Z$7,RawActorTable,$H2,FALSE),FALSE))</f>
        <v>1</v>
      </c>
      <c r="AA2" s="33" t="b">
        <f t="shared" ref="AA2" ca="1" si="54">Z2</f>
        <v>1</v>
      </c>
      <c r="AB2" s="33" t="b">
        <f t="shared" ca="1" si="14"/>
        <v>1</v>
      </c>
      <c r="AC2" s="33" t="b">
        <f t="shared" ref="AC2" ca="1" si="55">NOT(IF(AC$1,VLOOKUP(AC$7,RawActorTable,$H2,FALSE),FALSE))</f>
        <v>1</v>
      </c>
      <c r="AD2" s="33" t="b">
        <f t="shared" ref="AD2" ca="1" si="56">AC2</f>
        <v>1</v>
      </c>
      <c r="AE2" s="33" t="b">
        <f t="shared" ca="1" si="17"/>
        <v>1</v>
      </c>
      <c r="AF2" s="33" t="b">
        <f t="shared" ref="AF2" ca="1" si="57">NOT(IF(AF$1,VLOOKUP(AF$7,RawActorTable,$H2,FALSE),FALSE))</f>
        <v>1</v>
      </c>
      <c r="AG2" s="33" t="b">
        <f t="shared" ref="AG2" ca="1" si="58">AF2</f>
        <v>1</v>
      </c>
      <c r="AH2" s="33" t="b">
        <f t="shared" ca="1" si="20"/>
        <v>1</v>
      </c>
      <c r="AI2" s="33" t="b">
        <f t="shared" ref="AI2" ca="1" si="59">NOT(IF(AI$1,VLOOKUP(AI$7,RawActorTable,$H2,FALSE),FALSE))</f>
        <v>1</v>
      </c>
      <c r="AJ2" s="33" t="b">
        <f t="shared" ref="AJ2" ca="1" si="60">AI2</f>
        <v>1</v>
      </c>
      <c r="AK2" s="33" t="b">
        <f t="shared" ca="1" si="23"/>
        <v>1</v>
      </c>
      <c r="AL2" s="33" t="b">
        <f t="shared" ref="AL2" ca="1" si="61">NOT(IF(AL$1,VLOOKUP(AL$7,RawActorTable,$H2,FALSE),FALSE))</f>
        <v>1</v>
      </c>
      <c r="AM2" s="33" t="b">
        <f t="shared" ref="AM2" ca="1" si="62">AL2</f>
        <v>1</v>
      </c>
      <c r="AN2" s="33" t="b">
        <f t="shared" ca="1" si="26"/>
        <v>1</v>
      </c>
      <c r="AO2" s="33" t="b">
        <f t="shared" ref="AO2" ca="1" si="63">NOT(IF(AO$1,VLOOKUP(AO$7,RawActorTable,$H2,FALSE),FALSE))</f>
        <v>1</v>
      </c>
      <c r="AP2" s="33" t="b">
        <f t="shared" ref="AP2" ca="1" si="64">AO2</f>
        <v>1</v>
      </c>
      <c r="AQ2" s="33" t="b">
        <f t="shared" ca="1" si="29"/>
        <v>1</v>
      </c>
      <c r="AR2" s="33" t="b">
        <f t="shared" ref="AR2" ca="1" si="65">NOT(IF(AR$1,VLOOKUP(AR$7,RawActorTable,$H2,FALSE),FALSE))</f>
        <v>1</v>
      </c>
      <c r="AS2" s="33" t="b">
        <f t="shared" ref="AS2" ca="1" si="66">AR2</f>
        <v>1</v>
      </c>
      <c r="AT2" s="33" t="b">
        <f t="shared" ca="1" si="32"/>
        <v>1</v>
      </c>
      <c r="AU2" s="33" t="b">
        <f t="shared" ref="AU2" ca="1" si="67">NOT(IF(AU$1,VLOOKUP(AU$7,RawActorTable,$H2,FALSE),FALSE))</f>
        <v>1</v>
      </c>
      <c r="AV2" s="33" t="b">
        <f t="shared" ref="AV2" ca="1" si="68">AU2</f>
        <v>1</v>
      </c>
      <c r="AW2" s="33" t="b">
        <f t="shared" ca="1" si="35"/>
        <v>1</v>
      </c>
      <c r="AX2" s="33" t="b">
        <f t="shared" ref="AX2" ca="1" si="69">NOT(IF(AX$1,VLOOKUP(AX$7,RawActorTable,$H2,FALSE),FALSE))</f>
        <v>1</v>
      </c>
      <c r="AY2" s="33" t="b">
        <f t="shared" ref="AY2" ca="1" si="70">AX2</f>
        <v>1</v>
      </c>
      <c r="AZ2" s="33" t="b">
        <f t="shared" ca="1" si="38"/>
        <v>1</v>
      </c>
      <c r="BA2" s="33" t="b">
        <f t="shared" ref="BA2" ca="1" si="71">NOT(IF(BA$1,VLOOKUP(BA$7,RawActorTable,$H2,FALSE),FALSE))</f>
        <v>1</v>
      </c>
      <c r="BB2" s="33" t="b">
        <f t="shared" ref="BB2" ca="1" si="72">BA2</f>
        <v>1</v>
      </c>
      <c r="BC2" s="33" t="b">
        <f t="shared" ca="1" si="41"/>
        <v>1</v>
      </c>
      <c r="BD2" s="33" t="b">
        <f t="shared" ref="BD2" ca="1" si="73">NOT(IF(BD$1,VLOOKUP(BD$7,RawActorTable,$H2,FALSE),FALSE))</f>
        <v>1</v>
      </c>
      <c r="BE2" s="33" t="b">
        <f t="shared" ref="BE2" ca="1" si="74">BD2</f>
        <v>1</v>
      </c>
      <c r="BF2" s="33" t="b">
        <f t="shared" ca="1" si="44"/>
        <v>1</v>
      </c>
      <c r="BG2" s="22"/>
      <c r="BH2" s="22"/>
      <c r="BI2" s="22"/>
      <c r="BJ2" s="22"/>
      <c r="BK2" s="22"/>
      <c r="BL2" s="22"/>
    </row>
    <row r="3" spans="1:66" ht="13" hidden="1" customHeight="1">
      <c r="A3" s="204"/>
      <c r="B3" s="22"/>
      <c r="C3" s="22">
        <f>ROW($C$8)-2</f>
        <v>6</v>
      </c>
      <c r="D3" s="22"/>
      <c r="E3" s="22"/>
      <c r="F3" s="22"/>
      <c r="G3" s="22"/>
      <c r="H3" s="22">
        <f>COLUMN('Data Type Reference'!$C$2)</f>
        <v>3</v>
      </c>
      <c r="I3" s="22">
        <f>COLUMN('Data Type Reference'!$D$2)</f>
        <v>4</v>
      </c>
      <c r="J3" s="22">
        <f>COLUMN('Data Type Reference'!$G$2)</f>
        <v>7</v>
      </c>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row>
    <row r="4" spans="1:66" ht="13" hidden="1" customHeight="1">
      <c r="A4" s="204"/>
      <c r="B4" s="22"/>
      <c r="C4" s="22">
        <f>COLUMN($K$7)-3</f>
        <v>8</v>
      </c>
      <c r="D4" s="22"/>
      <c r="E4" s="22">
        <f>COLUMN('Data Model'!$B$4)</f>
        <v>2</v>
      </c>
      <c r="F4" s="22"/>
      <c r="G4" s="22">
        <f>COLUMN('Data Model'!$P$4)</f>
        <v>16</v>
      </c>
      <c r="H4" s="22">
        <f>COLUMN('Data Type Reference'!$E$2)</f>
        <v>5</v>
      </c>
      <c r="I4" s="22">
        <f>COLUMN('Data Type Reference'!$F$2)</f>
        <v>6</v>
      </c>
      <c r="J4" s="22">
        <f>COLUMN('Data Type Reference'!$H$2)</f>
        <v>8</v>
      </c>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69">
        <f>MOD(COLUMN(),3)</f>
        <v>2</v>
      </c>
      <c r="BH4" s="69">
        <f t="shared" ref="BH4:BL4" si="75">MOD(COLUMN(),3)</f>
        <v>0</v>
      </c>
      <c r="BI4" s="69">
        <f t="shared" si="75"/>
        <v>1</v>
      </c>
      <c r="BJ4" s="69">
        <f t="shared" si="75"/>
        <v>2</v>
      </c>
      <c r="BK4" s="69">
        <f t="shared" si="75"/>
        <v>0</v>
      </c>
      <c r="BL4" s="69">
        <f t="shared" si="75"/>
        <v>1</v>
      </c>
    </row>
    <row r="5" spans="1:66" ht="33" hidden="1" customHeight="1">
      <c r="A5" s="204"/>
      <c r="B5" s="186" t="s">
        <v>119</v>
      </c>
      <c r="C5" s="187"/>
      <c r="D5" s="187"/>
      <c r="E5" s="187"/>
      <c r="F5" s="187"/>
      <c r="G5" s="187"/>
      <c r="H5" s="187"/>
      <c r="I5" s="187"/>
      <c r="J5" s="188"/>
      <c r="K5" s="170" t="s">
        <v>87</v>
      </c>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9"/>
      <c r="BG5" s="186" t="s">
        <v>79</v>
      </c>
      <c r="BH5" s="193"/>
      <c r="BI5" s="187"/>
      <c r="BJ5" s="187"/>
      <c r="BK5" s="187"/>
      <c r="BL5" s="188"/>
    </row>
    <row r="6" spans="1:66" ht="16" customHeight="1">
      <c r="A6" s="204"/>
      <c r="B6" s="61" t="s">
        <v>123</v>
      </c>
      <c r="C6" s="62" t="s">
        <v>124</v>
      </c>
      <c r="D6" s="63" t="s">
        <v>125</v>
      </c>
      <c r="E6" s="186" t="s">
        <v>128</v>
      </c>
      <c r="F6" s="193"/>
      <c r="G6" s="187"/>
      <c r="H6" s="187"/>
      <c r="I6" s="187"/>
      <c r="J6" s="188"/>
      <c r="K6" s="212" t="s">
        <v>24</v>
      </c>
      <c r="L6" s="213"/>
      <c r="M6" s="213"/>
      <c r="N6" s="213"/>
      <c r="O6" s="213"/>
      <c r="P6" s="213"/>
      <c r="Q6" s="213"/>
      <c r="R6" s="213"/>
      <c r="S6" s="213"/>
      <c r="T6" s="213"/>
      <c r="U6" s="213"/>
      <c r="V6" s="213"/>
      <c r="W6" s="213"/>
      <c r="X6" s="213"/>
      <c r="Y6" s="213"/>
      <c r="Z6" s="213"/>
      <c r="AA6" s="213"/>
      <c r="AB6" s="213"/>
      <c r="AC6" s="213"/>
      <c r="AD6" s="213"/>
      <c r="AE6" s="213"/>
      <c r="AF6" s="213"/>
      <c r="AG6" s="213"/>
      <c r="AH6" s="213"/>
      <c r="AI6" s="213"/>
      <c r="AJ6" s="213"/>
      <c r="AK6" s="213"/>
      <c r="AL6" s="213"/>
      <c r="AM6" s="213"/>
      <c r="AN6" s="213"/>
      <c r="AO6" s="213"/>
      <c r="AP6" s="213"/>
      <c r="AQ6" s="213"/>
      <c r="AR6" s="213"/>
      <c r="AS6" s="213"/>
      <c r="AT6" s="213"/>
      <c r="AU6" s="213"/>
      <c r="AV6" s="213"/>
      <c r="AW6" s="213"/>
      <c r="AX6" s="213"/>
      <c r="AY6" s="213"/>
      <c r="AZ6" s="213"/>
      <c r="BA6" s="213"/>
      <c r="BB6" s="213"/>
      <c r="BC6" s="213"/>
      <c r="BD6" s="213"/>
      <c r="BE6" s="213"/>
      <c r="BF6" s="214"/>
      <c r="BG6" s="186" t="s">
        <v>12</v>
      </c>
      <c r="BH6" s="193"/>
      <c r="BI6" s="187"/>
      <c r="BJ6" s="187"/>
      <c r="BK6" s="187"/>
      <c r="BL6" s="188"/>
    </row>
    <row r="7" spans="1:66" ht="39" customHeight="1">
      <c r="A7" s="205"/>
      <c r="B7" s="64" t="s">
        <v>122</v>
      </c>
      <c r="C7" s="65" t="s">
        <v>85</v>
      </c>
      <c r="D7" s="66" t="s">
        <v>181</v>
      </c>
      <c r="E7" s="26" t="s">
        <v>138</v>
      </c>
      <c r="F7" s="26" t="s">
        <v>139</v>
      </c>
      <c r="G7" s="68" t="s">
        <v>120</v>
      </c>
      <c r="H7" s="183" t="s">
        <v>121</v>
      </c>
      <c r="I7" s="194"/>
      <c r="J7" s="195"/>
      <c r="K7" s="198" t="str">
        <f ca="1">IFERROR(INDEX(FavoredUserName,(COLUMN(K7)-$C$4)/3),"")</f>
        <v/>
      </c>
      <c r="L7" s="199"/>
      <c r="M7" s="200"/>
      <c r="N7" s="198" t="str">
        <f t="shared" ref="N7" ca="1" si="76">IFERROR(INDEX(FavoredUserName,(COLUMN(N7)-$C$4)/3),"")</f>
        <v/>
      </c>
      <c r="O7" s="199"/>
      <c r="P7" s="200"/>
      <c r="Q7" s="198" t="str">
        <f t="shared" ref="Q7" ca="1" si="77">IFERROR(INDEX(FavoredUserName,(COLUMN(Q7)-$C$4)/3),"")</f>
        <v/>
      </c>
      <c r="R7" s="199"/>
      <c r="S7" s="200"/>
      <c r="T7" s="198" t="str">
        <f t="shared" ref="T7" ca="1" si="78">IFERROR(INDEX(FavoredUserName,(COLUMN(T7)-$C$4)/3),"")</f>
        <v/>
      </c>
      <c r="U7" s="199"/>
      <c r="V7" s="200"/>
      <c r="W7" s="198" t="str">
        <f t="shared" ref="W7" ca="1" si="79">IFERROR(INDEX(FavoredUserName,(COLUMN(W7)-$C$4)/3),"")</f>
        <v/>
      </c>
      <c r="X7" s="199"/>
      <c r="Y7" s="200"/>
      <c r="Z7" s="198" t="str">
        <f t="shared" ref="Z7" ca="1" si="80">IFERROR(INDEX(FavoredUserName,(COLUMN(Z7)-$C$4)/3),"")</f>
        <v/>
      </c>
      <c r="AA7" s="199"/>
      <c r="AB7" s="200"/>
      <c r="AC7" s="198" t="str">
        <f t="shared" ref="AC7" ca="1" si="81">IFERROR(INDEX(FavoredUserName,(COLUMN(AC7)-$C$4)/3),"")</f>
        <v/>
      </c>
      <c r="AD7" s="199"/>
      <c r="AE7" s="200"/>
      <c r="AF7" s="198" t="str">
        <f t="shared" ref="AF7" ca="1" si="82">IFERROR(INDEX(FavoredUserName,(COLUMN(AF7)-$C$4)/3),"")</f>
        <v/>
      </c>
      <c r="AG7" s="199"/>
      <c r="AH7" s="200"/>
      <c r="AI7" s="198" t="str">
        <f t="shared" ref="AI7" ca="1" si="83">IFERROR(INDEX(FavoredUserName,(COLUMN(AI7)-$C$4)/3),"")</f>
        <v/>
      </c>
      <c r="AJ7" s="199"/>
      <c r="AK7" s="200"/>
      <c r="AL7" s="198" t="str">
        <f t="shared" ref="AL7" ca="1" si="84">IFERROR(INDEX(FavoredUserName,(COLUMN(AL7)-$C$4)/3),"")</f>
        <v/>
      </c>
      <c r="AM7" s="199"/>
      <c r="AN7" s="200"/>
      <c r="AO7" s="198" t="str">
        <f t="shared" ref="AO7" ca="1" si="85">IFERROR(INDEX(FavoredUserName,(COLUMN(AO7)-$C$4)/3),"")</f>
        <v/>
      </c>
      <c r="AP7" s="199"/>
      <c r="AQ7" s="200"/>
      <c r="AR7" s="198" t="str">
        <f t="shared" ref="AR7" ca="1" si="86">IFERROR(INDEX(FavoredUserName,(COLUMN(AR7)-$C$4)/3),"")</f>
        <v/>
      </c>
      <c r="AS7" s="199"/>
      <c r="AT7" s="200"/>
      <c r="AU7" s="198" t="str">
        <f t="shared" ref="AU7" ca="1" si="87">IFERROR(INDEX(FavoredUserName,(COLUMN(AU7)-$C$4)/3),"")</f>
        <v/>
      </c>
      <c r="AV7" s="199"/>
      <c r="AW7" s="200"/>
      <c r="AX7" s="198" t="str">
        <f t="shared" ref="AX7" ca="1" si="88">IFERROR(INDEX(FavoredUserName,(COLUMN(AX7)-$C$4)/3),"")</f>
        <v/>
      </c>
      <c r="AY7" s="199"/>
      <c r="AZ7" s="200"/>
      <c r="BA7" s="198" t="str">
        <f t="shared" ref="BA7" ca="1" si="89">IFERROR(INDEX(FavoredUserName,(COLUMN(BA7)-$C$4)/3),"")</f>
        <v/>
      </c>
      <c r="BB7" s="199"/>
      <c r="BC7" s="200"/>
      <c r="BD7" s="198" t="str">
        <f t="shared" ref="BD7" ca="1" si="90">IFERROR(INDEX(FavoredUserName,(COLUMN(BD7)-$C$4)/3),"")</f>
        <v/>
      </c>
      <c r="BE7" s="199"/>
      <c r="BF7" s="200"/>
      <c r="BG7" s="183" t="s">
        <v>13</v>
      </c>
      <c r="BH7" s="194"/>
      <c r="BI7" s="195"/>
      <c r="BJ7" s="183" t="s">
        <v>14</v>
      </c>
      <c r="BK7" s="194"/>
      <c r="BL7" s="195"/>
    </row>
    <row r="8" spans="1:66">
      <c r="A8" s="201" t="s">
        <v>80</v>
      </c>
      <c r="B8" s="215" t="s">
        <v>86</v>
      </c>
      <c r="C8" s="208" t="str">
        <f ca="1">IFERROR(INDEX(AssetName,(ROW()-$C$3)/2),"")</f>
        <v/>
      </c>
      <c r="D8" s="209"/>
      <c r="E8" s="196" t="e">
        <f ca="1">VLOOKUP($C8,RawDataTable,E$4,FALSE)</f>
        <v>#N/A</v>
      </c>
      <c r="F8" s="196" t="b">
        <f ca="1">IF(ISNA(E8),FALSE,E8&lt;&gt;0)</f>
        <v>0</v>
      </c>
      <c r="G8" s="196" t="b">
        <f ca="1">IFERROR(NOT(VLOOKUP($C8,RawDataTable,G$4,FALSE)),TRUE)</f>
        <v>1</v>
      </c>
      <c r="H8" s="69" t="b">
        <f ca="1">IF($F8,VLOOKUP($E8,DataPossibleActions,H$3,FALSE), FALSE)</f>
        <v>0</v>
      </c>
      <c r="I8" s="70" t="b">
        <f t="shared" ref="I8:J22" ca="1" si="91">IF($F8,VLOOKUP($E8,DataPossibleActions,I$3,FALSE), FALSE)</f>
        <v>0</v>
      </c>
      <c r="J8" s="71" t="b">
        <f t="shared" ca="1" si="91"/>
        <v>0</v>
      </c>
      <c r="K8" s="107"/>
      <c r="L8" s="108"/>
      <c r="M8" s="109"/>
      <c r="N8" s="107"/>
      <c r="O8" s="108"/>
      <c r="P8" s="109"/>
      <c r="Q8" s="107"/>
      <c r="R8" s="108"/>
      <c r="S8" s="109"/>
      <c r="T8" s="107"/>
      <c r="U8" s="108"/>
      <c r="V8" s="109"/>
      <c r="W8" s="107"/>
      <c r="X8" s="108"/>
      <c r="Y8" s="109"/>
      <c r="Z8" s="107"/>
      <c r="AA8" s="108"/>
      <c r="AB8" s="109"/>
      <c r="AC8" s="107"/>
      <c r="AD8" s="108"/>
      <c r="AE8" s="109"/>
      <c r="AF8" s="107"/>
      <c r="AG8" s="108"/>
      <c r="AH8" s="109"/>
      <c r="AI8" s="107"/>
      <c r="AJ8" s="108"/>
      <c r="AK8" s="109"/>
      <c r="AL8" s="107"/>
      <c r="AM8" s="108"/>
      <c r="AN8" s="109"/>
      <c r="AO8" s="107"/>
      <c r="AP8" s="108"/>
      <c r="AQ8" s="109"/>
      <c r="AR8" s="107"/>
      <c r="AS8" s="108"/>
      <c r="AT8" s="109"/>
      <c r="AU8" s="107"/>
      <c r="AV8" s="108"/>
      <c r="AW8" s="109"/>
      <c r="AX8" s="107"/>
      <c r="AY8" s="108"/>
      <c r="AZ8" s="109"/>
      <c r="BA8" s="107"/>
      <c r="BB8" s="108"/>
      <c r="BC8" s="109"/>
      <c r="BD8" s="107"/>
      <c r="BE8" s="108"/>
      <c r="BF8" s="109"/>
      <c r="BG8" s="76" t="b">
        <f ca="1">AND(
  H8,
  NOT(SUMPRODUCT($K$1:$BF$1*$K$2:$BF$2*($K8:$BF8="Always"),--(MOD(COLUMN($K8:$BF8),3)=BG$4))))</f>
        <v>0</v>
      </c>
      <c r="BH8" s="77" t="b">
        <f t="shared" ref="BH8:BH9" ca="1" si="92">AND(
  I8,
  NOT(SUMPRODUCT($K$1:$BF$1*$K$2:$BF$2*($K8:$BF8="Always"),--(MOD(COLUMN($K8:$BF8),3)=BH$4))))</f>
        <v>0</v>
      </c>
      <c r="BI8" s="78" t="b">
        <f t="shared" ref="BI8:BI9" ca="1" si="93">AND(
  J8,
  NOT(SUMPRODUCT($K$1:$BF$1*$K$2:$BF$2*($K8:$BF8="Always"),--(MOD(COLUMN($K8:$BF8),3)=BI$4))))</f>
        <v>0</v>
      </c>
      <c r="BJ8" s="76" t="b">
        <f ca="1">AND(
  H8,
  SUMPRODUCT($K$1:$BF$1*(NOT($K8:$BF8="")),--(MOD(COLUMN($K8:$BF8),3)=BJ$4)))</f>
        <v>0</v>
      </c>
      <c r="BK8" s="77" t="b">
        <f t="shared" ref="BK8:BK39" ca="1" si="94">AND(
  I8,
  SUMPRODUCT($K$1:$BF$1*(NOT($K8:$BF8="")),--(MOD(COLUMN($K8:$BF8),3)=BK$4)))</f>
        <v>0</v>
      </c>
      <c r="BL8" s="78" t="b">
        <f t="shared" ref="BL8:BL39" ca="1" si="95">AND(
  J8,
  SUMPRODUCT($K$1:$BF$1*(NOT($K8:$BF8="")),--(MOD(COLUMN($K8:$BF8),3)=BL$4)))</f>
        <v>0</v>
      </c>
    </row>
    <row r="9" spans="1:66">
      <c r="A9" s="206"/>
      <c r="B9" s="216"/>
      <c r="C9" s="210"/>
      <c r="D9" s="211"/>
      <c r="E9" s="197"/>
      <c r="F9" s="197"/>
      <c r="G9" s="197"/>
      <c r="H9" s="72" t="b">
        <f t="shared" ref="H9" ca="1" si="96">IF($F8,VLOOKUP($E8,DataPossibleActions,H$4,FALSE), FALSE)</f>
        <v>0</v>
      </c>
      <c r="I9" s="73" t="b">
        <f ca="1">IF(AND($F8,$G8),VLOOKUP($E8,DataPossibleActions,I$4,FALSE), FALSE)</f>
        <v>0</v>
      </c>
      <c r="J9" s="74" t="b">
        <f ca="1">IF($F8,VLOOKUP($E8,DataPossibleActions,J$4,FALSE), FALSE)</f>
        <v>0</v>
      </c>
      <c r="K9" s="110"/>
      <c r="L9" s="111"/>
      <c r="M9" s="112"/>
      <c r="N9" s="110"/>
      <c r="O9" s="111"/>
      <c r="P9" s="112"/>
      <c r="Q9" s="110"/>
      <c r="R9" s="111"/>
      <c r="S9" s="112"/>
      <c r="T9" s="110"/>
      <c r="U9" s="111"/>
      <c r="V9" s="112"/>
      <c r="W9" s="110"/>
      <c r="X9" s="111"/>
      <c r="Y9" s="112"/>
      <c r="Z9" s="110"/>
      <c r="AA9" s="111"/>
      <c r="AB9" s="112"/>
      <c r="AC9" s="110"/>
      <c r="AD9" s="111"/>
      <c r="AE9" s="112"/>
      <c r="AF9" s="110"/>
      <c r="AG9" s="111"/>
      <c r="AH9" s="112"/>
      <c r="AI9" s="110"/>
      <c r="AJ9" s="111"/>
      <c r="AK9" s="112"/>
      <c r="AL9" s="110"/>
      <c r="AM9" s="111"/>
      <c r="AN9" s="112"/>
      <c r="AO9" s="110"/>
      <c r="AP9" s="111"/>
      <c r="AQ9" s="112"/>
      <c r="AR9" s="110"/>
      <c r="AS9" s="111"/>
      <c r="AT9" s="112"/>
      <c r="AU9" s="110"/>
      <c r="AV9" s="111"/>
      <c r="AW9" s="112"/>
      <c r="AX9" s="110"/>
      <c r="AY9" s="111"/>
      <c r="AZ9" s="112"/>
      <c r="BA9" s="110"/>
      <c r="BB9" s="111"/>
      <c r="BC9" s="112"/>
      <c r="BD9" s="110"/>
      <c r="BE9" s="111"/>
      <c r="BF9" s="112"/>
      <c r="BG9" s="79" t="b">
        <f t="shared" ref="BG9:BG10" ca="1" si="97">AND(
  H9,
  NOT(SUMPRODUCT($K$1:$BF$1*$K$2:$BF$2*($K9:$BF9="Always"),--(MOD(COLUMN($K9:$BF9),3)=BG$4))))</f>
        <v>0</v>
      </c>
      <c r="BH9" s="80" t="b">
        <f t="shared" ca="1" si="92"/>
        <v>0</v>
      </c>
      <c r="BI9" s="81" t="b">
        <f t="shared" ca="1" si="93"/>
        <v>0</v>
      </c>
      <c r="BJ9" s="79" t="b">
        <f t="shared" ref="BJ9:BJ39" ca="1" si="98">AND(
  H9,
  SUMPRODUCT($K$1:$BF$1*(NOT($K9:$BF9="")),--(MOD(COLUMN($K9:$BF9),3)=BJ$4)))</f>
        <v>0</v>
      </c>
      <c r="BK9" s="80" t="b">
        <f t="shared" ca="1" si="94"/>
        <v>0</v>
      </c>
      <c r="BL9" s="81" t="b">
        <f t="shared" ca="1" si="95"/>
        <v>0</v>
      </c>
    </row>
    <row r="10" spans="1:66" ht="13" customHeight="1">
      <c r="A10" s="206"/>
      <c r="B10" s="216"/>
      <c r="C10" s="208" t="str">
        <f t="shared" ref="C10" ca="1" si="99">IFERROR(INDEX(AssetName,(ROW()-$C$3)/2),"")</f>
        <v/>
      </c>
      <c r="D10" s="209"/>
      <c r="E10" s="196" t="e">
        <f t="shared" ref="E10" ca="1" si="100">VLOOKUP($C10,RawDataTable,E$4,FALSE)</f>
        <v>#N/A</v>
      </c>
      <c r="F10" s="196" t="b">
        <f t="shared" ref="F10" ca="1" si="101">IF(ISNA(E10),FALSE,E10&lt;&gt;0)</f>
        <v>0</v>
      </c>
      <c r="G10" s="196" t="b">
        <f t="shared" ref="G10" ca="1" si="102">IFERROR(NOT(VLOOKUP($C10,RawDataTable,G$4,FALSE)),TRUE)</f>
        <v>1</v>
      </c>
      <c r="H10" s="69" t="b">
        <f t="shared" ref="H10" ca="1" si="103">IF($F10,VLOOKUP($E10,DataPossibleActions,H$3,FALSE), FALSE)</f>
        <v>0</v>
      </c>
      <c r="I10" s="70" t="b">
        <f t="shared" ca="1" si="91"/>
        <v>0</v>
      </c>
      <c r="J10" s="71" t="b">
        <f t="shared" ca="1" si="91"/>
        <v>0</v>
      </c>
      <c r="K10" s="107"/>
      <c r="L10" s="108"/>
      <c r="M10" s="109"/>
      <c r="N10" s="107"/>
      <c r="O10" s="108"/>
      <c r="P10" s="109"/>
      <c r="Q10" s="107"/>
      <c r="R10" s="108"/>
      <c r="S10" s="109"/>
      <c r="T10" s="107"/>
      <c r="U10" s="108"/>
      <c r="V10" s="109"/>
      <c r="W10" s="107"/>
      <c r="X10" s="108"/>
      <c r="Y10" s="109"/>
      <c r="Z10" s="107"/>
      <c r="AA10" s="108"/>
      <c r="AB10" s="109"/>
      <c r="AC10" s="107"/>
      <c r="AD10" s="108"/>
      <c r="AE10" s="109"/>
      <c r="AF10" s="107"/>
      <c r="AG10" s="108"/>
      <c r="AH10" s="109"/>
      <c r="AI10" s="107"/>
      <c r="AJ10" s="108"/>
      <c r="AK10" s="109"/>
      <c r="AL10" s="107"/>
      <c r="AM10" s="108"/>
      <c r="AN10" s="109"/>
      <c r="AO10" s="107"/>
      <c r="AP10" s="108"/>
      <c r="AQ10" s="109"/>
      <c r="AR10" s="107"/>
      <c r="AS10" s="108"/>
      <c r="AT10" s="109"/>
      <c r="AU10" s="107"/>
      <c r="AV10" s="108"/>
      <c r="AW10" s="109"/>
      <c r="AX10" s="107"/>
      <c r="AY10" s="108"/>
      <c r="AZ10" s="109"/>
      <c r="BA10" s="107"/>
      <c r="BB10" s="108"/>
      <c r="BC10" s="109"/>
      <c r="BD10" s="107"/>
      <c r="BE10" s="108"/>
      <c r="BF10" s="109"/>
      <c r="BG10" s="76" t="b">
        <f t="shared" ca="1" si="97"/>
        <v>0</v>
      </c>
      <c r="BH10" s="77" t="b">
        <f t="shared" ref="BH10:BH39" ca="1" si="104">AND(
  I10,
  NOT(SUMPRODUCT($K$1:$BF$1*$K$2:$BF$2*($K10:$BF10="Always"),--(MOD(COLUMN($K10:$BF10),3)=BH$4))))</f>
        <v>0</v>
      </c>
      <c r="BI10" s="78" t="b">
        <f t="shared" ref="BI10:BI39" ca="1" si="105">AND(
  J10,
  NOT(SUMPRODUCT($K$1:$BF$1*$K$2:$BF$2*($K10:$BF10="Always"),--(MOD(COLUMN($K10:$BF10),3)=BI$4))))</f>
        <v>0</v>
      </c>
      <c r="BJ10" s="76" t="b">
        <f t="shared" ca="1" si="98"/>
        <v>0</v>
      </c>
      <c r="BK10" s="77" t="b">
        <f t="shared" ca="1" si="94"/>
        <v>0</v>
      </c>
      <c r="BL10" s="78" t="b">
        <f t="shared" ca="1" si="95"/>
        <v>0</v>
      </c>
      <c r="BN10" s="75"/>
    </row>
    <row r="11" spans="1:66">
      <c r="A11" s="206"/>
      <c r="B11" s="216"/>
      <c r="C11" s="210"/>
      <c r="D11" s="211"/>
      <c r="E11" s="197"/>
      <c r="F11" s="197"/>
      <c r="G11" s="197"/>
      <c r="H11" s="72" t="b">
        <f t="shared" ref="H11" ca="1" si="106">IF($F10,VLOOKUP($E10,DataPossibleActions,H$4,FALSE), FALSE)</f>
        <v>0</v>
      </c>
      <c r="I11" s="73" t="b">
        <f t="shared" ref="I11" ca="1" si="107">IF(AND($F10,$G10),VLOOKUP($E10,DataPossibleActions,I$4,FALSE), FALSE)</f>
        <v>0</v>
      </c>
      <c r="J11" s="74" t="b">
        <f t="shared" ref="J11" ca="1" si="108">IF($F10,VLOOKUP($E10,DataPossibleActions,J$4,FALSE), FALSE)</f>
        <v>0</v>
      </c>
      <c r="K11" s="110"/>
      <c r="L11" s="111"/>
      <c r="M11" s="112"/>
      <c r="N11" s="110"/>
      <c r="O11" s="111"/>
      <c r="P11" s="112"/>
      <c r="Q11" s="110"/>
      <c r="R11" s="111"/>
      <c r="S11" s="112"/>
      <c r="T11" s="110"/>
      <c r="U11" s="111"/>
      <c r="V11" s="112"/>
      <c r="W11" s="110"/>
      <c r="X11" s="111"/>
      <c r="Y11" s="112"/>
      <c r="Z11" s="110"/>
      <c r="AA11" s="111"/>
      <c r="AB11" s="112"/>
      <c r="AC11" s="110"/>
      <c r="AD11" s="111"/>
      <c r="AE11" s="112"/>
      <c r="AF11" s="110"/>
      <c r="AG11" s="111"/>
      <c r="AH11" s="112"/>
      <c r="AI11" s="110"/>
      <c r="AJ11" s="111"/>
      <c r="AK11" s="112"/>
      <c r="AL11" s="110"/>
      <c r="AM11" s="111"/>
      <c r="AN11" s="112"/>
      <c r="AO11" s="110"/>
      <c r="AP11" s="111"/>
      <c r="AQ11" s="112"/>
      <c r="AR11" s="110"/>
      <c r="AS11" s="111"/>
      <c r="AT11" s="112"/>
      <c r="AU11" s="110"/>
      <c r="AV11" s="111"/>
      <c r="AW11" s="112"/>
      <c r="AX11" s="110"/>
      <c r="AY11" s="111"/>
      <c r="AZ11" s="112"/>
      <c r="BA11" s="110"/>
      <c r="BB11" s="111"/>
      <c r="BC11" s="112"/>
      <c r="BD11" s="110"/>
      <c r="BE11" s="111"/>
      <c r="BF11" s="112"/>
      <c r="BG11" s="79" t="b">
        <f t="shared" ref="BG11:BG39" ca="1" si="109">AND(
  H11,
  NOT(SUMPRODUCT($K$1:$BF$1*$K$2:$BF$2*($K11:$BF11="Always"),--(MOD(COLUMN($K11:$BF11),3)=BG$4))))</f>
        <v>0</v>
      </c>
      <c r="BH11" s="80" t="b">
        <f t="shared" ca="1" si="104"/>
        <v>0</v>
      </c>
      <c r="BI11" s="81" t="b">
        <f t="shared" ca="1" si="105"/>
        <v>0</v>
      </c>
      <c r="BJ11" s="79" t="b">
        <f t="shared" ca="1" si="98"/>
        <v>0</v>
      </c>
      <c r="BK11" s="80" t="b">
        <f t="shared" ca="1" si="94"/>
        <v>0</v>
      </c>
      <c r="BL11" s="81" t="b">
        <f t="shared" ca="1" si="95"/>
        <v>0</v>
      </c>
    </row>
    <row r="12" spans="1:66" ht="13" customHeight="1">
      <c r="A12" s="206"/>
      <c r="B12" s="216"/>
      <c r="C12" s="208" t="str">
        <f t="shared" ref="C12" ca="1" si="110">IFERROR(INDEX(AssetName,(ROW()-$C$3)/2),"")</f>
        <v/>
      </c>
      <c r="D12" s="209"/>
      <c r="E12" s="196" t="e">
        <f t="shared" ref="E12" ca="1" si="111">VLOOKUP($C12,RawDataTable,E$4,FALSE)</f>
        <v>#N/A</v>
      </c>
      <c r="F12" s="196" t="b">
        <f t="shared" ref="F12" ca="1" si="112">IF(ISNA(E12),FALSE,E12&lt;&gt;0)</f>
        <v>0</v>
      </c>
      <c r="G12" s="196" t="b">
        <f t="shared" ref="G12" ca="1" si="113">IFERROR(NOT(VLOOKUP($C12,RawDataTable,G$4,FALSE)),TRUE)</f>
        <v>1</v>
      </c>
      <c r="H12" s="69" t="b">
        <f t="shared" ref="H12" ca="1" si="114">IF($F12,VLOOKUP($E12,DataPossibleActions,H$3,FALSE), FALSE)</f>
        <v>0</v>
      </c>
      <c r="I12" s="70" t="b">
        <f t="shared" ca="1" si="91"/>
        <v>0</v>
      </c>
      <c r="J12" s="71" t="b">
        <f t="shared" ca="1" si="91"/>
        <v>0</v>
      </c>
      <c r="K12" s="107"/>
      <c r="L12" s="108"/>
      <c r="M12" s="109"/>
      <c r="N12" s="107"/>
      <c r="O12" s="108"/>
      <c r="P12" s="109"/>
      <c r="Q12" s="107"/>
      <c r="R12" s="108"/>
      <c r="S12" s="109"/>
      <c r="T12" s="107"/>
      <c r="U12" s="108"/>
      <c r="V12" s="109"/>
      <c r="W12" s="107"/>
      <c r="X12" s="108"/>
      <c r="Y12" s="109"/>
      <c r="Z12" s="107"/>
      <c r="AA12" s="108"/>
      <c r="AB12" s="109"/>
      <c r="AC12" s="107"/>
      <c r="AD12" s="108"/>
      <c r="AE12" s="109"/>
      <c r="AF12" s="107"/>
      <c r="AG12" s="108"/>
      <c r="AH12" s="109"/>
      <c r="AI12" s="107"/>
      <c r="AJ12" s="108"/>
      <c r="AK12" s="109"/>
      <c r="AL12" s="107"/>
      <c r="AM12" s="108"/>
      <c r="AN12" s="109"/>
      <c r="AO12" s="107"/>
      <c r="AP12" s="108"/>
      <c r="AQ12" s="109"/>
      <c r="AR12" s="107"/>
      <c r="AS12" s="108"/>
      <c r="AT12" s="109"/>
      <c r="AU12" s="107"/>
      <c r="AV12" s="108"/>
      <c r="AW12" s="109"/>
      <c r="AX12" s="107"/>
      <c r="AY12" s="108"/>
      <c r="AZ12" s="109"/>
      <c r="BA12" s="107"/>
      <c r="BB12" s="108"/>
      <c r="BC12" s="109"/>
      <c r="BD12" s="107"/>
      <c r="BE12" s="108"/>
      <c r="BF12" s="109"/>
      <c r="BG12" s="76" t="b">
        <f t="shared" ca="1" si="109"/>
        <v>0</v>
      </c>
      <c r="BH12" s="77" t="b">
        <f t="shared" ca="1" si="104"/>
        <v>0</v>
      </c>
      <c r="BI12" s="78" t="b">
        <f t="shared" ca="1" si="105"/>
        <v>0</v>
      </c>
      <c r="BJ12" s="76" t="b">
        <f t="shared" ca="1" si="98"/>
        <v>0</v>
      </c>
      <c r="BK12" s="77" t="b">
        <f t="shared" ca="1" si="94"/>
        <v>0</v>
      </c>
      <c r="BL12" s="78" t="b">
        <f t="shared" ca="1" si="95"/>
        <v>0</v>
      </c>
    </row>
    <row r="13" spans="1:66">
      <c r="A13" s="206"/>
      <c r="B13" s="216"/>
      <c r="C13" s="210"/>
      <c r="D13" s="211"/>
      <c r="E13" s="197"/>
      <c r="F13" s="197"/>
      <c r="G13" s="197"/>
      <c r="H13" s="72" t="b">
        <f t="shared" ref="H13" ca="1" si="115">IF($F12,VLOOKUP($E12,DataPossibleActions,H$4,FALSE), FALSE)</f>
        <v>0</v>
      </c>
      <c r="I13" s="73" t="b">
        <f t="shared" ref="I13" ca="1" si="116">IF(AND($F12,$G12),VLOOKUP($E12,DataPossibleActions,I$4,FALSE), FALSE)</f>
        <v>0</v>
      </c>
      <c r="J13" s="74" t="b">
        <f t="shared" ref="J13" ca="1" si="117">IF($F12,VLOOKUP($E12,DataPossibleActions,J$4,FALSE), FALSE)</f>
        <v>0</v>
      </c>
      <c r="K13" s="110"/>
      <c r="L13" s="111"/>
      <c r="M13" s="112"/>
      <c r="N13" s="110"/>
      <c r="O13" s="111"/>
      <c r="P13" s="112"/>
      <c r="Q13" s="110"/>
      <c r="R13" s="111"/>
      <c r="S13" s="112"/>
      <c r="T13" s="110"/>
      <c r="U13" s="111"/>
      <c r="V13" s="112"/>
      <c r="W13" s="110"/>
      <c r="X13" s="111"/>
      <c r="Y13" s="112"/>
      <c r="Z13" s="110"/>
      <c r="AA13" s="111"/>
      <c r="AB13" s="112"/>
      <c r="AC13" s="110"/>
      <c r="AD13" s="111"/>
      <c r="AE13" s="112"/>
      <c r="AF13" s="110"/>
      <c r="AG13" s="111"/>
      <c r="AH13" s="112"/>
      <c r="AI13" s="110"/>
      <c r="AJ13" s="111"/>
      <c r="AK13" s="112"/>
      <c r="AL13" s="110"/>
      <c r="AM13" s="111"/>
      <c r="AN13" s="112"/>
      <c r="AO13" s="110"/>
      <c r="AP13" s="111"/>
      <c r="AQ13" s="112"/>
      <c r="AR13" s="110"/>
      <c r="AS13" s="111"/>
      <c r="AT13" s="112"/>
      <c r="AU13" s="110"/>
      <c r="AV13" s="111"/>
      <c r="AW13" s="112"/>
      <c r="AX13" s="110"/>
      <c r="AY13" s="111"/>
      <c r="AZ13" s="112"/>
      <c r="BA13" s="110"/>
      <c r="BB13" s="111"/>
      <c r="BC13" s="112"/>
      <c r="BD13" s="110"/>
      <c r="BE13" s="111"/>
      <c r="BF13" s="112"/>
      <c r="BG13" s="79" t="b">
        <f t="shared" ca="1" si="109"/>
        <v>0</v>
      </c>
      <c r="BH13" s="80" t="b">
        <f t="shared" ca="1" si="104"/>
        <v>0</v>
      </c>
      <c r="BI13" s="81" t="b">
        <f t="shared" ca="1" si="105"/>
        <v>0</v>
      </c>
      <c r="BJ13" s="79" t="b">
        <f t="shared" ca="1" si="98"/>
        <v>0</v>
      </c>
      <c r="BK13" s="80" t="b">
        <f t="shared" ca="1" si="94"/>
        <v>0</v>
      </c>
      <c r="BL13" s="81" t="b">
        <f t="shared" ca="1" si="95"/>
        <v>0</v>
      </c>
    </row>
    <row r="14" spans="1:66">
      <c r="A14" s="206"/>
      <c r="B14" s="216"/>
      <c r="C14" s="208" t="str">
        <f t="shared" ref="C14" ca="1" si="118">IFERROR(INDEX(AssetName,(ROW()-$C$3)/2),"")</f>
        <v/>
      </c>
      <c r="D14" s="209"/>
      <c r="E14" s="196" t="e">
        <f t="shared" ref="E14" ca="1" si="119">VLOOKUP($C14,RawDataTable,E$4,FALSE)</f>
        <v>#N/A</v>
      </c>
      <c r="F14" s="196" t="b">
        <f t="shared" ref="F14" ca="1" si="120">IF(ISNA(E14),FALSE,E14&lt;&gt;0)</f>
        <v>0</v>
      </c>
      <c r="G14" s="196" t="b">
        <f t="shared" ref="G14" ca="1" si="121">IFERROR(NOT(VLOOKUP($C14,RawDataTable,G$4,FALSE)),TRUE)</f>
        <v>1</v>
      </c>
      <c r="H14" s="69" t="b">
        <f t="shared" ref="H14" ca="1" si="122">IF($F14,VLOOKUP($E14,DataPossibleActions,H$3,FALSE), FALSE)</f>
        <v>0</v>
      </c>
      <c r="I14" s="70" t="b">
        <f t="shared" ca="1" si="91"/>
        <v>0</v>
      </c>
      <c r="J14" s="71" t="b">
        <f t="shared" ca="1" si="91"/>
        <v>0</v>
      </c>
      <c r="K14" s="107"/>
      <c r="L14" s="108"/>
      <c r="M14" s="109"/>
      <c r="N14" s="107"/>
      <c r="O14" s="108"/>
      <c r="P14" s="109"/>
      <c r="Q14" s="107"/>
      <c r="R14" s="108"/>
      <c r="S14" s="109"/>
      <c r="T14" s="107"/>
      <c r="U14" s="108"/>
      <c r="V14" s="109"/>
      <c r="W14" s="107"/>
      <c r="X14" s="108"/>
      <c r="Y14" s="109"/>
      <c r="Z14" s="107"/>
      <c r="AA14" s="108"/>
      <c r="AB14" s="109"/>
      <c r="AC14" s="107"/>
      <c r="AD14" s="108"/>
      <c r="AE14" s="109"/>
      <c r="AF14" s="107"/>
      <c r="AG14" s="108"/>
      <c r="AH14" s="109"/>
      <c r="AI14" s="107"/>
      <c r="AJ14" s="108"/>
      <c r="AK14" s="109"/>
      <c r="AL14" s="107"/>
      <c r="AM14" s="108"/>
      <c r="AN14" s="109"/>
      <c r="AO14" s="107"/>
      <c r="AP14" s="108"/>
      <c r="AQ14" s="109"/>
      <c r="AR14" s="107"/>
      <c r="AS14" s="108"/>
      <c r="AT14" s="109"/>
      <c r="AU14" s="107"/>
      <c r="AV14" s="108"/>
      <c r="AW14" s="109"/>
      <c r="AX14" s="107"/>
      <c r="AY14" s="108"/>
      <c r="AZ14" s="109"/>
      <c r="BA14" s="107"/>
      <c r="BB14" s="108"/>
      <c r="BC14" s="109"/>
      <c r="BD14" s="107"/>
      <c r="BE14" s="108"/>
      <c r="BF14" s="109"/>
      <c r="BG14" s="76" t="b">
        <f t="shared" ca="1" si="109"/>
        <v>0</v>
      </c>
      <c r="BH14" s="77" t="b">
        <f t="shared" ca="1" si="104"/>
        <v>0</v>
      </c>
      <c r="BI14" s="78" t="b">
        <f t="shared" ca="1" si="105"/>
        <v>0</v>
      </c>
      <c r="BJ14" s="76" t="b">
        <f t="shared" ca="1" si="98"/>
        <v>0</v>
      </c>
      <c r="BK14" s="77" t="b">
        <f t="shared" ca="1" si="94"/>
        <v>0</v>
      </c>
      <c r="BL14" s="78" t="b">
        <f t="shared" ca="1" si="95"/>
        <v>0</v>
      </c>
    </row>
    <row r="15" spans="1:66">
      <c r="A15" s="206"/>
      <c r="B15" s="216"/>
      <c r="C15" s="210"/>
      <c r="D15" s="211"/>
      <c r="E15" s="197"/>
      <c r="F15" s="197"/>
      <c r="G15" s="197"/>
      <c r="H15" s="72" t="b">
        <f t="shared" ref="H15" ca="1" si="123">IF($F14,VLOOKUP($E14,DataPossibleActions,H$4,FALSE), FALSE)</f>
        <v>0</v>
      </c>
      <c r="I15" s="73" t="b">
        <f t="shared" ref="I15" ca="1" si="124">IF(AND($F14,$G14),VLOOKUP($E14,DataPossibleActions,I$4,FALSE), FALSE)</f>
        <v>0</v>
      </c>
      <c r="J15" s="74" t="b">
        <f t="shared" ref="J15" ca="1" si="125">IF($F14,VLOOKUP($E14,DataPossibleActions,J$4,FALSE), FALSE)</f>
        <v>0</v>
      </c>
      <c r="K15" s="110"/>
      <c r="L15" s="111"/>
      <c r="M15" s="112"/>
      <c r="N15" s="110"/>
      <c r="O15" s="111"/>
      <c r="P15" s="112"/>
      <c r="Q15" s="110"/>
      <c r="R15" s="111"/>
      <c r="S15" s="112"/>
      <c r="T15" s="110"/>
      <c r="U15" s="111"/>
      <c r="V15" s="112"/>
      <c r="W15" s="110"/>
      <c r="X15" s="111"/>
      <c r="Y15" s="112"/>
      <c r="Z15" s="110"/>
      <c r="AA15" s="111"/>
      <c r="AB15" s="112"/>
      <c r="AC15" s="110"/>
      <c r="AD15" s="111"/>
      <c r="AE15" s="112"/>
      <c r="AF15" s="110"/>
      <c r="AG15" s="111"/>
      <c r="AH15" s="112"/>
      <c r="AI15" s="110"/>
      <c r="AJ15" s="111"/>
      <c r="AK15" s="112"/>
      <c r="AL15" s="110"/>
      <c r="AM15" s="111"/>
      <c r="AN15" s="112"/>
      <c r="AO15" s="110"/>
      <c r="AP15" s="111"/>
      <c r="AQ15" s="112"/>
      <c r="AR15" s="110"/>
      <c r="AS15" s="111"/>
      <c r="AT15" s="112"/>
      <c r="AU15" s="110"/>
      <c r="AV15" s="111"/>
      <c r="AW15" s="112"/>
      <c r="AX15" s="110"/>
      <c r="AY15" s="111"/>
      <c r="AZ15" s="112"/>
      <c r="BA15" s="110"/>
      <c r="BB15" s="111"/>
      <c r="BC15" s="112"/>
      <c r="BD15" s="110"/>
      <c r="BE15" s="111"/>
      <c r="BF15" s="112"/>
      <c r="BG15" s="79" t="b">
        <f t="shared" ca="1" si="109"/>
        <v>0</v>
      </c>
      <c r="BH15" s="80" t="b">
        <f t="shared" ca="1" si="104"/>
        <v>0</v>
      </c>
      <c r="BI15" s="81" t="b">
        <f t="shared" ca="1" si="105"/>
        <v>0</v>
      </c>
      <c r="BJ15" s="79" t="b">
        <f t="shared" ca="1" si="98"/>
        <v>0</v>
      </c>
      <c r="BK15" s="80" t="b">
        <f t="shared" ca="1" si="94"/>
        <v>0</v>
      </c>
      <c r="BL15" s="81" t="b">
        <f t="shared" ca="1" si="95"/>
        <v>0</v>
      </c>
    </row>
    <row r="16" spans="1:66">
      <c r="A16" s="206"/>
      <c r="B16" s="216"/>
      <c r="C16" s="208" t="str">
        <f t="shared" ref="C16" ca="1" si="126">IFERROR(INDEX(AssetName,(ROW()-$C$3)/2),"")</f>
        <v/>
      </c>
      <c r="D16" s="209"/>
      <c r="E16" s="196" t="e">
        <f t="shared" ref="E16" ca="1" si="127">VLOOKUP($C16,RawDataTable,E$4,FALSE)</f>
        <v>#N/A</v>
      </c>
      <c r="F16" s="196" t="b">
        <f t="shared" ref="F16" ca="1" si="128">IF(ISNA(E16),FALSE,E16&lt;&gt;0)</f>
        <v>0</v>
      </c>
      <c r="G16" s="196" t="b">
        <f t="shared" ref="G16" ca="1" si="129">IFERROR(NOT(VLOOKUP($C16,RawDataTable,G$4,FALSE)),TRUE)</f>
        <v>1</v>
      </c>
      <c r="H16" s="69" t="b">
        <f t="shared" ref="H16" ca="1" si="130">IF($F16,VLOOKUP($E16,DataPossibleActions,H$3,FALSE), FALSE)</f>
        <v>0</v>
      </c>
      <c r="I16" s="70" t="b">
        <f t="shared" ca="1" si="91"/>
        <v>0</v>
      </c>
      <c r="J16" s="71" t="b">
        <f t="shared" ca="1" si="91"/>
        <v>0</v>
      </c>
      <c r="K16" s="107"/>
      <c r="L16" s="108"/>
      <c r="M16" s="109"/>
      <c r="N16" s="107"/>
      <c r="O16" s="108"/>
      <c r="P16" s="109"/>
      <c r="Q16" s="107"/>
      <c r="R16" s="108"/>
      <c r="S16" s="109"/>
      <c r="T16" s="107"/>
      <c r="U16" s="108"/>
      <c r="V16" s="109"/>
      <c r="W16" s="107"/>
      <c r="X16" s="108"/>
      <c r="Y16" s="109"/>
      <c r="Z16" s="107"/>
      <c r="AA16" s="108"/>
      <c r="AB16" s="109"/>
      <c r="AC16" s="107"/>
      <c r="AD16" s="108"/>
      <c r="AE16" s="109"/>
      <c r="AF16" s="107"/>
      <c r="AG16" s="108"/>
      <c r="AH16" s="109"/>
      <c r="AI16" s="107"/>
      <c r="AJ16" s="108"/>
      <c r="AK16" s="109"/>
      <c r="AL16" s="107"/>
      <c r="AM16" s="108"/>
      <c r="AN16" s="109"/>
      <c r="AO16" s="107"/>
      <c r="AP16" s="108"/>
      <c r="AQ16" s="109"/>
      <c r="AR16" s="107"/>
      <c r="AS16" s="108"/>
      <c r="AT16" s="109"/>
      <c r="AU16" s="107"/>
      <c r="AV16" s="108"/>
      <c r="AW16" s="109"/>
      <c r="AX16" s="107"/>
      <c r="AY16" s="108"/>
      <c r="AZ16" s="109"/>
      <c r="BA16" s="107"/>
      <c r="BB16" s="108"/>
      <c r="BC16" s="109"/>
      <c r="BD16" s="107"/>
      <c r="BE16" s="108"/>
      <c r="BF16" s="109"/>
      <c r="BG16" s="76" t="b">
        <f t="shared" ca="1" si="109"/>
        <v>0</v>
      </c>
      <c r="BH16" s="77" t="b">
        <f t="shared" ca="1" si="104"/>
        <v>0</v>
      </c>
      <c r="BI16" s="78" t="b">
        <f t="shared" ca="1" si="105"/>
        <v>0</v>
      </c>
      <c r="BJ16" s="76" t="b">
        <f t="shared" ca="1" si="98"/>
        <v>0</v>
      </c>
      <c r="BK16" s="77" t="b">
        <f t="shared" ca="1" si="94"/>
        <v>0</v>
      </c>
      <c r="BL16" s="78" t="b">
        <f t="shared" ca="1" si="95"/>
        <v>0</v>
      </c>
    </row>
    <row r="17" spans="1:64">
      <c r="A17" s="206"/>
      <c r="B17" s="216"/>
      <c r="C17" s="210"/>
      <c r="D17" s="211"/>
      <c r="E17" s="197"/>
      <c r="F17" s="197"/>
      <c r="G17" s="197"/>
      <c r="H17" s="72" t="b">
        <f t="shared" ref="H17" ca="1" si="131">IF($F16,VLOOKUP($E16,DataPossibleActions,H$4,FALSE), FALSE)</f>
        <v>0</v>
      </c>
      <c r="I17" s="73" t="b">
        <f t="shared" ref="I17" ca="1" si="132">IF(AND($F16,$G16),VLOOKUP($E16,DataPossibleActions,I$4,FALSE), FALSE)</f>
        <v>0</v>
      </c>
      <c r="J17" s="74" t="b">
        <f t="shared" ref="J17" ca="1" si="133">IF($F16,VLOOKUP($E16,DataPossibleActions,J$4,FALSE), FALSE)</f>
        <v>0</v>
      </c>
      <c r="K17" s="110"/>
      <c r="L17" s="111"/>
      <c r="M17" s="112"/>
      <c r="N17" s="110"/>
      <c r="O17" s="111"/>
      <c r="P17" s="112"/>
      <c r="Q17" s="110"/>
      <c r="R17" s="111"/>
      <c r="S17" s="112"/>
      <c r="T17" s="110"/>
      <c r="U17" s="111"/>
      <c r="V17" s="112"/>
      <c r="W17" s="110"/>
      <c r="X17" s="111"/>
      <c r="Y17" s="112"/>
      <c r="Z17" s="110"/>
      <c r="AA17" s="111"/>
      <c r="AB17" s="112"/>
      <c r="AC17" s="110"/>
      <c r="AD17" s="111"/>
      <c r="AE17" s="112"/>
      <c r="AF17" s="110"/>
      <c r="AG17" s="111"/>
      <c r="AH17" s="112"/>
      <c r="AI17" s="110"/>
      <c r="AJ17" s="111"/>
      <c r="AK17" s="112"/>
      <c r="AL17" s="110"/>
      <c r="AM17" s="111"/>
      <c r="AN17" s="112"/>
      <c r="AO17" s="110"/>
      <c r="AP17" s="111"/>
      <c r="AQ17" s="112"/>
      <c r="AR17" s="110"/>
      <c r="AS17" s="111"/>
      <c r="AT17" s="112"/>
      <c r="AU17" s="110"/>
      <c r="AV17" s="111"/>
      <c r="AW17" s="112"/>
      <c r="AX17" s="110"/>
      <c r="AY17" s="111"/>
      <c r="AZ17" s="112"/>
      <c r="BA17" s="110"/>
      <c r="BB17" s="111"/>
      <c r="BC17" s="112"/>
      <c r="BD17" s="110"/>
      <c r="BE17" s="111"/>
      <c r="BF17" s="112"/>
      <c r="BG17" s="79" t="b">
        <f t="shared" ca="1" si="109"/>
        <v>0</v>
      </c>
      <c r="BH17" s="80" t="b">
        <f t="shared" ca="1" si="104"/>
        <v>0</v>
      </c>
      <c r="BI17" s="81" t="b">
        <f t="shared" ca="1" si="105"/>
        <v>0</v>
      </c>
      <c r="BJ17" s="79" t="b">
        <f t="shared" ca="1" si="98"/>
        <v>0</v>
      </c>
      <c r="BK17" s="80" t="b">
        <f t="shared" ca="1" si="94"/>
        <v>0</v>
      </c>
      <c r="BL17" s="81" t="b">
        <f t="shared" ca="1" si="95"/>
        <v>0</v>
      </c>
    </row>
    <row r="18" spans="1:64">
      <c r="A18" s="206"/>
      <c r="B18" s="216"/>
      <c r="C18" s="208" t="str">
        <f t="shared" ref="C18" ca="1" si="134">IFERROR(INDEX(AssetName,(ROW()-$C$3)/2),"")</f>
        <v/>
      </c>
      <c r="D18" s="209"/>
      <c r="E18" s="196" t="e">
        <f t="shared" ref="E18" ca="1" si="135">VLOOKUP($C18,RawDataTable,E$4,FALSE)</f>
        <v>#N/A</v>
      </c>
      <c r="F18" s="196" t="b">
        <f t="shared" ref="F18" ca="1" si="136">IF(ISNA(E18),FALSE,E18&lt;&gt;0)</f>
        <v>0</v>
      </c>
      <c r="G18" s="196" t="b">
        <f t="shared" ref="G18" ca="1" si="137">IFERROR(NOT(VLOOKUP($C18,RawDataTable,G$4,FALSE)),TRUE)</f>
        <v>1</v>
      </c>
      <c r="H18" s="69" t="b">
        <f t="shared" ref="H18" ca="1" si="138">IF($F18,VLOOKUP($E18,DataPossibleActions,H$3,FALSE), FALSE)</f>
        <v>0</v>
      </c>
      <c r="I18" s="70" t="b">
        <f t="shared" ca="1" si="91"/>
        <v>0</v>
      </c>
      <c r="J18" s="71" t="b">
        <f t="shared" ca="1" si="91"/>
        <v>0</v>
      </c>
      <c r="K18" s="107"/>
      <c r="L18" s="108"/>
      <c r="M18" s="109"/>
      <c r="N18" s="107"/>
      <c r="O18" s="108"/>
      <c r="P18" s="109"/>
      <c r="Q18" s="107"/>
      <c r="R18" s="108"/>
      <c r="S18" s="109"/>
      <c r="T18" s="107"/>
      <c r="U18" s="108"/>
      <c r="V18" s="109"/>
      <c r="W18" s="107"/>
      <c r="X18" s="108"/>
      <c r="Y18" s="109"/>
      <c r="Z18" s="107"/>
      <c r="AA18" s="108"/>
      <c r="AB18" s="109"/>
      <c r="AC18" s="107"/>
      <c r="AD18" s="108"/>
      <c r="AE18" s="109"/>
      <c r="AF18" s="107"/>
      <c r="AG18" s="108"/>
      <c r="AH18" s="109"/>
      <c r="AI18" s="107"/>
      <c r="AJ18" s="108"/>
      <c r="AK18" s="109"/>
      <c r="AL18" s="107"/>
      <c r="AM18" s="108"/>
      <c r="AN18" s="109"/>
      <c r="AO18" s="107"/>
      <c r="AP18" s="108"/>
      <c r="AQ18" s="109"/>
      <c r="AR18" s="107"/>
      <c r="AS18" s="108"/>
      <c r="AT18" s="109"/>
      <c r="AU18" s="107"/>
      <c r="AV18" s="108"/>
      <c r="AW18" s="109"/>
      <c r="AX18" s="107"/>
      <c r="AY18" s="108"/>
      <c r="AZ18" s="109"/>
      <c r="BA18" s="107"/>
      <c r="BB18" s="108"/>
      <c r="BC18" s="109"/>
      <c r="BD18" s="107"/>
      <c r="BE18" s="108"/>
      <c r="BF18" s="109"/>
      <c r="BG18" s="76" t="b">
        <f t="shared" ca="1" si="109"/>
        <v>0</v>
      </c>
      <c r="BH18" s="77" t="b">
        <f t="shared" ca="1" si="104"/>
        <v>0</v>
      </c>
      <c r="BI18" s="78" t="b">
        <f t="shared" ca="1" si="105"/>
        <v>0</v>
      </c>
      <c r="BJ18" s="76" t="b">
        <f t="shared" ca="1" si="98"/>
        <v>0</v>
      </c>
      <c r="BK18" s="77" t="b">
        <f t="shared" ca="1" si="94"/>
        <v>0</v>
      </c>
      <c r="BL18" s="78" t="b">
        <f t="shared" ca="1" si="95"/>
        <v>0</v>
      </c>
    </row>
    <row r="19" spans="1:64">
      <c r="A19" s="206"/>
      <c r="B19" s="216"/>
      <c r="C19" s="210"/>
      <c r="D19" s="211"/>
      <c r="E19" s="197"/>
      <c r="F19" s="197"/>
      <c r="G19" s="197"/>
      <c r="H19" s="72" t="b">
        <f t="shared" ref="H19" ca="1" si="139">IF($F18,VLOOKUP($E18,DataPossibleActions,H$4,FALSE), FALSE)</f>
        <v>0</v>
      </c>
      <c r="I19" s="73" t="b">
        <f t="shared" ref="I19" ca="1" si="140">IF(AND($F18,$G18),VLOOKUP($E18,DataPossibleActions,I$4,FALSE), FALSE)</f>
        <v>0</v>
      </c>
      <c r="J19" s="74" t="b">
        <f t="shared" ref="J19" ca="1" si="141">IF($F18,VLOOKUP($E18,DataPossibleActions,J$4,FALSE), FALSE)</f>
        <v>0</v>
      </c>
      <c r="K19" s="110"/>
      <c r="L19" s="111"/>
      <c r="M19" s="112"/>
      <c r="N19" s="110"/>
      <c r="O19" s="111"/>
      <c r="P19" s="112"/>
      <c r="Q19" s="110"/>
      <c r="R19" s="111"/>
      <c r="S19" s="112"/>
      <c r="T19" s="110"/>
      <c r="U19" s="111"/>
      <c r="V19" s="112"/>
      <c r="W19" s="110"/>
      <c r="X19" s="111"/>
      <c r="Y19" s="112"/>
      <c r="Z19" s="110"/>
      <c r="AA19" s="111"/>
      <c r="AB19" s="112"/>
      <c r="AC19" s="110"/>
      <c r="AD19" s="111"/>
      <c r="AE19" s="112"/>
      <c r="AF19" s="110"/>
      <c r="AG19" s="111"/>
      <c r="AH19" s="112"/>
      <c r="AI19" s="110"/>
      <c r="AJ19" s="111"/>
      <c r="AK19" s="112"/>
      <c r="AL19" s="110"/>
      <c r="AM19" s="111"/>
      <c r="AN19" s="112"/>
      <c r="AO19" s="110"/>
      <c r="AP19" s="111"/>
      <c r="AQ19" s="112"/>
      <c r="AR19" s="110"/>
      <c r="AS19" s="111"/>
      <c r="AT19" s="112"/>
      <c r="AU19" s="110"/>
      <c r="AV19" s="111"/>
      <c r="AW19" s="112"/>
      <c r="AX19" s="110"/>
      <c r="AY19" s="111"/>
      <c r="AZ19" s="112"/>
      <c r="BA19" s="110"/>
      <c r="BB19" s="111"/>
      <c r="BC19" s="112"/>
      <c r="BD19" s="110"/>
      <c r="BE19" s="111"/>
      <c r="BF19" s="112"/>
      <c r="BG19" s="79" t="b">
        <f t="shared" ca="1" si="109"/>
        <v>0</v>
      </c>
      <c r="BH19" s="80" t="b">
        <f t="shared" ca="1" si="104"/>
        <v>0</v>
      </c>
      <c r="BI19" s="81" t="b">
        <f t="shared" ca="1" si="105"/>
        <v>0</v>
      </c>
      <c r="BJ19" s="79" t="b">
        <f t="shared" ca="1" si="98"/>
        <v>0</v>
      </c>
      <c r="BK19" s="80" t="b">
        <f t="shared" ca="1" si="94"/>
        <v>0</v>
      </c>
      <c r="BL19" s="81" t="b">
        <f t="shared" ca="1" si="95"/>
        <v>0</v>
      </c>
    </row>
    <row r="20" spans="1:64">
      <c r="A20" s="206"/>
      <c r="B20" s="216"/>
      <c r="C20" s="208" t="str">
        <f t="shared" ref="C20" ca="1" si="142">IFERROR(INDEX(AssetName,(ROW()-$C$3)/2),"")</f>
        <v/>
      </c>
      <c r="D20" s="209"/>
      <c r="E20" s="196" t="e">
        <f t="shared" ref="E20" ca="1" si="143">VLOOKUP($C20,RawDataTable,E$4,FALSE)</f>
        <v>#N/A</v>
      </c>
      <c r="F20" s="196" t="b">
        <f t="shared" ref="F20" ca="1" si="144">IF(ISNA(E20),FALSE,E20&lt;&gt;0)</f>
        <v>0</v>
      </c>
      <c r="G20" s="196" t="b">
        <f t="shared" ref="G20" ca="1" si="145">IFERROR(NOT(VLOOKUP($C20,RawDataTable,G$4,FALSE)),TRUE)</f>
        <v>1</v>
      </c>
      <c r="H20" s="69" t="b">
        <f t="shared" ref="H20" ca="1" si="146">IF($F20,VLOOKUP($E20,DataPossibleActions,H$3,FALSE), FALSE)</f>
        <v>0</v>
      </c>
      <c r="I20" s="70" t="b">
        <f t="shared" ca="1" si="91"/>
        <v>0</v>
      </c>
      <c r="J20" s="71" t="b">
        <f t="shared" ca="1" si="91"/>
        <v>0</v>
      </c>
      <c r="K20" s="107"/>
      <c r="L20" s="108"/>
      <c r="M20" s="109"/>
      <c r="N20" s="107"/>
      <c r="O20" s="108"/>
      <c r="P20" s="109"/>
      <c r="Q20" s="107"/>
      <c r="R20" s="108"/>
      <c r="S20" s="109"/>
      <c r="T20" s="107"/>
      <c r="U20" s="108"/>
      <c r="V20" s="109"/>
      <c r="W20" s="107"/>
      <c r="X20" s="108"/>
      <c r="Y20" s="109"/>
      <c r="Z20" s="107"/>
      <c r="AA20" s="108"/>
      <c r="AB20" s="109"/>
      <c r="AC20" s="107"/>
      <c r="AD20" s="108"/>
      <c r="AE20" s="109"/>
      <c r="AF20" s="107"/>
      <c r="AG20" s="108"/>
      <c r="AH20" s="109"/>
      <c r="AI20" s="107"/>
      <c r="AJ20" s="108"/>
      <c r="AK20" s="109"/>
      <c r="AL20" s="107"/>
      <c r="AM20" s="108"/>
      <c r="AN20" s="109"/>
      <c r="AO20" s="107"/>
      <c r="AP20" s="108"/>
      <c r="AQ20" s="109"/>
      <c r="AR20" s="107"/>
      <c r="AS20" s="108"/>
      <c r="AT20" s="109"/>
      <c r="AU20" s="107"/>
      <c r="AV20" s="108"/>
      <c r="AW20" s="109"/>
      <c r="AX20" s="107"/>
      <c r="AY20" s="108"/>
      <c r="AZ20" s="109"/>
      <c r="BA20" s="107"/>
      <c r="BB20" s="108"/>
      <c r="BC20" s="109"/>
      <c r="BD20" s="107"/>
      <c r="BE20" s="108"/>
      <c r="BF20" s="109"/>
      <c r="BG20" s="76" t="b">
        <f t="shared" ca="1" si="109"/>
        <v>0</v>
      </c>
      <c r="BH20" s="77" t="b">
        <f t="shared" ca="1" si="104"/>
        <v>0</v>
      </c>
      <c r="BI20" s="78" t="b">
        <f t="shared" ca="1" si="105"/>
        <v>0</v>
      </c>
      <c r="BJ20" s="76" t="b">
        <f t="shared" ca="1" si="98"/>
        <v>0</v>
      </c>
      <c r="BK20" s="77" t="b">
        <f t="shared" ca="1" si="94"/>
        <v>0</v>
      </c>
      <c r="BL20" s="78" t="b">
        <f t="shared" ca="1" si="95"/>
        <v>0</v>
      </c>
    </row>
    <row r="21" spans="1:64">
      <c r="A21" s="206"/>
      <c r="B21" s="216"/>
      <c r="C21" s="210"/>
      <c r="D21" s="211"/>
      <c r="E21" s="197"/>
      <c r="F21" s="197"/>
      <c r="G21" s="197"/>
      <c r="H21" s="72" t="b">
        <f t="shared" ref="H21" ca="1" si="147">IF($F20,VLOOKUP($E20,DataPossibleActions,H$4,FALSE), FALSE)</f>
        <v>0</v>
      </c>
      <c r="I21" s="73" t="b">
        <f t="shared" ref="I21" ca="1" si="148">IF(AND($F20,$G20),VLOOKUP($E20,DataPossibleActions,I$4,FALSE), FALSE)</f>
        <v>0</v>
      </c>
      <c r="J21" s="74" t="b">
        <f t="shared" ref="J21" ca="1" si="149">IF($F20,VLOOKUP($E20,DataPossibleActions,J$4,FALSE), FALSE)</f>
        <v>0</v>
      </c>
      <c r="K21" s="110"/>
      <c r="L21" s="111"/>
      <c r="M21" s="112"/>
      <c r="N21" s="110"/>
      <c r="O21" s="111"/>
      <c r="P21" s="112"/>
      <c r="Q21" s="110"/>
      <c r="R21" s="111"/>
      <c r="S21" s="112"/>
      <c r="T21" s="110"/>
      <c r="U21" s="111"/>
      <c r="V21" s="112"/>
      <c r="W21" s="110"/>
      <c r="X21" s="111"/>
      <c r="Y21" s="112"/>
      <c r="Z21" s="110"/>
      <c r="AA21" s="111"/>
      <c r="AB21" s="112"/>
      <c r="AC21" s="110"/>
      <c r="AD21" s="111"/>
      <c r="AE21" s="112"/>
      <c r="AF21" s="110"/>
      <c r="AG21" s="111"/>
      <c r="AH21" s="112"/>
      <c r="AI21" s="110"/>
      <c r="AJ21" s="111"/>
      <c r="AK21" s="112"/>
      <c r="AL21" s="110"/>
      <c r="AM21" s="111"/>
      <c r="AN21" s="112"/>
      <c r="AO21" s="110"/>
      <c r="AP21" s="111"/>
      <c r="AQ21" s="112"/>
      <c r="AR21" s="110"/>
      <c r="AS21" s="111"/>
      <c r="AT21" s="112"/>
      <c r="AU21" s="110"/>
      <c r="AV21" s="111"/>
      <c r="AW21" s="112"/>
      <c r="AX21" s="110"/>
      <c r="AY21" s="111"/>
      <c r="AZ21" s="112"/>
      <c r="BA21" s="110"/>
      <c r="BB21" s="111"/>
      <c r="BC21" s="112"/>
      <c r="BD21" s="110"/>
      <c r="BE21" s="111"/>
      <c r="BF21" s="112"/>
      <c r="BG21" s="79" t="b">
        <f t="shared" ca="1" si="109"/>
        <v>0</v>
      </c>
      <c r="BH21" s="80" t="b">
        <f t="shared" ca="1" si="104"/>
        <v>0</v>
      </c>
      <c r="BI21" s="81" t="b">
        <f t="shared" ca="1" si="105"/>
        <v>0</v>
      </c>
      <c r="BJ21" s="79" t="b">
        <f t="shared" ca="1" si="98"/>
        <v>0</v>
      </c>
      <c r="BK21" s="80" t="b">
        <f t="shared" ca="1" si="94"/>
        <v>0</v>
      </c>
      <c r="BL21" s="81" t="b">
        <f t="shared" ca="1" si="95"/>
        <v>0</v>
      </c>
    </row>
    <row r="22" spans="1:64">
      <c r="A22" s="206"/>
      <c r="B22" s="216"/>
      <c r="C22" s="208" t="str">
        <f t="shared" ref="C22" ca="1" si="150">IFERROR(INDEX(AssetName,(ROW()-$C$3)/2),"")</f>
        <v/>
      </c>
      <c r="D22" s="209"/>
      <c r="E22" s="196" t="e">
        <f t="shared" ref="E22" ca="1" si="151">VLOOKUP($C22,RawDataTable,E$4,FALSE)</f>
        <v>#N/A</v>
      </c>
      <c r="F22" s="196" t="b">
        <f t="shared" ref="F22" ca="1" si="152">IF(ISNA(E22),FALSE,E22&lt;&gt;0)</f>
        <v>0</v>
      </c>
      <c r="G22" s="196" t="b">
        <f t="shared" ref="G22" ca="1" si="153">IFERROR(NOT(VLOOKUP($C22,RawDataTable,G$4,FALSE)),TRUE)</f>
        <v>1</v>
      </c>
      <c r="H22" s="69" t="b">
        <f t="shared" ref="H22" ca="1" si="154">IF($F22,VLOOKUP($E22,DataPossibleActions,H$3,FALSE), FALSE)</f>
        <v>0</v>
      </c>
      <c r="I22" s="70" t="b">
        <f t="shared" ca="1" si="91"/>
        <v>0</v>
      </c>
      <c r="J22" s="71" t="b">
        <f t="shared" ca="1" si="91"/>
        <v>0</v>
      </c>
      <c r="K22" s="107"/>
      <c r="L22" s="108"/>
      <c r="M22" s="109"/>
      <c r="N22" s="107"/>
      <c r="O22" s="108"/>
      <c r="P22" s="109"/>
      <c r="Q22" s="107"/>
      <c r="R22" s="108"/>
      <c r="S22" s="109"/>
      <c r="T22" s="107"/>
      <c r="U22" s="108"/>
      <c r="V22" s="109"/>
      <c r="W22" s="107"/>
      <c r="X22" s="108"/>
      <c r="Y22" s="109"/>
      <c r="Z22" s="107"/>
      <c r="AA22" s="108"/>
      <c r="AB22" s="109"/>
      <c r="AC22" s="107"/>
      <c r="AD22" s="108"/>
      <c r="AE22" s="109"/>
      <c r="AF22" s="107"/>
      <c r="AG22" s="108"/>
      <c r="AH22" s="109"/>
      <c r="AI22" s="107"/>
      <c r="AJ22" s="108"/>
      <c r="AK22" s="109"/>
      <c r="AL22" s="107"/>
      <c r="AM22" s="108"/>
      <c r="AN22" s="109"/>
      <c r="AO22" s="107"/>
      <c r="AP22" s="108"/>
      <c r="AQ22" s="109"/>
      <c r="AR22" s="107"/>
      <c r="AS22" s="108"/>
      <c r="AT22" s="109"/>
      <c r="AU22" s="107"/>
      <c r="AV22" s="108"/>
      <c r="AW22" s="109"/>
      <c r="AX22" s="107"/>
      <c r="AY22" s="108"/>
      <c r="AZ22" s="109"/>
      <c r="BA22" s="107"/>
      <c r="BB22" s="108"/>
      <c r="BC22" s="109"/>
      <c r="BD22" s="107"/>
      <c r="BE22" s="108"/>
      <c r="BF22" s="109"/>
      <c r="BG22" s="76" t="b">
        <f t="shared" ca="1" si="109"/>
        <v>0</v>
      </c>
      <c r="BH22" s="77" t="b">
        <f t="shared" ca="1" si="104"/>
        <v>0</v>
      </c>
      <c r="BI22" s="78" t="b">
        <f t="shared" ca="1" si="105"/>
        <v>0</v>
      </c>
      <c r="BJ22" s="76" t="b">
        <f t="shared" ca="1" si="98"/>
        <v>0</v>
      </c>
      <c r="BK22" s="77" t="b">
        <f t="shared" ca="1" si="94"/>
        <v>0</v>
      </c>
      <c r="BL22" s="78" t="b">
        <f t="shared" ca="1" si="95"/>
        <v>0</v>
      </c>
    </row>
    <row r="23" spans="1:64">
      <c r="A23" s="206"/>
      <c r="B23" s="216"/>
      <c r="C23" s="210"/>
      <c r="D23" s="211"/>
      <c r="E23" s="197"/>
      <c r="F23" s="197"/>
      <c r="G23" s="197"/>
      <c r="H23" s="72" t="b">
        <f t="shared" ref="H23" ca="1" si="155">IF($F22,VLOOKUP($E22,DataPossibleActions,H$4,FALSE), FALSE)</f>
        <v>0</v>
      </c>
      <c r="I23" s="73" t="b">
        <f t="shared" ref="I23" ca="1" si="156">IF(AND($F22,$G22),VLOOKUP($E22,DataPossibleActions,I$4,FALSE), FALSE)</f>
        <v>0</v>
      </c>
      <c r="J23" s="74" t="b">
        <f t="shared" ref="J23" ca="1" si="157">IF($F22,VLOOKUP($E22,DataPossibleActions,J$4,FALSE), FALSE)</f>
        <v>0</v>
      </c>
      <c r="K23" s="110"/>
      <c r="L23" s="111"/>
      <c r="M23" s="112"/>
      <c r="N23" s="110"/>
      <c r="O23" s="111"/>
      <c r="P23" s="112"/>
      <c r="Q23" s="110"/>
      <c r="R23" s="111"/>
      <c r="S23" s="112"/>
      <c r="T23" s="110"/>
      <c r="U23" s="111"/>
      <c r="V23" s="112"/>
      <c r="W23" s="110"/>
      <c r="X23" s="111"/>
      <c r="Y23" s="112"/>
      <c r="Z23" s="110"/>
      <c r="AA23" s="111"/>
      <c r="AB23" s="112"/>
      <c r="AC23" s="110"/>
      <c r="AD23" s="111"/>
      <c r="AE23" s="112"/>
      <c r="AF23" s="110"/>
      <c r="AG23" s="111"/>
      <c r="AH23" s="112"/>
      <c r="AI23" s="110"/>
      <c r="AJ23" s="111"/>
      <c r="AK23" s="112"/>
      <c r="AL23" s="110"/>
      <c r="AM23" s="111"/>
      <c r="AN23" s="112"/>
      <c r="AO23" s="110"/>
      <c r="AP23" s="111"/>
      <c r="AQ23" s="112"/>
      <c r="AR23" s="110"/>
      <c r="AS23" s="111"/>
      <c r="AT23" s="112"/>
      <c r="AU23" s="110"/>
      <c r="AV23" s="111"/>
      <c r="AW23" s="112"/>
      <c r="AX23" s="110"/>
      <c r="AY23" s="111"/>
      <c r="AZ23" s="112"/>
      <c r="BA23" s="110"/>
      <c r="BB23" s="111"/>
      <c r="BC23" s="112"/>
      <c r="BD23" s="110"/>
      <c r="BE23" s="111"/>
      <c r="BF23" s="112"/>
      <c r="BG23" s="79" t="b">
        <f t="shared" ca="1" si="109"/>
        <v>0</v>
      </c>
      <c r="BH23" s="80" t="b">
        <f t="shared" ca="1" si="104"/>
        <v>0</v>
      </c>
      <c r="BI23" s="81" t="b">
        <f t="shared" ca="1" si="105"/>
        <v>0</v>
      </c>
      <c r="BJ23" s="79" t="b">
        <f t="shared" ca="1" si="98"/>
        <v>0</v>
      </c>
      <c r="BK23" s="80" t="b">
        <f t="shared" ca="1" si="94"/>
        <v>0</v>
      </c>
      <c r="BL23" s="81" t="b">
        <f t="shared" ca="1" si="95"/>
        <v>0</v>
      </c>
    </row>
    <row r="24" spans="1:64">
      <c r="A24" s="206"/>
      <c r="B24" s="216"/>
      <c r="C24" s="208" t="str">
        <f t="shared" ref="C24" ca="1" si="158">IFERROR(INDEX(AssetName,(ROW()-$C$3)/2),"")</f>
        <v/>
      </c>
      <c r="D24" s="209"/>
      <c r="E24" s="196" t="e">
        <f t="shared" ref="E24" ca="1" si="159">VLOOKUP($C24,RawDataTable,E$4,FALSE)</f>
        <v>#N/A</v>
      </c>
      <c r="F24" s="196" t="b">
        <f t="shared" ref="F24" ca="1" si="160">IF(ISNA(E24),FALSE,E24&lt;&gt;0)</f>
        <v>0</v>
      </c>
      <c r="G24" s="196" t="b">
        <f t="shared" ref="G24" ca="1" si="161">IFERROR(NOT(VLOOKUP($C24,RawDataTable,G$4,FALSE)),TRUE)</f>
        <v>1</v>
      </c>
      <c r="H24" s="69" t="b">
        <f t="shared" ref="H24:J38" ca="1" si="162">IF($F24,VLOOKUP($E24,DataPossibleActions,H$3,FALSE), FALSE)</f>
        <v>0</v>
      </c>
      <c r="I24" s="70" t="b">
        <f t="shared" ca="1" si="162"/>
        <v>0</v>
      </c>
      <c r="J24" s="71" t="b">
        <f t="shared" ca="1" si="162"/>
        <v>0</v>
      </c>
      <c r="K24" s="107"/>
      <c r="L24" s="108"/>
      <c r="M24" s="109"/>
      <c r="N24" s="107"/>
      <c r="O24" s="108"/>
      <c r="P24" s="109"/>
      <c r="Q24" s="107"/>
      <c r="R24" s="108"/>
      <c r="S24" s="109"/>
      <c r="T24" s="107"/>
      <c r="U24" s="108"/>
      <c r="V24" s="109"/>
      <c r="W24" s="107"/>
      <c r="X24" s="108"/>
      <c r="Y24" s="109"/>
      <c r="Z24" s="107"/>
      <c r="AA24" s="108"/>
      <c r="AB24" s="109"/>
      <c r="AC24" s="107"/>
      <c r="AD24" s="108"/>
      <c r="AE24" s="109"/>
      <c r="AF24" s="107"/>
      <c r="AG24" s="108"/>
      <c r="AH24" s="109"/>
      <c r="AI24" s="107"/>
      <c r="AJ24" s="108"/>
      <c r="AK24" s="109"/>
      <c r="AL24" s="107"/>
      <c r="AM24" s="108"/>
      <c r="AN24" s="109"/>
      <c r="AO24" s="107"/>
      <c r="AP24" s="108"/>
      <c r="AQ24" s="109"/>
      <c r="AR24" s="107"/>
      <c r="AS24" s="108"/>
      <c r="AT24" s="109"/>
      <c r="AU24" s="107"/>
      <c r="AV24" s="108"/>
      <c r="AW24" s="109"/>
      <c r="AX24" s="107"/>
      <c r="AY24" s="108"/>
      <c r="AZ24" s="109"/>
      <c r="BA24" s="107"/>
      <c r="BB24" s="108"/>
      <c r="BC24" s="109"/>
      <c r="BD24" s="107"/>
      <c r="BE24" s="108"/>
      <c r="BF24" s="109"/>
      <c r="BG24" s="76" t="b">
        <f t="shared" ca="1" si="109"/>
        <v>0</v>
      </c>
      <c r="BH24" s="77" t="b">
        <f t="shared" ca="1" si="104"/>
        <v>0</v>
      </c>
      <c r="BI24" s="78" t="b">
        <f t="shared" ca="1" si="105"/>
        <v>0</v>
      </c>
      <c r="BJ24" s="76" t="b">
        <f t="shared" ca="1" si="98"/>
        <v>0</v>
      </c>
      <c r="BK24" s="77" t="b">
        <f t="shared" ca="1" si="94"/>
        <v>0</v>
      </c>
      <c r="BL24" s="78" t="b">
        <f t="shared" ca="1" si="95"/>
        <v>0</v>
      </c>
    </row>
    <row r="25" spans="1:64">
      <c r="A25" s="206"/>
      <c r="B25" s="216"/>
      <c r="C25" s="210"/>
      <c r="D25" s="211"/>
      <c r="E25" s="197"/>
      <c r="F25" s="197"/>
      <c r="G25" s="197"/>
      <c r="H25" s="72" t="b">
        <f t="shared" ref="H25" ca="1" si="163">IF($F24,VLOOKUP($E24,DataPossibleActions,H$4,FALSE), FALSE)</f>
        <v>0</v>
      </c>
      <c r="I25" s="73" t="b">
        <f t="shared" ref="I25" ca="1" si="164">IF(AND($F24,$G24),VLOOKUP($E24,DataPossibleActions,I$4,FALSE), FALSE)</f>
        <v>0</v>
      </c>
      <c r="J25" s="74" t="b">
        <f t="shared" ref="J25" ca="1" si="165">IF($F24,VLOOKUP($E24,DataPossibleActions,J$4,FALSE), FALSE)</f>
        <v>0</v>
      </c>
      <c r="K25" s="110"/>
      <c r="L25" s="111"/>
      <c r="M25" s="112"/>
      <c r="N25" s="110"/>
      <c r="O25" s="111"/>
      <c r="P25" s="112"/>
      <c r="Q25" s="110"/>
      <c r="R25" s="111"/>
      <c r="S25" s="112"/>
      <c r="T25" s="110"/>
      <c r="U25" s="111"/>
      <c r="V25" s="112"/>
      <c r="W25" s="110"/>
      <c r="X25" s="111"/>
      <c r="Y25" s="112"/>
      <c r="Z25" s="110"/>
      <c r="AA25" s="111"/>
      <c r="AB25" s="112"/>
      <c r="AC25" s="110"/>
      <c r="AD25" s="111"/>
      <c r="AE25" s="112"/>
      <c r="AF25" s="110"/>
      <c r="AG25" s="111"/>
      <c r="AH25" s="112"/>
      <c r="AI25" s="110"/>
      <c r="AJ25" s="111"/>
      <c r="AK25" s="112"/>
      <c r="AL25" s="110"/>
      <c r="AM25" s="111"/>
      <c r="AN25" s="112"/>
      <c r="AO25" s="110"/>
      <c r="AP25" s="111"/>
      <c r="AQ25" s="112"/>
      <c r="AR25" s="110"/>
      <c r="AS25" s="111"/>
      <c r="AT25" s="112"/>
      <c r="AU25" s="110"/>
      <c r="AV25" s="111"/>
      <c r="AW25" s="112"/>
      <c r="AX25" s="110"/>
      <c r="AY25" s="111"/>
      <c r="AZ25" s="112"/>
      <c r="BA25" s="110"/>
      <c r="BB25" s="111"/>
      <c r="BC25" s="112"/>
      <c r="BD25" s="110"/>
      <c r="BE25" s="111"/>
      <c r="BF25" s="112"/>
      <c r="BG25" s="79" t="b">
        <f t="shared" ca="1" si="109"/>
        <v>0</v>
      </c>
      <c r="BH25" s="80" t="b">
        <f t="shared" ca="1" si="104"/>
        <v>0</v>
      </c>
      <c r="BI25" s="81" t="b">
        <f t="shared" ca="1" si="105"/>
        <v>0</v>
      </c>
      <c r="BJ25" s="79" t="b">
        <f t="shared" ca="1" si="98"/>
        <v>0</v>
      </c>
      <c r="BK25" s="80" t="b">
        <f t="shared" ca="1" si="94"/>
        <v>0</v>
      </c>
      <c r="BL25" s="81" t="b">
        <f t="shared" ca="1" si="95"/>
        <v>0</v>
      </c>
    </row>
    <row r="26" spans="1:64">
      <c r="A26" s="206"/>
      <c r="B26" s="216"/>
      <c r="C26" s="208" t="str">
        <f t="shared" ref="C26" ca="1" si="166">IFERROR(INDEX(AssetName,(ROW()-$C$3)/2),"")</f>
        <v/>
      </c>
      <c r="D26" s="209"/>
      <c r="E26" s="196" t="e">
        <f t="shared" ref="E26" ca="1" si="167">VLOOKUP($C26,RawDataTable,E$4,FALSE)</f>
        <v>#N/A</v>
      </c>
      <c r="F26" s="196" t="b">
        <f t="shared" ref="F26" ca="1" si="168">IF(ISNA(E26),FALSE,E26&lt;&gt;0)</f>
        <v>0</v>
      </c>
      <c r="G26" s="196" t="b">
        <f t="shared" ref="G26" ca="1" si="169">IFERROR(NOT(VLOOKUP($C26,RawDataTable,G$4,FALSE)),TRUE)</f>
        <v>1</v>
      </c>
      <c r="H26" s="69" t="b">
        <f t="shared" ref="H26" ca="1" si="170">IF($F26,VLOOKUP($E26,DataPossibleActions,H$3,FALSE), FALSE)</f>
        <v>0</v>
      </c>
      <c r="I26" s="70" t="b">
        <f t="shared" ca="1" si="162"/>
        <v>0</v>
      </c>
      <c r="J26" s="71" t="b">
        <f t="shared" ca="1" si="162"/>
        <v>0</v>
      </c>
      <c r="K26" s="107"/>
      <c r="L26" s="108"/>
      <c r="M26" s="109"/>
      <c r="N26" s="107"/>
      <c r="O26" s="108"/>
      <c r="P26" s="109"/>
      <c r="Q26" s="107"/>
      <c r="R26" s="108"/>
      <c r="S26" s="109"/>
      <c r="T26" s="107"/>
      <c r="U26" s="108"/>
      <c r="V26" s="109"/>
      <c r="W26" s="107"/>
      <c r="X26" s="108"/>
      <c r="Y26" s="109"/>
      <c r="Z26" s="107"/>
      <c r="AA26" s="108"/>
      <c r="AB26" s="109"/>
      <c r="AC26" s="107"/>
      <c r="AD26" s="108"/>
      <c r="AE26" s="109"/>
      <c r="AF26" s="107"/>
      <c r="AG26" s="108"/>
      <c r="AH26" s="109"/>
      <c r="AI26" s="107"/>
      <c r="AJ26" s="108"/>
      <c r="AK26" s="109"/>
      <c r="AL26" s="107"/>
      <c r="AM26" s="108"/>
      <c r="AN26" s="109"/>
      <c r="AO26" s="107"/>
      <c r="AP26" s="108"/>
      <c r="AQ26" s="109"/>
      <c r="AR26" s="107"/>
      <c r="AS26" s="108"/>
      <c r="AT26" s="109"/>
      <c r="AU26" s="107"/>
      <c r="AV26" s="108"/>
      <c r="AW26" s="109"/>
      <c r="AX26" s="107"/>
      <c r="AY26" s="108"/>
      <c r="AZ26" s="109"/>
      <c r="BA26" s="107"/>
      <c r="BB26" s="108"/>
      <c r="BC26" s="109"/>
      <c r="BD26" s="107"/>
      <c r="BE26" s="108"/>
      <c r="BF26" s="109"/>
      <c r="BG26" s="76" t="b">
        <f t="shared" ca="1" si="109"/>
        <v>0</v>
      </c>
      <c r="BH26" s="77" t="b">
        <f t="shared" ca="1" si="104"/>
        <v>0</v>
      </c>
      <c r="BI26" s="78" t="b">
        <f t="shared" ca="1" si="105"/>
        <v>0</v>
      </c>
      <c r="BJ26" s="76" t="b">
        <f t="shared" ca="1" si="98"/>
        <v>0</v>
      </c>
      <c r="BK26" s="77" t="b">
        <f t="shared" ca="1" si="94"/>
        <v>0</v>
      </c>
      <c r="BL26" s="78" t="b">
        <f t="shared" ca="1" si="95"/>
        <v>0</v>
      </c>
    </row>
    <row r="27" spans="1:64">
      <c r="A27" s="206"/>
      <c r="B27" s="216"/>
      <c r="C27" s="210"/>
      <c r="D27" s="211"/>
      <c r="E27" s="197"/>
      <c r="F27" s="197"/>
      <c r="G27" s="197"/>
      <c r="H27" s="72" t="b">
        <f t="shared" ref="H27" ca="1" si="171">IF($F26,VLOOKUP($E26,DataPossibleActions,H$4,FALSE), FALSE)</f>
        <v>0</v>
      </c>
      <c r="I27" s="73" t="b">
        <f t="shared" ref="I27" ca="1" si="172">IF(AND($F26,$G26),VLOOKUP($E26,DataPossibleActions,I$4,FALSE), FALSE)</f>
        <v>0</v>
      </c>
      <c r="J27" s="74" t="b">
        <f t="shared" ref="J27" ca="1" si="173">IF($F26,VLOOKUP($E26,DataPossibleActions,J$4,FALSE), FALSE)</f>
        <v>0</v>
      </c>
      <c r="K27" s="110"/>
      <c r="L27" s="111"/>
      <c r="M27" s="112"/>
      <c r="N27" s="110"/>
      <c r="O27" s="111"/>
      <c r="P27" s="112"/>
      <c r="Q27" s="110"/>
      <c r="R27" s="111"/>
      <c r="S27" s="112"/>
      <c r="T27" s="110"/>
      <c r="U27" s="111"/>
      <c r="V27" s="112"/>
      <c r="W27" s="110"/>
      <c r="X27" s="111"/>
      <c r="Y27" s="112"/>
      <c r="Z27" s="110"/>
      <c r="AA27" s="111"/>
      <c r="AB27" s="112"/>
      <c r="AC27" s="110"/>
      <c r="AD27" s="111"/>
      <c r="AE27" s="112"/>
      <c r="AF27" s="110"/>
      <c r="AG27" s="111"/>
      <c r="AH27" s="112"/>
      <c r="AI27" s="110"/>
      <c r="AJ27" s="111"/>
      <c r="AK27" s="112"/>
      <c r="AL27" s="110"/>
      <c r="AM27" s="111"/>
      <c r="AN27" s="112"/>
      <c r="AO27" s="110"/>
      <c r="AP27" s="111"/>
      <c r="AQ27" s="112"/>
      <c r="AR27" s="110"/>
      <c r="AS27" s="111"/>
      <c r="AT27" s="112"/>
      <c r="AU27" s="110"/>
      <c r="AV27" s="111"/>
      <c r="AW27" s="112"/>
      <c r="AX27" s="110"/>
      <c r="AY27" s="111"/>
      <c r="AZ27" s="112"/>
      <c r="BA27" s="110"/>
      <c r="BB27" s="111"/>
      <c r="BC27" s="112"/>
      <c r="BD27" s="110"/>
      <c r="BE27" s="111"/>
      <c r="BF27" s="112"/>
      <c r="BG27" s="79" t="b">
        <f t="shared" ca="1" si="109"/>
        <v>0</v>
      </c>
      <c r="BH27" s="80" t="b">
        <f t="shared" ca="1" si="104"/>
        <v>0</v>
      </c>
      <c r="BI27" s="81" t="b">
        <f t="shared" ca="1" si="105"/>
        <v>0</v>
      </c>
      <c r="BJ27" s="79" t="b">
        <f t="shared" ca="1" si="98"/>
        <v>0</v>
      </c>
      <c r="BK27" s="80" t="b">
        <f t="shared" ca="1" si="94"/>
        <v>0</v>
      </c>
      <c r="BL27" s="81" t="b">
        <f t="shared" ca="1" si="95"/>
        <v>0</v>
      </c>
    </row>
    <row r="28" spans="1:64">
      <c r="A28" s="206"/>
      <c r="B28" s="216"/>
      <c r="C28" s="208" t="str">
        <f t="shared" ref="C28" ca="1" si="174">IFERROR(INDEX(AssetName,(ROW()-$C$3)/2),"")</f>
        <v/>
      </c>
      <c r="D28" s="209"/>
      <c r="E28" s="196" t="e">
        <f t="shared" ref="E28" ca="1" si="175">VLOOKUP($C28,RawDataTable,E$4,FALSE)</f>
        <v>#N/A</v>
      </c>
      <c r="F28" s="196" t="b">
        <f t="shared" ref="F28" ca="1" si="176">IF(ISNA(E28),FALSE,E28&lt;&gt;0)</f>
        <v>0</v>
      </c>
      <c r="G28" s="196" t="b">
        <f t="shared" ref="G28" ca="1" si="177">IFERROR(NOT(VLOOKUP($C28,RawDataTable,G$4,FALSE)),TRUE)</f>
        <v>1</v>
      </c>
      <c r="H28" s="69" t="b">
        <f t="shared" ref="H28" ca="1" si="178">IF($F28,VLOOKUP($E28,DataPossibleActions,H$3,FALSE), FALSE)</f>
        <v>0</v>
      </c>
      <c r="I28" s="70" t="b">
        <f t="shared" ca="1" si="162"/>
        <v>0</v>
      </c>
      <c r="J28" s="71" t="b">
        <f t="shared" ca="1" si="162"/>
        <v>0</v>
      </c>
      <c r="K28" s="107"/>
      <c r="L28" s="108"/>
      <c r="M28" s="109"/>
      <c r="N28" s="107"/>
      <c r="O28" s="108"/>
      <c r="P28" s="109"/>
      <c r="Q28" s="107"/>
      <c r="R28" s="108"/>
      <c r="S28" s="109"/>
      <c r="T28" s="107"/>
      <c r="U28" s="108"/>
      <c r="V28" s="109"/>
      <c r="W28" s="107"/>
      <c r="X28" s="108"/>
      <c r="Y28" s="109"/>
      <c r="Z28" s="107"/>
      <c r="AA28" s="108"/>
      <c r="AB28" s="109"/>
      <c r="AC28" s="107"/>
      <c r="AD28" s="108"/>
      <c r="AE28" s="109"/>
      <c r="AF28" s="107"/>
      <c r="AG28" s="108"/>
      <c r="AH28" s="109"/>
      <c r="AI28" s="107"/>
      <c r="AJ28" s="108"/>
      <c r="AK28" s="109"/>
      <c r="AL28" s="107"/>
      <c r="AM28" s="108"/>
      <c r="AN28" s="109"/>
      <c r="AO28" s="107"/>
      <c r="AP28" s="108"/>
      <c r="AQ28" s="109"/>
      <c r="AR28" s="107"/>
      <c r="AS28" s="108"/>
      <c r="AT28" s="109"/>
      <c r="AU28" s="107"/>
      <c r="AV28" s="108"/>
      <c r="AW28" s="109"/>
      <c r="AX28" s="107"/>
      <c r="AY28" s="108"/>
      <c r="AZ28" s="109"/>
      <c r="BA28" s="107"/>
      <c r="BB28" s="108"/>
      <c r="BC28" s="109"/>
      <c r="BD28" s="107"/>
      <c r="BE28" s="108"/>
      <c r="BF28" s="109"/>
      <c r="BG28" s="76" t="b">
        <f t="shared" ca="1" si="109"/>
        <v>0</v>
      </c>
      <c r="BH28" s="77" t="b">
        <f t="shared" ca="1" si="104"/>
        <v>0</v>
      </c>
      <c r="BI28" s="78" t="b">
        <f t="shared" ca="1" si="105"/>
        <v>0</v>
      </c>
      <c r="BJ28" s="76" t="b">
        <f t="shared" ca="1" si="98"/>
        <v>0</v>
      </c>
      <c r="BK28" s="77" t="b">
        <f t="shared" ca="1" si="94"/>
        <v>0</v>
      </c>
      <c r="BL28" s="78" t="b">
        <f t="shared" ca="1" si="95"/>
        <v>0</v>
      </c>
    </row>
    <row r="29" spans="1:64">
      <c r="A29" s="206"/>
      <c r="B29" s="216"/>
      <c r="C29" s="210"/>
      <c r="D29" s="211"/>
      <c r="E29" s="197"/>
      <c r="F29" s="197"/>
      <c r="G29" s="197"/>
      <c r="H29" s="72" t="b">
        <f t="shared" ref="H29" ca="1" si="179">IF($F28,VLOOKUP($E28,DataPossibleActions,H$4,FALSE), FALSE)</f>
        <v>0</v>
      </c>
      <c r="I29" s="73" t="b">
        <f t="shared" ref="I29" ca="1" si="180">IF(AND($F28,$G28),VLOOKUP($E28,DataPossibleActions,I$4,FALSE), FALSE)</f>
        <v>0</v>
      </c>
      <c r="J29" s="74" t="b">
        <f t="shared" ref="J29" ca="1" si="181">IF($F28,VLOOKUP($E28,DataPossibleActions,J$4,FALSE), FALSE)</f>
        <v>0</v>
      </c>
      <c r="K29" s="110"/>
      <c r="L29" s="111"/>
      <c r="M29" s="112"/>
      <c r="N29" s="110"/>
      <c r="O29" s="111"/>
      <c r="P29" s="112"/>
      <c r="Q29" s="110"/>
      <c r="R29" s="111"/>
      <c r="S29" s="112"/>
      <c r="T29" s="110"/>
      <c r="U29" s="111"/>
      <c r="V29" s="112"/>
      <c r="W29" s="110"/>
      <c r="X29" s="111"/>
      <c r="Y29" s="112"/>
      <c r="Z29" s="110"/>
      <c r="AA29" s="111"/>
      <c r="AB29" s="112"/>
      <c r="AC29" s="110"/>
      <c r="AD29" s="111"/>
      <c r="AE29" s="112"/>
      <c r="AF29" s="110"/>
      <c r="AG29" s="111"/>
      <c r="AH29" s="112"/>
      <c r="AI29" s="110"/>
      <c r="AJ29" s="111"/>
      <c r="AK29" s="112"/>
      <c r="AL29" s="110"/>
      <c r="AM29" s="111"/>
      <c r="AN29" s="112"/>
      <c r="AO29" s="110"/>
      <c r="AP29" s="111"/>
      <c r="AQ29" s="112"/>
      <c r="AR29" s="110"/>
      <c r="AS29" s="111"/>
      <c r="AT29" s="112"/>
      <c r="AU29" s="110"/>
      <c r="AV29" s="111"/>
      <c r="AW29" s="112"/>
      <c r="AX29" s="110"/>
      <c r="AY29" s="111"/>
      <c r="AZ29" s="112"/>
      <c r="BA29" s="110"/>
      <c r="BB29" s="111"/>
      <c r="BC29" s="112"/>
      <c r="BD29" s="110"/>
      <c r="BE29" s="111"/>
      <c r="BF29" s="112"/>
      <c r="BG29" s="79" t="b">
        <f t="shared" ca="1" si="109"/>
        <v>0</v>
      </c>
      <c r="BH29" s="80" t="b">
        <f t="shared" ca="1" si="104"/>
        <v>0</v>
      </c>
      <c r="BI29" s="81" t="b">
        <f t="shared" ca="1" si="105"/>
        <v>0</v>
      </c>
      <c r="BJ29" s="79" t="b">
        <f t="shared" ca="1" si="98"/>
        <v>0</v>
      </c>
      <c r="BK29" s="80" t="b">
        <f t="shared" ca="1" si="94"/>
        <v>0</v>
      </c>
      <c r="BL29" s="81" t="b">
        <f t="shared" ca="1" si="95"/>
        <v>0</v>
      </c>
    </row>
    <row r="30" spans="1:64">
      <c r="A30" s="206"/>
      <c r="B30" s="216"/>
      <c r="C30" s="208" t="str">
        <f t="shared" ref="C30" ca="1" si="182">IFERROR(INDEX(AssetName,(ROW()-$C$3)/2),"")</f>
        <v/>
      </c>
      <c r="D30" s="209"/>
      <c r="E30" s="196" t="e">
        <f t="shared" ref="E30" ca="1" si="183">VLOOKUP($C30,RawDataTable,E$4,FALSE)</f>
        <v>#N/A</v>
      </c>
      <c r="F30" s="196" t="b">
        <f t="shared" ref="F30" ca="1" si="184">IF(ISNA(E30),FALSE,E30&lt;&gt;0)</f>
        <v>0</v>
      </c>
      <c r="G30" s="196" t="b">
        <f t="shared" ref="G30" ca="1" si="185">IFERROR(NOT(VLOOKUP($C30,RawDataTable,G$4,FALSE)),TRUE)</f>
        <v>1</v>
      </c>
      <c r="H30" s="69" t="b">
        <f t="shared" ref="H30" ca="1" si="186">IF($F30,VLOOKUP($E30,DataPossibleActions,H$3,FALSE), FALSE)</f>
        <v>0</v>
      </c>
      <c r="I30" s="70" t="b">
        <f t="shared" ca="1" si="162"/>
        <v>0</v>
      </c>
      <c r="J30" s="71" t="b">
        <f t="shared" ca="1" si="162"/>
        <v>0</v>
      </c>
      <c r="K30" s="107"/>
      <c r="L30" s="108"/>
      <c r="M30" s="109"/>
      <c r="N30" s="107"/>
      <c r="O30" s="108"/>
      <c r="P30" s="109"/>
      <c r="Q30" s="107"/>
      <c r="R30" s="108"/>
      <c r="S30" s="109"/>
      <c r="T30" s="107"/>
      <c r="U30" s="108"/>
      <c r="V30" s="109"/>
      <c r="W30" s="107"/>
      <c r="X30" s="108"/>
      <c r="Y30" s="109"/>
      <c r="Z30" s="107"/>
      <c r="AA30" s="108"/>
      <c r="AB30" s="109"/>
      <c r="AC30" s="107"/>
      <c r="AD30" s="108"/>
      <c r="AE30" s="109"/>
      <c r="AF30" s="107"/>
      <c r="AG30" s="108"/>
      <c r="AH30" s="109"/>
      <c r="AI30" s="107"/>
      <c r="AJ30" s="108"/>
      <c r="AK30" s="109"/>
      <c r="AL30" s="107"/>
      <c r="AM30" s="108"/>
      <c r="AN30" s="109"/>
      <c r="AO30" s="107"/>
      <c r="AP30" s="108"/>
      <c r="AQ30" s="109"/>
      <c r="AR30" s="107"/>
      <c r="AS30" s="108"/>
      <c r="AT30" s="109"/>
      <c r="AU30" s="107"/>
      <c r="AV30" s="108"/>
      <c r="AW30" s="109"/>
      <c r="AX30" s="107"/>
      <c r="AY30" s="108"/>
      <c r="AZ30" s="109"/>
      <c r="BA30" s="107"/>
      <c r="BB30" s="108"/>
      <c r="BC30" s="109"/>
      <c r="BD30" s="107"/>
      <c r="BE30" s="108"/>
      <c r="BF30" s="109"/>
      <c r="BG30" s="76" t="b">
        <f t="shared" ca="1" si="109"/>
        <v>0</v>
      </c>
      <c r="BH30" s="77" t="b">
        <f t="shared" ca="1" si="104"/>
        <v>0</v>
      </c>
      <c r="BI30" s="78" t="b">
        <f t="shared" ca="1" si="105"/>
        <v>0</v>
      </c>
      <c r="BJ30" s="76" t="b">
        <f t="shared" ca="1" si="98"/>
        <v>0</v>
      </c>
      <c r="BK30" s="77" t="b">
        <f t="shared" ca="1" si="94"/>
        <v>0</v>
      </c>
      <c r="BL30" s="78" t="b">
        <f t="shared" ca="1" si="95"/>
        <v>0</v>
      </c>
    </row>
    <row r="31" spans="1:64">
      <c r="A31" s="206"/>
      <c r="B31" s="216"/>
      <c r="C31" s="210"/>
      <c r="D31" s="211"/>
      <c r="E31" s="197"/>
      <c r="F31" s="197"/>
      <c r="G31" s="197"/>
      <c r="H31" s="72" t="b">
        <f t="shared" ref="H31" ca="1" si="187">IF($F30,VLOOKUP($E30,DataPossibleActions,H$4,FALSE), FALSE)</f>
        <v>0</v>
      </c>
      <c r="I31" s="73" t="b">
        <f t="shared" ref="I31" ca="1" si="188">IF(AND($F30,$G30),VLOOKUP($E30,DataPossibleActions,I$4,FALSE), FALSE)</f>
        <v>0</v>
      </c>
      <c r="J31" s="74" t="b">
        <f t="shared" ref="J31" ca="1" si="189">IF($F30,VLOOKUP($E30,DataPossibleActions,J$4,FALSE), FALSE)</f>
        <v>0</v>
      </c>
      <c r="K31" s="110"/>
      <c r="L31" s="111"/>
      <c r="M31" s="112"/>
      <c r="N31" s="110"/>
      <c r="O31" s="111"/>
      <c r="P31" s="112"/>
      <c r="Q31" s="110"/>
      <c r="R31" s="111"/>
      <c r="S31" s="112"/>
      <c r="T31" s="110"/>
      <c r="U31" s="111"/>
      <c r="V31" s="112"/>
      <c r="W31" s="110"/>
      <c r="X31" s="111"/>
      <c r="Y31" s="112"/>
      <c r="Z31" s="110"/>
      <c r="AA31" s="111"/>
      <c r="AB31" s="112"/>
      <c r="AC31" s="110"/>
      <c r="AD31" s="111"/>
      <c r="AE31" s="112"/>
      <c r="AF31" s="110"/>
      <c r="AG31" s="111"/>
      <c r="AH31" s="112"/>
      <c r="AI31" s="110"/>
      <c r="AJ31" s="111"/>
      <c r="AK31" s="112"/>
      <c r="AL31" s="110"/>
      <c r="AM31" s="111"/>
      <c r="AN31" s="112"/>
      <c r="AO31" s="110"/>
      <c r="AP31" s="111"/>
      <c r="AQ31" s="112"/>
      <c r="AR31" s="110"/>
      <c r="AS31" s="111"/>
      <c r="AT31" s="112"/>
      <c r="AU31" s="110"/>
      <c r="AV31" s="111"/>
      <c r="AW31" s="112"/>
      <c r="AX31" s="110"/>
      <c r="AY31" s="111"/>
      <c r="AZ31" s="112"/>
      <c r="BA31" s="110"/>
      <c r="BB31" s="111"/>
      <c r="BC31" s="112"/>
      <c r="BD31" s="110"/>
      <c r="BE31" s="111"/>
      <c r="BF31" s="112"/>
      <c r="BG31" s="79" t="b">
        <f t="shared" ca="1" si="109"/>
        <v>0</v>
      </c>
      <c r="BH31" s="80" t="b">
        <f t="shared" ca="1" si="104"/>
        <v>0</v>
      </c>
      <c r="BI31" s="81" t="b">
        <f t="shared" ca="1" si="105"/>
        <v>0</v>
      </c>
      <c r="BJ31" s="79" t="b">
        <f t="shared" ca="1" si="98"/>
        <v>0</v>
      </c>
      <c r="BK31" s="80" t="b">
        <f t="shared" ca="1" si="94"/>
        <v>0</v>
      </c>
      <c r="BL31" s="81" t="b">
        <f t="shared" ca="1" si="95"/>
        <v>0</v>
      </c>
    </row>
    <row r="32" spans="1:64">
      <c r="A32" s="206"/>
      <c r="B32" s="216"/>
      <c r="C32" s="208" t="str">
        <f t="shared" ref="C32" ca="1" si="190">IFERROR(INDEX(AssetName,(ROW()-$C$3)/2),"")</f>
        <v/>
      </c>
      <c r="D32" s="209"/>
      <c r="E32" s="196" t="e">
        <f t="shared" ref="E32" ca="1" si="191">VLOOKUP($C32,RawDataTable,E$4,FALSE)</f>
        <v>#N/A</v>
      </c>
      <c r="F32" s="196" t="b">
        <f t="shared" ref="F32" ca="1" si="192">IF(ISNA(E32),FALSE,E32&lt;&gt;0)</f>
        <v>0</v>
      </c>
      <c r="G32" s="196" t="b">
        <f t="shared" ref="G32" ca="1" si="193">IFERROR(NOT(VLOOKUP($C32,RawDataTable,G$4,FALSE)),TRUE)</f>
        <v>1</v>
      </c>
      <c r="H32" s="69" t="b">
        <f t="shared" ref="H32" ca="1" si="194">IF($F32,VLOOKUP($E32,DataPossibleActions,H$3,FALSE), FALSE)</f>
        <v>0</v>
      </c>
      <c r="I32" s="70" t="b">
        <f t="shared" ca="1" si="162"/>
        <v>0</v>
      </c>
      <c r="J32" s="71" t="b">
        <f t="shared" ca="1" si="162"/>
        <v>0</v>
      </c>
      <c r="K32" s="107"/>
      <c r="L32" s="108"/>
      <c r="M32" s="109"/>
      <c r="N32" s="107"/>
      <c r="O32" s="108"/>
      <c r="P32" s="109"/>
      <c r="Q32" s="107"/>
      <c r="R32" s="108"/>
      <c r="S32" s="109"/>
      <c r="T32" s="107"/>
      <c r="U32" s="108"/>
      <c r="V32" s="109"/>
      <c r="W32" s="107"/>
      <c r="X32" s="108"/>
      <c r="Y32" s="109"/>
      <c r="Z32" s="107"/>
      <c r="AA32" s="108"/>
      <c r="AB32" s="109"/>
      <c r="AC32" s="107"/>
      <c r="AD32" s="108"/>
      <c r="AE32" s="109"/>
      <c r="AF32" s="107"/>
      <c r="AG32" s="108"/>
      <c r="AH32" s="109"/>
      <c r="AI32" s="107"/>
      <c r="AJ32" s="108"/>
      <c r="AK32" s="109"/>
      <c r="AL32" s="107"/>
      <c r="AM32" s="108"/>
      <c r="AN32" s="109"/>
      <c r="AO32" s="107"/>
      <c r="AP32" s="108"/>
      <c r="AQ32" s="109"/>
      <c r="AR32" s="107"/>
      <c r="AS32" s="108"/>
      <c r="AT32" s="109"/>
      <c r="AU32" s="107"/>
      <c r="AV32" s="108"/>
      <c r="AW32" s="109"/>
      <c r="AX32" s="107"/>
      <c r="AY32" s="108"/>
      <c r="AZ32" s="109"/>
      <c r="BA32" s="107"/>
      <c r="BB32" s="108"/>
      <c r="BC32" s="109"/>
      <c r="BD32" s="107"/>
      <c r="BE32" s="108"/>
      <c r="BF32" s="109"/>
      <c r="BG32" s="76" t="b">
        <f t="shared" ca="1" si="109"/>
        <v>0</v>
      </c>
      <c r="BH32" s="77" t="b">
        <f t="shared" ca="1" si="104"/>
        <v>0</v>
      </c>
      <c r="BI32" s="78" t="b">
        <f t="shared" ca="1" si="105"/>
        <v>0</v>
      </c>
      <c r="BJ32" s="76" t="b">
        <f t="shared" ca="1" si="98"/>
        <v>0</v>
      </c>
      <c r="BK32" s="77" t="b">
        <f t="shared" ca="1" si="94"/>
        <v>0</v>
      </c>
      <c r="BL32" s="78" t="b">
        <f t="shared" ca="1" si="95"/>
        <v>0</v>
      </c>
    </row>
    <row r="33" spans="1:64">
      <c r="A33" s="206"/>
      <c r="B33" s="216"/>
      <c r="C33" s="210"/>
      <c r="D33" s="211"/>
      <c r="E33" s="197"/>
      <c r="F33" s="197"/>
      <c r="G33" s="197"/>
      <c r="H33" s="72" t="b">
        <f t="shared" ref="H33" ca="1" si="195">IF($F32,VLOOKUP($E32,DataPossibleActions,H$4,FALSE), FALSE)</f>
        <v>0</v>
      </c>
      <c r="I33" s="73" t="b">
        <f t="shared" ref="I33" ca="1" si="196">IF(AND($F32,$G32),VLOOKUP($E32,DataPossibleActions,I$4,FALSE), FALSE)</f>
        <v>0</v>
      </c>
      <c r="J33" s="74" t="b">
        <f t="shared" ref="J33" ca="1" si="197">IF($F32,VLOOKUP($E32,DataPossibleActions,J$4,FALSE), FALSE)</f>
        <v>0</v>
      </c>
      <c r="K33" s="110"/>
      <c r="L33" s="111"/>
      <c r="M33" s="112"/>
      <c r="N33" s="110"/>
      <c r="O33" s="111"/>
      <c r="P33" s="112"/>
      <c r="Q33" s="110"/>
      <c r="R33" s="111"/>
      <c r="S33" s="112"/>
      <c r="T33" s="110"/>
      <c r="U33" s="111"/>
      <c r="V33" s="112"/>
      <c r="W33" s="110"/>
      <c r="X33" s="111"/>
      <c r="Y33" s="112"/>
      <c r="Z33" s="110"/>
      <c r="AA33" s="111"/>
      <c r="AB33" s="112"/>
      <c r="AC33" s="110"/>
      <c r="AD33" s="111"/>
      <c r="AE33" s="112"/>
      <c r="AF33" s="110"/>
      <c r="AG33" s="111"/>
      <c r="AH33" s="112"/>
      <c r="AI33" s="110"/>
      <c r="AJ33" s="111"/>
      <c r="AK33" s="112"/>
      <c r="AL33" s="110"/>
      <c r="AM33" s="111"/>
      <c r="AN33" s="112"/>
      <c r="AO33" s="110"/>
      <c r="AP33" s="111"/>
      <c r="AQ33" s="112"/>
      <c r="AR33" s="110"/>
      <c r="AS33" s="111"/>
      <c r="AT33" s="112"/>
      <c r="AU33" s="110"/>
      <c r="AV33" s="111"/>
      <c r="AW33" s="112"/>
      <c r="AX33" s="110"/>
      <c r="AY33" s="111"/>
      <c r="AZ33" s="112"/>
      <c r="BA33" s="110"/>
      <c r="BB33" s="111"/>
      <c r="BC33" s="112"/>
      <c r="BD33" s="110"/>
      <c r="BE33" s="111"/>
      <c r="BF33" s="112"/>
      <c r="BG33" s="79" t="b">
        <f t="shared" ca="1" si="109"/>
        <v>0</v>
      </c>
      <c r="BH33" s="80" t="b">
        <f t="shared" ca="1" si="104"/>
        <v>0</v>
      </c>
      <c r="BI33" s="81" t="b">
        <f t="shared" ca="1" si="105"/>
        <v>0</v>
      </c>
      <c r="BJ33" s="79" t="b">
        <f t="shared" ca="1" si="98"/>
        <v>0</v>
      </c>
      <c r="BK33" s="80" t="b">
        <f t="shared" ca="1" si="94"/>
        <v>0</v>
      </c>
      <c r="BL33" s="81" t="b">
        <f t="shared" ca="1" si="95"/>
        <v>0</v>
      </c>
    </row>
    <row r="34" spans="1:64">
      <c r="A34" s="206"/>
      <c r="B34" s="216"/>
      <c r="C34" s="208" t="str">
        <f t="shared" ref="C34" ca="1" si="198">IFERROR(INDEX(AssetName,(ROW()-$C$3)/2),"")</f>
        <v/>
      </c>
      <c r="D34" s="209"/>
      <c r="E34" s="196" t="e">
        <f t="shared" ref="E34" ca="1" si="199">VLOOKUP($C34,RawDataTable,E$4,FALSE)</f>
        <v>#N/A</v>
      </c>
      <c r="F34" s="196" t="b">
        <f t="shared" ref="F34" ca="1" si="200">IF(ISNA(E34),FALSE,E34&lt;&gt;0)</f>
        <v>0</v>
      </c>
      <c r="G34" s="196" t="b">
        <f t="shared" ref="G34" ca="1" si="201">IFERROR(NOT(VLOOKUP($C34,RawDataTable,G$4,FALSE)),TRUE)</f>
        <v>1</v>
      </c>
      <c r="H34" s="69" t="b">
        <f t="shared" ref="H34" ca="1" si="202">IF($F34,VLOOKUP($E34,DataPossibleActions,H$3,FALSE), FALSE)</f>
        <v>0</v>
      </c>
      <c r="I34" s="70" t="b">
        <f t="shared" ca="1" si="162"/>
        <v>0</v>
      </c>
      <c r="J34" s="71" t="b">
        <f t="shared" ca="1" si="162"/>
        <v>0</v>
      </c>
      <c r="K34" s="107"/>
      <c r="L34" s="108"/>
      <c r="M34" s="109"/>
      <c r="N34" s="107"/>
      <c r="O34" s="108"/>
      <c r="P34" s="109"/>
      <c r="Q34" s="107"/>
      <c r="R34" s="108"/>
      <c r="S34" s="109"/>
      <c r="T34" s="107"/>
      <c r="U34" s="108"/>
      <c r="V34" s="109"/>
      <c r="W34" s="107"/>
      <c r="X34" s="108"/>
      <c r="Y34" s="109"/>
      <c r="Z34" s="107"/>
      <c r="AA34" s="108"/>
      <c r="AB34" s="109"/>
      <c r="AC34" s="107"/>
      <c r="AD34" s="108"/>
      <c r="AE34" s="109"/>
      <c r="AF34" s="107"/>
      <c r="AG34" s="108"/>
      <c r="AH34" s="109"/>
      <c r="AI34" s="107"/>
      <c r="AJ34" s="108"/>
      <c r="AK34" s="109"/>
      <c r="AL34" s="107"/>
      <c r="AM34" s="108"/>
      <c r="AN34" s="109"/>
      <c r="AO34" s="107"/>
      <c r="AP34" s="108"/>
      <c r="AQ34" s="109"/>
      <c r="AR34" s="107"/>
      <c r="AS34" s="108"/>
      <c r="AT34" s="109"/>
      <c r="AU34" s="107"/>
      <c r="AV34" s="108"/>
      <c r="AW34" s="109"/>
      <c r="AX34" s="107"/>
      <c r="AY34" s="108"/>
      <c r="AZ34" s="109"/>
      <c r="BA34" s="107"/>
      <c r="BB34" s="108"/>
      <c r="BC34" s="109"/>
      <c r="BD34" s="107"/>
      <c r="BE34" s="108"/>
      <c r="BF34" s="109"/>
      <c r="BG34" s="76" t="b">
        <f t="shared" ca="1" si="109"/>
        <v>0</v>
      </c>
      <c r="BH34" s="77" t="b">
        <f t="shared" ca="1" si="104"/>
        <v>0</v>
      </c>
      <c r="BI34" s="78" t="b">
        <f t="shared" ca="1" si="105"/>
        <v>0</v>
      </c>
      <c r="BJ34" s="76" t="b">
        <f t="shared" ca="1" si="98"/>
        <v>0</v>
      </c>
      <c r="BK34" s="77" t="b">
        <f t="shared" ca="1" si="94"/>
        <v>0</v>
      </c>
      <c r="BL34" s="78" t="b">
        <f t="shared" ca="1" si="95"/>
        <v>0</v>
      </c>
    </row>
    <row r="35" spans="1:64">
      <c r="A35" s="206"/>
      <c r="B35" s="216"/>
      <c r="C35" s="210"/>
      <c r="D35" s="211"/>
      <c r="E35" s="197"/>
      <c r="F35" s="197"/>
      <c r="G35" s="197"/>
      <c r="H35" s="72" t="b">
        <f t="shared" ref="H35" ca="1" si="203">IF($F34,VLOOKUP($E34,DataPossibleActions,H$4,FALSE), FALSE)</f>
        <v>0</v>
      </c>
      <c r="I35" s="73" t="b">
        <f t="shared" ref="I35" ca="1" si="204">IF(AND($F34,$G34),VLOOKUP($E34,DataPossibleActions,I$4,FALSE), FALSE)</f>
        <v>0</v>
      </c>
      <c r="J35" s="74" t="b">
        <f t="shared" ref="J35" ca="1" si="205">IF($F34,VLOOKUP($E34,DataPossibleActions,J$4,FALSE), FALSE)</f>
        <v>0</v>
      </c>
      <c r="K35" s="110"/>
      <c r="L35" s="111"/>
      <c r="M35" s="112"/>
      <c r="N35" s="110"/>
      <c r="O35" s="111"/>
      <c r="P35" s="112"/>
      <c r="Q35" s="110"/>
      <c r="R35" s="111"/>
      <c r="S35" s="112"/>
      <c r="T35" s="110"/>
      <c r="U35" s="111"/>
      <c r="V35" s="112"/>
      <c r="W35" s="110"/>
      <c r="X35" s="111"/>
      <c r="Y35" s="112"/>
      <c r="Z35" s="110"/>
      <c r="AA35" s="111"/>
      <c r="AB35" s="112"/>
      <c r="AC35" s="110"/>
      <c r="AD35" s="111"/>
      <c r="AE35" s="112"/>
      <c r="AF35" s="110"/>
      <c r="AG35" s="111"/>
      <c r="AH35" s="112"/>
      <c r="AI35" s="110"/>
      <c r="AJ35" s="111"/>
      <c r="AK35" s="112"/>
      <c r="AL35" s="110"/>
      <c r="AM35" s="111"/>
      <c r="AN35" s="112"/>
      <c r="AO35" s="110"/>
      <c r="AP35" s="111"/>
      <c r="AQ35" s="112"/>
      <c r="AR35" s="110"/>
      <c r="AS35" s="111"/>
      <c r="AT35" s="112"/>
      <c r="AU35" s="110"/>
      <c r="AV35" s="111"/>
      <c r="AW35" s="112"/>
      <c r="AX35" s="110"/>
      <c r="AY35" s="111"/>
      <c r="AZ35" s="112"/>
      <c r="BA35" s="110"/>
      <c r="BB35" s="111"/>
      <c r="BC35" s="112"/>
      <c r="BD35" s="110"/>
      <c r="BE35" s="111"/>
      <c r="BF35" s="112"/>
      <c r="BG35" s="79" t="b">
        <f t="shared" ca="1" si="109"/>
        <v>0</v>
      </c>
      <c r="BH35" s="80" t="b">
        <f t="shared" ca="1" si="104"/>
        <v>0</v>
      </c>
      <c r="BI35" s="81" t="b">
        <f t="shared" ca="1" si="105"/>
        <v>0</v>
      </c>
      <c r="BJ35" s="79" t="b">
        <f t="shared" ca="1" si="98"/>
        <v>0</v>
      </c>
      <c r="BK35" s="80" t="b">
        <f t="shared" ca="1" si="94"/>
        <v>0</v>
      </c>
      <c r="BL35" s="81" t="b">
        <f t="shared" ca="1" si="95"/>
        <v>0</v>
      </c>
    </row>
    <row r="36" spans="1:64">
      <c r="A36" s="206"/>
      <c r="B36" s="216"/>
      <c r="C36" s="208" t="str">
        <f t="shared" ref="C36" ca="1" si="206">IFERROR(INDEX(AssetName,(ROW()-$C$3)/2),"")</f>
        <v/>
      </c>
      <c r="D36" s="209"/>
      <c r="E36" s="196" t="e">
        <f t="shared" ref="E36" ca="1" si="207">VLOOKUP($C36,RawDataTable,E$4,FALSE)</f>
        <v>#N/A</v>
      </c>
      <c r="F36" s="196" t="b">
        <f t="shared" ref="F36" ca="1" si="208">IF(ISNA(E36),FALSE,E36&lt;&gt;0)</f>
        <v>0</v>
      </c>
      <c r="G36" s="196" t="b">
        <f t="shared" ref="G36" ca="1" si="209">IFERROR(NOT(VLOOKUP($C36,RawDataTable,G$4,FALSE)),TRUE)</f>
        <v>1</v>
      </c>
      <c r="H36" s="69" t="b">
        <f t="shared" ref="H36" ca="1" si="210">IF($F36,VLOOKUP($E36,DataPossibleActions,H$3,FALSE), FALSE)</f>
        <v>0</v>
      </c>
      <c r="I36" s="70" t="b">
        <f t="shared" ca="1" si="162"/>
        <v>0</v>
      </c>
      <c r="J36" s="71" t="b">
        <f t="shared" ca="1" si="162"/>
        <v>0</v>
      </c>
      <c r="K36" s="107"/>
      <c r="L36" s="108"/>
      <c r="M36" s="109"/>
      <c r="N36" s="107"/>
      <c r="O36" s="108"/>
      <c r="P36" s="109"/>
      <c r="Q36" s="107"/>
      <c r="R36" s="108"/>
      <c r="S36" s="109"/>
      <c r="T36" s="107"/>
      <c r="U36" s="108"/>
      <c r="V36" s="109"/>
      <c r="W36" s="107"/>
      <c r="X36" s="108"/>
      <c r="Y36" s="109"/>
      <c r="Z36" s="107"/>
      <c r="AA36" s="108"/>
      <c r="AB36" s="109"/>
      <c r="AC36" s="107"/>
      <c r="AD36" s="108"/>
      <c r="AE36" s="109"/>
      <c r="AF36" s="107"/>
      <c r="AG36" s="108"/>
      <c r="AH36" s="109"/>
      <c r="AI36" s="107"/>
      <c r="AJ36" s="108"/>
      <c r="AK36" s="109"/>
      <c r="AL36" s="107"/>
      <c r="AM36" s="108"/>
      <c r="AN36" s="109"/>
      <c r="AO36" s="107"/>
      <c r="AP36" s="108"/>
      <c r="AQ36" s="109"/>
      <c r="AR36" s="107"/>
      <c r="AS36" s="108"/>
      <c r="AT36" s="109"/>
      <c r="AU36" s="107"/>
      <c r="AV36" s="108"/>
      <c r="AW36" s="109"/>
      <c r="AX36" s="107"/>
      <c r="AY36" s="108"/>
      <c r="AZ36" s="109"/>
      <c r="BA36" s="107"/>
      <c r="BB36" s="108"/>
      <c r="BC36" s="109"/>
      <c r="BD36" s="107"/>
      <c r="BE36" s="108"/>
      <c r="BF36" s="109"/>
      <c r="BG36" s="76" t="b">
        <f t="shared" ca="1" si="109"/>
        <v>0</v>
      </c>
      <c r="BH36" s="77" t="b">
        <f t="shared" ca="1" si="104"/>
        <v>0</v>
      </c>
      <c r="BI36" s="78" t="b">
        <f t="shared" ca="1" si="105"/>
        <v>0</v>
      </c>
      <c r="BJ36" s="76" t="b">
        <f t="shared" ca="1" si="98"/>
        <v>0</v>
      </c>
      <c r="BK36" s="77" t="b">
        <f t="shared" ca="1" si="94"/>
        <v>0</v>
      </c>
      <c r="BL36" s="78" t="b">
        <f t="shared" ca="1" si="95"/>
        <v>0</v>
      </c>
    </row>
    <row r="37" spans="1:64">
      <c r="A37" s="206"/>
      <c r="B37" s="216"/>
      <c r="C37" s="210"/>
      <c r="D37" s="211"/>
      <c r="E37" s="197"/>
      <c r="F37" s="197"/>
      <c r="G37" s="197"/>
      <c r="H37" s="72" t="b">
        <f t="shared" ref="H37" ca="1" si="211">IF($F36,VLOOKUP($E36,DataPossibleActions,H$4,FALSE), FALSE)</f>
        <v>0</v>
      </c>
      <c r="I37" s="73" t="b">
        <f t="shared" ref="I37" ca="1" si="212">IF(AND($F36,$G36),VLOOKUP($E36,DataPossibleActions,I$4,FALSE), FALSE)</f>
        <v>0</v>
      </c>
      <c r="J37" s="74" t="b">
        <f t="shared" ref="J37" ca="1" si="213">IF($F36,VLOOKUP($E36,DataPossibleActions,J$4,FALSE), FALSE)</f>
        <v>0</v>
      </c>
      <c r="K37" s="110"/>
      <c r="L37" s="111"/>
      <c r="M37" s="112"/>
      <c r="N37" s="110"/>
      <c r="O37" s="111"/>
      <c r="P37" s="112"/>
      <c r="Q37" s="110"/>
      <c r="R37" s="111"/>
      <c r="S37" s="112"/>
      <c r="T37" s="110"/>
      <c r="U37" s="111"/>
      <c r="V37" s="112"/>
      <c r="W37" s="110"/>
      <c r="X37" s="111"/>
      <c r="Y37" s="112"/>
      <c r="Z37" s="110"/>
      <c r="AA37" s="111"/>
      <c r="AB37" s="112"/>
      <c r="AC37" s="110"/>
      <c r="AD37" s="111"/>
      <c r="AE37" s="112"/>
      <c r="AF37" s="110"/>
      <c r="AG37" s="111"/>
      <c r="AH37" s="112"/>
      <c r="AI37" s="110"/>
      <c r="AJ37" s="111"/>
      <c r="AK37" s="112"/>
      <c r="AL37" s="110"/>
      <c r="AM37" s="111"/>
      <c r="AN37" s="112"/>
      <c r="AO37" s="110"/>
      <c r="AP37" s="111"/>
      <c r="AQ37" s="112"/>
      <c r="AR37" s="110"/>
      <c r="AS37" s="111"/>
      <c r="AT37" s="112"/>
      <c r="AU37" s="110"/>
      <c r="AV37" s="111"/>
      <c r="AW37" s="112"/>
      <c r="AX37" s="110"/>
      <c r="AY37" s="111"/>
      <c r="AZ37" s="112"/>
      <c r="BA37" s="110"/>
      <c r="BB37" s="111"/>
      <c r="BC37" s="112"/>
      <c r="BD37" s="110"/>
      <c r="BE37" s="111"/>
      <c r="BF37" s="112"/>
      <c r="BG37" s="79" t="b">
        <f t="shared" ca="1" si="109"/>
        <v>0</v>
      </c>
      <c r="BH37" s="80" t="b">
        <f t="shared" ca="1" si="104"/>
        <v>0</v>
      </c>
      <c r="BI37" s="81" t="b">
        <f t="shared" ca="1" si="105"/>
        <v>0</v>
      </c>
      <c r="BJ37" s="79" t="b">
        <f t="shared" ca="1" si="98"/>
        <v>0</v>
      </c>
      <c r="BK37" s="80" t="b">
        <f t="shared" ca="1" si="94"/>
        <v>0</v>
      </c>
      <c r="BL37" s="81" t="b">
        <f t="shared" ca="1" si="95"/>
        <v>0</v>
      </c>
    </row>
    <row r="38" spans="1:64">
      <c r="A38" s="206"/>
      <c r="B38" s="216"/>
      <c r="C38" s="208" t="str">
        <f t="shared" ref="C38" ca="1" si="214">IFERROR(INDEX(AssetName,(ROW()-$C$3)/2),"")</f>
        <v/>
      </c>
      <c r="D38" s="209"/>
      <c r="E38" s="196" t="e">
        <f t="shared" ref="E38" ca="1" si="215">VLOOKUP($C38,RawDataTable,E$4,FALSE)</f>
        <v>#N/A</v>
      </c>
      <c r="F38" s="196" t="b">
        <f t="shared" ref="F38" ca="1" si="216">IF(ISNA(E38),FALSE,E38&lt;&gt;0)</f>
        <v>0</v>
      </c>
      <c r="G38" s="196" t="b">
        <f t="shared" ref="G38" ca="1" si="217">IFERROR(NOT(VLOOKUP($C38,RawDataTable,G$4,FALSE)),TRUE)</f>
        <v>1</v>
      </c>
      <c r="H38" s="69" t="b">
        <f t="shared" ref="H38" ca="1" si="218">IF($F38,VLOOKUP($E38,DataPossibleActions,H$3,FALSE), FALSE)</f>
        <v>0</v>
      </c>
      <c r="I38" s="70" t="b">
        <f t="shared" ca="1" si="162"/>
        <v>0</v>
      </c>
      <c r="J38" s="71" t="b">
        <f t="shared" ca="1" si="162"/>
        <v>0</v>
      </c>
      <c r="K38" s="107"/>
      <c r="L38" s="108"/>
      <c r="M38" s="109"/>
      <c r="N38" s="107"/>
      <c r="O38" s="108"/>
      <c r="P38" s="109"/>
      <c r="Q38" s="107"/>
      <c r="R38" s="108"/>
      <c r="S38" s="109"/>
      <c r="T38" s="107"/>
      <c r="U38" s="108"/>
      <c r="V38" s="109"/>
      <c r="W38" s="107"/>
      <c r="X38" s="108"/>
      <c r="Y38" s="109"/>
      <c r="Z38" s="107"/>
      <c r="AA38" s="108"/>
      <c r="AB38" s="109"/>
      <c r="AC38" s="107"/>
      <c r="AD38" s="108"/>
      <c r="AE38" s="109"/>
      <c r="AF38" s="107"/>
      <c r="AG38" s="108"/>
      <c r="AH38" s="109"/>
      <c r="AI38" s="107"/>
      <c r="AJ38" s="108"/>
      <c r="AK38" s="109"/>
      <c r="AL38" s="107"/>
      <c r="AM38" s="108"/>
      <c r="AN38" s="109"/>
      <c r="AO38" s="107"/>
      <c r="AP38" s="108"/>
      <c r="AQ38" s="109"/>
      <c r="AR38" s="107"/>
      <c r="AS38" s="108"/>
      <c r="AT38" s="109"/>
      <c r="AU38" s="107"/>
      <c r="AV38" s="108"/>
      <c r="AW38" s="109"/>
      <c r="AX38" s="107"/>
      <c r="AY38" s="108"/>
      <c r="AZ38" s="109"/>
      <c r="BA38" s="107"/>
      <c r="BB38" s="108"/>
      <c r="BC38" s="109"/>
      <c r="BD38" s="107"/>
      <c r="BE38" s="108"/>
      <c r="BF38" s="109"/>
      <c r="BG38" s="76" t="b">
        <f t="shared" ca="1" si="109"/>
        <v>0</v>
      </c>
      <c r="BH38" s="77" t="b">
        <f t="shared" ca="1" si="104"/>
        <v>0</v>
      </c>
      <c r="BI38" s="78" t="b">
        <f t="shared" ca="1" si="105"/>
        <v>0</v>
      </c>
      <c r="BJ38" s="76" t="b">
        <f t="shared" ca="1" si="98"/>
        <v>0</v>
      </c>
      <c r="BK38" s="77" t="b">
        <f t="shared" ca="1" si="94"/>
        <v>0</v>
      </c>
      <c r="BL38" s="78" t="b">
        <f t="shared" ca="1" si="95"/>
        <v>0</v>
      </c>
    </row>
    <row r="39" spans="1:64">
      <c r="A39" s="207"/>
      <c r="B39" s="217"/>
      <c r="C39" s="210"/>
      <c r="D39" s="211"/>
      <c r="E39" s="197"/>
      <c r="F39" s="197"/>
      <c r="G39" s="197"/>
      <c r="H39" s="72" t="b">
        <f t="shared" ref="H39" ca="1" si="219">IF($F38,VLOOKUP($E38,DataPossibleActions,H$4,FALSE), FALSE)</f>
        <v>0</v>
      </c>
      <c r="I39" s="73" t="b">
        <f t="shared" ref="I39" ca="1" si="220">IF(AND($F38,$G38),VLOOKUP($E38,DataPossibleActions,I$4,FALSE), FALSE)</f>
        <v>0</v>
      </c>
      <c r="J39" s="74" t="b">
        <f t="shared" ref="J39" ca="1" si="221">IF($F38,VLOOKUP($E38,DataPossibleActions,J$4,FALSE), FALSE)</f>
        <v>0</v>
      </c>
      <c r="K39" s="110"/>
      <c r="L39" s="111"/>
      <c r="M39" s="112"/>
      <c r="N39" s="110"/>
      <c r="O39" s="111"/>
      <c r="P39" s="112"/>
      <c r="Q39" s="110"/>
      <c r="R39" s="111"/>
      <c r="S39" s="112"/>
      <c r="T39" s="110"/>
      <c r="U39" s="111"/>
      <c r="V39" s="112"/>
      <c r="W39" s="110"/>
      <c r="X39" s="111"/>
      <c r="Y39" s="112"/>
      <c r="Z39" s="110"/>
      <c r="AA39" s="111"/>
      <c r="AB39" s="112"/>
      <c r="AC39" s="110"/>
      <c r="AD39" s="111"/>
      <c r="AE39" s="112"/>
      <c r="AF39" s="110"/>
      <c r="AG39" s="111"/>
      <c r="AH39" s="112"/>
      <c r="AI39" s="110"/>
      <c r="AJ39" s="111"/>
      <c r="AK39" s="112"/>
      <c r="AL39" s="110"/>
      <c r="AM39" s="111"/>
      <c r="AN39" s="112"/>
      <c r="AO39" s="110"/>
      <c r="AP39" s="111"/>
      <c r="AQ39" s="112"/>
      <c r="AR39" s="110"/>
      <c r="AS39" s="111"/>
      <c r="AT39" s="112"/>
      <c r="AU39" s="110"/>
      <c r="AV39" s="111"/>
      <c r="AW39" s="112"/>
      <c r="AX39" s="110"/>
      <c r="AY39" s="111"/>
      <c r="AZ39" s="112"/>
      <c r="BA39" s="110"/>
      <c r="BB39" s="111"/>
      <c r="BC39" s="112"/>
      <c r="BD39" s="110"/>
      <c r="BE39" s="111"/>
      <c r="BF39" s="112"/>
      <c r="BG39" s="79" t="b">
        <f t="shared" ca="1" si="109"/>
        <v>0</v>
      </c>
      <c r="BH39" s="80" t="b">
        <f t="shared" ca="1" si="104"/>
        <v>0</v>
      </c>
      <c r="BI39" s="81" t="b">
        <f t="shared" ca="1" si="105"/>
        <v>0</v>
      </c>
      <c r="BJ39" s="79" t="b">
        <f t="shared" ca="1" si="98"/>
        <v>0</v>
      </c>
      <c r="BK39" s="80" t="b">
        <f t="shared" ca="1" si="94"/>
        <v>0</v>
      </c>
      <c r="BL39" s="81" t="b">
        <f t="shared" ca="1" si="95"/>
        <v>0</v>
      </c>
    </row>
  </sheetData>
  <mergeCells count="93">
    <mergeCell ref="C24:D25"/>
    <mergeCell ref="B8:B39"/>
    <mergeCell ref="C26:D27"/>
    <mergeCell ref="C28:D29"/>
    <mergeCell ref="C30:D31"/>
    <mergeCell ref="C32:D33"/>
    <mergeCell ref="C34:D35"/>
    <mergeCell ref="C36:D37"/>
    <mergeCell ref="C38:D39"/>
    <mergeCell ref="C14:D15"/>
    <mergeCell ref="C16:D17"/>
    <mergeCell ref="C18:D19"/>
    <mergeCell ref="C20:D21"/>
    <mergeCell ref="C22:D23"/>
    <mergeCell ref="C10:D11"/>
    <mergeCell ref="C12:D13"/>
    <mergeCell ref="K6:BF6"/>
    <mergeCell ref="K7:M7"/>
    <mergeCell ref="N7:P7"/>
    <mergeCell ref="Q7:S7"/>
    <mergeCell ref="T7:V7"/>
    <mergeCell ref="W7:Y7"/>
    <mergeCell ref="Z7:AB7"/>
    <mergeCell ref="AC7:AE7"/>
    <mergeCell ref="AF7:AH7"/>
    <mergeCell ref="AI7:AK7"/>
    <mergeCell ref="AL7:AN7"/>
    <mergeCell ref="AO7:AQ7"/>
    <mergeCell ref="I1:I2"/>
    <mergeCell ref="E6:J6"/>
    <mergeCell ref="H7:J7"/>
    <mergeCell ref="A1:A7"/>
    <mergeCell ref="E10:E11"/>
    <mergeCell ref="G10:G11"/>
    <mergeCell ref="A8:A39"/>
    <mergeCell ref="B5:J5"/>
    <mergeCell ref="E8:E9"/>
    <mergeCell ref="G8:G9"/>
    <mergeCell ref="E12:E13"/>
    <mergeCell ref="G12:G13"/>
    <mergeCell ref="E14:E15"/>
    <mergeCell ref="G14:G15"/>
    <mergeCell ref="E16:E17"/>
    <mergeCell ref="C8:D9"/>
    <mergeCell ref="E18:E19"/>
    <mergeCell ref="G18:G19"/>
    <mergeCell ref="E20:E21"/>
    <mergeCell ref="G20:G21"/>
    <mergeCell ref="E22:E23"/>
    <mergeCell ref="G22:G23"/>
    <mergeCell ref="F20:F21"/>
    <mergeCell ref="F22:F23"/>
    <mergeCell ref="E24:E25"/>
    <mergeCell ref="G24:G25"/>
    <mergeCell ref="E26:E27"/>
    <mergeCell ref="G26:G27"/>
    <mergeCell ref="E28:E29"/>
    <mergeCell ref="G28:G29"/>
    <mergeCell ref="F24:F25"/>
    <mergeCell ref="F26:F27"/>
    <mergeCell ref="F28:F29"/>
    <mergeCell ref="E36:E37"/>
    <mergeCell ref="G36:G37"/>
    <mergeCell ref="E38:E39"/>
    <mergeCell ref="G38:G39"/>
    <mergeCell ref="F8:F9"/>
    <mergeCell ref="F10:F11"/>
    <mergeCell ref="F12:F13"/>
    <mergeCell ref="F14:F15"/>
    <mergeCell ref="F16:F17"/>
    <mergeCell ref="F18:F19"/>
    <mergeCell ref="E30:E31"/>
    <mergeCell ref="G30:G31"/>
    <mergeCell ref="E32:E33"/>
    <mergeCell ref="G32:G33"/>
    <mergeCell ref="E34:E35"/>
    <mergeCell ref="G34:G35"/>
    <mergeCell ref="BG6:BL6"/>
    <mergeCell ref="BG5:BL5"/>
    <mergeCell ref="BJ7:BL7"/>
    <mergeCell ref="F36:F37"/>
    <mergeCell ref="F38:F39"/>
    <mergeCell ref="F30:F31"/>
    <mergeCell ref="F32:F33"/>
    <mergeCell ref="F34:F35"/>
    <mergeCell ref="G16:G17"/>
    <mergeCell ref="K5:BF5"/>
    <mergeCell ref="BA7:BC7"/>
    <mergeCell ref="BD7:BF7"/>
    <mergeCell ref="BG7:BI7"/>
    <mergeCell ref="AR7:AT7"/>
    <mergeCell ref="AU7:AW7"/>
    <mergeCell ref="AX7:AZ7"/>
  </mergeCells>
  <phoneticPr fontId="10" type="noConversion"/>
  <conditionalFormatting sqref="K8:K39 N8:N39 Q8:Q39 T8:T39 W8:W39 Z8:Z39 AC8:AC39 AF8:AF39 AI8:AI39 AL8:AL39 AO8:AO39 AR8:AR39 AU8:AU39 AX8:AX39 BA8:BA39 BD8:BD39">
    <cfRule type="expression" dxfId="100" priority="0" stopIfTrue="1">
      <formula>OR(NOT(K$1),NOT($H8))</formula>
    </cfRule>
    <cfRule type="expression" dxfId="99" priority="1" stopIfTrue="1">
      <formula>AND(K$1,$H8,K8="Always")</formula>
    </cfRule>
    <cfRule type="expression" dxfId="98" priority="2" stopIfTrue="1">
      <formula>AND(K$1,$H8,K8="Conditionally")</formula>
    </cfRule>
  </conditionalFormatting>
  <conditionalFormatting sqref="M8:M39 P8:P39 S8:S39 V8:V39 Y8:Y39 AB8:AB39 AE8:AE39 AH8:AH39 AK8:AK39 AN8:AN39 AQ8:AQ39 AT8:AT39 AW8:AW39 AZ8:AZ39 BC8:BC39 BF8:BF39">
    <cfRule type="expression" dxfId="97" priority="3" stopIfTrue="1">
      <formula>OR(NOT(M$1),NOT($J8))</formula>
    </cfRule>
    <cfRule type="expression" dxfId="96" priority="4" stopIfTrue="1">
      <formula>AND(M$1,$J8,M8="Always")</formula>
    </cfRule>
    <cfRule type="expression" dxfId="95" priority="5" stopIfTrue="1">
      <formula>AND(M$1,$J8,M8="Conditionally")</formula>
    </cfRule>
  </conditionalFormatting>
  <conditionalFormatting sqref="L8:L39 O8:O39 R8:R39 U8:U39 X8:X39 AA8:AA39 AD8:AD39 AG8:AG39 AJ8:AJ39 AM8:AM39 AP8:AP39 AS8:AS39 AV8:AV39 AY8:AY39 BB8:BB39 BE8:BE39">
    <cfRule type="expression" dxfId="94" priority="6" stopIfTrue="1">
      <formula>OR(NOT(L$1),NOT($I8))</formula>
    </cfRule>
    <cfRule type="expression" dxfId="93" priority="7" stopIfTrue="1">
      <formula>AND(L$1,$I8,L8="Always")</formula>
    </cfRule>
    <cfRule type="expression" dxfId="92" priority="8" stopIfTrue="1">
      <formula>AND(L$1,$I8,L8="Conditionally")</formula>
    </cfRule>
  </conditionalFormatting>
  <conditionalFormatting sqref="C8:D39 K7:BF7">
    <cfRule type="expression" dxfId="91" priority="9" stopIfTrue="1">
      <formula>C7&lt;&gt;""</formula>
    </cfRule>
  </conditionalFormatting>
  <dataValidations count="1">
    <dataValidation type="list" allowBlank="1" showInputMessage="1" showErrorMessage="1" sqref="K8:BF39">
      <formula1>"Always, Conditionally, Never"</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8"/>
  <sheetViews>
    <sheetView topLeftCell="A3" workbookViewId="0">
      <pane xSplit="1" ySplit="2" topLeftCell="B5" activePane="bottomRight" state="frozen"/>
      <selection activeCell="A3" sqref="A3"/>
      <selection pane="topRight" activeCell="B3" sqref="B3"/>
      <selection pane="bottomLeft" activeCell="A5" sqref="A5"/>
      <selection pane="bottomRight" activeCell="K4" sqref="K4"/>
    </sheetView>
  </sheetViews>
  <sheetFormatPr baseColWidth="10" defaultRowHeight="13" x14ac:dyDescent="0"/>
  <cols>
    <col min="1" max="1" width="14.140625" customWidth="1"/>
    <col min="2" max="2" width="29.42578125" customWidth="1"/>
    <col min="3" max="8" width="5.5703125" customWidth="1"/>
    <col min="13" max="13" width="17.42578125" customWidth="1"/>
    <col min="14" max="14" width="3.42578125" hidden="1" customWidth="1"/>
    <col min="15" max="16" width="5.7109375" hidden="1" customWidth="1"/>
    <col min="17" max="17" width="8" hidden="1" customWidth="1"/>
    <col min="18" max="18" width="5.7109375" hidden="1" customWidth="1"/>
    <col min="19" max="19" width="2.7109375" hidden="1" customWidth="1"/>
    <col min="20" max="20" width="5.5703125" hidden="1" customWidth="1"/>
    <col min="21" max="23" width="7.5703125" hidden="1" customWidth="1"/>
    <col min="24" max="25" width="5.5703125" hidden="1" customWidth="1"/>
    <col min="26" max="26" width="2.7109375" hidden="1" customWidth="1"/>
    <col min="27" max="30" width="0" hidden="1" customWidth="1"/>
    <col min="31" max="42" width="5.7109375" hidden="1" customWidth="1"/>
  </cols>
  <sheetData>
    <row r="1" spans="1:42" ht="163" hidden="1">
      <c r="A1" s="22"/>
      <c r="B1" s="22"/>
      <c r="C1" s="125" t="s">
        <v>263</v>
      </c>
      <c r="D1" s="33" t="b">
        <f>Actors!K$5&lt;&gt;""</f>
        <v>0</v>
      </c>
      <c r="E1" s="33" t="b">
        <f>Actors!L$5&lt;&gt;""</f>
        <v>0</v>
      </c>
      <c r="F1" s="33" t="b">
        <f>Actors!M$5&lt;&gt;""</f>
        <v>0</v>
      </c>
      <c r="G1" s="33" t="b">
        <f>Actors!N$5&lt;&gt;""</f>
        <v>0</v>
      </c>
      <c r="H1" s="33" t="b">
        <f>Actors!O$5&lt;&gt;""</f>
        <v>0</v>
      </c>
      <c r="I1" s="41"/>
      <c r="J1" s="41"/>
      <c r="K1" s="41"/>
      <c r="L1" s="41"/>
      <c r="M1" s="41"/>
      <c r="N1" s="41"/>
      <c r="O1" s="28"/>
      <c r="P1" s="28"/>
      <c r="Q1" s="28"/>
      <c r="R1" s="28"/>
      <c r="T1" s="22"/>
      <c r="U1" s="22">
        <f>COLUMN(A$4)</f>
        <v>1</v>
      </c>
      <c r="V1" s="22">
        <f>COLUMN(I$4)</f>
        <v>9</v>
      </c>
      <c r="W1" s="22">
        <f>COLUMN(J$4)</f>
        <v>10</v>
      </c>
      <c r="X1" s="22"/>
      <c r="Y1" s="22"/>
      <c r="AA1" s="22"/>
      <c r="AB1" s="22"/>
      <c r="AC1" s="22"/>
      <c r="AD1" s="22"/>
      <c r="AE1" s="22"/>
      <c r="AF1" s="22"/>
      <c r="AG1" s="22"/>
      <c r="AH1" s="22"/>
      <c r="AI1" s="22"/>
      <c r="AJ1" s="22"/>
      <c r="AK1" s="22"/>
      <c r="AL1" s="22"/>
      <c r="AM1" s="22"/>
      <c r="AN1" s="22"/>
      <c r="AO1" s="22"/>
      <c r="AP1" s="22"/>
    </row>
    <row r="2" spans="1:42" ht="14" hidden="1" customHeight="1">
      <c r="A2" s="170" t="s">
        <v>25</v>
      </c>
      <c r="B2" s="173"/>
      <c r="C2" s="173"/>
      <c r="D2" s="173"/>
      <c r="E2" s="173"/>
      <c r="F2" s="173"/>
      <c r="G2" s="173"/>
      <c r="H2" s="173"/>
      <c r="I2" s="173"/>
      <c r="J2" s="173"/>
      <c r="K2" s="173"/>
      <c r="L2" s="173"/>
      <c r="M2" s="174"/>
      <c r="N2" s="170" t="s">
        <v>26</v>
      </c>
      <c r="O2" s="164"/>
      <c r="P2" s="164"/>
      <c r="Q2" s="164"/>
      <c r="R2" s="192"/>
      <c r="T2" s="170" t="s">
        <v>62</v>
      </c>
      <c r="U2" s="168"/>
      <c r="V2" s="168"/>
      <c r="W2" s="168"/>
      <c r="X2" s="168"/>
      <c r="Y2" s="168"/>
      <c r="AA2" s="170" t="s">
        <v>107</v>
      </c>
      <c r="AB2" s="168"/>
      <c r="AC2" s="168"/>
      <c r="AD2" s="168"/>
      <c r="AE2" s="170" t="s">
        <v>7</v>
      </c>
      <c r="AF2" s="164"/>
      <c r="AG2" s="164"/>
      <c r="AH2" s="164"/>
      <c r="AI2" s="164"/>
      <c r="AJ2" s="164"/>
      <c r="AK2" s="164"/>
      <c r="AL2" s="164"/>
      <c r="AM2" s="164"/>
      <c r="AN2" s="164"/>
      <c r="AO2" s="164"/>
      <c r="AP2" s="192"/>
    </row>
    <row r="3" spans="1:42" ht="16">
      <c r="A3" s="16"/>
      <c r="B3" s="16"/>
      <c r="C3" s="16"/>
      <c r="D3" s="175" t="s">
        <v>300</v>
      </c>
      <c r="E3" s="176"/>
      <c r="F3" s="176"/>
      <c r="G3" s="176"/>
      <c r="H3" s="176"/>
      <c r="I3" s="42"/>
      <c r="J3" s="16"/>
      <c r="K3" s="16"/>
      <c r="L3" s="16"/>
      <c r="M3" s="16"/>
      <c r="N3" s="32"/>
      <c r="O3" s="190" t="s">
        <v>185</v>
      </c>
      <c r="P3" s="190"/>
      <c r="Q3" s="191"/>
      <c r="R3" s="37" t="s">
        <v>180</v>
      </c>
      <c r="T3" s="24"/>
      <c r="U3" s="31" t="s">
        <v>203</v>
      </c>
      <c r="V3" s="31" t="s">
        <v>58</v>
      </c>
      <c r="W3" s="31" t="s">
        <v>169</v>
      </c>
      <c r="X3" s="24"/>
      <c r="Y3" s="24"/>
      <c r="AA3" s="171" t="s">
        <v>165</v>
      </c>
      <c r="AB3" s="172"/>
      <c r="AC3" s="171" t="s">
        <v>166</v>
      </c>
      <c r="AD3" s="218"/>
      <c r="AE3" s="163" t="s">
        <v>6</v>
      </c>
      <c r="AF3" s="164"/>
      <c r="AG3" s="164"/>
      <c r="AH3" s="164"/>
      <c r="AI3" s="164"/>
      <c r="AJ3" s="165"/>
      <c r="AK3" s="163" t="s">
        <v>44</v>
      </c>
      <c r="AL3" s="164"/>
      <c r="AM3" s="164"/>
      <c r="AN3" s="164"/>
      <c r="AO3" s="164"/>
      <c r="AP3" s="165"/>
    </row>
    <row r="4" spans="1:42" ht="105" customHeight="1">
      <c r="A4" s="16" t="s">
        <v>31</v>
      </c>
      <c r="B4" s="16" t="s">
        <v>64</v>
      </c>
      <c r="C4" s="38" t="s">
        <v>66</v>
      </c>
      <c r="D4" s="124" t="str">
        <f>IF(D$1,Actors!K$5,"")</f>
        <v/>
      </c>
      <c r="E4" s="124" t="str">
        <f>IF(E$1,Actors!L$5,"")</f>
        <v/>
      </c>
      <c r="F4" s="124" t="str">
        <f>IF(F$1,Actors!M$5,"")</f>
        <v/>
      </c>
      <c r="G4" s="124" t="str">
        <f>IF(G$1,Actors!N$5,"")</f>
        <v/>
      </c>
      <c r="H4" s="124" t="str">
        <f>IF(H$1,Actors!O$5,"")</f>
        <v/>
      </c>
      <c r="I4" s="60" t="s">
        <v>108</v>
      </c>
      <c r="J4" s="14" t="s">
        <v>109</v>
      </c>
      <c r="K4" s="14" t="s">
        <v>373</v>
      </c>
      <c r="L4" s="14" t="s">
        <v>111</v>
      </c>
      <c r="M4" s="14" t="s">
        <v>30</v>
      </c>
      <c r="N4" s="21" t="s">
        <v>221</v>
      </c>
      <c r="O4" s="39" t="s">
        <v>177</v>
      </c>
      <c r="P4" s="21" t="s">
        <v>342</v>
      </c>
      <c r="Q4" s="21" t="s">
        <v>276</v>
      </c>
      <c r="R4" s="35" t="s">
        <v>101</v>
      </c>
      <c r="S4" s="30" t="s">
        <v>48</v>
      </c>
      <c r="T4" s="21" t="s">
        <v>222</v>
      </c>
      <c r="U4" s="26" t="s">
        <v>49</v>
      </c>
      <c r="V4" s="26" t="s">
        <v>167</v>
      </c>
      <c r="W4" s="26" t="s">
        <v>168</v>
      </c>
      <c r="X4" s="21" t="s">
        <v>59</v>
      </c>
      <c r="Y4" s="21" t="s">
        <v>60</v>
      </c>
      <c r="Z4" s="30" t="s">
        <v>171</v>
      </c>
      <c r="AA4" s="37" t="s">
        <v>89</v>
      </c>
      <c r="AB4" s="37" t="s">
        <v>33</v>
      </c>
      <c r="AC4" s="37" t="s">
        <v>89</v>
      </c>
      <c r="AD4" s="84" t="s">
        <v>33</v>
      </c>
      <c r="AE4" s="98" t="s">
        <v>0</v>
      </c>
      <c r="AF4" s="92" t="s">
        <v>1</v>
      </c>
      <c r="AG4" s="92" t="s">
        <v>2</v>
      </c>
      <c r="AH4" s="92" t="s">
        <v>3</v>
      </c>
      <c r="AI4" s="92" t="s">
        <v>4</v>
      </c>
      <c r="AJ4" s="99" t="s">
        <v>5</v>
      </c>
      <c r="AK4" s="98" t="s">
        <v>0</v>
      </c>
      <c r="AL4" s="92" t="s">
        <v>1</v>
      </c>
      <c r="AM4" s="92" t="s">
        <v>2</v>
      </c>
      <c r="AN4" s="92" t="s">
        <v>3</v>
      </c>
      <c r="AO4" s="92" t="s">
        <v>4</v>
      </c>
      <c r="AP4" s="99" t="s">
        <v>5</v>
      </c>
    </row>
    <row r="5" spans="1:42">
      <c r="A5" s="43"/>
      <c r="B5" s="44"/>
      <c r="C5" s="45"/>
      <c r="D5" s="45"/>
      <c r="E5" s="45"/>
      <c r="F5" s="45"/>
      <c r="G5" s="45"/>
      <c r="H5" s="46"/>
      <c r="I5" s="58"/>
      <c r="J5" s="59"/>
      <c r="K5" s="54"/>
      <c r="L5" s="47"/>
      <c r="M5" s="47"/>
      <c r="N5" s="48">
        <f>ROW()</f>
        <v>5</v>
      </c>
      <c r="O5" s="48" t="b">
        <f t="shared" ref="O5:O38" si="0">NOT(ISBLANK($A5))</f>
        <v>0</v>
      </c>
      <c r="P5" s="48" t="b">
        <f t="shared" ref="P5:P38" ca="1" si="1">(COUNTIF(INDIRECT("A5:A"&amp;N5),A5)=1)</f>
        <v>0</v>
      </c>
      <c r="Q5" s="48">
        <f t="shared" ref="Q5:Q38" si="2" xml:space="preserve"> IF($O5,COUNTIF(RawConnectionName,"&gt;"&amp;$A5)+1,0)</f>
        <v>0</v>
      </c>
      <c r="R5" s="48" t="b">
        <f t="shared" ref="R5:R38" si="3">IFERROR(IF(C5,TRUE,FALSE),FALSE)</f>
        <v>0</v>
      </c>
      <c r="S5" s="49"/>
      <c r="T5" s="48">
        <f t="shared" ref="T5:T38" si="4">N5-1</f>
        <v>4</v>
      </c>
      <c r="U5" s="48" t="str">
        <f t="shared" ref="U5:W24" ca="1" si="5">INDIRECT(ADDRESS($T5,U$1))</f>
        <v>Name</v>
      </c>
      <c r="V5" s="48" t="str">
        <f t="shared" ca="1" si="5"/>
        <v>From</v>
      </c>
      <c r="W5" s="48" t="str">
        <f t="shared" ca="1" si="5"/>
        <v>To</v>
      </c>
      <c r="X5" s="48" t="b">
        <f t="shared" ref="X5:X38" ca="1" si="6">AND($O5,$A5=$U5)</f>
        <v>0</v>
      </c>
      <c r="Y5" s="48" t="b">
        <f t="shared" ref="Y5:Y38" ca="1" si="7">AND($X5,NOT(ISBLANK($I5)),$I5=$V5,NOT(ISBLANK($J5)),$J5=$W5)</f>
        <v>0</v>
      </c>
      <c r="Z5" s="49"/>
      <c r="AA5" s="48">
        <f t="shared" ref="AA5:AA38" ca="1" si="8">RawConnectionNonBlankNameBit*RawConnectionFirstUseOfNameBit*RawConnectionReverseSortOrder</f>
        <v>0</v>
      </c>
      <c r="AB5" s="50">
        <f t="array" aca="1" ref="AB5" ca="1">INDEX(
  RawConnectionName,
  MATCH(
    TRUE,
    IF(
      MAX(
          NOT(COUNTIF(INDIRECT(ADDRESS(ConnectionHeaderRow,COLUMN())&amp;":"&amp;ADDRESS(ROW()-1,COLUMN())),RawConnectionName)) *
          RawConnectionReverseSortOrderConnectionSelect)
        =RawConnectionReverseSortOrder,
      TRUE,
      FALSE),
    0
  )
)</f>
        <v>0</v>
      </c>
      <c r="AC5" s="48">
        <f t="shared" ref="AC5:AC38" ca="1" si="9">RawConnectionReverseSortOrderConnectionSelect*RawConnectionSharedBit</f>
        <v>0</v>
      </c>
      <c r="AD5" s="50">
        <f t="array" aca="1" ref="AD5" ca="1">INDEX(
  RawConnectionName,
  MATCH(
    TRUE,
    IF(
      MAX(
          NOT(COUNTIF(INDIRECT(ADDRESS(ConnectionHeaderRow,COLUMN())&amp;":"&amp;ADDRESS(ROW()-1,COLUMN())),RawConnectionName)) *
          RawConnectionReverseSortOrderSharedSelect)
        =RawConnectionReverseSortOrder,
      TRUE,
      FALSE),
    0
  )
)</f>
        <v>0</v>
      </c>
      <c r="AE5" s="100" t="b">
        <f ca="1">$AD5&lt;&gt;0</f>
        <v>0</v>
      </c>
      <c r="AF5" s="48" t="b">
        <f t="shared" ref="AF5:AH24" ca="1" si="10">$AD5&lt;&gt;0</f>
        <v>0</v>
      </c>
      <c r="AG5" s="48" t="b">
        <f t="shared" ca="1" si="10"/>
        <v>0</v>
      </c>
      <c r="AH5" s="48" t="b">
        <f t="shared" ca="1" si="10"/>
        <v>0</v>
      </c>
      <c r="AI5" s="48" t="b">
        <v>0</v>
      </c>
      <c r="AJ5" s="101" t="b">
        <v>0</v>
      </c>
      <c r="AK5" s="161" t="b">
        <f t="shared" ref="AK5:AL24" ca="1" si="11">$AD5&lt;&gt;0</f>
        <v>0</v>
      </c>
      <c r="AL5" s="48" t="b">
        <f t="shared" ca="1" si="11"/>
        <v>0</v>
      </c>
      <c r="AM5" s="48" t="b">
        <v>0</v>
      </c>
      <c r="AN5" s="48" t="b">
        <v>0</v>
      </c>
      <c r="AO5" s="48" t="b">
        <v>0</v>
      </c>
      <c r="AP5" s="101" t="b">
        <v>0</v>
      </c>
    </row>
    <row r="6" spans="1:42">
      <c r="A6" s="43"/>
      <c r="B6" s="44"/>
      <c r="C6" s="45"/>
      <c r="D6" s="45"/>
      <c r="E6" s="45"/>
      <c r="F6" s="45"/>
      <c r="G6" s="45"/>
      <c r="H6" s="46"/>
      <c r="I6" s="58"/>
      <c r="J6" s="59"/>
      <c r="K6" s="54"/>
      <c r="L6" s="47"/>
      <c r="M6" s="47"/>
      <c r="N6" s="48">
        <f>ROW()</f>
        <v>6</v>
      </c>
      <c r="O6" s="48" t="b">
        <f t="shared" si="0"/>
        <v>0</v>
      </c>
      <c r="P6" s="48" t="b">
        <f t="shared" ca="1" si="1"/>
        <v>0</v>
      </c>
      <c r="Q6" s="48">
        <f t="shared" si="2"/>
        <v>0</v>
      </c>
      <c r="R6" s="48" t="b">
        <f t="shared" si="3"/>
        <v>0</v>
      </c>
      <c r="S6" s="49"/>
      <c r="T6" s="48">
        <f t="shared" si="4"/>
        <v>5</v>
      </c>
      <c r="U6" s="48">
        <f t="shared" ca="1" si="5"/>
        <v>0</v>
      </c>
      <c r="V6" s="48">
        <f t="shared" ca="1" si="5"/>
        <v>0</v>
      </c>
      <c r="W6" s="48">
        <f t="shared" ca="1" si="5"/>
        <v>0</v>
      </c>
      <c r="X6" s="48" t="b">
        <f t="shared" ca="1" si="6"/>
        <v>0</v>
      </c>
      <c r="Y6" s="48" t="b">
        <f t="shared" ca="1" si="7"/>
        <v>0</v>
      </c>
      <c r="Z6" s="49"/>
      <c r="AA6" s="48">
        <f t="shared" ca="1" si="8"/>
        <v>0</v>
      </c>
      <c r="AB6" s="50">
        <f t="array" aca="1" ref="AB6" ca="1">INDEX(
  RawConnectionName,
  MATCH(
    TRUE,
    IF(
      MAX(
          NOT(COUNTIF(INDIRECT(ADDRESS(ConnectionHeaderRow,COLUMN())&amp;":"&amp;ADDRESS(ROW()-1,COLUMN())),RawConnectionName)) *
          RawConnectionReverseSortOrderConnectionSelect)
        =RawConnectionReverseSortOrder,
      TRUE,
      FALSE),
    0
  )
)</f>
        <v>0</v>
      </c>
      <c r="AC6" s="48">
        <f t="shared" ca="1" si="9"/>
        <v>0</v>
      </c>
      <c r="AD6" s="50">
        <f t="array" aca="1" ref="AD6" ca="1">INDEX(
  RawConnectionName,
  MATCH(
    TRUE,
    IF(
      MAX(
          NOT(COUNTIF(INDIRECT(ADDRESS(ConnectionHeaderRow,COLUMN())&amp;":"&amp;ADDRESS(ROW()-1,COLUMN())),RawConnectionName)) *
          RawConnectionReverseSortOrderSharedSelect)
        =RawConnectionReverseSortOrder,
      TRUE,
      FALSE),
    0
  )
)</f>
        <v>0</v>
      </c>
      <c r="AE6" s="100" t="b">
        <f t="shared" ref="AE6:AH25" ca="1" si="12">$AD6&lt;&gt;0</f>
        <v>0</v>
      </c>
      <c r="AF6" s="48" t="b">
        <f t="shared" ca="1" si="10"/>
        <v>0</v>
      </c>
      <c r="AG6" s="48" t="b">
        <f t="shared" ca="1" si="10"/>
        <v>0</v>
      </c>
      <c r="AH6" s="48" t="b">
        <f t="shared" ca="1" si="10"/>
        <v>0</v>
      </c>
      <c r="AI6" s="48" t="b">
        <v>0</v>
      </c>
      <c r="AJ6" s="101" t="b">
        <v>0</v>
      </c>
      <c r="AK6" s="100" t="b">
        <f t="shared" ca="1" si="11"/>
        <v>0</v>
      </c>
      <c r="AL6" s="48" t="b">
        <f t="shared" ca="1" si="11"/>
        <v>0</v>
      </c>
      <c r="AM6" s="48" t="b">
        <v>0</v>
      </c>
      <c r="AN6" s="48" t="b">
        <v>0</v>
      </c>
      <c r="AO6" s="48" t="b">
        <v>0</v>
      </c>
      <c r="AP6" s="101" t="b">
        <v>0</v>
      </c>
    </row>
    <row r="7" spans="1:42">
      <c r="A7" s="43"/>
      <c r="B7" s="44"/>
      <c r="C7" s="45"/>
      <c r="D7" s="45"/>
      <c r="E7" s="45"/>
      <c r="F7" s="45"/>
      <c r="G7" s="45"/>
      <c r="H7" s="46"/>
      <c r="I7" s="58"/>
      <c r="J7" s="59"/>
      <c r="K7" s="54"/>
      <c r="L7" s="47"/>
      <c r="M7" s="47"/>
      <c r="N7" s="48">
        <f>ROW()</f>
        <v>7</v>
      </c>
      <c r="O7" s="48" t="b">
        <f t="shared" si="0"/>
        <v>0</v>
      </c>
      <c r="P7" s="48" t="b">
        <f t="shared" ca="1" si="1"/>
        <v>0</v>
      </c>
      <c r="Q7" s="48">
        <f t="shared" si="2"/>
        <v>0</v>
      </c>
      <c r="R7" s="48" t="b">
        <f t="shared" si="3"/>
        <v>0</v>
      </c>
      <c r="S7" s="49"/>
      <c r="T7" s="48">
        <f t="shared" si="4"/>
        <v>6</v>
      </c>
      <c r="U7" s="48">
        <f t="shared" ca="1" si="5"/>
        <v>0</v>
      </c>
      <c r="V7" s="48">
        <f t="shared" ca="1" si="5"/>
        <v>0</v>
      </c>
      <c r="W7" s="48">
        <f t="shared" ca="1" si="5"/>
        <v>0</v>
      </c>
      <c r="X7" s="48" t="b">
        <f t="shared" ca="1" si="6"/>
        <v>0</v>
      </c>
      <c r="Y7" s="48" t="b">
        <f t="shared" ca="1" si="7"/>
        <v>0</v>
      </c>
      <c r="Z7" s="49"/>
      <c r="AA7" s="48">
        <f t="shared" ca="1" si="8"/>
        <v>0</v>
      </c>
      <c r="AB7" s="50">
        <f t="array" aca="1" ref="AB7" ca="1">INDEX(
  RawConnectionName,
  MATCH(
    TRUE,
    IF(
      MAX(
          NOT(COUNTIF(INDIRECT(ADDRESS(ConnectionHeaderRow,COLUMN())&amp;":"&amp;ADDRESS(ROW()-1,COLUMN())),RawConnectionName)) *
          RawConnectionReverseSortOrderConnectionSelect)
        =RawConnectionReverseSortOrder,
      TRUE,
      FALSE),
    0
  )
)</f>
        <v>0</v>
      </c>
      <c r="AC7" s="48">
        <f t="shared" ca="1" si="9"/>
        <v>0</v>
      </c>
      <c r="AD7" s="50">
        <f t="array" aca="1" ref="AD7" ca="1">INDEX(
  RawConnectionName,
  MATCH(
    TRUE,
    IF(
      MAX(
          NOT(COUNTIF(INDIRECT(ADDRESS(ConnectionHeaderRow,COLUMN())&amp;":"&amp;ADDRESS(ROW()-1,COLUMN())),RawConnectionName)) *
          RawConnectionReverseSortOrderSharedSelect)
        =RawConnectionReverseSortOrder,
      TRUE,
      FALSE),
    0
  )
)</f>
        <v>0</v>
      </c>
      <c r="AE7" s="100" t="b">
        <f t="shared" ca="1" si="12"/>
        <v>0</v>
      </c>
      <c r="AF7" s="48" t="b">
        <f t="shared" ca="1" si="10"/>
        <v>0</v>
      </c>
      <c r="AG7" s="48" t="b">
        <f t="shared" ca="1" si="10"/>
        <v>0</v>
      </c>
      <c r="AH7" s="48" t="b">
        <f t="shared" ca="1" si="10"/>
        <v>0</v>
      </c>
      <c r="AI7" s="48" t="b">
        <v>0</v>
      </c>
      <c r="AJ7" s="101" t="b">
        <v>0</v>
      </c>
      <c r="AK7" s="100" t="b">
        <f t="shared" ca="1" si="11"/>
        <v>0</v>
      </c>
      <c r="AL7" s="48" t="b">
        <f t="shared" ca="1" si="11"/>
        <v>0</v>
      </c>
      <c r="AM7" s="48" t="b">
        <v>0</v>
      </c>
      <c r="AN7" s="48" t="b">
        <v>0</v>
      </c>
      <c r="AO7" s="48" t="b">
        <v>0</v>
      </c>
      <c r="AP7" s="101" t="b">
        <v>0</v>
      </c>
    </row>
    <row r="8" spans="1:42">
      <c r="A8" s="43"/>
      <c r="B8" s="44"/>
      <c r="C8" s="45"/>
      <c r="D8" s="45"/>
      <c r="E8" s="45"/>
      <c r="F8" s="45"/>
      <c r="G8" s="45"/>
      <c r="H8" s="46"/>
      <c r="I8" s="58"/>
      <c r="J8" s="59"/>
      <c r="K8" s="54"/>
      <c r="L8" s="47"/>
      <c r="M8" s="47"/>
      <c r="N8" s="48">
        <f>ROW()</f>
        <v>8</v>
      </c>
      <c r="O8" s="48" t="b">
        <f t="shared" si="0"/>
        <v>0</v>
      </c>
      <c r="P8" s="48" t="b">
        <f t="shared" ca="1" si="1"/>
        <v>0</v>
      </c>
      <c r="Q8" s="48">
        <f t="shared" si="2"/>
        <v>0</v>
      </c>
      <c r="R8" s="48" t="b">
        <f t="shared" si="3"/>
        <v>0</v>
      </c>
      <c r="S8" s="49"/>
      <c r="T8" s="48">
        <f t="shared" si="4"/>
        <v>7</v>
      </c>
      <c r="U8" s="48">
        <f t="shared" ca="1" si="5"/>
        <v>0</v>
      </c>
      <c r="V8" s="48">
        <f t="shared" ca="1" si="5"/>
        <v>0</v>
      </c>
      <c r="W8" s="48">
        <f t="shared" ca="1" si="5"/>
        <v>0</v>
      </c>
      <c r="X8" s="48" t="b">
        <f t="shared" ca="1" si="6"/>
        <v>0</v>
      </c>
      <c r="Y8" s="48" t="b">
        <f t="shared" ca="1" si="7"/>
        <v>0</v>
      </c>
      <c r="Z8" s="49"/>
      <c r="AA8" s="48">
        <f t="shared" ca="1" si="8"/>
        <v>0</v>
      </c>
      <c r="AB8" s="50">
        <f t="array" aca="1" ref="AB8" ca="1">INDEX(
  RawConnectionName,
  MATCH(
    TRUE,
    IF(
      MAX(
          NOT(COUNTIF(INDIRECT(ADDRESS(ConnectionHeaderRow,COLUMN())&amp;":"&amp;ADDRESS(ROW()-1,COLUMN())),RawConnectionName)) *
          RawConnectionReverseSortOrderConnectionSelect)
        =RawConnectionReverseSortOrder,
      TRUE,
      FALSE),
    0
  )
)</f>
        <v>0</v>
      </c>
      <c r="AC8" s="48">
        <f t="shared" ca="1" si="9"/>
        <v>0</v>
      </c>
      <c r="AD8" s="50">
        <f t="array" aca="1" ref="AD8" ca="1">INDEX(
  RawConnectionName,
  MATCH(
    TRUE,
    IF(
      MAX(
          NOT(COUNTIF(INDIRECT(ADDRESS(ConnectionHeaderRow,COLUMN())&amp;":"&amp;ADDRESS(ROW()-1,COLUMN())),RawConnectionName)) *
          RawConnectionReverseSortOrderSharedSelect)
        =RawConnectionReverseSortOrder,
      TRUE,
      FALSE),
    0
  )
)</f>
        <v>0</v>
      </c>
      <c r="AE8" s="100" t="b">
        <f t="shared" ca="1" si="12"/>
        <v>0</v>
      </c>
      <c r="AF8" s="48" t="b">
        <f t="shared" ca="1" si="10"/>
        <v>0</v>
      </c>
      <c r="AG8" s="48" t="b">
        <f t="shared" ca="1" si="10"/>
        <v>0</v>
      </c>
      <c r="AH8" s="48" t="b">
        <f t="shared" ca="1" si="10"/>
        <v>0</v>
      </c>
      <c r="AI8" s="48" t="b">
        <v>0</v>
      </c>
      <c r="AJ8" s="101" t="b">
        <v>0</v>
      </c>
      <c r="AK8" s="100" t="b">
        <f t="shared" ca="1" si="11"/>
        <v>0</v>
      </c>
      <c r="AL8" s="48" t="b">
        <f t="shared" ca="1" si="11"/>
        <v>0</v>
      </c>
      <c r="AM8" s="48" t="b">
        <v>0</v>
      </c>
      <c r="AN8" s="48" t="b">
        <v>0</v>
      </c>
      <c r="AO8" s="48" t="b">
        <v>0</v>
      </c>
      <c r="AP8" s="101" t="b">
        <v>0</v>
      </c>
    </row>
    <row r="9" spans="1:42">
      <c r="A9" s="43"/>
      <c r="B9" s="44"/>
      <c r="C9" s="45"/>
      <c r="D9" s="45"/>
      <c r="E9" s="45"/>
      <c r="F9" s="45"/>
      <c r="G9" s="45"/>
      <c r="H9" s="46"/>
      <c r="I9" s="58"/>
      <c r="J9" s="59"/>
      <c r="K9" s="54"/>
      <c r="L9" s="47"/>
      <c r="M9" s="47"/>
      <c r="N9" s="48">
        <f>ROW()</f>
        <v>9</v>
      </c>
      <c r="O9" s="48" t="b">
        <f t="shared" si="0"/>
        <v>0</v>
      </c>
      <c r="P9" s="48" t="b">
        <f t="shared" ca="1" si="1"/>
        <v>0</v>
      </c>
      <c r="Q9" s="48">
        <f t="shared" si="2"/>
        <v>0</v>
      </c>
      <c r="R9" s="48" t="b">
        <f t="shared" si="3"/>
        <v>0</v>
      </c>
      <c r="S9" s="49"/>
      <c r="T9" s="48">
        <f t="shared" si="4"/>
        <v>8</v>
      </c>
      <c r="U9" s="48">
        <f t="shared" ca="1" si="5"/>
        <v>0</v>
      </c>
      <c r="V9" s="48">
        <f t="shared" ca="1" si="5"/>
        <v>0</v>
      </c>
      <c r="W9" s="48">
        <f t="shared" ca="1" si="5"/>
        <v>0</v>
      </c>
      <c r="X9" s="48" t="b">
        <f t="shared" ca="1" si="6"/>
        <v>0</v>
      </c>
      <c r="Y9" s="48" t="b">
        <f t="shared" ca="1" si="7"/>
        <v>0</v>
      </c>
      <c r="Z9" s="49"/>
      <c r="AA9" s="48">
        <f t="shared" ca="1" si="8"/>
        <v>0</v>
      </c>
      <c r="AB9" s="50">
        <f t="array" aca="1" ref="AB9" ca="1">INDEX(
  RawConnectionName,
  MATCH(
    TRUE,
    IF(
      MAX(
          NOT(COUNTIF(INDIRECT(ADDRESS(ConnectionHeaderRow,COLUMN())&amp;":"&amp;ADDRESS(ROW()-1,COLUMN())),RawConnectionName)) *
          RawConnectionReverseSortOrderConnectionSelect)
        =RawConnectionReverseSortOrder,
      TRUE,
      FALSE),
    0
  )
)</f>
        <v>0</v>
      </c>
      <c r="AC9" s="48">
        <f t="shared" ca="1" si="9"/>
        <v>0</v>
      </c>
      <c r="AD9" s="50">
        <f t="array" aca="1" ref="AD9" ca="1">INDEX(
  RawConnectionName,
  MATCH(
    TRUE,
    IF(
      MAX(
          NOT(COUNTIF(INDIRECT(ADDRESS(ConnectionHeaderRow,COLUMN())&amp;":"&amp;ADDRESS(ROW()-1,COLUMN())),RawConnectionName)) *
          RawConnectionReverseSortOrderSharedSelect)
        =RawConnectionReverseSortOrder,
      TRUE,
      FALSE),
    0
  )
)</f>
        <v>0</v>
      </c>
      <c r="AE9" s="100" t="b">
        <f t="shared" ca="1" si="12"/>
        <v>0</v>
      </c>
      <c r="AF9" s="48" t="b">
        <f t="shared" ca="1" si="10"/>
        <v>0</v>
      </c>
      <c r="AG9" s="48" t="b">
        <f t="shared" ca="1" si="10"/>
        <v>0</v>
      </c>
      <c r="AH9" s="48" t="b">
        <f t="shared" ca="1" si="10"/>
        <v>0</v>
      </c>
      <c r="AI9" s="48" t="b">
        <v>0</v>
      </c>
      <c r="AJ9" s="101" t="b">
        <v>0</v>
      </c>
      <c r="AK9" s="100" t="b">
        <f t="shared" ca="1" si="11"/>
        <v>0</v>
      </c>
      <c r="AL9" s="48" t="b">
        <f t="shared" ca="1" si="11"/>
        <v>0</v>
      </c>
      <c r="AM9" s="48" t="b">
        <v>0</v>
      </c>
      <c r="AN9" s="48" t="b">
        <v>0</v>
      </c>
      <c r="AO9" s="48" t="b">
        <v>0</v>
      </c>
      <c r="AP9" s="101" t="b">
        <v>0</v>
      </c>
    </row>
    <row r="10" spans="1:42">
      <c r="A10" s="43"/>
      <c r="B10" s="44"/>
      <c r="C10" s="45"/>
      <c r="D10" s="45"/>
      <c r="E10" s="45"/>
      <c r="F10" s="45"/>
      <c r="G10" s="45"/>
      <c r="H10" s="46"/>
      <c r="I10" s="58"/>
      <c r="J10" s="59"/>
      <c r="K10" s="54"/>
      <c r="L10" s="47"/>
      <c r="M10" s="47"/>
      <c r="N10" s="48">
        <f>ROW()</f>
        <v>10</v>
      </c>
      <c r="O10" s="48" t="b">
        <f t="shared" si="0"/>
        <v>0</v>
      </c>
      <c r="P10" s="48" t="b">
        <f t="shared" ca="1" si="1"/>
        <v>0</v>
      </c>
      <c r="Q10" s="48">
        <f t="shared" si="2"/>
        <v>0</v>
      </c>
      <c r="R10" s="48" t="b">
        <f t="shared" si="3"/>
        <v>0</v>
      </c>
      <c r="S10" s="49"/>
      <c r="T10" s="48">
        <f t="shared" si="4"/>
        <v>9</v>
      </c>
      <c r="U10" s="48">
        <f t="shared" ca="1" si="5"/>
        <v>0</v>
      </c>
      <c r="V10" s="48">
        <f t="shared" ca="1" si="5"/>
        <v>0</v>
      </c>
      <c r="W10" s="48">
        <f t="shared" ca="1" si="5"/>
        <v>0</v>
      </c>
      <c r="X10" s="48" t="b">
        <f t="shared" ca="1" si="6"/>
        <v>0</v>
      </c>
      <c r="Y10" s="48" t="b">
        <f t="shared" ca="1" si="7"/>
        <v>0</v>
      </c>
      <c r="Z10" s="49"/>
      <c r="AA10" s="48">
        <f t="shared" ca="1" si="8"/>
        <v>0</v>
      </c>
      <c r="AB10" s="50">
        <f t="array" aca="1" ref="AB10" ca="1">INDEX(
  RawConnectionName,
  MATCH(
    TRUE,
    IF(
      MAX(
          NOT(COUNTIF(INDIRECT(ADDRESS(ConnectionHeaderRow,COLUMN())&amp;":"&amp;ADDRESS(ROW()-1,COLUMN())),RawConnectionName)) *
          RawConnectionReverseSortOrderConnectionSelect)
        =RawConnectionReverseSortOrder,
      TRUE,
      FALSE),
    0
  )
)</f>
        <v>0</v>
      </c>
      <c r="AC10" s="48">
        <f t="shared" ca="1" si="9"/>
        <v>0</v>
      </c>
      <c r="AD10" s="50">
        <f t="array" aca="1" ref="AD10" ca="1">INDEX(
  RawConnectionName,
  MATCH(
    TRUE,
    IF(
      MAX(
          NOT(COUNTIF(INDIRECT(ADDRESS(ConnectionHeaderRow,COLUMN())&amp;":"&amp;ADDRESS(ROW()-1,COLUMN())),RawConnectionName)) *
          RawConnectionReverseSortOrderSharedSelect)
        =RawConnectionReverseSortOrder,
      TRUE,
      FALSE),
    0
  )
)</f>
        <v>0</v>
      </c>
      <c r="AE10" s="100" t="b">
        <f t="shared" ca="1" si="12"/>
        <v>0</v>
      </c>
      <c r="AF10" s="48" t="b">
        <f t="shared" ca="1" si="10"/>
        <v>0</v>
      </c>
      <c r="AG10" s="48" t="b">
        <f t="shared" ca="1" si="10"/>
        <v>0</v>
      </c>
      <c r="AH10" s="48" t="b">
        <f t="shared" ca="1" si="10"/>
        <v>0</v>
      </c>
      <c r="AI10" s="48" t="b">
        <v>0</v>
      </c>
      <c r="AJ10" s="101" t="b">
        <v>0</v>
      </c>
      <c r="AK10" s="100" t="b">
        <f t="shared" ca="1" si="11"/>
        <v>0</v>
      </c>
      <c r="AL10" s="48" t="b">
        <f t="shared" ca="1" si="11"/>
        <v>0</v>
      </c>
      <c r="AM10" s="48" t="b">
        <v>0</v>
      </c>
      <c r="AN10" s="48" t="b">
        <v>0</v>
      </c>
      <c r="AO10" s="48" t="b">
        <v>0</v>
      </c>
      <c r="AP10" s="101" t="b">
        <v>0</v>
      </c>
    </row>
    <row r="11" spans="1:42">
      <c r="A11" s="43"/>
      <c r="B11" s="44"/>
      <c r="C11" s="45"/>
      <c r="D11" s="45"/>
      <c r="E11" s="45"/>
      <c r="F11" s="45"/>
      <c r="G11" s="45"/>
      <c r="H11" s="46"/>
      <c r="I11" s="58"/>
      <c r="J11" s="59"/>
      <c r="K11" s="54"/>
      <c r="L11" s="47"/>
      <c r="M11" s="47"/>
      <c r="N11" s="48">
        <f>ROW()</f>
        <v>11</v>
      </c>
      <c r="O11" s="48" t="b">
        <f t="shared" si="0"/>
        <v>0</v>
      </c>
      <c r="P11" s="48" t="b">
        <f t="shared" ca="1" si="1"/>
        <v>0</v>
      </c>
      <c r="Q11" s="48">
        <f t="shared" si="2"/>
        <v>0</v>
      </c>
      <c r="R11" s="48" t="b">
        <f t="shared" si="3"/>
        <v>0</v>
      </c>
      <c r="S11" s="49"/>
      <c r="T11" s="48">
        <f t="shared" si="4"/>
        <v>10</v>
      </c>
      <c r="U11" s="48">
        <f t="shared" ca="1" si="5"/>
        <v>0</v>
      </c>
      <c r="V11" s="48">
        <f t="shared" ca="1" si="5"/>
        <v>0</v>
      </c>
      <c r="W11" s="48">
        <f t="shared" ca="1" si="5"/>
        <v>0</v>
      </c>
      <c r="X11" s="48" t="b">
        <f t="shared" ca="1" si="6"/>
        <v>0</v>
      </c>
      <c r="Y11" s="48" t="b">
        <f t="shared" ca="1" si="7"/>
        <v>0</v>
      </c>
      <c r="Z11" s="49"/>
      <c r="AA11" s="48">
        <f t="shared" ca="1" si="8"/>
        <v>0</v>
      </c>
      <c r="AB11" s="50">
        <f t="array" aca="1" ref="AB11" ca="1">INDEX(
  RawConnectionName,
  MATCH(
    TRUE,
    IF(
      MAX(
          NOT(COUNTIF(INDIRECT(ADDRESS(ConnectionHeaderRow,COLUMN())&amp;":"&amp;ADDRESS(ROW()-1,COLUMN())),RawConnectionName)) *
          RawConnectionReverseSortOrderConnectionSelect)
        =RawConnectionReverseSortOrder,
      TRUE,
      FALSE),
    0
  )
)</f>
        <v>0</v>
      </c>
      <c r="AC11" s="48">
        <f t="shared" ca="1" si="9"/>
        <v>0</v>
      </c>
      <c r="AD11" s="50">
        <f t="array" aca="1" ref="AD11" ca="1">INDEX(
  RawConnectionName,
  MATCH(
    TRUE,
    IF(
      MAX(
          NOT(COUNTIF(INDIRECT(ADDRESS(ConnectionHeaderRow,COLUMN())&amp;":"&amp;ADDRESS(ROW()-1,COLUMN())),RawConnectionName)) *
          RawConnectionReverseSortOrderSharedSelect)
        =RawConnectionReverseSortOrder,
      TRUE,
      FALSE),
    0
  )
)</f>
        <v>0</v>
      </c>
      <c r="AE11" s="100" t="b">
        <f t="shared" ca="1" si="12"/>
        <v>0</v>
      </c>
      <c r="AF11" s="48" t="b">
        <f t="shared" ca="1" si="10"/>
        <v>0</v>
      </c>
      <c r="AG11" s="48" t="b">
        <f t="shared" ca="1" si="10"/>
        <v>0</v>
      </c>
      <c r="AH11" s="48" t="b">
        <f t="shared" ca="1" si="10"/>
        <v>0</v>
      </c>
      <c r="AI11" s="48" t="b">
        <v>0</v>
      </c>
      <c r="AJ11" s="101" t="b">
        <v>0</v>
      </c>
      <c r="AK11" s="100" t="b">
        <f t="shared" ca="1" si="11"/>
        <v>0</v>
      </c>
      <c r="AL11" s="48" t="b">
        <f t="shared" ca="1" si="11"/>
        <v>0</v>
      </c>
      <c r="AM11" s="48" t="b">
        <v>0</v>
      </c>
      <c r="AN11" s="48" t="b">
        <v>0</v>
      </c>
      <c r="AO11" s="48" t="b">
        <v>0</v>
      </c>
      <c r="AP11" s="101" t="b">
        <v>0</v>
      </c>
    </row>
    <row r="12" spans="1:42">
      <c r="A12" s="43"/>
      <c r="B12" s="44"/>
      <c r="C12" s="45"/>
      <c r="D12" s="45"/>
      <c r="E12" s="45"/>
      <c r="F12" s="45"/>
      <c r="G12" s="45"/>
      <c r="H12" s="46"/>
      <c r="I12" s="58"/>
      <c r="J12" s="59"/>
      <c r="K12" s="54"/>
      <c r="L12" s="47"/>
      <c r="M12" s="47"/>
      <c r="N12" s="48">
        <f>ROW()</f>
        <v>12</v>
      </c>
      <c r="O12" s="48" t="b">
        <f t="shared" si="0"/>
        <v>0</v>
      </c>
      <c r="P12" s="48" t="b">
        <f t="shared" ca="1" si="1"/>
        <v>0</v>
      </c>
      <c r="Q12" s="48">
        <f t="shared" si="2"/>
        <v>0</v>
      </c>
      <c r="R12" s="48" t="b">
        <f t="shared" si="3"/>
        <v>0</v>
      </c>
      <c r="S12" s="49"/>
      <c r="T12" s="48">
        <f t="shared" si="4"/>
        <v>11</v>
      </c>
      <c r="U12" s="48">
        <f t="shared" ca="1" si="5"/>
        <v>0</v>
      </c>
      <c r="V12" s="48">
        <f t="shared" ca="1" si="5"/>
        <v>0</v>
      </c>
      <c r="W12" s="48">
        <f t="shared" ca="1" si="5"/>
        <v>0</v>
      </c>
      <c r="X12" s="48" t="b">
        <f t="shared" ca="1" si="6"/>
        <v>0</v>
      </c>
      <c r="Y12" s="48" t="b">
        <f t="shared" ca="1" si="7"/>
        <v>0</v>
      </c>
      <c r="Z12" s="49"/>
      <c r="AA12" s="48">
        <f t="shared" ca="1" si="8"/>
        <v>0</v>
      </c>
      <c r="AB12" s="50">
        <f t="array" aca="1" ref="AB12" ca="1">INDEX(
  RawConnectionName,
  MATCH(
    TRUE,
    IF(
      MAX(
          NOT(COUNTIF(INDIRECT(ADDRESS(ConnectionHeaderRow,COLUMN())&amp;":"&amp;ADDRESS(ROW()-1,COLUMN())),RawConnectionName)) *
          RawConnectionReverseSortOrderConnectionSelect)
        =RawConnectionReverseSortOrder,
      TRUE,
      FALSE),
    0
  )
)</f>
        <v>0</v>
      </c>
      <c r="AC12" s="48">
        <f t="shared" ca="1" si="9"/>
        <v>0</v>
      </c>
      <c r="AD12" s="50">
        <f t="array" aca="1" ref="AD12" ca="1">INDEX(
  RawConnectionName,
  MATCH(
    TRUE,
    IF(
      MAX(
          NOT(COUNTIF(INDIRECT(ADDRESS(ConnectionHeaderRow,COLUMN())&amp;":"&amp;ADDRESS(ROW()-1,COLUMN())),RawConnectionName)) *
          RawConnectionReverseSortOrderSharedSelect)
        =RawConnectionReverseSortOrder,
      TRUE,
      FALSE),
    0
  )
)</f>
        <v>0</v>
      </c>
      <c r="AE12" s="100" t="b">
        <f t="shared" ca="1" si="12"/>
        <v>0</v>
      </c>
      <c r="AF12" s="48" t="b">
        <f t="shared" ca="1" si="10"/>
        <v>0</v>
      </c>
      <c r="AG12" s="48" t="b">
        <f t="shared" ca="1" si="10"/>
        <v>0</v>
      </c>
      <c r="AH12" s="48" t="b">
        <f t="shared" ca="1" si="10"/>
        <v>0</v>
      </c>
      <c r="AI12" s="48" t="b">
        <v>0</v>
      </c>
      <c r="AJ12" s="101" t="b">
        <v>0</v>
      </c>
      <c r="AK12" s="100" t="b">
        <f t="shared" ca="1" si="11"/>
        <v>0</v>
      </c>
      <c r="AL12" s="48" t="b">
        <f t="shared" ca="1" si="11"/>
        <v>0</v>
      </c>
      <c r="AM12" s="48" t="b">
        <v>0</v>
      </c>
      <c r="AN12" s="48" t="b">
        <v>0</v>
      </c>
      <c r="AO12" s="48" t="b">
        <v>0</v>
      </c>
      <c r="AP12" s="101" t="b">
        <v>0</v>
      </c>
    </row>
    <row r="13" spans="1:42">
      <c r="A13" s="43"/>
      <c r="B13" s="44"/>
      <c r="C13" s="45"/>
      <c r="D13" s="45"/>
      <c r="E13" s="45"/>
      <c r="F13" s="45"/>
      <c r="G13" s="45"/>
      <c r="H13" s="46"/>
      <c r="I13" s="58"/>
      <c r="J13" s="59"/>
      <c r="K13" s="54"/>
      <c r="L13" s="47"/>
      <c r="M13" s="47"/>
      <c r="N13" s="48">
        <f>ROW()</f>
        <v>13</v>
      </c>
      <c r="O13" s="48" t="b">
        <f t="shared" si="0"/>
        <v>0</v>
      </c>
      <c r="P13" s="48" t="b">
        <f t="shared" ca="1" si="1"/>
        <v>0</v>
      </c>
      <c r="Q13" s="48">
        <f t="shared" si="2"/>
        <v>0</v>
      </c>
      <c r="R13" s="48" t="b">
        <f t="shared" si="3"/>
        <v>0</v>
      </c>
      <c r="S13" s="49"/>
      <c r="T13" s="48">
        <f t="shared" si="4"/>
        <v>12</v>
      </c>
      <c r="U13" s="48">
        <f t="shared" ca="1" si="5"/>
        <v>0</v>
      </c>
      <c r="V13" s="48">
        <f t="shared" ca="1" si="5"/>
        <v>0</v>
      </c>
      <c r="W13" s="48">
        <f t="shared" ca="1" si="5"/>
        <v>0</v>
      </c>
      <c r="X13" s="48" t="b">
        <f t="shared" ca="1" si="6"/>
        <v>0</v>
      </c>
      <c r="Y13" s="48" t="b">
        <f t="shared" ca="1" si="7"/>
        <v>0</v>
      </c>
      <c r="Z13" s="49"/>
      <c r="AA13" s="48">
        <f t="shared" ca="1" si="8"/>
        <v>0</v>
      </c>
      <c r="AB13" s="50">
        <f t="array" aca="1" ref="AB13" ca="1">INDEX(
  RawConnectionName,
  MATCH(
    TRUE,
    IF(
      MAX(
          NOT(COUNTIF(INDIRECT(ADDRESS(ConnectionHeaderRow,COLUMN())&amp;":"&amp;ADDRESS(ROW()-1,COLUMN())),RawConnectionName)) *
          RawConnectionReverseSortOrderConnectionSelect)
        =RawConnectionReverseSortOrder,
      TRUE,
      FALSE),
    0
  )
)</f>
        <v>0</v>
      </c>
      <c r="AC13" s="48">
        <f t="shared" ca="1" si="9"/>
        <v>0</v>
      </c>
      <c r="AD13" s="50">
        <f t="array" aca="1" ref="AD13" ca="1">INDEX(
  RawConnectionName,
  MATCH(
    TRUE,
    IF(
      MAX(
          NOT(COUNTIF(INDIRECT(ADDRESS(ConnectionHeaderRow,COLUMN())&amp;":"&amp;ADDRESS(ROW()-1,COLUMN())),RawConnectionName)) *
          RawConnectionReverseSortOrderSharedSelect)
        =RawConnectionReverseSortOrder,
      TRUE,
      FALSE),
    0
  )
)</f>
        <v>0</v>
      </c>
      <c r="AE13" s="100" t="b">
        <f t="shared" ca="1" si="12"/>
        <v>0</v>
      </c>
      <c r="AF13" s="48" t="b">
        <f t="shared" ca="1" si="10"/>
        <v>0</v>
      </c>
      <c r="AG13" s="48" t="b">
        <f t="shared" ca="1" si="10"/>
        <v>0</v>
      </c>
      <c r="AH13" s="48" t="b">
        <f t="shared" ca="1" si="10"/>
        <v>0</v>
      </c>
      <c r="AI13" s="48" t="b">
        <v>0</v>
      </c>
      <c r="AJ13" s="101" t="b">
        <v>0</v>
      </c>
      <c r="AK13" s="100" t="b">
        <f t="shared" ca="1" si="11"/>
        <v>0</v>
      </c>
      <c r="AL13" s="48" t="b">
        <f t="shared" ca="1" si="11"/>
        <v>0</v>
      </c>
      <c r="AM13" s="48" t="b">
        <v>0</v>
      </c>
      <c r="AN13" s="48" t="b">
        <v>0</v>
      </c>
      <c r="AO13" s="48" t="b">
        <v>0</v>
      </c>
      <c r="AP13" s="101" t="b">
        <v>0</v>
      </c>
    </row>
    <row r="14" spans="1:42">
      <c r="A14" s="43"/>
      <c r="B14" s="44"/>
      <c r="C14" s="45"/>
      <c r="D14" s="45"/>
      <c r="E14" s="45"/>
      <c r="F14" s="45"/>
      <c r="G14" s="45"/>
      <c r="H14" s="46"/>
      <c r="I14" s="58"/>
      <c r="J14" s="59"/>
      <c r="K14" s="54"/>
      <c r="L14" s="47"/>
      <c r="M14" s="47"/>
      <c r="N14" s="48">
        <f>ROW()</f>
        <v>14</v>
      </c>
      <c r="O14" s="48" t="b">
        <f t="shared" si="0"/>
        <v>0</v>
      </c>
      <c r="P14" s="48" t="b">
        <f t="shared" ca="1" si="1"/>
        <v>0</v>
      </c>
      <c r="Q14" s="48">
        <f t="shared" si="2"/>
        <v>0</v>
      </c>
      <c r="R14" s="48" t="b">
        <f t="shared" si="3"/>
        <v>0</v>
      </c>
      <c r="S14" s="49"/>
      <c r="T14" s="48">
        <f t="shared" si="4"/>
        <v>13</v>
      </c>
      <c r="U14" s="48">
        <f t="shared" ca="1" si="5"/>
        <v>0</v>
      </c>
      <c r="V14" s="48">
        <f t="shared" ca="1" si="5"/>
        <v>0</v>
      </c>
      <c r="W14" s="48">
        <f t="shared" ca="1" si="5"/>
        <v>0</v>
      </c>
      <c r="X14" s="48" t="b">
        <f t="shared" ca="1" si="6"/>
        <v>0</v>
      </c>
      <c r="Y14" s="48" t="b">
        <f t="shared" ca="1" si="7"/>
        <v>0</v>
      </c>
      <c r="Z14" s="49"/>
      <c r="AA14" s="48">
        <f t="shared" ca="1" si="8"/>
        <v>0</v>
      </c>
      <c r="AB14" s="50">
        <f t="array" aca="1" ref="AB14" ca="1">INDEX(
  RawConnectionName,
  MATCH(
    TRUE,
    IF(
      MAX(
          NOT(COUNTIF(INDIRECT(ADDRESS(ConnectionHeaderRow,COLUMN())&amp;":"&amp;ADDRESS(ROW()-1,COLUMN())),RawConnectionName)) *
          RawConnectionReverseSortOrderConnectionSelect)
        =RawConnectionReverseSortOrder,
      TRUE,
      FALSE),
    0
  )
)</f>
        <v>0</v>
      </c>
      <c r="AC14" s="48">
        <f t="shared" ca="1" si="9"/>
        <v>0</v>
      </c>
      <c r="AD14" s="50">
        <f t="array" aca="1" ref="AD14" ca="1">INDEX(
  RawConnectionName,
  MATCH(
    TRUE,
    IF(
      MAX(
          NOT(COUNTIF(INDIRECT(ADDRESS(ConnectionHeaderRow,COLUMN())&amp;":"&amp;ADDRESS(ROW()-1,COLUMN())),RawConnectionName)) *
          RawConnectionReverseSortOrderSharedSelect)
        =RawConnectionReverseSortOrder,
      TRUE,
      FALSE),
    0
  )
)</f>
        <v>0</v>
      </c>
      <c r="AE14" s="100" t="b">
        <f t="shared" ca="1" si="12"/>
        <v>0</v>
      </c>
      <c r="AF14" s="48" t="b">
        <f t="shared" ca="1" si="10"/>
        <v>0</v>
      </c>
      <c r="AG14" s="48" t="b">
        <f t="shared" ca="1" si="10"/>
        <v>0</v>
      </c>
      <c r="AH14" s="48" t="b">
        <f t="shared" ca="1" si="10"/>
        <v>0</v>
      </c>
      <c r="AI14" s="48" t="b">
        <v>0</v>
      </c>
      <c r="AJ14" s="101" t="b">
        <v>0</v>
      </c>
      <c r="AK14" s="100" t="b">
        <f t="shared" ca="1" si="11"/>
        <v>0</v>
      </c>
      <c r="AL14" s="48" t="b">
        <f t="shared" ca="1" si="11"/>
        <v>0</v>
      </c>
      <c r="AM14" s="48" t="b">
        <v>0</v>
      </c>
      <c r="AN14" s="48" t="b">
        <v>0</v>
      </c>
      <c r="AO14" s="48" t="b">
        <v>0</v>
      </c>
      <c r="AP14" s="101" t="b">
        <v>0</v>
      </c>
    </row>
    <row r="15" spans="1:42">
      <c r="A15" s="43"/>
      <c r="B15" s="44"/>
      <c r="C15" s="45"/>
      <c r="D15" s="45"/>
      <c r="E15" s="45"/>
      <c r="F15" s="45"/>
      <c r="G15" s="45"/>
      <c r="H15" s="46"/>
      <c r="I15" s="58"/>
      <c r="J15" s="59"/>
      <c r="K15" s="54"/>
      <c r="L15" s="47"/>
      <c r="M15" s="47"/>
      <c r="N15" s="48">
        <f>ROW()</f>
        <v>15</v>
      </c>
      <c r="O15" s="48" t="b">
        <f t="shared" si="0"/>
        <v>0</v>
      </c>
      <c r="P15" s="48" t="b">
        <f t="shared" ca="1" si="1"/>
        <v>0</v>
      </c>
      <c r="Q15" s="48">
        <f t="shared" si="2"/>
        <v>0</v>
      </c>
      <c r="R15" s="48" t="b">
        <f t="shared" si="3"/>
        <v>0</v>
      </c>
      <c r="S15" s="49"/>
      <c r="T15" s="48">
        <f t="shared" si="4"/>
        <v>14</v>
      </c>
      <c r="U15" s="48">
        <f t="shared" ca="1" si="5"/>
        <v>0</v>
      </c>
      <c r="V15" s="48">
        <f t="shared" ca="1" si="5"/>
        <v>0</v>
      </c>
      <c r="W15" s="48">
        <f t="shared" ca="1" si="5"/>
        <v>0</v>
      </c>
      <c r="X15" s="48" t="b">
        <f t="shared" ca="1" si="6"/>
        <v>0</v>
      </c>
      <c r="Y15" s="48" t="b">
        <f t="shared" ca="1" si="7"/>
        <v>0</v>
      </c>
      <c r="Z15" s="49"/>
      <c r="AA15" s="48">
        <f t="shared" ca="1" si="8"/>
        <v>0</v>
      </c>
      <c r="AB15" s="50">
        <f t="array" aca="1" ref="AB15" ca="1">INDEX(
  RawConnectionName,
  MATCH(
    TRUE,
    IF(
      MAX(
          NOT(COUNTIF(INDIRECT(ADDRESS(ConnectionHeaderRow,COLUMN())&amp;":"&amp;ADDRESS(ROW()-1,COLUMN())),RawConnectionName)) *
          RawConnectionReverseSortOrderConnectionSelect)
        =RawConnectionReverseSortOrder,
      TRUE,
      FALSE),
    0
  )
)</f>
        <v>0</v>
      </c>
      <c r="AC15" s="48">
        <f t="shared" ca="1" si="9"/>
        <v>0</v>
      </c>
      <c r="AD15" s="50">
        <f t="array" aca="1" ref="AD15" ca="1">INDEX(
  RawConnectionName,
  MATCH(
    TRUE,
    IF(
      MAX(
          NOT(COUNTIF(INDIRECT(ADDRESS(ConnectionHeaderRow,COLUMN())&amp;":"&amp;ADDRESS(ROW()-1,COLUMN())),RawConnectionName)) *
          RawConnectionReverseSortOrderSharedSelect)
        =RawConnectionReverseSortOrder,
      TRUE,
      FALSE),
    0
  )
)</f>
        <v>0</v>
      </c>
      <c r="AE15" s="100" t="b">
        <f t="shared" ca="1" si="12"/>
        <v>0</v>
      </c>
      <c r="AF15" s="48" t="b">
        <f t="shared" ca="1" si="10"/>
        <v>0</v>
      </c>
      <c r="AG15" s="48" t="b">
        <f t="shared" ca="1" si="10"/>
        <v>0</v>
      </c>
      <c r="AH15" s="48" t="b">
        <f t="shared" ca="1" si="10"/>
        <v>0</v>
      </c>
      <c r="AI15" s="48" t="b">
        <v>0</v>
      </c>
      <c r="AJ15" s="101" t="b">
        <v>0</v>
      </c>
      <c r="AK15" s="100" t="b">
        <f t="shared" ca="1" si="11"/>
        <v>0</v>
      </c>
      <c r="AL15" s="48" t="b">
        <f t="shared" ca="1" si="11"/>
        <v>0</v>
      </c>
      <c r="AM15" s="48" t="b">
        <v>0</v>
      </c>
      <c r="AN15" s="48" t="b">
        <v>0</v>
      </c>
      <c r="AO15" s="48" t="b">
        <v>0</v>
      </c>
      <c r="AP15" s="101" t="b">
        <v>0</v>
      </c>
    </row>
    <row r="16" spans="1:42">
      <c r="A16" s="43"/>
      <c r="B16" s="44"/>
      <c r="C16" s="45"/>
      <c r="D16" s="45"/>
      <c r="E16" s="45"/>
      <c r="F16" s="45"/>
      <c r="G16" s="45"/>
      <c r="H16" s="46"/>
      <c r="I16" s="58"/>
      <c r="J16" s="59"/>
      <c r="K16" s="54"/>
      <c r="L16" s="47"/>
      <c r="M16" s="47"/>
      <c r="N16" s="48">
        <f>ROW()</f>
        <v>16</v>
      </c>
      <c r="O16" s="48" t="b">
        <f t="shared" si="0"/>
        <v>0</v>
      </c>
      <c r="P16" s="48" t="b">
        <f t="shared" ca="1" si="1"/>
        <v>0</v>
      </c>
      <c r="Q16" s="48">
        <f t="shared" si="2"/>
        <v>0</v>
      </c>
      <c r="R16" s="48" t="b">
        <f t="shared" si="3"/>
        <v>0</v>
      </c>
      <c r="S16" s="49"/>
      <c r="T16" s="48">
        <f t="shared" si="4"/>
        <v>15</v>
      </c>
      <c r="U16" s="48">
        <f t="shared" ca="1" si="5"/>
        <v>0</v>
      </c>
      <c r="V16" s="48">
        <f t="shared" ca="1" si="5"/>
        <v>0</v>
      </c>
      <c r="W16" s="48">
        <f t="shared" ca="1" si="5"/>
        <v>0</v>
      </c>
      <c r="X16" s="48" t="b">
        <f t="shared" ca="1" si="6"/>
        <v>0</v>
      </c>
      <c r="Y16" s="48" t="b">
        <f t="shared" ca="1" si="7"/>
        <v>0</v>
      </c>
      <c r="Z16" s="49"/>
      <c r="AA16" s="48">
        <f t="shared" ca="1" si="8"/>
        <v>0</v>
      </c>
      <c r="AB16" s="50">
        <f t="array" aca="1" ref="AB16" ca="1">INDEX(
  RawConnectionName,
  MATCH(
    TRUE,
    IF(
      MAX(
          NOT(COUNTIF(INDIRECT(ADDRESS(ConnectionHeaderRow,COLUMN())&amp;":"&amp;ADDRESS(ROW()-1,COLUMN())),RawConnectionName)) *
          RawConnectionReverseSortOrderConnectionSelect)
        =RawConnectionReverseSortOrder,
      TRUE,
      FALSE),
    0
  )
)</f>
        <v>0</v>
      </c>
      <c r="AC16" s="48">
        <f t="shared" ca="1" si="9"/>
        <v>0</v>
      </c>
      <c r="AD16" s="50">
        <f t="array" aca="1" ref="AD16" ca="1">INDEX(
  RawConnectionName,
  MATCH(
    TRUE,
    IF(
      MAX(
          NOT(COUNTIF(INDIRECT(ADDRESS(ConnectionHeaderRow,COLUMN())&amp;":"&amp;ADDRESS(ROW()-1,COLUMN())),RawConnectionName)) *
          RawConnectionReverseSortOrderSharedSelect)
        =RawConnectionReverseSortOrder,
      TRUE,
      FALSE),
    0
  )
)</f>
        <v>0</v>
      </c>
      <c r="AE16" s="100" t="b">
        <f t="shared" ca="1" si="12"/>
        <v>0</v>
      </c>
      <c r="AF16" s="48" t="b">
        <f t="shared" ca="1" si="10"/>
        <v>0</v>
      </c>
      <c r="AG16" s="48" t="b">
        <f t="shared" ca="1" si="10"/>
        <v>0</v>
      </c>
      <c r="AH16" s="48" t="b">
        <f t="shared" ca="1" si="10"/>
        <v>0</v>
      </c>
      <c r="AI16" s="48" t="b">
        <v>0</v>
      </c>
      <c r="AJ16" s="101" t="b">
        <v>0</v>
      </c>
      <c r="AK16" s="100" t="b">
        <f t="shared" ca="1" si="11"/>
        <v>0</v>
      </c>
      <c r="AL16" s="48" t="b">
        <f t="shared" ca="1" si="11"/>
        <v>0</v>
      </c>
      <c r="AM16" s="48" t="b">
        <v>0</v>
      </c>
      <c r="AN16" s="48" t="b">
        <v>0</v>
      </c>
      <c r="AO16" s="48" t="b">
        <v>0</v>
      </c>
      <c r="AP16" s="101" t="b">
        <v>0</v>
      </c>
    </row>
    <row r="17" spans="1:42">
      <c r="A17" s="43"/>
      <c r="B17" s="44"/>
      <c r="C17" s="45"/>
      <c r="D17" s="45"/>
      <c r="E17" s="45"/>
      <c r="F17" s="45"/>
      <c r="G17" s="45"/>
      <c r="H17" s="46"/>
      <c r="I17" s="58"/>
      <c r="J17" s="59"/>
      <c r="K17" s="54"/>
      <c r="L17" s="47"/>
      <c r="M17" s="47"/>
      <c r="N17" s="48">
        <f>ROW()</f>
        <v>17</v>
      </c>
      <c r="O17" s="48" t="b">
        <f t="shared" si="0"/>
        <v>0</v>
      </c>
      <c r="P17" s="48" t="b">
        <f t="shared" ca="1" si="1"/>
        <v>0</v>
      </c>
      <c r="Q17" s="48">
        <f t="shared" si="2"/>
        <v>0</v>
      </c>
      <c r="R17" s="48" t="b">
        <f t="shared" si="3"/>
        <v>0</v>
      </c>
      <c r="S17" s="49"/>
      <c r="T17" s="48">
        <f t="shared" si="4"/>
        <v>16</v>
      </c>
      <c r="U17" s="48">
        <f t="shared" ca="1" si="5"/>
        <v>0</v>
      </c>
      <c r="V17" s="48">
        <f t="shared" ca="1" si="5"/>
        <v>0</v>
      </c>
      <c r="W17" s="48">
        <f t="shared" ca="1" si="5"/>
        <v>0</v>
      </c>
      <c r="X17" s="48" t="b">
        <f t="shared" ca="1" si="6"/>
        <v>0</v>
      </c>
      <c r="Y17" s="48" t="b">
        <f t="shared" ca="1" si="7"/>
        <v>0</v>
      </c>
      <c r="Z17" s="49"/>
      <c r="AA17" s="48">
        <f t="shared" ca="1" si="8"/>
        <v>0</v>
      </c>
      <c r="AB17" s="50">
        <f t="array" aca="1" ref="AB17" ca="1">INDEX(
  RawConnectionName,
  MATCH(
    TRUE,
    IF(
      MAX(
          NOT(COUNTIF(INDIRECT(ADDRESS(ConnectionHeaderRow,COLUMN())&amp;":"&amp;ADDRESS(ROW()-1,COLUMN())),RawConnectionName)) *
          RawConnectionReverseSortOrderConnectionSelect)
        =RawConnectionReverseSortOrder,
      TRUE,
      FALSE),
    0
  )
)</f>
        <v>0</v>
      </c>
      <c r="AC17" s="48">
        <f t="shared" ca="1" si="9"/>
        <v>0</v>
      </c>
      <c r="AD17" s="50">
        <f t="array" aca="1" ref="AD17" ca="1">INDEX(
  RawConnectionName,
  MATCH(
    TRUE,
    IF(
      MAX(
          NOT(COUNTIF(INDIRECT(ADDRESS(ConnectionHeaderRow,COLUMN())&amp;":"&amp;ADDRESS(ROW()-1,COLUMN())),RawConnectionName)) *
          RawConnectionReverseSortOrderSharedSelect)
        =RawConnectionReverseSortOrder,
      TRUE,
      FALSE),
    0
  )
)</f>
        <v>0</v>
      </c>
      <c r="AE17" s="100" t="b">
        <f t="shared" ca="1" si="12"/>
        <v>0</v>
      </c>
      <c r="AF17" s="48" t="b">
        <f t="shared" ca="1" si="10"/>
        <v>0</v>
      </c>
      <c r="AG17" s="48" t="b">
        <f t="shared" ca="1" si="10"/>
        <v>0</v>
      </c>
      <c r="AH17" s="48" t="b">
        <f t="shared" ca="1" si="10"/>
        <v>0</v>
      </c>
      <c r="AI17" s="48" t="b">
        <v>0</v>
      </c>
      <c r="AJ17" s="101" t="b">
        <v>0</v>
      </c>
      <c r="AK17" s="100" t="b">
        <f t="shared" ca="1" si="11"/>
        <v>0</v>
      </c>
      <c r="AL17" s="48" t="b">
        <f t="shared" ca="1" si="11"/>
        <v>0</v>
      </c>
      <c r="AM17" s="48" t="b">
        <v>0</v>
      </c>
      <c r="AN17" s="48" t="b">
        <v>0</v>
      </c>
      <c r="AO17" s="48" t="b">
        <v>0</v>
      </c>
      <c r="AP17" s="101" t="b">
        <v>0</v>
      </c>
    </row>
    <row r="18" spans="1:42">
      <c r="A18" s="43"/>
      <c r="B18" s="44"/>
      <c r="C18" s="45"/>
      <c r="D18" s="45"/>
      <c r="E18" s="45"/>
      <c r="F18" s="45"/>
      <c r="G18" s="45"/>
      <c r="H18" s="46"/>
      <c r="I18" s="58"/>
      <c r="J18" s="59"/>
      <c r="K18" s="54"/>
      <c r="L18" s="47"/>
      <c r="M18" s="47"/>
      <c r="N18" s="48">
        <f>ROW()</f>
        <v>18</v>
      </c>
      <c r="O18" s="48" t="b">
        <f t="shared" si="0"/>
        <v>0</v>
      </c>
      <c r="P18" s="48" t="b">
        <f t="shared" ca="1" si="1"/>
        <v>0</v>
      </c>
      <c r="Q18" s="48">
        <f t="shared" si="2"/>
        <v>0</v>
      </c>
      <c r="R18" s="48" t="b">
        <f t="shared" si="3"/>
        <v>0</v>
      </c>
      <c r="S18" s="49"/>
      <c r="T18" s="48">
        <f t="shared" si="4"/>
        <v>17</v>
      </c>
      <c r="U18" s="48">
        <f t="shared" ca="1" si="5"/>
        <v>0</v>
      </c>
      <c r="V18" s="48">
        <f t="shared" ca="1" si="5"/>
        <v>0</v>
      </c>
      <c r="W18" s="48">
        <f t="shared" ca="1" si="5"/>
        <v>0</v>
      </c>
      <c r="X18" s="48" t="b">
        <f t="shared" ca="1" si="6"/>
        <v>0</v>
      </c>
      <c r="Y18" s="48" t="b">
        <f t="shared" ca="1" si="7"/>
        <v>0</v>
      </c>
      <c r="Z18" s="49"/>
      <c r="AA18" s="48">
        <f t="shared" ca="1" si="8"/>
        <v>0</v>
      </c>
      <c r="AB18" s="50">
        <f t="array" aca="1" ref="AB18" ca="1">INDEX(
  RawConnectionName,
  MATCH(
    TRUE,
    IF(
      MAX(
          NOT(COUNTIF(INDIRECT(ADDRESS(ConnectionHeaderRow,COLUMN())&amp;":"&amp;ADDRESS(ROW()-1,COLUMN())),RawConnectionName)) *
          RawConnectionReverseSortOrderConnectionSelect)
        =RawConnectionReverseSortOrder,
      TRUE,
      FALSE),
    0
  )
)</f>
        <v>0</v>
      </c>
      <c r="AC18" s="48">
        <f t="shared" ca="1" si="9"/>
        <v>0</v>
      </c>
      <c r="AD18" s="50">
        <f t="array" aca="1" ref="AD18" ca="1">INDEX(
  RawConnectionName,
  MATCH(
    TRUE,
    IF(
      MAX(
          NOT(COUNTIF(INDIRECT(ADDRESS(ConnectionHeaderRow,COLUMN())&amp;":"&amp;ADDRESS(ROW()-1,COLUMN())),RawConnectionName)) *
          RawConnectionReverseSortOrderSharedSelect)
        =RawConnectionReverseSortOrder,
      TRUE,
      FALSE),
    0
  )
)</f>
        <v>0</v>
      </c>
      <c r="AE18" s="100" t="b">
        <f t="shared" ca="1" si="12"/>
        <v>0</v>
      </c>
      <c r="AF18" s="48" t="b">
        <f t="shared" ca="1" si="10"/>
        <v>0</v>
      </c>
      <c r="AG18" s="48" t="b">
        <f t="shared" ca="1" si="10"/>
        <v>0</v>
      </c>
      <c r="AH18" s="48" t="b">
        <f t="shared" ca="1" si="10"/>
        <v>0</v>
      </c>
      <c r="AI18" s="48" t="b">
        <v>0</v>
      </c>
      <c r="AJ18" s="101" t="b">
        <v>0</v>
      </c>
      <c r="AK18" s="100" t="b">
        <f t="shared" ca="1" si="11"/>
        <v>0</v>
      </c>
      <c r="AL18" s="48" t="b">
        <f t="shared" ca="1" si="11"/>
        <v>0</v>
      </c>
      <c r="AM18" s="48" t="b">
        <v>0</v>
      </c>
      <c r="AN18" s="48" t="b">
        <v>0</v>
      </c>
      <c r="AO18" s="48" t="b">
        <v>0</v>
      </c>
      <c r="AP18" s="101" t="b">
        <v>0</v>
      </c>
    </row>
    <row r="19" spans="1:42">
      <c r="A19" s="43"/>
      <c r="B19" s="44"/>
      <c r="C19" s="45"/>
      <c r="D19" s="45"/>
      <c r="E19" s="45"/>
      <c r="F19" s="45"/>
      <c r="G19" s="45"/>
      <c r="H19" s="46"/>
      <c r="I19" s="58"/>
      <c r="J19" s="59"/>
      <c r="K19" s="54"/>
      <c r="L19" s="47"/>
      <c r="M19" s="47"/>
      <c r="N19" s="48">
        <f>ROW()</f>
        <v>19</v>
      </c>
      <c r="O19" s="48" t="b">
        <f t="shared" si="0"/>
        <v>0</v>
      </c>
      <c r="P19" s="48" t="b">
        <f t="shared" ca="1" si="1"/>
        <v>0</v>
      </c>
      <c r="Q19" s="48">
        <f t="shared" si="2"/>
        <v>0</v>
      </c>
      <c r="R19" s="48" t="b">
        <f t="shared" si="3"/>
        <v>0</v>
      </c>
      <c r="S19" s="49"/>
      <c r="T19" s="48">
        <f t="shared" si="4"/>
        <v>18</v>
      </c>
      <c r="U19" s="48">
        <f t="shared" ca="1" si="5"/>
        <v>0</v>
      </c>
      <c r="V19" s="48">
        <f t="shared" ca="1" si="5"/>
        <v>0</v>
      </c>
      <c r="W19" s="48">
        <f t="shared" ca="1" si="5"/>
        <v>0</v>
      </c>
      <c r="X19" s="48" t="b">
        <f t="shared" ca="1" si="6"/>
        <v>0</v>
      </c>
      <c r="Y19" s="48" t="b">
        <f t="shared" ca="1" si="7"/>
        <v>0</v>
      </c>
      <c r="Z19" s="49"/>
      <c r="AA19" s="48">
        <f t="shared" ca="1" si="8"/>
        <v>0</v>
      </c>
      <c r="AB19" s="50">
        <f t="array" aca="1" ref="AB19" ca="1">INDEX(
  RawConnectionName,
  MATCH(
    TRUE,
    IF(
      MAX(
          NOT(COUNTIF(INDIRECT(ADDRESS(ConnectionHeaderRow,COLUMN())&amp;":"&amp;ADDRESS(ROW()-1,COLUMN())),RawConnectionName)) *
          RawConnectionReverseSortOrderConnectionSelect)
        =RawConnectionReverseSortOrder,
      TRUE,
      FALSE),
    0
  )
)</f>
        <v>0</v>
      </c>
      <c r="AC19" s="48">
        <f t="shared" ca="1" si="9"/>
        <v>0</v>
      </c>
      <c r="AD19" s="50">
        <f t="array" aca="1" ref="AD19" ca="1">INDEX(
  RawConnectionName,
  MATCH(
    TRUE,
    IF(
      MAX(
          NOT(COUNTIF(INDIRECT(ADDRESS(ConnectionHeaderRow,COLUMN())&amp;":"&amp;ADDRESS(ROW()-1,COLUMN())),RawConnectionName)) *
          RawConnectionReverseSortOrderSharedSelect)
        =RawConnectionReverseSortOrder,
      TRUE,
      FALSE),
    0
  )
)</f>
        <v>0</v>
      </c>
      <c r="AE19" s="100" t="b">
        <f t="shared" ca="1" si="12"/>
        <v>0</v>
      </c>
      <c r="AF19" s="48" t="b">
        <f t="shared" ca="1" si="10"/>
        <v>0</v>
      </c>
      <c r="AG19" s="48" t="b">
        <f t="shared" ca="1" si="10"/>
        <v>0</v>
      </c>
      <c r="AH19" s="48" t="b">
        <f t="shared" ca="1" si="10"/>
        <v>0</v>
      </c>
      <c r="AI19" s="48" t="b">
        <v>0</v>
      </c>
      <c r="AJ19" s="101" t="b">
        <v>0</v>
      </c>
      <c r="AK19" s="100" t="b">
        <f t="shared" ca="1" si="11"/>
        <v>0</v>
      </c>
      <c r="AL19" s="48" t="b">
        <f t="shared" ca="1" si="11"/>
        <v>0</v>
      </c>
      <c r="AM19" s="48" t="b">
        <v>0</v>
      </c>
      <c r="AN19" s="48" t="b">
        <v>0</v>
      </c>
      <c r="AO19" s="48" t="b">
        <v>0</v>
      </c>
      <c r="AP19" s="101" t="b">
        <v>0</v>
      </c>
    </row>
    <row r="20" spans="1:42">
      <c r="A20" s="43"/>
      <c r="B20" s="44"/>
      <c r="C20" s="45"/>
      <c r="D20" s="45"/>
      <c r="E20" s="45"/>
      <c r="F20" s="45"/>
      <c r="G20" s="45"/>
      <c r="H20" s="46"/>
      <c r="I20" s="58"/>
      <c r="J20" s="59"/>
      <c r="K20" s="54"/>
      <c r="L20" s="47"/>
      <c r="M20" s="47"/>
      <c r="N20" s="48">
        <f>ROW()</f>
        <v>20</v>
      </c>
      <c r="O20" s="48" t="b">
        <f t="shared" si="0"/>
        <v>0</v>
      </c>
      <c r="P20" s="48" t="b">
        <f t="shared" ca="1" si="1"/>
        <v>0</v>
      </c>
      <c r="Q20" s="48">
        <f t="shared" si="2"/>
        <v>0</v>
      </c>
      <c r="R20" s="48" t="b">
        <f t="shared" si="3"/>
        <v>0</v>
      </c>
      <c r="S20" s="49"/>
      <c r="T20" s="48">
        <f t="shared" si="4"/>
        <v>19</v>
      </c>
      <c r="U20" s="48">
        <f t="shared" ca="1" si="5"/>
        <v>0</v>
      </c>
      <c r="V20" s="48">
        <f t="shared" ca="1" si="5"/>
        <v>0</v>
      </c>
      <c r="W20" s="48">
        <f t="shared" ca="1" si="5"/>
        <v>0</v>
      </c>
      <c r="X20" s="48" t="b">
        <f t="shared" ca="1" si="6"/>
        <v>0</v>
      </c>
      <c r="Y20" s="48" t="b">
        <f t="shared" ca="1" si="7"/>
        <v>0</v>
      </c>
      <c r="Z20" s="49"/>
      <c r="AA20" s="48">
        <f t="shared" ca="1" si="8"/>
        <v>0</v>
      </c>
      <c r="AB20" s="50">
        <f t="array" aca="1" ref="AB20" ca="1">INDEX(
  RawConnectionName,
  MATCH(
    TRUE,
    IF(
      MAX(
          NOT(COUNTIF(INDIRECT(ADDRESS(ConnectionHeaderRow,COLUMN())&amp;":"&amp;ADDRESS(ROW()-1,COLUMN())),RawConnectionName)) *
          RawConnectionReverseSortOrderConnectionSelect)
        =RawConnectionReverseSortOrder,
      TRUE,
      FALSE),
    0
  )
)</f>
        <v>0</v>
      </c>
      <c r="AC20" s="48">
        <f t="shared" ca="1" si="9"/>
        <v>0</v>
      </c>
      <c r="AD20" s="50">
        <f t="array" aca="1" ref="AD20" ca="1">INDEX(
  RawConnectionName,
  MATCH(
    TRUE,
    IF(
      MAX(
          NOT(COUNTIF(INDIRECT(ADDRESS(ConnectionHeaderRow,COLUMN())&amp;":"&amp;ADDRESS(ROW()-1,COLUMN())),RawConnectionName)) *
          RawConnectionReverseSortOrderSharedSelect)
        =RawConnectionReverseSortOrder,
      TRUE,
      FALSE),
    0
  )
)</f>
        <v>0</v>
      </c>
      <c r="AE20" s="100" t="b">
        <f t="shared" ca="1" si="12"/>
        <v>0</v>
      </c>
      <c r="AF20" s="48" t="b">
        <f t="shared" ca="1" si="10"/>
        <v>0</v>
      </c>
      <c r="AG20" s="48" t="b">
        <f t="shared" ca="1" si="10"/>
        <v>0</v>
      </c>
      <c r="AH20" s="48" t="b">
        <f t="shared" ca="1" si="10"/>
        <v>0</v>
      </c>
      <c r="AI20" s="48" t="b">
        <v>0</v>
      </c>
      <c r="AJ20" s="101" t="b">
        <v>0</v>
      </c>
      <c r="AK20" s="100" t="b">
        <f t="shared" ca="1" si="11"/>
        <v>0</v>
      </c>
      <c r="AL20" s="48" t="b">
        <f t="shared" ca="1" si="11"/>
        <v>0</v>
      </c>
      <c r="AM20" s="48" t="b">
        <v>0</v>
      </c>
      <c r="AN20" s="48" t="b">
        <v>0</v>
      </c>
      <c r="AO20" s="48" t="b">
        <v>0</v>
      </c>
      <c r="AP20" s="101" t="b">
        <v>0</v>
      </c>
    </row>
    <row r="21" spans="1:42">
      <c r="A21" s="43"/>
      <c r="B21" s="44"/>
      <c r="C21" s="45"/>
      <c r="D21" s="45"/>
      <c r="E21" s="45"/>
      <c r="F21" s="45"/>
      <c r="G21" s="45"/>
      <c r="H21" s="46"/>
      <c r="I21" s="58"/>
      <c r="J21" s="59"/>
      <c r="K21" s="54"/>
      <c r="L21" s="47"/>
      <c r="M21" s="47"/>
      <c r="N21" s="48">
        <f>ROW()</f>
        <v>21</v>
      </c>
      <c r="O21" s="48" t="b">
        <f t="shared" si="0"/>
        <v>0</v>
      </c>
      <c r="P21" s="48" t="b">
        <f t="shared" ca="1" si="1"/>
        <v>0</v>
      </c>
      <c r="Q21" s="48">
        <f t="shared" si="2"/>
        <v>0</v>
      </c>
      <c r="R21" s="48" t="b">
        <f t="shared" si="3"/>
        <v>0</v>
      </c>
      <c r="S21" s="49"/>
      <c r="T21" s="48">
        <f t="shared" si="4"/>
        <v>20</v>
      </c>
      <c r="U21" s="48">
        <f t="shared" ca="1" si="5"/>
        <v>0</v>
      </c>
      <c r="V21" s="48">
        <f t="shared" ca="1" si="5"/>
        <v>0</v>
      </c>
      <c r="W21" s="48">
        <f t="shared" ca="1" si="5"/>
        <v>0</v>
      </c>
      <c r="X21" s="48" t="b">
        <f t="shared" ca="1" si="6"/>
        <v>0</v>
      </c>
      <c r="Y21" s="48" t="b">
        <f t="shared" ca="1" si="7"/>
        <v>0</v>
      </c>
      <c r="Z21" s="49"/>
      <c r="AA21" s="48">
        <f t="shared" ca="1" si="8"/>
        <v>0</v>
      </c>
      <c r="AB21" s="50">
        <f t="array" aca="1" ref="AB21" ca="1">INDEX(
  RawConnectionName,
  MATCH(
    TRUE,
    IF(
      MAX(
          NOT(COUNTIF(INDIRECT(ADDRESS(ConnectionHeaderRow,COLUMN())&amp;":"&amp;ADDRESS(ROW()-1,COLUMN())),RawConnectionName)) *
          RawConnectionReverseSortOrderConnectionSelect)
        =RawConnectionReverseSortOrder,
      TRUE,
      FALSE),
    0
  )
)</f>
        <v>0</v>
      </c>
      <c r="AC21" s="48">
        <f t="shared" ca="1" si="9"/>
        <v>0</v>
      </c>
      <c r="AD21" s="50">
        <f t="array" aca="1" ref="AD21" ca="1">INDEX(
  RawConnectionName,
  MATCH(
    TRUE,
    IF(
      MAX(
          NOT(COUNTIF(INDIRECT(ADDRESS(ConnectionHeaderRow,COLUMN())&amp;":"&amp;ADDRESS(ROW()-1,COLUMN())),RawConnectionName)) *
          RawConnectionReverseSortOrderSharedSelect)
        =RawConnectionReverseSortOrder,
      TRUE,
      FALSE),
    0
  )
)</f>
        <v>0</v>
      </c>
      <c r="AE21" s="100" t="b">
        <f t="shared" ca="1" si="12"/>
        <v>0</v>
      </c>
      <c r="AF21" s="48" t="b">
        <f t="shared" ca="1" si="10"/>
        <v>0</v>
      </c>
      <c r="AG21" s="48" t="b">
        <f t="shared" ca="1" si="10"/>
        <v>0</v>
      </c>
      <c r="AH21" s="48" t="b">
        <f t="shared" ca="1" si="10"/>
        <v>0</v>
      </c>
      <c r="AI21" s="48" t="b">
        <v>0</v>
      </c>
      <c r="AJ21" s="101" t="b">
        <v>0</v>
      </c>
      <c r="AK21" s="100" t="b">
        <f t="shared" ca="1" si="11"/>
        <v>0</v>
      </c>
      <c r="AL21" s="48" t="b">
        <f t="shared" ca="1" si="11"/>
        <v>0</v>
      </c>
      <c r="AM21" s="48" t="b">
        <v>0</v>
      </c>
      <c r="AN21" s="48" t="b">
        <v>0</v>
      </c>
      <c r="AO21" s="48" t="b">
        <v>0</v>
      </c>
      <c r="AP21" s="101" t="b">
        <v>0</v>
      </c>
    </row>
    <row r="22" spans="1:42">
      <c r="A22" s="43"/>
      <c r="B22" s="44"/>
      <c r="C22" s="45"/>
      <c r="D22" s="45"/>
      <c r="E22" s="45"/>
      <c r="F22" s="45"/>
      <c r="G22" s="45"/>
      <c r="H22" s="46"/>
      <c r="I22" s="58"/>
      <c r="J22" s="59"/>
      <c r="K22" s="54"/>
      <c r="L22" s="47"/>
      <c r="M22" s="47"/>
      <c r="N22" s="48">
        <f>ROW()</f>
        <v>22</v>
      </c>
      <c r="O22" s="48" t="b">
        <f t="shared" si="0"/>
        <v>0</v>
      </c>
      <c r="P22" s="48" t="b">
        <f t="shared" ca="1" si="1"/>
        <v>0</v>
      </c>
      <c r="Q22" s="48">
        <f t="shared" si="2"/>
        <v>0</v>
      </c>
      <c r="R22" s="48" t="b">
        <f t="shared" si="3"/>
        <v>0</v>
      </c>
      <c r="S22" s="49"/>
      <c r="T22" s="48">
        <f t="shared" si="4"/>
        <v>21</v>
      </c>
      <c r="U22" s="48">
        <f t="shared" ca="1" si="5"/>
        <v>0</v>
      </c>
      <c r="V22" s="48">
        <f t="shared" ca="1" si="5"/>
        <v>0</v>
      </c>
      <c r="W22" s="48">
        <f t="shared" ca="1" si="5"/>
        <v>0</v>
      </c>
      <c r="X22" s="48" t="b">
        <f t="shared" ca="1" si="6"/>
        <v>0</v>
      </c>
      <c r="Y22" s="48" t="b">
        <f t="shared" ca="1" si="7"/>
        <v>0</v>
      </c>
      <c r="Z22" s="49"/>
      <c r="AA22" s="48">
        <f t="shared" ca="1" si="8"/>
        <v>0</v>
      </c>
      <c r="AB22" s="50">
        <f t="array" aca="1" ref="AB22" ca="1">INDEX(
  RawConnectionName,
  MATCH(
    TRUE,
    IF(
      MAX(
          NOT(COUNTIF(INDIRECT(ADDRESS(ConnectionHeaderRow,COLUMN())&amp;":"&amp;ADDRESS(ROW()-1,COLUMN())),RawConnectionName)) *
          RawConnectionReverseSortOrderConnectionSelect)
        =RawConnectionReverseSortOrder,
      TRUE,
      FALSE),
    0
  )
)</f>
        <v>0</v>
      </c>
      <c r="AC22" s="48">
        <f t="shared" ca="1" si="9"/>
        <v>0</v>
      </c>
      <c r="AD22" s="50">
        <f t="array" aca="1" ref="AD22" ca="1">INDEX(
  RawConnectionName,
  MATCH(
    TRUE,
    IF(
      MAX(
          NOT(COUNTIF(INDIRECT(ADDRESS(ConnectionHeaderRow,COLUMN())&amp;":"&amp;ADDRESS(ROW()-1,COLUMN())),RawConnectionName)) *
          RawConnectionReverseSortOrderSharedSelect)
        =RawConnectionReverseSortOrder,
      TRUE,
      FALSE),
    0
  )
)</f>
        <v>0</v>
      </c>
      <c r="AE22" s="100" t="b">
        <f t="shared" ca="1" si="12"/>
        <v>0</v>
      </c>
      <c r="AF22" s="48" t="b">
        <f t="shared" ca="1" si="10"/>
        <v>0</v>
      </c>
      <c r="AG22" s="48" t="b">
        <f t="shared" ca="1" si="10"/>
        <v>0</v>
      </c>
      <c r="AH22" s="48" t="b">
        <f t="shared" ca="1" si="10"/>
        <v>0</v>
      </c>
      <c r="AI22" s="48" t="b">
        <v>0</v>
      </c>
      <c r="AJ22" s="101" t="b">
        <v>0</v>
      </c>
      <c r="AK22" s="100" t="b">
        <f t="shared" ca="1" si="11"/>
        <v>0</v>
      </c>
      <c r="AL22" s="48" t="b">
        <f t="shared" ca="1" si="11"/>
        <v>0</v>
      </c>
      <c r="AM22" s="48" t="b">
        <v>0</v>
      </c>
      <c r="AN22" s="48" t="b">
        <v>0</v>
      </c>
      <c r="AO22" s="48" t="b">
        <v>0</v>
      </c>
      <c r="AP22" s="101" t="b">
        <v>0</v>
      </c>
    </row>
    <row r="23" spans="1:42">
      <c r="A23" s="43"/>
      <c r="B23" s="44"/>
      <c r="C23" s="45"/>
      <c r="D23" s="45"/>
      <c r="E23" s="45"/>
      <c r="F23" s="45"/>
      <c r="G23" s="45"/>
      <c r="H23" s="46"/>
      <c r="I23" s="58"/>
      <c r="J23" s="59"/>
      <c r="K23" s="54"/>
      <c r="L23" s="47"/>
      <c r="M23" s="47"/>
      <c r="N23" s="48">
        <f>ROW()</f>
        <v>23</v>
      </c>
      <c r="O23" s="48" t="b">
        <f t="shared" si="0"/>
        <v>0</v>
      </c>
      <c r="P23" s="48" t="b">
        <f t="shared" ca="1" si="1"/>
        <v>0</v>
      </c>
      <c r="Q23" s="48">
        <f t="shared" si="2"/>
        <v>0</v>
      </c>
      <c r="R23" s="48" t="b">
        <f t="shared" si="3"/>
        <v>0</v>
      </c>
      <c r="S23" s="49"/>
      <c r="T23" s="48">
        <f t="shared" si="4"/>
        <v>22</v>
      </c>
      <c r="U23" s="48">
        <f t="shared" ca="1" si="5"/>
        <v>0</v>
      </c>
      <c r="V23" s="48">
        <f t="shared" ca="1" si="5"/>
        <v>0</v>
      </c>
      <c r="W23" s="48">
        <f t="shared" ca="1" si="5"/>
        <v>0</v>
      </c>
      <c r="X23" s="48" t="b">
        <f t="shared" ca="1" si="6"/>
        <v>0</v>
      </c>
      <c r="Y23" s="48" t="b">
        <f t="shared" ca="1" si="7"/>
        <v>0</v>
      </c>
      <c r="Z23" s="49"/>
      <c r="AA23" s="48">
        <f t="shared" ca="1" si="8"/>
        <v>0</v>
      </c>
      <c r="AB23" s="50">
        <f t="array" aca="1" ref="AB23" ca="1">INDEX(
  RawConnectionName,
  MATCH(
    TRUE,
    IF(
      MAX(
          NOT(COUNTIF(INDIRECT(ADDRESS(ConnectionHeaderRow,COLUMN())&amp;":"&amp;ADDRESS(ROW()-1,COLUMN())),RawConnectionName)) *
          RawConnectionReverseSortOrderConnectionSelect)
        =RawConnectionReverseSortOrder,
      TRUE,
      FALSE),
    0
  )
)</f>
        <v>0</v>
      </c>
      <c r="AC23" s="48">
        <f t="shared" ca="1" si="9"/>
        <v>0</v>
      </c>
      <c r="AD23" s="50">
        <f t="array" aca="1" ref="AD23" ca="1">INDEX(
  RawConnectionName,
  MATCH(
    TRUE,
    IF(
      MAX(
          NOT(COUNTIF(INDIRECT(ADDRESS(ConnectionHeaderRow,COLUMN())&amp;":"&amp;ADDRESS(ROW()-1,COLUMN())),RawConnectionName)) *
          RawConnectionReverseSortOrderSharedSelect)
        =RawConnectionReverseSortOrder,
      TRUE,
      FALSE),
    0
  )
)</f>
        <v>0</v>
      </c>
      <c r="AE23" s="100" t="b">
        <f t="shared" ca="1" si="12"/>
        <v>0</v>
      </c>
      <c r="AF23" s="48" t="b">
        <f t="shared" ca="1" si="10"/>
        <v>0</v>
      </c>
      <c r="AG23" s="48" t="b">
        <f t="shared" ca="1" si="10"/>
        <v>0</v>
      </c>
      <c r="AH23" s="48" t="b">
        <f t="shared" ca="1" si="10"/>
        <v>0</v>
      </c>
      <c r="AI23" s="48" t="b">
        <v>0</v>
      </c>
      <c r="AJ23" s="101" t="b">
        <v>0</v>
      </c>
      <c r="AK23" s="100" t="b">
        <f t="shared" ca="1" si="11"/>
        <v>0</v>
      </c>
      <c r="AL23" s="48" t="b">
        <f t="shared" ca="1" si="11"/>
        <v>0</v>
      </c>
      <c r="AM23" s="48" t="b">
        <v>0</v>
      </c>
      <c r="AN23" s="48" t="b">
        <v>0</v>
      </c>
      <c r="AO23" s="48" t="b">
        <v>0</v>
      </c>
      <c r="AP23" s="101" t="b">
        <v>0</v>
      </c>
    </row>
    <row r="24" spans="1:42">
      <c r="A24" s="43"/>
      <c r="B24" s="44"/>
      <c r="C24" s="45"/>
      <c r="D24" s="45"/>
      <c r="E24" s="45"/>
      <c r="F24" s="45"/>
      <c r="G24" s="45"/>
      <c r="H24" s="46"/>
      <c r="I24" s="58"/>
      <c r="J24" s="59"/>
      <c r="K24" s="54"/>
      <c r="L24" s="47"/>
      <c r="M24" s="47"/>
      <c r="N24" s="48">
        <f>ROW()</f>
        <v>24</v>
      </c>
      <c r="O24" s="48" t="b">
        <f t="shared" si="0"/>
        <v>0</v>
      </c>
      <c r="P24" s="48" t="b">
        <f t="shared" ca="1" si="1"/>
        <v>0</v>
      </c>
      <c r="Q24" s="48">
        <f t="shared" si="2"/>
        <v>0</v>
      </c>
      <c r="R24" s="48" t="b">
        <f t="shared" si="3"/>
        <v>0</v>
      </c>
      <c r="S24" s="49"/>
      <c r="T24" s="48">
        <f t="shared" si="4"/>
        <v>23</v>
      </c>
      <c r="U24" s="48">
        <f t="shared" ca="1" si="5"/>
        <v>0</v>
      </c>
      <c r="V24" s="48">
        <f t="shared" ca="1" si="5"/>
        <v>0</v>
      </c>
      <c r="W24" s="48">
        <f t="shared" ca="1" si="5"/>
        <v>0</v>
      </c>
      <c r="X24" s="48" t="b">
        <f t="shared" ca="1" si="6"/>
        <v>0</v>
      </c>
      <c r="Y24" s="48" t="b">
        <f t="shared" ca="1" si="7"/>
        <v>0</v>
      </c>
      <c r="Z24" s="49"/>
      <c r="AA24" s="48">
        <f t="shared" ca="1" si="8"/>
        <v>0</v>
      </c>
      <c r="AB24" s="50">
        <f t="array" aca="1" ref="AB24" ca="1">INDEX(
  RawConnectionName,
  MATCH(
    TRUE,
    IF(
      MAX(
          NOT(COUNTIF(INDIRECT(ADDRESS(ConnectionHeaderRow,COLUMN())&amp;":"&amp;ADDRESS(ROW()-1,COLUMN())),RawConnectionName)) *
          RawConnectionReverseSortOrderConnectionSelect)
        =RawConnectionReverseSortOrder,
      TRUE,
      FALSE),
    0
  )
)</f>
        <v>0</v>
      </c>
      <c r="AC24" s="48">
        <f t="shared" ca="1" si="9"/>
        <v>0</v>
      </c>
      <c r="AD24" s="50">
        <f t="array" aca="1" ref="AD24" ca="1">INDEX(
  RawConnectionName,
  MATCH(
    TRUE,
    IF(
      MAX(
          NOT(COUNTIF(INDIRECT(ADDRESS(ConnectionHeaderRow,COLUMN())&amp;":"&amp;ADDRESS(ROW()-1,COLUMN())),RawConnectionName)) *
          RawConnectionReverseSortOrderSharedSelect)
        =RawConnectionReverseSortOrder,
      TRUE,
      FALSE),
    0
  )
)</f>
        <v>0</v>
      </c>
      <c r="AE24" s="100" t="b">
        <f t="shared" ca="1" si="12"/>
        <v>0</v>
      </c>
      <c r="AF24" s="48" t="b">
        <f t="shared" ca="1" si="10"/>
        <v>0</v>
      </c>
      <c r="AG24" s="48" t="b">
        <f t="shared" ca="1" si="10"/>
        <v>0</v>
      </c>
      <c r="AH24" s="48" t="b">
        <f t="shared" ca="1" si="10"/>
        <v>0</v>
      </c>
      <c r="AI24" s="48" t="b">
        <v>0</v>
      </c>
      <c r="AJ24" s="101" t="b">
        <v>0</v>
      </c>
      <c r="AK24" s="100" t="b">
        <f t="shared" ca="1" si="11"/>
        <v>0</v>
      </c>
      <c r="AL24" s="48" t="b">
        <f t="shared" ca="1" si="11"/>
        <v>0</v>
      </c>
      <c r="AM24" s="48" t="b">
        <v>0</v>
      </c>
      <c r="AN24" s="48" t="b">
        <v>0</v>
      </c>
      <c r="AO24" s="48" t="b">
        <v>0</v>
      </c>
      <c r="AP24" s="101" t="b">
        <v>0</v>
      </c>
    </row>
    <row r="25" spans="1:42">
      <c r="A25" s="43"/>
      <c r="B25" s="44"/>
      <c r="C25" s="45"/>
      <c r="D25" s="45"/>
      <c r="E25" s="45"/>
      <c r="F25" s="45"/>
      <c r="G25" s="45"/>
      <c r="H25" s="46"/>
      <c r="I25" s="58"/>
      <c r="J25" s="59"/>
      <c r="K25" s="54"/>
      <c r="L25" s="47"/>
      <c r="M25" s="47"/>
      <c r="N25" s="48">
        <f>ROW()</f>
        <v>25</v>
      </c>
      <c r="O25" s="48" t="b">
        <f t="shared" si="0"/>
        <v>0</v>
      </c>
      <c r="P25" s="48" t="b">
        <f t="shared" ca="1" si="1"/>
        <v>0</v>
      </c>
      <c r="Q25" s="48">
        <f t="shared" si="2"/>
        <v>0</v>
      </c>
      <c r="R25" s="48" t="b">
        <f t="shared" si="3"/>
        <v>0</v>
      </c>
      <c r="S25" s="49"/>
      <c r="T25" s="48">
        <f t="shared" si="4"/>
        <v>24</v>
      </c>
      <c r="U25" s="48">
        <f t="shared" ref="U25:W38" ca="1" si="13">INDIRECT(ADDRESS($T25,U$1))</f>
        <v>0</v>
      </c>
      <c r="V25" s="48">
        <f t="shared" ca="1" si="13"/>
        <v>0</v>
      </c>
      <c r="W25" s="48">
        <f t="shared" ca="1" si="13"/>
        <v>0</v>
      </c>
      <c r="X25" s="48" t="b">
        <f t="shared" ca="1" si="6"/>
        <v>0</v>
      </c>
      <c r="Y25" s="48" t="b">
        <f t="shared" ca="1" si="7"/>
        <v>0</v>
      </c>
      <c r="Z25" s="49"/>
      <c r="AA25" s="48">
        <f t="shared" ca="1" si="8"/>
        <v>0</v>
      </c>
      <c r="AB25" s="50">
        <f t="array" aca="1" ref="AB25" ca="1">INDEX(
  RawConnectionName,
  MATCH(
    TRUE,
    IF(
      MAX(
          NOT(COUNTIF(INDIRECT(ADDRESS(ConnectionHeaderRow,COLUMN())&amp;":"&amp;ADDRESS(ROW()-1,COLUMN())),RawConnectionName)) *
          RawConnectionReverseSortOrderConnectionSelect)
        =RawConnectionReverseSortOrder,
      TRUE,
      FALSE),
    0
  )
)</f>
        <v>0</v>
      </c>
      <c r="AC25" s="48">
        <f t="shared" ca="1" si="9"/>
        <v>0</v>
      </c>
      <c r="AD25" s="50">
        <f t="array" aca="1" ref="AD25" ca="1">INDEX(
  RawConnectionName,
  MATCH(
    TRUE,
    IF(
      MAX(
          NOT(COUNTIF(INDIRECT(ADDRESS(ConnectionHeaderRow,COLUMN())&amp;":"&amp;ADDRESS(ROW()-1,COLUMN())),RawConnectionName)) *
          RawConnectionReverseSortOrderSharedSelect)
        =RawConnectionReverseSortOrder,
      TRUE,
      FALSE),
    0
  )
)</f>
        <v>0</v>
      </c>
      <c r="AE25" s="100" t="b">
        <f t="shared" ca="1" si="12"/>
        <v>0</v>
      </c>
      <c r="AF25" s="48" t="b">
        <f t="shared" ca="1" si="12"/>
        <v>0</v>
      </c>
      <c r="AG25" s="48" t="b">
        <f t="shared" ca="1" si="12"/>
        <v>0</v>
      </c>
      <c r="AH25" s="48" t="b">
        <f t="shared" ca="1" si="12"/>
        <v>0</v>
      </c>
      <c r="AI25" s="48" t="b">
        <v>0</v>
      </c>
      <c r="AJ25" s="101" t="b">
        <v>0</v>
      </c>
      <c r="AK25" s="100" t="b">
        <f t="shared" ref="AK25:AL38" ca="1" si="14">$AD25&lt;&gt;0</f>
        <v>0</v>
      </c>
      <c r="AL25" s="48" t="b">
        <f t="shared" ca="1" si="14"/>
        <v>0</v>
      </c>
      <c r="AM25" s="48" t="b">
        <v>0</v>
      </c>
      <c r="AN25" s="48" t="b">
        <v>0</v>
      </c>
      <c r="AO25" s="48" t="b">
        <v>0</v>
      </c>
      <c r="AP25" s="101" t="b">
        <v>0</v>
      </c>
    </row>
    <row r="26" spans="1:42">
      <c r="A26" s="43"/>
      <c r="B26" s="44"/>
      <c r="C26" s="45"/>
      <c r="D26" s="45"/>
      <c r="E26" s="45"/>
      <c r="F26" s="45"/>
      <c r="G26" s="45"/>
      <c r="H26" s="46"/>
      <c r="I26" s="58"/>
      <c r="J26" s="59"/>
      <c r="K26" s="54"/>
      <c r="L26" s="47"/>
      <c r="M26" s="47"/>
      <c r="N26" s="48">
        <f>ROW()</f>
        <v>26</v>
      </c>
      <c r="O26" s="48" t="b">
        <f t="shared" si="0"/>
        <v>0</v>
      </c>
      <c r="P26" s="48" t="b">
        <f t="shared" ca="1" si="1"/>
        <v>0</v>
      </c>
      <c r="Q26" s="48">
        <f t="shared" si="2"/>
        <v>0</v>
      </c>
      <c r="R26" s="48" t="b">
        <f t="shared" si="3"/>
        <v>0</v>
      </c>
      <c r="S26" s="49"/>
      <c r="T26" s="48">
        <f t="shared" si="4"/>
        <v>25</v>
      </c>
      <c r="U26" s="48">
        <f t="shared" ca="1" si="13"/>
        <v>0</v>
      </c>
      <c r="V26" s="48">
        <f t="shared" ca="1" si="13"/>
        <v>0</v>
      </c>
      <c r="W26" s="48">
        <f t="shared" ca="1" si="13"/>
        <v>0</v>
      </c>
      <c r="X26" s="48" t="b">
        <f t="shared" ca="1" si="6"/>
        <v>0</v>
      </c>
      <c r="Y26" s="48" t="b">
        <f t="shared" ca="1" si="7"/>
        <v>0</v>
      </c>
      <c r="Z26" s="49"/>
      <c r="AA26" s="48">
        <f t="shared" ca="1" si="8"/>
        <v>0</v>
      </c>
      <c r="AB26" s="50">
        <f t="array" aca="1" ref="AB26" ca="1">INDEX(
  RawConnectionName,
  MATCH(
    TRUE,
    IF(
      MAX(
          NOT(COUNTIF(INDIRECT(ADDRESS(ConnectionHeaderRow,COLUMN())&amp;":"&amp;ADDRESS(ROW()-1,COLUMN())),RawConnectionName)) *
          RawConnectionReverseSortOrderConnectionSelect)
        =RawConnectionReverseSortOrder,
      TRUE,
      FALSE),
    0
  )
)</f>
        <v>0</v>
      </c>
      <c r="AC26" s="48">
        <f t="shared" ca="1" si="9"/>
        <v>0</v>
      </c>
      <c r="AD26" s="50">
        <f t="array" aca="1" ref="AD26" ca="1">INDEX(
  RawConnectionName,
  MATCH(
    TRUE,
    IF(
      MAX(
          NOT(COUNTIF(INDIRECT(ADDRESS(ConnectionHeaderRow,COLUMN())&amp;":"&amp;ADDRESS(ROW()-1,COLUMN())),RawConnectionName)) *
          RawConnectionReverseSortOrderSharedSelect)
        =RawConnectionReverseSortOrder,
      TRUE,
      FALSE),
    0
  )
)</f>
        <v>0</v>
      </c>
      <c r="AE26" s="100" t="b">
        <f t="shared" ref="AE26:AH38" ca="1" si="15">$AD26&lt;&gt;0</f>
        <v>0</v>
      </c>
      <c r="AF26" s="48" t="b">
        <f t="shared" ca="1" si="15"/>
        <v>0</v>
      </c>
      <c r="AG26" s="48" t="b">
        <f t="shared" ca="1" si="15"/>
        <v>0</v>
      </c>
      <c r="AH26" s="48" t="b">
        <f t="shared" ca="1" si="15"/>
        <v>0</v>
      </c>
      <c r="AI26" s="48" t="b">
        <v>0</v>
      </c>
      <c r="AJ26" s="101" t="b">
        <v>0</v>
      </c>
      <c r="AK26" s="100" t="b">
        <f t="shared" ca="1" si="14"/>
        <v>0</v>
      </c>
      <c r="AL26" s="48" t="b">
        <f t="shared" ca="1" si="14"/>
        <v>0</v>
      </c>
      <c r="AM26" s="48" t="b">
        <v>0</v>
      </c>
      <c r="AN26" s="48" t="b">
        <v>0</v>
      </c>
      <c r="AO26" s="48" t="b">
        <v>0</v>
      </c>
      <c r="AP26" s="101" t="b">
        <v>0</v>
      </c>
    </row>
    <row r="27" spans="1:42">
      <c r="A27" s="43"/>
      <c r="B27" s="44"/>
      <c r="C27" s="45"/>
      <c r="D27" s="45"/>
      <c r="E27" s="45"/>
      <c r="F27" s="45"/>
      <c r="G27" s="45"/>
      <c r="H27" s="46"/>
      <c r="I27" s="58"/>
      <c r="J27" s="59"/>
      <c r="K27" s="54"/>
      <c r="L27" s="47"/>
      <c r="M27" s="47"/>
      <c r="N27" s="48">
        <f>ROW()</f>
        <v>27</v>
      </c>
      <c r="O27" s="48" t="b">
        <f t="shared" si="0"/>
        <v>0</v>
      </c>
      <c r="P27" s="48" t="b">
        <f t="shared" ca="1" si="1"/>
        <v>0</v>
      </c>
      <c r="Q27" s="48">
        <f t="shared" si="2"/>
        <v>0</v>
      </c>
      <c r="R27" s="48" t="b">
        <f t="shared" si="3"/>
        <v>0</v>
      </c>
      <c r="S27" s="49"/>
      <c r="T27" s="48">
        <f t="shared" si="4"/>
        <v>26</v>
      </c>
      <c r="U27" s="48">
        <f t="shared" ca="1" si="13"/>
        <v>0</v>
      </c>
      <c r="V27" s="48">
        <f t="shared" ca="1" si="13"/>
        <v>0</v>
      </c>
      <c r="W27" s="48">
        <f t="shared" ca="1" si="13"/>
        <v>0</v>
      </c>
      <c r="X27" s="48" t="b">
        <f t="shared" ca="1" si="6"/>
        <v>0</v>
      </c>
      <c r="Y27" s="48" t="b">
        <f t="shared" ca="1" si="7"/>
        <v>0</v>
      </c>
      <c r="Z27" s="49"/>
      <c r="AA27" s="48">
        <f t="shared" ca="1" si="8"/>
        <v>0</v>
      </c>
      <c r="AB27" s="50">
        <f t="array" aca="1" ref="AB27" ca="1">INDEX(
  RawConnectionName,
  MATCH(
    TRUE,
    IF(
      MAX(
          NOT(COUNTIF(INDIRECT(ADDRESS(ConnectionHeaderRow,COLUMN())&amp;":"&amp;ADDRESS(ROW()-1,COLUMN())),RawConnectionName)) *
          RawConnectionReverseSortOrderConnectionSelect)
        =RawConnectionReverseSortOrder,
      TRUE,
      FALSE),
    0
  )
)</f>
        <v>0</v>
      </c>
      <c r="AC27" s="48">
        <f t="shared" ca="1" si="9"/>
        <v>0</v>
      </c>
      <c r="AD27" s="50">
        <f t="array" aca="1" ref="AD27" ca="1">INDEX(
  RawConnectionName,
  MATCH(
    TRUE,
    IF(
      MAX(
          NOT(COUNTIF(INDIRECT(ADDRESS(ConnectionHeaderRow,COLUMN())&amp;":"&amp;ADDRESS(ROW()-1,COLUMN())),RawConnectionName)) *
          RawConnectionReverseSortOrderSharedSelect)
        =RawConnectionReverseSortOrder,
      TRUE,
      FALSE),
    0
  )
)</f>
        <v>0</v>
      </c>
      <c r="AE27" s="100" t="b">
        <f t="shared" ca="1" si="15"/>
        <v>0</v>
      </c>
      <c r="AF27" s="48" t="b">
        <f t="shared" ca="1" si="15"/>
        <v>0</v>
      </c>
      <c r="AG27" s="48" t="b">
        <f t="shared" ca="1" si="15"/>
        <v>0</v>
      </c>
      <c r="AH27" s="48" t="b">
        <f t="shared" ca="1" si="15"/>
        <v>0</v>
      </c>
      <c r="AI27" s="48" t="b">
        <v>0</v>
      </c>
      <c r="AJ27" s="101" t="b">
        <v>0</v>
      </c>
      <c r="AK27" s="100" t="b">
        <f t="shared" ca="1" si="14"/>
        <v>0</v>
      </c>
      <c r="AL27" s="48" t="b">
        <f t="shared" ca="1" si="14"/>
        <v>0</v>
      </c>
      <c r="AM27" s="48" t="b">
        <v>0</v>
      </c>
      <c r="AN27" s="48" t="b">
        <v>0</v>
      </c>
      <c r="AO27" s="48" t="b">
        <v>0</v>
      </c>
      <c r="AP27" s="101" t="b">
        <v>0</v>
      </c>
    </row>
    <row r="28" spans="1:42">
      <c r="A28" s="43"/>
      <c r="B28" s="44"/>
      <c r="C28" s="45"/>
      <c r="D28" s="45"/>
      <c r="E28" s="45"/>
      <c r="F28" s="45"/>
      <c r="G28" s="45"/>
      <c r="H28" s="46"/>
      <c r="I28" s="58"/>
      <c r="J28" s="59"/>
      <c r="K28" s="54"/>
      <c r="L28" s="47"/>
      <c r="M28" s="47"/>
      <c r="N28" s="48">
        <f>ROW()</f>
        <v>28</v>
      </c>
      <c r="O28" s="48" t="b">
        <f t="shared" si="0"/>
        <v>0</v>
      </c>
      <c r="P28" s="48" t="b">
        <f t="shared" ca="1" si="1"/>
        <v>0</v>
      </c>
      <c r="Q28" s="48">
        <f t="shared" si="2"/>
        <v>0</v>
      </c>
      <c r="R28" s="48" t="b">
        <f t="shared" si="3"/>
        <v>0</v>
      </c>
      <c r="S28" s="49"/>
      <c r="T28" s="48">
        <f t="shared" si="4"/>
        <v>27</v>
      </c>
      <c r="U28" s="48">
        <f t="shared" ca="1" si="13"/>
        <v>0</v>
      </c>
      <c r="V28" s="48">
        <f t="shared" ca="1" si="13"/>
        <v>0</v>
      </c>
      <c r="W28" s="48">
        <f t="shared" ca="1" si="13"/>
        <v>0</v>
      </c>
      <c r="X28" s="48" t="b">
        <f t="shared" ca="1" si="6"/>
        <v>0</v>
      </c>
      <c r="Y28" s="48" t="b">
        <f t="shared" ca="1" si="7"/>
        <v>0</v>
      </c>
      <c r="Z28" s="49"/>
      <c r="AA28" s="48">
        <f t="shared" ca="1" si="8"/>
        <v>0</v>
      </c>
      <c r="AB28" s="50">
        <f t="array" aca="1" ref="AB28" ca="1">INDEX(
  RawConnectionName,
  MATCH(
    TRUE,
    IF(
      MAX(
          NOT(COUNTIF(INDIRECT(ADDRESS(ConnectionHeaderRow,COLUMN())&amp;":"&amp;ADDRESS(ROW()-1,COLUMN())),RawConnectionName)) *
          RawConnectionReverseSortOrderConnectionSelect)
        =RawConnectionReverseSortOrder,
      TRUE,
      FALSE),
    0
  )
)</f>
        <v>0</v>
      </c>
      <c r="AC28" s="48">
        <f t="shared" ca="1" si="9"/>
        <v>0</v>
      </c>
      <c r="AD28" s="50">
        <f t="array" aca="1" ref="AD28" ca="1">INDEX(
  RawConnectionName,
  MATCH(
    TRUE,
    IF(
      MAX(
          NOT(COUNTIF(INDIRECT(ADDRESS(ConnectionHeaderRow,COLUMN())&amp;":"&amp;ADDRESS(ROW()-1,COLUMN())),RawConnectionName)) *
          RawConnectionReverseSortOrderSharedSelect)
        =RawConnectionReverseSortOrder,
      TRUE,
      FALSE),
    0
  )
)</f>
        <v>0</v>
      </c>
      <c r="AE28" s="100" t="b">
        <f t="shared" ca="1" si="15"/>
        <v>0</v>
      </c>
      <c r="AF28" s="48" t="b">
        <f t="shared" ca="1" si="15"/>
        <v>0</v>
      </c>
      <c r="AG28" s="48" t="b">
        <f t="shared" ca="1" si="15"/>
        <v>0</v>
      </c>
      <c r="AH28" s="48" t="b">
        <f t="shared" ca="1" si="15"/>
        <v>0</v>
      </c>
      <c r="AI28" s="48" t="b">
        <v>0</v>
      </c>
      <c r="AJ28" s="101" t="b">
        <v>0</v>
      </c>
      <c r="AK28" s="100" t="b">
        <f t="shared" ca="1" si="14"/>
        <v>0</v>
      </c>
      <c r="AL28" s="48" t="b">
        <f t="shared" ca="1" si="14"/>
        <v>0</v>
      </c>
      <c r="AM28" s="48" t="b">
        <v>0</v>
      </c>
      <c r="AN28" s="48" t="b">
        <v>0</v>
      </c>
      <c r="AO28" s="48" t="b">
        <v>0</v>
      </c>
      <c r="AP28" s="101" t="b">
        <v>0</v>
      </c>
    </row>
    <row r="29" spans="1:42">
      <c r="A29" s="43"/>
      <c r="B29" s="44"/>
      <c r="C29" s="45"/>
      <c r="D29" s="45"/>
      <c r="E29" s="45"/>
      <c r="F29" s="45"/>
      <c r="G29" s="45"/>
      <c r="H29" s="46"/>
      <c r="I29" s="58"/>
      <c r="J29" s="59"/>
      <c r="K29" s="54"/>
      <c r="L29" s="47"/>
      <c r="M29" s="47"/>
      <c r="N29" s="48">
        <f>ROW()</f>
        <v>29</v>
      </c>
      <c r="O29" s="48" t="b">
        <f t="shared" si="0"/>
        <v>0</v>
      </c>
      <c r="P29" s="48" t="b">
        <f t="shared" ca="1" si="1"/>
        <v>0</v>
      </c>
      <c r="Q29" s="48">
        <f t="shared" si="2"/>
        <v>0</v>
      </c>
      <c r="R29" s="48" t="b">
        <f t="shared" si="3"/>
        <v>0</v>
      </c>
      <c r="S29" s="49"/>
      <c r="T29" s="48">
        <f t="shared" si="4"/>
        <v>28</v>
      </c>
      <c r="U29" s="48">
        <f t="shared" ca="1" si="13"/>
        <v>0</v>
      </c>
      <c r="V29" s="48">
        <f t="shared" ca="1" si="13"/>
        <v>0</v>
      </c>
      <c r="W29" s="48">
        <f t="shared" ca="1" si="13"/>
        <v>0</v>
      </c>
      <c r="X29" s="48" t="b">
        <f t="shared" ca="1" si="6"/>
        <v>0</v>
      </c>
      <c r="Y29" s="48" t="b">
        <f t="shared" ca="1" si="7"/>
        <v>0</v>
      </c>
      <c r="Z29" s="49"/>
      <c r="AA29" s="48">
        <f t="shared" ca="1" si="8"/>
        <v>0</v>
      </c>
      <c r="AB29" s="50">
        <f t="array" aca="1" ref="AB29" ca="1">INDEX(
  RawConnectionName,
  MATCH(
    TRUE,
    IF(
      MAX(
          NOT(COUNTIF(INDIRECT(ADDRESS(ConnectionHeaderRow,COLUMN())&amp;":"&amp;ADDRESS(ROW()-1,COLUMN())),RawConnectionName)) *
          RawConnectionReverseSortOrderConnectionSelect)
        =RawConnectionReverseSortOrder,
      TRUE,
      FALSE),
    0
  )
)</f>
        <v>0</v>
      </c>
      <c r="AC29" s="48">
        <f t="shared" ca="1" si="9"/>
        <v>0</v>
      </c>
      <c r="AD29" s="50">
        <f t="array" aca="1" ref="AD29" ca="1">INDEX(
  RawConnectionName,
  MATCH(
    TRUE,
    IF(
      MAX(
          NOT(COUNTIF(INDIRECT(ADDRESS(ConnectionHeaderRow,COLUMN())&amp;":"&amp;ADDRESS(ROW()-1,COLUMN())),RawConnectionName)) *
          RawConnectionReverseSortOrderSharedSelect)
        =RawConnectionReverseSortOrder,
      TRUE,
      FALSE),
    0
  )
)</f>
        <v>0</v>
      </c>
      <c r="AE29" s="100" t="b">
        <f t="shared" ca="1" si="15"/>
        <v>0</v>
      </c>
      <c r="AF29" s="48" t="b">
        <f t="shared" ca="1" si="15"/>
        <v>0</v>
      </c>
      <c r="AG29" s="48" t="b">
        <f t="shared" ca="1" si="15"/>
        <v>0</v>
      </c>
      <c r="AH29" s="48" t="b">
        <f t="shared" ca="1" si="15"/>
        <v>0</v>
      </c>
      <c r="AI29" s="48" t="b">
        <v>0</v>
      </c>
      <c r="AJ29" s="101" t="b">
        <v>0</v>
      </c>
      <c r="AK29" s="100" t="b">
        <f t="shared" ca="1" si="14"/>
        <v>0</v>
      </c>
      <c r="AL29" s="48" t="b">
        <f t="shared" ca="1" si="14"/>
        <v>0</v>
      </c>
      <c r="AM29" s="48" t="b">
        <v>0</v>
      </c>
      <c r="AN29" s="48" t="b">
        <v>0</v>
      </c>
      <c r="AO29" s="48" t="b">
        <v>0</v>
      </c>
      <c r="AP29" s="101" t="b">
        <v>0</v>
      </c>
    </row>
    <row r="30" spans="1:42">
      <c r="A30" s="43"/>
      <c r="B30" s="44"/>
      <c r="C30" s="45"/>
      <c r="D30" s="45"/>
      <c r="E30" s="45"/>
      <c r="F30" s="45"/>
      <c r="G30" s="45"/>
      <c r="H30" s="46"/>
      <c r="I30" s="58"/>
      <c r="J30" s="59"/>
      <c r="K30" s="54"/>
      <c r="L30" s="47"/>
      <c r="M30" s="47"/>
      <c r="N30" s="48">
        <f>ROW()</f>
        <v>30</v>
      </c>
      <c r="O30" s="48" t="b">
        <f t="shared" si="0"/>
        <v>0</v>
      </c>
      <c r="P30" s="48" t="b">
        <f t="shared" ca="1" si="1"/>
        <v>0</v>
      </c>
      <c r="Q30" s="48">
        <f t="shared" si="2"/>
        <v>0</v>
      </c>
      <c r="R30" s="48" t="b">
        <f t="shared" si="3"/>
        <v>0</v>
      </c>
      <c r="S30" s="49"/>
      <c r="T30" s="48">
        <f t="shared" si="4"/>
        <v>29</v>
      </c>
      <c r="U30" s="48">
        <f t="shared" ca="1" si="13"/>
        <v>0</v>
      </c>
      <c r="V30" s="48">
        <f t="shared" ca="1" si="13"/>
        <v>0</v>
      </c>
      <c r="W30" s="48">
        <f t="shared" ca="1" si="13"/>
        <v>0</v>
      </c>
      <c r="X30" s="48" t="b">
        <f t="shared" ca="1" si="6"/>
        <v>0</v>
      </c>
      <c r="Y30" s="48" t="b">
        <f t="shared" ca="1" si="7"/>
        <v>0</v>
      </c>
      <c r="Z30" s="49"/>
      <c r="AA30" s="48">
        <f t="shared" ca="1" si="8"/>
        <v>0</v>
      </c>
      <c r="AB30" s="50">
        <f t="array" aca="1" ref="AB30" ca="1">INDEX(
  RawConnectionName,
  MATCH(
    TRUE,
    IF(
      MAX(
          NOT(COUNTIF(INDIRECT(ADDRESS(ConnectionHeaderRow,COLUMN())&amp;":"&amp;ADDRESS(ROW()-1,COLUMN())),RawConnectionName)) *
          RawConnectionReverseSortOrderConnectionSelect)
        =RawConnectionReverseSortOrder,
      TRUE,
      FALSE),
    0
  )
)</f>
        <v>0</v>
      </c>
      <c r="AC30" s="48">
        <f t="shared" ca="1" si="9"/>
        <v>0</v>
      </c>
      <c r="AD30" s="50">
        <f t="array" aca="1" ref="AD30" ca="1">INDEX(
  RawConnectionName,
  MATCH(
    TRUE,
    IF(
      MAX(
          NOT(COUNTIF(INDIRECT(ADDRESS(ConnectionHeaderRow,COLUMN())&amp;":"&amp;ADDRESS(ROW()-1,COLUMN())),RawConnectionName)) *
          RawConnectionReverseSortOrderSharedSelect)
        =RawConnectionReverseSortOrder,
      TRUE,
      FALSE),
    0
  )
)</f>
        <v>0</v>
      </c>
      <c r="AE30" s="100" t="b">
        <f t="shared" ca="1" si="15"/>
        <v>0</v>
      </c>
      <c r="AF30" s="48" t="b">
        <f t="shared" ca="1" si="15"/>
        <v>0</v>
      </c>
      <c r="AG30" s="48" t="b">
        <f t="shared" ca="1" si="15"/>
        <v>0</v>
      </c>
      <c r="AH30" s="48" t="b">
        <f t="shared" ca="1" si="15"/>
        <v>0</v>
      </c>
      <c r="AI30" s="48" t="b">
        <v>0</v>
      </c>
      <c r="AJ30" s="101" t="b">
        <v>0</v>
      </c>
      <c r="AK30" s="100" t="b">
        <f t="shared" ca="1" si="14"/>
        <v>0</v>
      </c>
      <c r="AL30" s="48" t="b">
        <f t="shared" ca="1" si="14"/>
        <v>0</v>
      </c>
      <c r="AM30" s="48" t="b">
        <v>0</v>
      </c>
      <c r="AN30" s="48" t="b">
        <v>0</v>
      </c>
      <c r="AO30" s="48" t="b">
        <v>0</v>
      </c>
      <c r="AP30" s="101" t="b">
        <v>0</v>
      </c>
    </row>
    <row r="31" spans="1:42">
      <c r="A31" s="43"/>
      <c r="B31" s="44"/>
      <c r="C31" s="45"/>
      <c r="D31" s="45"/>
      <c r="E31" s="45"/>
      <c r="F31" s="45"/>
      <c r="G31" s="45"/>
      <c r="H31" s="46"/>
      <c r="I31" s="58"/>
      <c r="J31" s="59"/>
      <c r="K31" s="54"/>
      <c r="L31" s="47"/>
      <c r="M31" s="47"/>
      <c r="N31" s="48">
        <f>ROW()</f>
        <v>31</v>
      </c>
      <c r="O31" s="48" t="b">
        <f t="shared" si="0"/>
        <v>0</v>
      </c>
      <c r="P31" s="48" t="b">
        <f t="shared" ca="1" si="1"/>
        <v>0</v>
      </c>
      <c r="Q31" s="48">
        <f t="shared" si="2"/>
        <v>0</v>
      </c>
      <c r="R31" s="48" t="b">
        <f t="shared" si="3"/>
        <v>0</v>
      </c>
      <c r="S31" s="49"/>
      <c r="T31" s="48">
        <f t="shared" si="4"/>
        <v>30</v>
      </c>
      <c r="U31" s="48">
        <f t="shared" ca="1" si="13"/>
        <v>0</v>
      </c>
      <c r="V31" s="48">
        <f t="shared" ca="1" si="13"/>
        <v>0</v>
      </c>
      <c r="W31" s="48">
        <f t="shared" ca="1" si="13"/>
        <v>0</v>
      </c>
      <c r="X31" s="48" t="b">
        <f t="shared" ca="1" si="6"/>
        <v>0</v>
      </c>
      <c r="Y31" s="48" t="b">
        <f t="shared" ca="1" si="7"/>
        <v>0</v>
      </c>
      <c r="Z31" s="49"/>
      <c r="AA31" s="48">
        <f t="shared" ca="1" si="8"/>
        <v>0</v>
      </c>
      <c r="AB31" s="50">
        <f t="array" aca="1" ref="AB31" ca="1">INDEX(
  RawConnectionName,
  MATCH(
    TRUE,
    IF(
      MAX(
          NOT(COUNTIF(INDIRECT(ADDRESS(ConnectionHeaderRow,COLUMN())&amp;":"&amp;ADDRESS(ROW()-1,COLUMN())),RawConnectionName)) *
          RawConnectionReverseSortOrderConnectionSelect)
        =RawConnectionReverseSortOrder,
      TRUE,
      FALSE),
    0
  )
)</f>
        <v>0</v>
      </c>
      <c r="AC31" s="48">
        <f t="shared" ca="1" si="9"/>
        <v>0</v>
      </c>
      <c r="AD31" s="50">
        <f t="array" aca="1" ref="AD31" ca="1">INDEX(
  RawConnectionName,
  MATCH(
    TRUE,
    IF(
      MAX(
          NOT(COUNTIF(INDIRECT(ADDRESS(ConnectionHeaderRow,COLUMN())&amp;":"&amp;ADDRESS(ROW()-1,COLUMN())),RawConnectionName)) *
          RawConnectionReverseSortOrderSharedSelect)
        =RawConnectionReverseSortOrder,
      TRUE,
      FALSE),
    0
  )
)</f>
        <v>0</v>
      </c>
      <c r="AE31" s="100" t="b">
        <f t="shared" ca="1" si="15"/>
        <v>0</v>
      </c>
      <c r="AF31" s="48" t="b">
        <f t="shared" ca="1" si="15"/>
        <v>0</v>
      </c>
      <c r="AG31" s="48" t="b">
        <f t="shared" ca="1" si="15"/>
        <v>0</v>
      </c>
      <c r="AH31" s="48" t="b">
        <f t="shared" ca="1" si="15"/>
        <v>0</v>
      </c>
      <c r="AI31" s="48" t="b">
        <v>0</v>
      </c>
      <c r="AJ31" s="101" t="b">
        <v>0</v>
      </c>
      <c r="AK31" s="100" t="b">
        <f t="shared" ca="1" si="14"/>
        <v>0</v>
      </c>
      <c r="AL31" s="48" t="b">
        <f t="shared" ca="1" si="14"/>
        <v>0</v>
      </c>
      <c r="AM31" s="48" t="b">
        <v>0</v>
      </c>
      <c r="AN31" s="48" t="b">
        <v>0</v>
      </c>
      <c r="AO31" s="48" t="b">
        <v>0</v>
      </c>
      <c r="AP31" s="101" t="b">
        <v>0</v>
      </c>
    </row>
    <row r="32" spans="1:42">
      <c r="A32" s="43"/>
      <c r="B32" s="44"/>
      <c r="C32" s="45"/>
      <c r="D32" s="45"/>
      <c r="E32" s="45"/>
      <c r="F32" s="45"/>
      <c r="G32" s="45"/>
      <c r="H32" s="46"/>
      <c r="I32" s="58"/>
      <c r="J32" s="59"/>
      <c r="K32" s="54"/>
      <c r="L32" s="47"/>
      <c r="M32" s="47"/>
      <c r="N32" s="48">
        <f>ROW()</f>
        <v>32</v>
      </c>
      <c r="O32" s="48" t="b">
        <f t="shared" si="0"/>
        <v>0</v>
      </c>
      <c r="P32" s="48" t="b">
        <f t="shared" ca="1" si="1"/>
        <v>0</v>
      </c>
      <c r="Q32" s="48">
        <f t="shared" si="2"/>
        <v>0</v>
      </c>
      <c r="R32" s="48" t="b">
        <f t="shared" si="3"/>
        <v>0</v>
      </c>
      <c r="S32" s="49"/>
      <c r="T32" s="48">
        <f t="shared" si="4"/>
        <v>31</v>
      </c>
      <c r="U32" s="48">
        <f t="shared" ca="1" si="13"/>
        <v>0</v>
      </c>
      <c r="V32" s="48">
        <f t="shared" ca="1" si="13"/>
        <v>0</v>
      </c>
      <c r="W32" s="48">
        <f t="shared" ca="1" si="13"/>
        <v>0</v>
      </c>
      <c r="X32" s="48" t="b">
        <f t="shared" ca="1" si="6"/>
        <v>0</v>
      </c>
      <c r="Y32" s="48" t="b">
        <f t="shared" ca="1" si="7"/>
        <v>0</v>
      </c>
      <c r="Z32" s="49"/>
      <c r="AA32" s="48">
        <f t="shared" ca="1" si="8"/>
        <v>0</v>
      </c>
      <c r="AB32" s="50">
        <f t="array" aca="1" ref="AB32" ca="1">INDEX(
  RawConnectionName,
  MATCH(
    TRUE,
    IF(
      MAX(
          NOT(COUNTIF(INDIRECT(ADDRESS(ConnectionHeaderRow,COLUMN())&amp;":"&amp;ADDRESS(ROW()-1,COLUMN())),RawConnectionName)) *
          RawConnectionReverseSortOrderConnectionSelect)
        =RawConnectionReverseSortOrder,
      TRUE,
      FALSE),
    0
  )
)</f>
        <v>0</v>
      </c>
      <c r="AC32" s="48">
        <f t="shared" ca="1" si="9"/>
        <v>0</v>
      </c>
      <c r="AD32" s="50">
        <f t="array" aca="1" ref="AD32" ca="1">INDEX(
  RawConnectionName,
  MATCH(
    TRUE,
    IF(
      MAX(
          NOT(COUNTIF(INDIRECT(ADDRESS(ConnectionHeaderRow,COLUMN())&amp;":"&amp;ADDRESS(ROW()-1,COLUMN())),RawConnectionName)) *
          RawConnectionReverseSortOrderSharedSelect)
        =RawConnectionReverseSortOrder,
      TRUE,
      FALSE),
    0
  )
)</f>
        <v>0</v>
      </c>
      <c r="AE32" s="100" t="b">
        <f t="shared" ca="1" si="15"/>
        <v>0</v>
      </c>
      <c r="AF32" s="48" t="b">
        <f t="shared" ca="1" si="15"/>
        <v>0</v>
      </c>
      <c r="AG32" s="48" t="b">
        <f t="shared" ca="1" si="15"/>
        <v>0</v>
      </c>
      <c r="AH32" s="48" t="b">
        <f t="shared" ca="1" si="15"/>
        <v>0</v>
      </c>
      <c r="AI32" s="48" t="b">
        <v>0</v>
      </c>
      <c r="AJ32" s="101" t="b">
        <v>0</v>
      </c>
      <c r="AK32" s="100" t="b">
        <f t="shared" ca="1" si="14"/>
        <v>0</v>
      </c>
      <c r="AL32" s="48" t="b">
        <f t="shared" ca="1" si="14"/>
        <v>0</v>
      </c>
      <c r="AM32" s="48" t="b">
        <v>0</v>
      </c>
      <c r="AN32" s="48" t="b">
        <v>0</v>
      </c>
      <c r="AO32" s="48" t="b">
        <v>0</v>
      </c>
      <c r="AP32" s="101" t="b">
        <v>0</v>
      </c>
    </row>
    <row r="33" spans="1:42">
      <c r="A33" s="43"/>
      <c r="B33" s="44"/>
      <c r="C33" s="45"/>
      <c r="D33" s="45"/>
      <c r="E33" s="45"/>
      <c r="F33" s="45"/>
      <c r="G33" s="45"/>
      <c r="H33" s="46"/>
      <c r="I33" s="58"/>
      <c r="J33" s="59"/>
      <c r="K33" s="54"/>
      <c r="L33" s="47"/>
      <c r="M33" s="47"/>
      <c r="N33" s="48">
        <f>ROW()</f>
        <v>33</v>
      </c>
      <c r="O33" s="48" t="b">
        <f t="shared" si="0"/>
        <v>0</v>
      </c>
      <c r="P33" s="48" t="b">
        <f t="shared" ca="1" si="1"/>
        <v>0</v>
      </c>
      <c r="Q33" s="48">
        <f t="shared" si="2"/>
        <v>0</v>
      </c>
      <c r="R33" s="48" t="b">
        <f t="shared" si="3"/>
        <v>0</v>
      </c>
      <c r="S33" s="49"/>
      <c r="T33" s="48">
        <f t="shared" si="4"/>
        <v>32</v>
      </c>
      <c r="U33" s="48">
        <f t="shared" ca="1" si="13"/>
        <v>0</v>
      </c>
      <c r="V33" s="48">
        <f t="shared" ca="1" si="13"/>
        <v>0</v>
      </c>
      <c r="W33" s="48">
        <f t="shared" ca="1" si="13"/>
        <v>0</v>
      </c>
      <c r="X33" s="48" t="b">
        <f t="shared" ca="1" si="6"/>
        <v>0</v>
      </c>
      <c r="Y33" s="48" t="b">
        <f t="shared" ca="1" si="7"/>
        <v>0</v>
      </c>
      <c r="Z33" s="49"/>
      <c r="AA33" s="48">
        <f t="shared" ca="1" si="8"/>
        <v>0</v>
      </c>
      <c r="AB33" s="50">
        <f t="array" aca="1" ref="AB33" ca="1">INDEX(
  RawConnectionName,
  MATCH(
    TRUE,
    IF(
      MAX(
          NOT(COUNTIF(INDIRECT(ADDRESS(ConnectionHeaderRow,COLUMN())&amp;":"&amp;ADDRESS(ROW()-1,COLUMN())),RawConnectionName)) *
          RawConnectionReverseSortOrderConnectionSelect)
        =RawConnectionReverseSortOrder,
      TRUE,
      FALSE),
    0
  )
)</f>
        <v>0</v>
      </c>
      <c r="AC33" s="48">
        <f t="shared" ca="1" si="9"/>
        <v>0</v>
      </c>
      <c r="AD33" s="50">
        <f t="array" aca="1" ref="AD33" ca="1">INDEX(
  RawConnectionName,
  MATCH(
    TRUE,
    IF(
      MAX(
          NOT(COUNTIF(INDIRECT(ADDRESS(ConnectionHeaderRow,COLUMN())&amp;":"&amp;ADDRESS(ROW()-1,COLUMN())),RawConnectionName)) *
          RawConnectionReverseSortOrderSharedSelect)
        =RawConnectionReverseSortOrder,
      TRUE,
      FALSE),
    0
  )
)</f>
        <v>0</v>
      </c>
      <c r="AE33" s="100" t="b">
        <f t="shared" ca="1" si="15"/>
        <v>0</v>
      </c>
      <c r="AF33" s="48" t="b">
        <f t="shared" ca="1" si="15"/>
        <v>0</v>
      </c>
      <c r="AG33" s="48" t="b">
        <f t="shared" ca="1" si="15"/>
        <v>0</v>
      </c>
      <c r="AH33" s="48" t="b">
        <f t="shared" ca="1" si="15"/>
        <v>0</v>
      </c>
      <c r="AI33" s="48" t="b">
        <v>0</v>
      </c>
      <c r="AJ33" s="101" t="b">
        <v>0</v>
      </c>
      <c r="AK33" s="100" t="b">
        <f t="shared" ca="1" si="14"/>
        <v>0</v>
      </c>
      <c r="AL33" s="48" t="b">
        <f t="shared" ca="1" si="14"/>
        <v>0</v>
      </c>
      <c r="AM33" s="48" t="b">
        <v>0</v>
      </c>
      <c r="AN33" s="48" t="b">
        <v>0</v>
      </c>
      <c r="AO33" s="48" t="b">
        <v>0</v>
      </c>
      <c r="AP33" s="101" t="b">
        <v>0</v>
      </c>
    </row>
    <row r="34" spans="1:42">
      <c r="A34" s="43"/>
      <c r="B34" s="44"/>
      <c r="C34" s="45"/>
      <c r="D34" s="45"/>
      <c r="E34" s="45"/>
      <c r="F34" s="45"/>
      <c r="G34" s="45"/>
      <c r="H34" s="46"/>
      <c r="I34" s="58"/>
      <c r="J34" s="59"/>
      <c r="K34" s="54"/>
      <c r="L34" s="47"/>
      <c r="M34" s="47"/>
      <c r="N34" s="48">
        <f>ROW()</f>
        <v>34</v>
      </c>
      <c r="O34" s="48" t="b">
        <f t="shared" si="0"/>
        <v>0</v>
      </c>
      <c r="P34" s="48" t="b">
        <f t="shared" ca="1" si="1"/>
        <v>0</v>
      </c>
      <c r="Q34" s="48">
        <f t="shared" si="2"/>
        <v>0</v>
      </c>
      <c r="R34" s="48" t="b">
        <f t="shared" si="3"/>
        <v>0</v>
      </c>
      <c r="S34" s="49"/>
      <c r="T34" s="48">
        <f t="shared" si="4"/>
        <v>33</v>
      </c>
      <c r="U34" s="48">
        <f t="shared" ca="1" si="13"/>
        <v>0</v>
      </c>
      <c r="V34" s="48">
        <f t="shared" ca="1" si="13"/>
        <v>0</v>
      </c>
      <c r="W34" s="48">
        <f t="shared" ca="1" si="13"/>
        <v>0</v>
      </c>
      <c r="X34" s="48" t="b">
        <f t="shared" ca="1" si="6"/>
        <v>0</v>
      </c>
      <c r="Y34" s="48" t="b">
        <f t="shared" ca="1" si="7"/>
        <v>0</v>
      </c>
      <c r="Z34" s="49"/>
      <c r="AA34" s="48">
        <f t="shared" ca="1" si="8"/>
        <v>0</v>
      </c>
      <c r="AB34" s="50">
        <f t="array" aca="1" ref="AB34" ca="1">INDEX(
  RawConnectionName,
  MATCH(
    TRUE,
    IF(
      MAX(
          NOT(COUNTIF(INDIRECT(ADDRESS(ConnectionHeaderRow,COLUMN())&amp;":"&amp;ADDRESS(ROW()-1,COLUMN())),RawConnectionName)) *
          RawConnectionReverseSortOrderConnectionSelect)
        =RawConnectionReverseSortOrder,
      TRUE,
      FALSE),
    0
  )
)</f>
        <v>0</v>
      </c>
      <c r="AC34" s="48">
        <f t="shared" ca="1" si="9"/>
        <v>0</v>
      </c>
      <c r="AD34" s="50">
        <f t="array" aca="1" ref="AD34" ca="1">INDEX(
  RawConnectionName,
  MATCH(
    TRUE,
    IF(
      MAX(
          NOT(COUNTIF(INDIRECT(ADDRESS(ConnectionHeaderRow,COLUMN())&amp;":"&amp;ADDRESS(ROW()-1,COLUMN())),RawConnectionName)) *
          RawConnectionReverseSortOrderSharedSelect)
        =RawConnectionReverseSortOrder,
      TRUE,
      FALSE),
    0
  )
)</f>
        <v>0</v>
      </c>
      <c r="AE34" s="100" t="b">
        <f t="shared" ca="1" si="15"/>
        <v>0</v>
      </c>
      <c r="AF34" s="48" t="b">
        <f t="shared" ca="1" si="15"/>
        <v>0</v>
      </c>
      <c r="AG34" s="48" t="b">
        <f t="shared" ca="1" si="15"/>
        <v>0</v>
      </c>
      <c r="AH34" s="48" t="b">
        <f t="shared" ca="1" si="15"/>
        <v>0</v>
      </c>
      <c r="AI34" s="48" t="b">
        <v>0</v>
      </c>
      <c r="AJ34" s="101" t="b">
        <v>0</v>
      </c>
      <c r="AK34" s="100" t="b">
        <f t="shared" ca="1" si="14"/>
        <v>0</v>
      </c>
      <c r="AL34" s="48" t="b">
        <f t="shared" ca="1" si="14"/>
        <v>0</v>
      </c>
      <c r="AM34" s="48" t="b">
        <v>0</v>
      </c>
      <c r="AN34" s="48" t="b">
        <v>0</v>
      </c>
      <c r="AO34" s="48" t="b">
        <v>0</v>
      </c>
      <c r="AP34" s="101" t="b">
        <v>0</v>
      </c>
    </row>
    <row r="35" spans="1:42">
      <c r="A35" s="43"/>
      <c r="B35" s="44"/>
      <c r="C35" s="45"/>
      <c r="D35" s="45"/>
      <c r="E35" s="45"/>
      <c r="F35" s="45"/>
      <c r="G35" s="45"/>
      <c r="H35" s="46"/>
      <c r="I35" s="58"/>
      <c r="J35" s="59"/>
      <c r="K35" s="54"/>
      <c r="L35" s="47"/>
      <c r="M35" s="47"/>
      <c r="N35" s="48">
        <f>ROW()</f>
        <v>35</v>
      </c>
      <c r="O35" s="48" t="b">
        <f t="shared" si="0"/>
        <v>0</v>
      </c>
      <c r="P35" s="48" t="b">
        <f t="shared" ca="1" si="1"/>
        <v>0</v>
      </c>
      <c r="Q35" s="48">
        <f t="shared" si="2"/>
        <v>0</v>
      </c>
      <c r="R35" s="48" t="b">
        <f t="shared" si="3"/>
        <v>0</v>
      </c>
      <c r="S35" s="49"/>
      <c r="T35" s="48">
        <f t="shared" si="4"/>
        <v>34</v>
      </c>
      <c r="U35" s="48">
        <f t="shared" ca="1" si="13"/>
        <v>0</v>
      </c>
      <c r="V35" s="48">
        <f t="shared" ca="1" si="13"/>
        <v>0</v>
      </c>
      <c r="W35" s="48">
        <f t="shared" ca="1" si="13"/>
        <v>0</v>
      </c>
      <c r="X35" s="48" t="b">
        <f t="shared" ca="1" si="6"/>
        <v>0</v>
      </c>
      <c r="Y35" s="48" t="b">
        <f t="shared" ca="1" si="7"/>
        <v>0</v>
      </c>
      <c r="Z35" s="49"/>
      <c r="AA35" s="48">
        <f t="shared" ca="1" si="8"/>
        <v>0</v>
      </c>
      <c r="AB35" s="50">
        <f t="array" aca="1" ref="AB35" ca="1">INDEX(
  RawConnectionName,
  MATCH(
    TRUE,
    IF(
      MAX(
          NOT(COUNTIF(INDIRECT(ADDRESS(ConnectionHeaderRow,COLUMN())&amp;":"&amp;ADDRESS(ROW()-1,COLUMN())),RawConnectionName)) *
          RawConnectionReverseSortOrderConnectionSelect)
        =RawConnectionReverseSortOrder,
      TRUE,
      FALSE),
    0
  )
)</f>
        <v>0</v>
      </c>
      <c r="AC35" s="48">
        <f t="shared" ca="1" si="9"/>
        <v>0</v>
      </c>
      <c r="AD35" s="50">
        <f t="array" aca="1" ref="AD35" ca="1">INDEX(
  RawConnectionName,
  MATCH(
    TRUE,
    IF(
      MAX(
          NOT(COUNTIF(INDIRECT(ADDRESS(ConnectionHeaderRow,COLUMN())&amp;":"&amp;ADDRESS(ROW()-1,COLUMN())),RawConnectionName)) *
          RawConnectionReverseSortOrderSharedSelect)
        =RawConnectionReverseSortOrder,
      TRUE,
      FALSE),
    0
  )
)</f>
        <v>0</v>
      </c>
      <c r="AE35" s="100" t="b">
        <f t="shared" ca="1" si="15"/>
        <v>0</v>
      </c>
      <c r="AF35" s="48" t="b">
        <f t="shared" ca="1" si="15"/>
        <v>0</v>
      </c>
      <c r="AG35" s="48" t="b">
        <f t="shared" ca="1" si="15"/>
        <v>0</v>
      </c>
      <c r="AH35" s="48" t="b">
        <f t="shared" ca="1" si="15"/>
        <v>0</v>
      </c>
      <c r="AI35" s="48" t="b">
        <v>0</v>
      </c>
      <c r="AJ35" s="101" t="b">
        <v>0</v>
      </c>
      <c r="AK35" s="100" t="b">
        <f t="shared" ca="1" si="14"/>
        <v>0</v>
      </c>
      <c r="AL35" s="48" t="b">
        <f t="shared" ca="1" si="14"/>
        <v>0</v>
      </c>
      <c r="AM35" s="48" t="b">
        <v>0</v>
      </c>
      <c r="AN35" s="48" t="b">
        <v>0</v>
      </c>
      <c r="AO35" s="48" t="b">
        <v>0</v>
      </c>
      <c r="AP35" s="101" t="b">
        <v>0</v>
      </c>
    </row>
    <row r="36" spans="1:42">
      <c r="A36" s="43"/>
      <c r="B36" s="44"/>
      <c r="C36" s="45"/>
      <c r="D36" s="45"/>
      <c r="E36" s="45"/>
      <c r="F36" s="45"/>
      <c r="G36" s="45"/>
      <c r="H36" s="46"/>
      <c r="I36" s="58"/>
      <c r="J36" s="59"/>
      <c r="K36" s="54"/>
      <c r="L36" s="47"/>
      <c r="M36" s="47"/>
      <c r="N36" s="48">
        <f>ROW()</f>
        <v>36</v>
      </c>
      <c r="O36" s="48" t="b">
        <f t="shared" si="0"/>
        <v>0</v>
      </c>
      <c r="P36" s="48" t="b">
        <f t="shared" ca="1" si="1"/>
        <v>0</v>
      </c>
      <c r="Q36" s="48">
        <f t="shared" si="2"/>
        <v>0</v>
      </c>
      <c r="R36" s="48" t="b">
        <f t="shared" si="3"/>
        <v>0</v>
      </c>
      <c r="S36" s="49"/>
      <c r="T36" s="48">
        <f t="shared" si="4"/>
        <v>35</v>
      </c>
      <c r="U36" s="48">
        <f t="shared" ca="1" si="13"/>
        <v>0</v>
      </c>
      <c r="V36" s="48">
        <f t="shared" ca="1" si="13"/>
        <v>0</v>
      </c>
      <c r="W36" s="48">
        <f t="shared" ca="1" si="13"/>
        <v>0</v>
      </c>
      <c r="X36" s="48" t="b">
        <f t="shared" ca="1" si="6"/>
        <v>0</v>
      </c>
      <c r="Y36" s="48" t="b">
        <f t="shared" ca="1" si="7"/>
        <v>0</v>
      </c>
      <c r="Z36" s="49"/>
      <c r="AA36" s="48">
        <f t="shared" ca="1" si="8"/>
        <v>0</v>
      </c>
      <c r="AB36" s="50">
        <f t="array" aca="1" ref="AB36" ca="1">INDEX(
  RawConnectionName,
  MATCH(
    TRUE,
    IF(
      MAX(
          NOT(COUNTIF(INDIRECT(ADDRESS(ConnectionHeaderRow,COLUMN())&amp;":"&amp;ADDRESS(ROW()-1,COLUMN())),RawConnectionName)) *
          RawConnectionReverseSortOrderConnectionSelect)
        =RawConnectionReverseSortOrder,
      TRUE,
      FALSE),
    0
  )
)</f>
        <v>0</v>
      </c>
      <c r="AC36" s="48">
        <f t="shared" ca="1" si="9"/>
        <v>0</v>
      </c>
      <c r="AD36" s="50">
        <f t="array" aca="1" ref="AD36" ca="1">INDEX(
  RawConnectionName,
  MATCH(
    TRUE,
    IF(
      MAX(
          NOT(COUNTIF(INDIRECT(ADDRESS(ConnectionHeaderRow,COLUMN())&amp;":"&amp;ADDRESS(ROW()-1,COLUMN())),RawConnectionName)) *
          RawConnectionReverseSortOrderSharedSelect)
        =RawConnectionReverseSortOrder,
      TRUE,
      FALSE),
    0
  )
)</f>
        <v>0</v>
      </c>
      <c r="AE36" s="100" t="b">
        <f t="shared" ca="1" si="15"/>
        <v>0</v>
      </c>
      <c r="AF36" s="48" t="b">
        <f t="shared" ca="1" si="15"/>
        <v>0</v>
      </c>
      <c r="AG36" s="48" t="b">
        <f t="shared" ca="1" si="15"/>
        <v>0</v>
      </c>
      <c r="AH36" s="48" t="b">
        <f t="shared" ca="1" si="15"/>
        <v>0</v>
      </c>
      <c r="AI36" s="48" t="b">
        <v>0</v>
      </c>
      <c r="AJ36" s="101" t="b">
        <v>0</v>
      </c>
      <c r="AK36" s="100" t="b">
        <f t="shared" ca="1" si="14"/>
        <v>0</v>
      </c>
      <c r="AL36" s="48" t="b">
        <f t="shared" ca="1" si="14"/>
        <v>0</v>
      </c>
      <c r="AM36" s="48" t="b">
        <v>0</v>
      </c>
      <c r="AN36" s="48" t="b">
        <v>0</v>
      </c>
      <c r="AO36" s="48" t="b">
        <v>0</v>
      </c>
      <c r="AP36" s="101" t="b">
        <v>0</v>
      </c>
    </row>
    <row r="37" spans="1:42">
      <c r="A37" s="43"/>
      <c r="B37" s="44"/>
      <c r="C37" s="45"/>
      <c r="D37" s="45"/>
      <c r="E37" s="45"/>
      <c r="F37" s="45"/>
      <c r="G37" s="45"/>
      <c r="H37" s="46"/>
      <c r="I37" s="58"/>
      <c r="J37" s="59"/>
      <c r="K37" s="54"/>
      <c r="L37" s="47"/>
      <c r="M37" s="47"/>
      <c r="N37" s="48">
        <f>ROW()</f>
        <v>37</v>
      </c>
      <c r="O37" s="48" t="b">
        <f t="shared" si="0"/>
        <v>0</v>
      </c>
      <c r="P37" s="48" t="b">
        <f t="shared" ca="1" si="1"/>
        <v>0</v>
      </c>
      <c r="Q37" s="48">
        <f t="shared" si="2"/>
        <v>0</v>
      </c>
      <c r="R37" s="48" t="b">
        <f t="shared" si="3"/>
        <v>0</v>
      </c>
      <c r="S37" s="49"/>
      <c r="T37" s="48">
        <f t="shared" si="4"/>
        <v>36</v>
      </c>
      <c r="U37" s="48">
        <f t="shared" ca="1" si="13"/>
        <v>0</v>
      </c>
      <c r="V37" s="48">
        <f t="shared" ca="1" si="13"/>
        <v>0</v>
      </c>
      <c r="W37" s="48">
        <f t="shared" ca="1" si="13"/>
        <v>0</v>
      </c>
      <c r="X37" s="48" t="b">
        <f t="shared" ca="1" si="6"/>
        <v>0</v>
      </c>
      <c r="Y37" s="48" t="b">
        <f t="shared" ca="1" si="7"/>
        <v>0</v>
      </c>
      <c r="Z37" s="49"/>
      <c r="AA37" s="48">
        <f t="shared" ca="1" si="8"/>
        <v>0</v>
      </c>
      <c r="AB37" s="50">
        <f t="array" aca="1" ref="AB37" ca="1">INDEX(
  RawConnectionName,
  MATCH(
    TRUE,
    IF(
      MAX(
          NOT(COUNTIF(INDIRECT(ADDRESS(ConnectionHeaderRow,COLUMN())&amp;":"&amp;ADDRESS(ROW()-1,COLUMN())),RawConnectionName)) *
          RawConnectionReverseSortOrderConnectionSelect)
        =RawConnectionReverseSortOrder,
      TRUE,
      FALSE),
    0
  )
)</f>
        <v>0</v>
      </c>
      <c r="AC37" s="48">
        <f t="shared" ca="1" si="9"/>
        <v>0</v>
      </c>
      <c r="AD37" s="50">
        <f t="array" aca="1" ref="AD37" ca="1">INDEX(
  RawConnectionName,
  MATCH(
    TRUE,
    IF(
      MAX(
          NOT(COUNTIF(INDIRECT(ADDRESS(ConnectionHeaderRow,COLUMN())&amp;":"&amp;ADDRESS(ROW()-1,COLUMN())),RawConnectionName)) *
          RawConnectionReverseSortOrderSharedSelect)
        =RawConnectionReverseSortOrder,
      TRUE,
      FALSE),
    0
  )
)</f>
        <v>0</v>
      </c>
      <c r="AE37" s="100" t="b">
        <f t="shared" ca="1" si="15"/>
        <v>0</v>
      </c>
      <c r="AF37" s="48" t="b">
        <f t="shared" ca="1" si="15"/>
        <v>0</v>
      </c>
      <c r="AG37" s="48" t="b">
        <f t="shared" ca="1" si="15"/>
        <v>0</v>
      </c>
      <c r="AH37" s="48" t="b">
        <f t="shared" ca="1" si="15"/>
        <v>0</v>
      </c>
      <c r="AI37" s="48" t="b">
        <v>0</v>
      </c>
      <c r="AJ37" s="101" t="b">
        <v>0</v>
      </c>
      <c r="AK37" s="100" t="b">
        <f t="shared" ca="1" si="14"/>
        <v>0</v>
      </c>
      <c r="AL37" s="48" t="b">
        <f t="shared" ca="1" si="14"/>
        <v>0</v>
      </c>
      <c r="AM37" s="48" t="b">
        <v>0</v>
      </c>
      <c r="AN37" s="48" t="b">
        <v>0</v>
      </c>
      <c r="AO37" s="48" t="b">
        <v>0</v>
      </c>
      <c r="AP37" s="101" t="b">
        <v>0</v>
      </c>
    </row>
    <row r="38" spans="1:42">
      <c r="A38" s="43"/>
      <c r="B38" s="44"/>
      <c r="C38" s="45"/>
      <c r="D38" s="45"/>
      <c r="E38" s="45"/>
      <c r="F38" s="45"/>
      <c r="G38" s="45"/>
      <c r="H38" s="46"/>
      <c r="I38" s="58"/>
      <c r="J38" s="59"/>
      <c r="K38" s="54"/>
      <c r="L38" s="47"/>
      <c r="M38" s="47"/>
      <c r="N38" s="48">
        <f>ROW()</f>
        <v>38</v>
      </c>
      <c r="O38" s="48" t="b">
        <f t="shared" si="0"/>
        <v>0</v>
      </c>
      <c r="P38" s="48" t="b">
        <f t="shared" ca="1" si="1"/>
        <v>0</v>
      </c>
      <c r="Q38" s="48">
        <f t="shared" si="2"/>
        <v>0</v>
      </c>
      <c r="R38" s="48" t="b">
        <f t="shared" si="3"/>
        <v>0</v>
      </c>
      <c r="S38" s="49"/>
      <c r="T38" s="48">
        <f t="shared" si="4"/>
        <v>37</v>
      </c>
      <c r="U38" s="48">
        <f t="shared" ca="1" si="13"/>
        <v>0</v>
      </c>
      <c r="V38" s="48">
        <f t="shared" ca="1" si="13"/>
        <v>0</v>
      </c>
      <c r="W38" s="48">
        <f t="shared" ca="1" si="13"/>
        <v>0</v>
      </c>
      <c r="X38" s="48" t="b">
        <f t="shared" ca="1" si="6"/>
        <v>0</v>
      </c>
      <c r="Y38" s="48" t="b">
        <f t="shared" ca="1" si="7"/>
        <v>0</v>
      </c>
      <c r="Z38" s="49"/>
      <c r="AA38" s="48">
        <f t="shared" ca="1" si="8"/>
        <v>0</v>
      </c>
      <c r="AB38" s="50">
        <f t="array" aca="1" ref="AB38" ca="1">INDEX(
  RawConnectionName,
  MATCH(
    TRUE,
    IF(
      MAX(
          NOT(COUNTIF(INDIRECT(ADDRESS(ConnectionHeaderRow,COLUMN())&amp;":"&amp;ADDRESS(ROW()-1,COLUMN())),RawConnectionName)) *
          RawConnectionReverseSortOrderConnectionSelect)
        =RawConnectionReverseSortOrder,
      TRUE,
      FALSE),
    0
  )
)</f>
        <v>0</v>
      </c>
      <c r="AC38" s="48">
        <f t="shared" ca="1" si="9"/>
        <v>0</v>
      </c>
      <c r="AD38" s="50">
        <f t="array" aca="1" ref="AD38" ca="1">INDEX(
  RawConnectionName,
  MATCH(
    TRUE,
    IF(
      MAX(
          NOT(COUNTIF(INDIRECT(ADDRESS(ConnectionHeaderRow,COLUMN())&amp;":"&amp;ADDRESS(ROW()-1,COLUMN())),RawConnectionName)) *
          RawConnectionReverseSortOrderSharedSelect)
        =RawConnectionReverseSortOrder,
      TRUE,
      FALSE),
    0
  )
)</f>
        <v>0</v>
      </c>
      <c r="AE38" s="100" t="b">
        <f t="shared" ca="1" si="15"/>
        <v>0</v>
      </c>
      <c r="AF38" s="48" t="b">
        <f t="shared" ca="1" si="15"/>
        <v>0</v>
      </c>
      <c r="AG38" s="48" t="b">
        <f t="shared" ca="1" si="15"/>
        <v>0</v>
      </c>
      <c r="AH38" s="48" t="b">
        <f t="shared" ca="1" si="15"/>
        <v>0</v>
      </c>
      <c r="AI38" s="48" t="b">
        <v>0</v>
      </c>
      <c r="AJ38" s="101" t="b">
        <v>0</v>
      </c>
      <c r="AK38" s="100" t="b">
        <f t="shared" ca="1" si="14"/>
        <v>0</v>
      </c>
      <c r="AL38" s="48" t="b">
        <f t="shared" ca="1" si="14"/>
        <v>0</v>
      </c>
      <c r="AM38" s="48" t="b">
        <v>0</v>
      </c>
      <c r="AN38" s="48" t="b">
        <v>0</v>
      </c>
      <c r="AO38" s="48" t="b">
        <v>0</v>
      </c>
      <c r="AP38" s="101" t="b">
        <v>0</v>
      </c>
    </row>
  </sheetData>
  <autoFilter ref="A4:M4"/>
  <mergeCells count="11">
    <mergeCell ref="AK3:AP3"/>
    <mergeCell ref="AE3:AJ3"/>
    <mergeCell ref="AE2:AP2"/>
    <mergeCell ref="T2:Y2"/>
    <mergeCell ref="AA2:AD2"/>
    <mergeCell ref="D3:H3"/>
    <mergeCell ref="O3:Q3"/>
    <mergeCell ref="AA3:AB3"/>
    <mergeCell ref="AC3:AD3"/>
    <mergeCell ref="A2:M2"/>
    <mergeCell ref="N2:R2"/>
  </mergeCells>
  <phoneticPr fontId="10" type="noConversion"/>
  <conditionalFormatting sqref="C5:C38">
    <cfRule type="expression" dxfId="90" priority="0" stopIfTrue="1">
      <formula>NOT($O5)</formula>
    </cfRule>
    <cfRule type="expression" dxfId="89" priority="1" stopIfTrue="1">
      <formula>AND($O5,NOT(ISBLANK(C5)),NOT($R5))</formula>
    </cfRule>
    <cfRule type="expression" dxfId="88" priority="2" stopIfTrue="1">
      <formula>AND($O5,$R5)</formula>
    </cfRule>
  </conditionalFormatting>
  <conditionalFormatting sqref="D5:H38">
    <cfRule type="expression" dxfId="87" priority="3" stopIfTrue="1">
      <formula>OR(NOT(D$1),NOT($O5))</formula>
    </cfRule>
    <cfRule type="expression" dxfId="86" priority="4" stopIfTrue="1">
      <formula>AND(D$1,$O5,NOT(ISBLANK(D5)),NOT(D5))</formula>
    </cfRule>
    <cfRule type="expression" dxfId="85" priority="5" stopIfTrue="1">
      <formula>AND(D$1,$O5,NOT(ISBLANK(D5)),D5)</formula>
    </cfRule>
  </conditionalFormatting>
  <conditionalFormatting sqref="K5:M38">
    <cfRule type="expression" dxfId="84" priority="6" stopIfTrue="1">
      <formula>NOT($O5)</formula>
    </cfRule>
    <cfRule type="expression" dxfId="83" priority="7" stopIfTrue="1">
      <formula>AND($O5, NOT(ISBLANK(K5)))</formula>
    </cfRule>
  </conditionalFormatting>
  <conditionalFormatting sqref="B5:B38">
    <cfRule type="expression" dxfId="82" priority="8" stopIfTrue="1">
      <formula>AND($O5, $P5, NOT(ISBLANK(B5)))</formula>
    </cfRule>
    <cfRule type="expression" dxfId="81" priority="9" stopIfTrue="1">
      <formula>AND($O5, NOT($P5))</formula>
    </cfRule>
  </conditionalFormatting>
  <conditionalFormatting sqref="A5:A38">
    <cfRule type="expression" dxfId="80" priority="10" stopIfTrue="1">
      <formula>AND($O5,NOT($AJ5),$P5)</formula>
    </cfRule>
    <cfRule type="expression" dxfId="79" priority="11" stopIfTrue="1">
      <formula>$AJ5</formula>
    </cfRule>
    <cfRule type="expression" dxfId="78" priority="12" stopIfTrue="1">
      <formula>AND($O5,NOT($AJ5),NOT($P5))</formula>
    </cfRule>
  </conditionalFormatting>
  <conditionalFormatting sqref="I5:J38">
    <cfRule type="expression" dxfId="77" priority="13" stopIfTrue="1">
      <formula>NOT($O5)</formula>
    </cfRule>
    <cfRule type="expression" dxfId="76" priority="14" stopIfTrue="1">
      <formula>AND($O5,NOT(ISBLANK(I5)),NOT($AK5))</formula>
    </cfRule>
    <cfRule type="expression" dxfId="75" priority="15" stopIfTrue="1">
      <formula>AND($O5,NOT(ISBLANK(I5)),$AK5)</formula>
    </cfRule>
  </conditionalFormatting>
  <conditionalFormatting sqref="D4:H4">
    <cfRule type="expression" dxfId="74" priority="16" stopIfTrue="1">
      <formula>D$1</formula>
    </cfRule>
  </conditionalFormatting>
  <dataValidations count="5">
    <dataValidation type="list" allowBlank="1" showInputMessage="1" showErrorMessage="1" sqref="C5:H38">
      <formula1>"TRUE, FALSE"</formula1>
    </dataValidation>
    <dataValidation type="list" allowBlank="1" showInputMessage="1" showErrorMessage="1" sqref="I5:J38">
      <formula1>ActorName</formula1>
    </dataValidation>
    <dataValidation type="list" allowBlank="1" showInputMessage="1" showErrorMessage="1" sqref="K5:K38">
      <formula1>NetworkLayer</formula1>
    </dataValidation>
    <dataValidation type="list" allowBlank="1" showInputMessage="1" showErrorMessage="1" sqref="L5:L38">
      <formula1>ConnectionName</formula1>
    </dataValidation>
    <dataValidation type="list" allowBlank="1" showInputMessage="1" showErrorMessage="1" sqref="M5">
      <formula1>ProtocolName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opLeftCell="A2" workbookViewId="0">
      <pane ySplit="2" topLeftCell="A4" activePane="bottomLeft" state="frozen"/>
      <selection activeCell="A2" sqref="A2"/>
      <selection pane="bottomLeft" activeCell="A4" sqref="A4"/>
    </sheetView>
  </sheetViews>
  <sheetFormatPr baseColWidth="10" defaultRowHeight="13" x14ac:dyDescent="0"/>
  <cols>
    <col min="1" max="2" width="14.28515625" customWidth="1"/>
    <col min="3" max="3" width="44.7109375" customWidth="1"/>
    <col min="4" max="4" width="5.7109375" hidden="1" customWidth="1"/>
    <col min="5" max="5" width="8" hidden="1" customWidth="1"/>
    <col min="6" max="6" width="2.7109375" hidden="1" customWidth="1"/>
    <col min="7" max="7" width="18.7109375" hidden="1" customWidth="1"/>
    <col min="8" max="8" width="19.7109375" hidden="1" customWidth="1"/>
  </cols>
  <sheetData>
    <row r="1" spans="1:8" ht="51" hidden="1" customHeight="1">
      <c r="A1" s="170" t="s">
        <v>82</v>
      </c>
      <c r="B1" s="219"/>
      <c r="C1" s="173"/>
      <c r="D1" s="170" t="s">
        <v>83</v>
      </c>
      <c r="E1" s="173"/>
      <c r="G1" s="170" t="s">
        <v>84</v>
      </c>
      <c r="H1" s="168"/>
    </row>
    <row r="2" spans="1:8" ht="16" customHeight="1">
      <c r="A2" s="16"/>
      <c r="B2" s="16"/>
      <c r="C2" s="16"/>
      <c r="D2" s="190" t="s">
        <v>185</v>
      </c>
      <c r="E2" s="191"/>
      <c r="G2" s="171" t="s">
        <v>30</v>
      </c>
      <c r="H2" s="172"/>
    </row>
    <row r="3" spans="1:8" ht="80">
      <c r="A3" s="16" t="s">
        <v>31</v>
      </c>
      <c r="B3" s="14" t="s">
        <v>110</v>
      </c>
      <c r="C3" s="16" t="s">
        <v>64</v>
      </c>
      <c r="D3" s="39" t="s">
        <v>177</v>
      </c>
      <c r="E3" s="21" t="s">
        <v>276</v>
      </c>
      <c r="F3" s="30" t="s">
        <v>48</v>
      </c>
      <c r="G3" s="37" t="s">
        <v>89</v>
      </c>
      <c r="H3" s="37" t="s">
        <v>33</v>
      </c>
    </row>
    <row r="4" spans="1:8">
      <c r="A4" s="43"/>
      <c r="B4" s="44"/>
      <c r="C4" s="44"/>
      <c r="D4" s="48" t="b">
        <f>NOT(ISBLANK($A4))</f>
        <v>0</v>
      </c>
      <c r="E4" s="48">
        <f xml:space="preserve"> IF($D4,COUNTIF(RawProtocolName,"&gt;"&amp;$A4)+1,0)</f>
        <v>0</v>
      </c>
      <c r="F4" s="49"/>
      <c r="G4" s="48">
        <f>RawProtocolNonBlankNameBit*RawProtocolReverseSortOrder</f>
        <v>0</v>
      </c>
      <c r="H4" s="50">
        <f t="array" aca="1" ref="H4" ca="1">INDEX(
  RawProtocolName,
  MATCH(
    TRUE,
    IF(
      MAX(
          NOT(COUNTIF(INDIRECT(ADDRESS(ProtocolHeaderRow,COLUMN())&amp;":"&amp;ADDRESS(ROW()-1,COLUMN())),RawProtocolName)) *
          RawProtocolReverseSortOrderProtocolSelect)
        =RawProtocolReverseSortOrder,
      TRUE,
      FALSE),
    0
  )
)</f>
        <v>0</v>
      </c>
    </row>
    <row r="5" spans="1:8">
      <c r="A5" s="43"/>
      <c r="B5" s="44"/>
      <c r="C5" s="44"/>
      <c r="D5" s="48" t="b">
        <f t="shared" ref="D5:D37" si="0">NOT(ISBLANK($A5))</f>
        <v>0</v>
      </c>
      <c r="E5" s="48">
        <f t="shared" ref="E5:E37" si="1" xml:space="preserve"> IF($D5,COUNTIF(RawProtocolName,"&gt;"&amp;$A5)+1,0)</f>
        <v>0</v>
      </c>
      <c r="F5" s="49"/>
      <c r="G5" s="48">
        <f t="shared" ref="G5:G37" si="2">RawProtocolNonBlankNameBit*RawProtocolReverseSortOrder</f>
        <v>0</v>
      </c>
      <c r="H5" s="50">
        <f t="array" aca="1" ref="H5" ca="1">INDEX(
  RawProtocolName,
  MATCH(
    TRUE,
    IF(
      MAX(
          NOT(COUNTIF(INDIRECT(ADDRESS(ProtocolHeaderRow,COLUMN())&amp;":"&amp;ADDRESS(ROW()-1,COLUMN())),RawProtocolName)) *
          RawProtocolReverseSortOrderProtocolSelect)
        =RawProtocolReverseSortOrder,
      TRUE,
      FALSE),
    0
  )
)</f>
        <v>0</v>
      </c>
    </row>
    <row r="6" spans="1:8">
      <c r="A6" s="43"/>
      <c r="B6" s="44"/>
      <c r="C6" s="44"/>
      <c r="D6" s="48" t="b">
        <f t="shared" si="0"/>
        <v>0</v>
      </c>
      <c r="E6" s="48">
        <f t="shared" si="1"/>
        <v>0</v>
      </c>
      <c r="F6" s="49"/>
      <c r="G6" s="48">
        <f t="shared" si="2"/>
        <v>0</v>
      </c>
      <c r="H6" s="50">
        <f t="array" aca="1" ref="H6" ca="1">INDEX(
  RawProtocolName,
  MATCH(
    TRUE,
    IF(
      MAX(
          NOT(COUNTIF(INDIRECT(ADDRESS(ProtocolHeaderRow,COLUMN())&amp;":"&amp;ADDRESS(ROW()-1,COLUMN())),RawProtocolName)) *
          RawProtocolReverseSortOrderProtocolSelect)
        =RawProtocolReverseSortOrder,
      TRUE,
      FALSE),
    0
  )
)</f>
        <v>0</v>
      </c>
    </row>
    <row r="7" spans="1:8">
      <c r="A7" s="43"/>
      <c r="B7" s="44"/>
      <c r="C7" s="44"/>
      <c r="D7" s="48" t="b">
        <f t="shared" si="0"/>
        <v>0</v>
      </c>
      <c r="E7" s="48">
        <f t="shared" si="1"/>
        <v>0</v>
      </c>
      <c r="F7" s="49"/>
      <c r="G7" s="48">
        <f t="shared" si="2"/>
        <v>0</v>
      </c>
      <c r="H7" s="50">
        <f t="array" aca="1" ref="H7" ca="1">INDEX(
  RawProtocolName,
  MATCH(
    TRUE,
    IF(
      MAX(
          NOT(COUNTIF(INDIRECT(ADDRESS(ProtocolHeaderRow,COLUMN())&amp;":"&amp;ADDRESS(ROW()-1,COLUMN())),RawProtocolName)) *
          RawProtocolReverseSortOrderProtocolSelect)
        =RawProtocolReverseSortOrder,
      TRUE,
      FALSE),
    0
  )
)</f>
        <v>0</v>
      </c>
    </row>
    <row r="8" spans="1:8">
      <c r="A8" s="43"/>
      <c r="B8" s="44"/>
      <c r="C8" s="44"/>
      <c r="D8" s="48" t="b">
        <f t="shared" si="0"/>
        <v>0</v>
      </c>
      <c r="E8" s="48">
        <f t="shared" si="1"/>
        <v>0</v>
      </c>
      <c r="F8" s="49"/>
      <c r="G8" s="48">
        <f t="shared" si="2"/>
        <v>0</v>
      </c>
      <c r="H8" s="50">
        <f t="array" aca="1" ref="H8" ca="1">INDEX(
  RawProtocolName,
  MATCH(
    TRUE,
    IF(
      MAX(
          NOT(COUNTIF(INDIRECT(ADDRESS(ProtocolHeaderRow,COLUMN())&amp;":"&amp;ADDRESS(ROW()-1,COLUMN())),RawProtocolName)) *
          RawProtocolReverseSortOrderProtocolSelect)
        =RawProtocolReverseSortOrder,
      TRUE,
      FALSE),
    0
  )
)</f>
        <v>0</v>
      </c>
    </row>
    <row r="9" spans="1:8">
      <c r="A9" s="43"/>
      <c r="B9" s="44"/>
      <c r="C9" s="44"/>
      <c r="D9" s="48" t="b">
        <f t="shared" si="0"/>
        <v>0</v>
      </c>
      <c r="E9" s="48">
        <f t="shared" si="1"/>
        <v>0</v>
      </c>
      <c r="F9" s="49"/>
      <c r="G9" s="48">
        <f t="shared" si="2"/>
        <v>0</v>
      </c>
      <c r="H9" s="50">
        <f t="array" aca="1" ref="H9" ca="1">INDEX(
  RawProtocolName,
  MATCH(
    TRUE,
    IF(
      MAX(
          NOT(COUNTIF(INDIRECT(ADDRESS(ProtocolHeaderRow,COLUMN())&amp;":"&amp;ADDRESS(ROW()-1,COLUMN())),RawProtocolName)) *
          RawProtocolReverseSortOrderProtocolSelect)
        =RawProtocolReverseSortOrder,
      TRUE,
      FALSE),
    0
  )
)</f>
        <v>0</v>
      </c>
    </row>
    <row r="10" spans="1:8">
      <c r="A10" s="43"/>
      <c r="B10" s="44"/>
      <c r="C10" s="44"/>
      <c r="D10" s="48" t="b">
        <f t="shared" si="0"/>
        <v>0</v>
      </c>
      <c r="E10" s="48">
        <f t="shared" si="1"/>
        <v>0</v>
      </c>
      <c r="F10" s="49"/>
      <c r="G10" s="48">
        <f t="shared" si="2"/>
        <v>0</v>
      </c>
      <c r="H10" s="50">
        <f t="array" aca="1" ref="H10" ca="1">INDEX(
  RawProtocolName,
  MATCH(
    TRUE,
    IF(
      MAX(
          NOT(COUNTIF(INDIRECT(ADDRESS(ProtocolHeaderRow,COLUMN())&amp;":"&amp;ADDRESS(ROW()-1,COLUMN())),RawProtocolName)) *
          RawProtocolReverseSortOrderProtocolSelect)
        =RawProtocolReverseSortOrder,
      TRUE,
      FALSE),
    0
  )
)</f>
        <v>0</v>
      </c>
    </row>
    <row r="11" spans="1:8">
      <c r="A11" s="43"/>
      <c r="B11" s="44"/>
      <c r="C11" s="44"/>
      <c r="D11" s="48" t="b">
        <f t="shared" si="0"/>
        <v>0</v>
      </c>
      <c r="E11" s="48">
        <f t="shared" si="1"/>
        <v>0</v>
      </c>
      <c r="F11" s="49"/>
      <c r="G11" s="48">
        <f t="shared" si="2"/>
        <v>0</v>
      </c>
      <c r="H11" s="50">
        <f t="array" aca="1" ref="H11" ca="1">INDEX(
  RawProtocolName,
  MATCH(
    TRUE,
    IF(
      MAX(
          NOT(COUNTIF(INDIRECT(ADDRESS(ProtocolHeaderRow,COLUMN())&amp;":"&amp;ADDRESS(ROW()-1,COLUMN())),RawProtocolName)) *
          RawProtocolReverseSortOrderProtocolSelect)
        =RawProtocolReverseSortOrder,
      TRUE,
      FALSE),
    0
  )
)</f>
        <v>0</v>
      </c>
    </row>
    <row r="12" spans="1:8">
      <c r="A12" s="43"/>
      <c r="B12" s="44"/>
      <c r="C12" s="44"/>
      <c r="D12" s="48" t="b">
        <f t="shared" si="0"/>
        <v>0</v>
      </c>
      <c r="E12" s="48">
        <f t="shared" si="1"/>
        <v>0</v>
      </c>
      <c r="F12" s="49"/>
      <c r="G12" s="48">
        <f t="shared" si="2"/>
        <v>0</v>
      </c>
      <c r="H12" s="50">
        <f t="array" aca="1" ref="H12" ca="1">INDEX(
  RawProtocolName,
  MATCH(
    TRUE,
    IF(
      MAX(
          NOT(COUNTIF(INDIRECT(ADDRESS(ProtocolHeaderRow,COLUMN())&amp;":"&amp;ADDRESS(ROW()-1,COLUMN())),RawProtocolName)) *
          RawProtocolReverseSortOrderProtocolSelect)
        =RawProtocolReverseSortOrder,
      TRUE,
      FALSE),
    0
  )
)</f>
        <v>0</v>
      </c>
    </row>
    <row r="13" spans="1:8">
      <c r="A13" s="43"/>
      <c r="B13" s="44"/>
      <c r="C13" s="44"/>
      <c r="D13" s="48" t="b">
        <f t="shared" si="0"/>
        <v>0</v>
      </c>
      <c r="E13" s="48">
        <f t="shared" si="1"/>
        <v>0</v>
      </c>
      <c r="F13" s="49"/>
      <c r="G13" s="48">
        <f t="shared" si="2"/>
        <v>0</v>
      </c>
      <c r="H13" s="50">
        <f t="array" aca="1" ref="H13" ca="1">INDEX(
  RawProtocolName,
  MATCH(
    TRUE,
    IF(
      MAX(
          NOT(COUNTIF(INDIRECT(ADDRESS(ProtocolHeaderRow,COLUMN())&amp;":"&amp;ADDRESS(ROW()-1,COLUMN())),RawProtocolName)) *
          RawProtocolReverseSortOrderProtocolSelect)
        =RawProtocolReverseSortOrder,
      TRUE,
      FALSE),
    0
  )
)</f>
        <v>0</v>
      </c>
    </row>
    <row r="14" spans="1:8">
      <c r="A14" s="43"/>
      <c r="B14" s="44"/>
      <c r="C14" s="44"/>
      <c r="D14" s="48" t="b">
        <f t="shared" si="0"/>
        <v>0</v>
      </c>
      <c r="E14" s="48">
        <f t="shared" si="1"/>
        <v>0</v>
      </c>
      <c r="F14" s="49"/>
      <c r="G14" s="48">
        <f t="shared" si="2"/>
        <v>0</v>
      </c>
      <c r="H14" s="50">
        <f t="array" aca="1" ref="H14" ca="1">INDEX(
  RawProtocolName,
  MATCH(
    TRUE,
    IF(
      MAX(
          NOT(COUNTIF(INDIRECT(ADDRESS(ProtocolHeaderRow,COLUMN())&amp;":"&amp;ADDRESS(ROW()-1,COLUMN())),RawProtocolName)) *
          RawProtocolReverseSortOrderProtocolSelect)
        =RawProtocolReverseSortOrder,
      TRUE,
      FALSE),
    0
  )
)</f>
        <v>0</v>
      </c>
    </row>
    <row r="15" spans="1:8">
      <c r="A15" s="43"/>
      <c r="B15" s="44"/>
      <c r="C15" s="44"/>
      <c r="D15" s="48" t="b">
        <f t="shared" si="0"/>
        <v>0</v>
      </c>
      <c r="E15" s="48">
        <f t="shared" si="1"/>
        <v>0</v>
      </c>
      <c r="F15" s="49"/>
      <c r="G15" s="48">
        <f t="shared" si="2"/>
        <v>0</v>
      </c>
      <c r="H15" s="50">
        <f t="array" aca="1" ref="H15" ca="1">INDEX(
  RawProtocolName,
  MATCH(
    TRUE,
    IF(
      MAX(
          NOT(COUNTIF(INDIRECT(ADDRESS(ProtocolHeaderRow,COLUMN())&amp;":"&amp;ADDRESS(ROW()-1,COLUMN())),RawProtocolName)) *
          RawProtocolReverseSortOrderProtocolSelect)
        =RawProtocolReverseSortOrder,
      TRUE,
      FALSE),
    0
  )
)</f>
        <v>0</v>
      </c>
    </row>
    <row r="16" spans="1:8">
      <c r="A16" s="43"/>
      <c r="B16" s="44"/>
      <c r="C16" s="44"/>
      <c r="D16" s="48" t="b">
        <f t="shared" si="0"/>
        <v>0</v>
      </c>
      <c r="E16" s="48">
        <f t="shared" si="1"/>
        <v>0</v>
      </c>
      <c r="F16" s="49"/>
      <c r="G16" s="48">
        <f t="shared" si="2"/>
        <v>0</v>
      </c>
      <c r="H16" s="50">
        <f t="array" aca="1" ref="H16" ca="1">INDEX(
  RawProtocolName,
  MATCH(
    TRUE,
    IF(
      MAX(
          NOT(COUNTIF(INDIRECT(ADDRESS(ProtocolHeaderRow,COLUMN())&amp;":"&amp;ADDRESS(ROW()-1,COLUMN())),RawProtocolName)) *
          RawProtocolReverseSortOrderProtocolSelect)
        =RawProtocolReverseSortOrder,
      TRUE,
      FALSE),
    0
  )
)</f>
        <v>0</v>
      </c>
    </row>
    <row r="17" spans="1:8">
      <c r="A17" s="43"/>
      <c r="B17" s="44"/>
      <c r="C17" s="44"/>
      <c r="D17" s="48" t="b">
        <f t="shared" si="0"/>
        <v>0</v>
      </c>
      <c r="E17" s="48">
        <f t="shared" si="1"/>
        <v>0</v>
      </c>
      <c r="F17" s="49"/>
      <c r="G17" s="48">
        <f t="shared" si="2"/>
        <v>0</v>
      </c>
      <c r="H17" s="50">
        <f t="array" aca="1" ref="H17" ca="1">INDEX(
  RawProtocolName,
  MATCH(
    TRUE,
    IF(
      MAX(
          NOT(COUNTIF(INDIRECT(ADDRESS(ProtocolHeaderRow,COLUMN())&amp;":"&amp;ADDRESS(ROW()-1,COLUMN())),RawProtocolName)) *
          RawProtocolReverseSortOrderProtocolSelect)
        =RawProtocolReverseSortOrder,
      TRUE,
      FALSE),
    0
  )
)</f>
        <v>0</v>
      </c>
    </row>
    <row r="18" spans="1:8">
      <c r="A18" s="43"/>
      <c r="B18" s="44"/>
      <c r="C18" s="44"/>
      <c r="D18" s="48" t="b">
        <f t="shared" si="0"/>
        <v>0</v>
      </c>
      <c r="E18" s="48">
        <f t="shared" si="1"/>
        <v>0</v>
      </c>
      <c r="F18" s="49"/>
      <c r="G18" s="48">
        <f t="shared" si="2"/>
        <v>0</v>
      </c>
      <c r="H18" s="50">
        <f t="array" aca="1" ref="H18" ca="1">INDEX(
  RawProtocolName,
  MATCH(
    TRUE,
    IF(
      MAX(
          NOT(COUNTIF(INDIRECT(ADDRESS(ProtocolHeaderRow,COLUMN())&amp;":"&amp;ADDRESS(ROW()-1,COLUMN())),RawProtocolName)) *
          RawProtocolReverseSortOrderProtocolSelect)
        =RawProtocolReverseSortOrder,
      TRUE,
      FALSE),
    0
  )
)</f>
        <v>0</v>
      </c>
    </row>
    <row r="19" spans="1:8">
      <c r="A19" s="43"/>
      <c r="B19" s="44"/>
      <c r="C19" s="44"/>
      <c r="D19" s="48" t="b">
        <f t="shared" si="0"/>
        <v>0</v>
      </c>
      <c r="E19" s="48">
        <f t="shared" si="1"/>
        <v>0</v>
      </c>
      <c r="F19" s="49"/>
      <c r="G19" s="48">
        <f t="shared" si="2"/>
        <v>0</v>
      </c>
      <c r="H19" s="50">
        <f t="array" aca="1" ref="H19" ca="1">INDEX(
  RawProtocolName,
  MATCH(
    TRUE,
    IF(
      MAX(
          NOT(COUNTIF(INDIRECT(ADDRESS(ProtocolHeaderRow,COLUMN())&amp;":"&amp;ADDRESS(ROW()-1,COLUMN())),RawProtocolName)) *
          RawProtocolReverseSortOrderProtocolSelect)
        =RawProtocolReverseSortOrder,
      TRUE,
      FALSE),
    0
  )
)</f>
        <v>0</v>
      </c>
    </row>
    <row r="20" spans="1:8">
      <c r="A20" s="43"/>
      <c r="B20" s="44"/>
      <c r="C20" s="44"/>
      <c r="D20" s="48" t="b">
        <f t="shared" si="0"/>
        <v>0</v>
      </c>
      <c r="E20" s="48">
        <f t="shared" si="1"/>
        <v>0</v>
      </c>
      <c r="F20" s="49"/>
      <c r="G20" s="48">
        <f t="shared" si="2"/>
        <v>0</v>
      </c>
      <c r="H20" s="50">
        <f t="array" aca="1" ref="H20" ca="1">INDEX(
  RawProtocolName,
  MATCH(
    TRUE,
    IF(
      MAX(
          NOT(COUNTIF(INDIRECT(ADDRESS(ProtocolHeaderRow,COLUMN())&amp;":"&amp;ADDRESS(ROW()-1,COLUMN())),RawProtocolName)) *
          RawProtocolReverseSortOrderProtocolSelect)
        =RawProtocolReverseSortOrder,
      TRUE,
      FALSE),
    0
  )
)</f>
        <v>0</v>
      </c>
    </row>
    <row r="21" spans="1:8">
      <c r="A21" s="43"/>
      <c r="B21" s="44"/>
      <c r="C21" s="44"/>
      <c r="D21" s="48" t="b">
        <f t="shared" si="0"/>
        <v>0</v>
      </c>
      <c r="E21" s="48">
        <f t="shared" si="1"/>
        <v>0</v>
      </c>
      <c r="F21" s="49"/>
      <c r="G21" s="48">
        <f t="shared" si="2"/>
        <v>0</v>
      </c>
      <c r="H21" s="50">
        <f t="array" aca="1" ref="H21" ca="1">INDEX(
  RawProtocolName,
  MATCH(
    TRUE,
    IF(
      MAX(
          NOT(COUNTIF(INDIRECT(ADDRESS(ProtocolHeaderRow,COLUMN())&amp;":"&amp;ADDRESS(ROW()-1,COLUMN())),RawProtocolName)) *
          RawProtocolReverseSortOrderProtocolSelect)
        =RawProtocolReverseSortOrder,
      TRUE,
      FALSE),
    0
  )
)</f>
        <v>0</v>
      </c>
    </row>
    <row r="22" spans="1:8">
      <c r="A22" s="43"/>
      <c r="B22" s="44"/>
      <c r="C22" s="44"/>
      <c r="D22" s="48" t="b">
        <f t="shared" si="0"/>
        <v>0</v>
      </c>
      <c r="E22" s="48">
        <f t="shared" si="1"/>
        <v>0</v>
      </c>
      <c r="F22" s="49"/>
      <c r="G22" s="48">
        <f t="shared" si="2"/>
        <v>0</v>
      </c>
      <c r="H22" s="50">
        <f t="array" aca="1" ref="H22" ca="1">INDEX(
  RawProtocolName,
  MATCH(
    TRUE,
    IF(
      MAX(
          NOT(COUNTIF(INDIRECT(ADDRESS(ProtocolHeaderRow,COLUMN())&amp;":"&amp;ADDRESS(ROW()-1,COLUMN())),RawProtocolName)) *
          RawProtocolReverseSortOrderProtocolSelect)
        =RawProtocolReverseSortOrder,
      TRUE,
      FALSE),
    0
  )
)</f>
        <v>0</v>
      </c>
    </row>
    <row r="23" spans="1:8">
      <c r="A23" s="43"/>
      <c r="B23" s="44"/>
      <c r="C23" s="44"/>
      <c r="D23" s="48" t="b">
        <f t="shared" si="0"/>
        <v>0</v>
      </c>
      <c r="E23" s="48">
        <f t="shared" si="1"/>
        <v>0</v>
      </c>
      <c r="F23" s="49"/>
      <c r="G23" s="48">
        <f t="shared" si="2"/>
        <v>0</v>
      </c>
      <c r="H23" s="50">
        <f t="array" aca="1" ref="H23" ca="1">INDEX(
  RawProtocolName,
  MATCH(
    TRUE,
    IF(
      MAX(
          NOT(COUNTIF(INDIRECT(ADDRESS(ProtocolHeaderRow,COLUMN())&amp;":"&amp;ADDRESS(ROW()-1,COLUMN())),RawProtocolName)) *
          RawProtocolReverseSortOrderProtocolSelect)
        =RawProtocolReverseSortOrder,
      TRUE,
      FALSE),
    0
  )
)</f>
        <v>0</v>
      </c>
    </row>
    <row r="24" spans="1:8">
      <c r="A24" s="43"/>
      <c r="B24" s="44"/>
      <c r="C24" s="44"/>
      <c r="D24" s="48" t="b">
        <f t="shared" si="0"/>
        <v>0</v>
      </c>
      <c r="E24" s="48">
        <f t="shared" si="1"/>
        <v>0</v>
      </c>
      <c r="F24" s="49"/>
      <c r="G24" s="48">
        <f t="shared" si="2"/>
        <v>0</v>
      </c>
      <c r="H24" s="50">
        <f t="array" aca="1" ref="H24" ca="1">INDEX(
  RawProtocolName,
  MATCH(
    TRUE,
    IF(
      MAX(
          NOT(COUNTIF(INDIRECT(ADDRESS(ProtocolHeaderRow,COLUMN())&amp;":"&amp;ADDRESS(ROW()-1,COLUMN())),RawProtocolName)) *
          RawProtocolReverseSortOrderProtocolSelect)
        =RawProtocolReverseSortOrder,
      TRUE,
      FALSE),
    0
  )
)</f>
        <v>0</v>
      </c>
    </row>
    <row r="25" spans="1:8">
      <c r="A25" s="43"/>
      <c r="B25" s="44"/>
      <c r="C25" s="44"/>
      <c r="D25" s="48" t="b">
        <f t="shared" si="0"/>
        <v>0</v>
      </c>
      <c r="E25" s="48">
        <f t="shared" si="1"/>
        <v>0</v>
      </c>
      <c r="F25" s="49"/>
      <c r="G25" s="48">
        <f t="shared" si="2"/>
        <v>0</v>
      </c>
      <c r="H25" s="50">
        <f t="array" aca="1" ref="H25" ca="1">INDEX(
  RawProtocolName,
  MATCH(
    TRUE,
    IF(
      MAX(
          NOT(COUNTIF(INDIRECT(ADDRESS(ProtocolHeaderRow,COLUMN())&amp;":"&amp;ADDRESS(ROW()-1,COLUMN())),RawProtocolName)) *
          RawProtocolReverseSortOrderProtocolSelect)
        =RawProtocolReverseSortOrder,
      TRUE,
      FALSE),
    0
  )
)</f>
        <v>0</v>
      </c>
    </row>
    <row r="26" spans="1:8">
      <c r="A26" s="43"/>
      <c r="B26" s="44"/>
      <c r="C26" s="44"/>
      <c r="D26" s="48" t="b">
        <f t="shared" si="0"/>
        <v>0</v>
      </c>
      <c r="E26" s="48">
        <f t="shared" si="1"/>
        <v>0</v>
      </c>
      <c r="F26" s="49"/>
      <c r="G26" s="48">
        <f t="shared" si="2"/>
        <v>0</v>
      </c>
      <c r="H26" s="50">
        <f t="array" aca="1" ref="H26" ca="1">INDEX(
  RawProtocolName,
  MATCH(
    TRUE,
    IF(
      MAX(
          NOT(COUNTIF(INDIRECT(ADDRESS(ProtocolHeaderRow,COLUMN())&amp;":"&amp;ADDRESS(ROW()-1,COLUMN())),RawProtocolName)) *
          RawProtocolReverseSortOrderProtocolSelect)
        =RawProtocolReverseSortOrder,
      TRUE,
      FALSE),
    0
  )
)</f>
        <v>0</v>
      </c>
    </row>
    <row r="27" spans="1:8">
      <c r="A27" s="43"/>
      <c r="B27" s="44"/>
      <c r="C27" s="44"/>
      <c r="D27" s="48" t="b">
        <f t="shared" si="0"/>
        <v>0</v>
      </c>
      <c r="E27" s="48">
        <f t="shared" si="1"/>
        <v>0</v>
      </c>
      <c r="F27" s="49"/>
      <c r="G27" s="48">
        <f t="shared" si="2"/>
        <v>0</v>
      </c>
      <c r="H27" s="50">
        <f t="array" aca="1" ref="H27" ca="1">INDEX(
  RawProtocolName,
  MATCH(
    TRUE,
    IF(
      MAX(
          NOT(COUNTIF(INDIRECT(ADDRESS(ProtocolHeaderRow,COLUMN())&amp;":"&amp;ADDRESS(ROW()-1,COLUMN())),RawProtocolName)) *
          RawProtocolReverseSortOrderProtocolSelect)
        =RawProtocolReverseSortOrder,
      TRUE,
      FALSE),
    0
  )
)</f>
        <v>0</v>
      </c>
    </row>
    <row r="28" spans="1:8">
      <c r="A28" s="43"/>
      <c r="B28" s="44"/>
      <c r="C28" s="44"/>
      <c r="D28" s="48" t="b">
        <f t="shared" si="0"/>
        <v>0</v>
      </c>
      <c r="E28" s="48">
        <f t="shared" si="1"/>
        <v>0</v>
      </c>
      <c r="F28" s="49"/>
      <c r="G28" s="48">
        <f t="shared" si="2"/>
        <v>0</v>
      </c>
      <c r="H28" s="50">
        <f t="array" aca="1" ref="H28" ca="1">INDEX(
  RawProtocolName,
  MATCH(
    TRUE,
    IF(
      MAX(
          NOT(COUNTIF(INDIRECT(ADDRESS(ProtocolHeaderRow,COLUMN())&amp;":"&amp;ADDRESS(ROW()-1,COLUMN())),RawProtocolName)) *
          RawProtocolReverseSortOrderProtocolSelect)
        =RawProtocolReverseSortOrder,
      TRUE,
      FALSE),
    0
  )
)</f>
        <v>0</v>
      </c>
    </row>
    <row r="29" spans="1:8">
      <c r="A29" s="43"/>
      <c r="B29" s="44"/>
      <c r="C29" s="44"/>
      <c r="D29" s="48" t="b">
        <f t="shared" si="0"/>
        <v>0</v>
      </c>
      <c r="E29" s="48">
        <f t="shared" si="1"/>
        <v>0</v>
      </c>
      <c r="F29" s="49"/>
      <c r="G29" s="48">
        <f t="shared" si="2"/>
        <v>0</v>
      </c>
      <c r="H29" s="50">
        <f t="array" aca="1" ref="H29" ca="1">INDEX(
  RawProtocolName,
  MATCH(
    TRUE,
    IF(
      MAX(
          NOT(COUNTIF(INDIRECT(ADDRESS(ProtocolHeaderRow,COLUMN())&amp;":"&amp;ADDRESS(ROW()-1,COLUMN())),RawProtocolName)) *
          RawProtocolReverseSortOrderProtocolSelect)
        =RawProtocolReverseSortOrder,
      TRUE,
      FALSE),
    0
  )
)</f>
        <v>0</v>
      </c>
    </row>
    <row r="30" spans="1:8">
      <c r="A30" s="43"/>
      <c r="B30" s="44"/>
      <c r="C30" s="44"/>
      <c r="D30" s="48" t="b">
        <f t="shared" si="0"/>
        <v>0</v>
      </c>
      <c r="E30" s="48">
        <f t="shared" si="1"/>
        <v>0</v>
      </c>
      <c r="F30" s="49"/>
      <c r="G30" s="48">
        <f t="shared" si="2"/>
        <v>0</v>
      </c>
      <c r="H30" s="50">
        <f t="array" aca="1" ref="H30" ca="1">INDEX(
  RawProtocolName,
  MATCH(
    TRUE,
    IF(
      MAX(
          NOT(COUNTIF(INDIRECT(ADDRESS(ProtocolHeaderRow,COLUMN())&amp;":"&amp;ADDRESS(ROW()-1,COLUMN())),RawProtocolName)) *
          RawProtocolReverseSortOrderProtocolSelect)
        =RawProtocolReverseSortOrder,
      TRUE,
      FALSE),
    0
  )
)</f>
        <v>0</v>
      </c>
    </row>
    <row r="31" spans="1:8">
      <c r="A31" s="43"/>
      <c r="B31" s="44"/>
      <c r="C31" s="44"/>
      <c r="D31" s="48" t="b">
        <f t="shared" si="0"/>
        <v>0</v>
      </c>
      <c r="E31" s="48">
        <f t="shared" si="1"/>
        <v>0</v>
      </c>
      <c r="F31" s="49"/>
      <c r="G31" s="48">
        <f t="shared" si="2"/>
        <v>0</v>
      </c>
      <c r="H31" s="50">
        <f t="array" aca="1" ref="H31" ca="1">INDEX(
  RawProtocolName,
  MATCH(
    TRUE,
    IF(
      MAX(
          NOT(COUNTIF(INDIRECT(ADDRESS(ProtocolHeaderRow,COLUMN())&amp;":"&amp;ADDRESS(ROW()-1,COLUMN())),RawProtocolName)) *
          RawProtocolReverseSortOrderProtocolSelect)
        =RawProtocolReverseSortOrder,
      TRUE,
      FALSE),
    0
  )
)</f>
        <v>0</v>
      </c>
    </row>
    <row r="32" spans="1:8">
      <c r="A32" s="43"/>
      <c r="B32" s="44"/>
      <c r="C32" s="44"/>
      <c r="D32" s="48" t="b">
        <f t="shared" si="0"/>
        <v>0</v>
      </c>
      <c r="E32" s="48">
        <f t="shared" si="1"/>
        <v>0</v>
      </c>
      <c r="F32" s="49"/>
      <c r="G32" s="48">
        <f t="shared" si="2"/>
        <v>0</v>
      </c>
      <c r="H32" s="50">
        <f t="array" aca="1" ref="H32" ca="1">INDEX(
  RawProtocolName,
  MATCH(
    TRUE,
    IF(
      MAX(
          NOT(COUNTIF(INDIRECT(ADDRESS(ProtocolHeaderRow,COLUMN())&amp;":"&amp;ADDRESS(ROW()-1,COLUMN())),RawProtocolName)) *
          RawProtocolReverseSortOrderProtocolSelect)
        =RawProtocolReverseSortOrder,
      TRUE,
      FALSE),
    0
  )
)</f>
        <v>0</v>
      </c>
    </row>
    <row r="33" spans="1:8">
      <c r="A33" s="43"/>
      <c r="B33" s="44"/>
      <c r="C33" s="44"/>
      <c r="D33" s="48" t="b">
        <f t="shared" si="0"/>
        <v>0</v>
      </c>
      <c r="E33" s="48">
        <f t="shared" si="1"/>
        <v>0</v>
      </c>
      <c r="F33" s="49"/>
      <c r="G33" s="48">
        <f t="shared" si="2"/>
        <v>0</v>
      </c>
      <c r="H33" s="50">
        <f t="array" aca="1" ref="H33" ca="1">INDEX(
  RawProtocolName,
  MATCH(
    TRUE,
    IF(
      MAX(
          NOT(COUNTIF(INDIRECT(ADDRESS(ProtocolHeaderRow,COLUMN())&amp;":"&amp;ADDRESS(ROW()-1,COLUMN())),RawProtocolName)) *
          RawProtocolReverseSortOrderProtocolSelect)
        =RawProtocolReverseSortOrder,
      TRUE,
      FALSE),
    0
  )
)</f>
        <v>0</v>
      </c>
    </row>
    <row r="34" spans="1:8">
      <c r="A34" s="43"/>
      <c r="B34" s="44"/>
      <c r="C34" s="44"/>
      <c r="D34" s="48" t="b">
        <f t="shared" si="0"/>
        <v>0</v>
      </c>
      <c r="E34" s="48">
        <f t="shared" si="1"/>
        <v>0</v>
      </c>
      <c r="F34" s="49"/>
      <c r="G34" s="48">
        <f t="shared" si="2"/>
        <v>0</v>
      </c>
      <c r="H34" s="50">
        <f t="array" aca="1" ref="H34" ca="1">INDEX(
  RawProtocolName,
  MATCH(
    TRUE,
    IF(
      MAX(
          NOT(COUNTIF(INDIRECT(ADDRESS(ProtocolHeaderRow,COLUMN())&amp;":"&amp;ADDRESS(ROW()-1,COLUMN())),RawProtocolName)) *
          RawProtocolReverseSortOrderProtocolSelect)
        =RawProtocolReverseSortOrder,
      TRUE,
      FALSE),
    0
  )
)</f>
        <v>0</v>
      </c>
    </row>
    <row r="35" spans="1:8">
      <c r="A35" s="43"/>
      <c r="B35" s="44"/>
      <c r="C35" s="44"/>
      <c r="D35" s="48" t="b">
        <f t="shared" si="0"/>
        <v>0</v>
      </c>
      <c r="E35" s="48">
        <f t="shared" si="1"/>
        <v>0</v>
      </c>
      <c r="F35" s="49"/>
      <c r="G35" s="48">
        <f t="shared" si="2"/>
        <v>0</v>
      </c>
      <c r="H35" s="50">
        <f t="array" aca="1" ref="H35" ca="1">INDEX(
  RawProtocolName,
  MATCH(
    TRUE,
    IF(
      MAX(
          NOT(COUNTIF(INDIRECT(ADDRESS(ProtocolHeaderRow,COLUMN())&amp;":"&amp;ADDRESS(ROW()-1,COLUMN())),RawProtocolName)) *
          RawProtocolReverseSortOrderProtocolSelect)
        =RawProtocolReverseSortOrder,
      TRUE,
      FALSE),
    0
  )
)</f>
        <v>0</v>
      </c>
    </row>
    <row r="36" spans="1:8">
      <c r="A36" s="43"/>
      <c r="B36" s="44"/>
      <c r="C36" s="44"/>
      <c r="D36" s="48" t="b">
        <f t="shared" si="0"/>
        <v>0</v>
      </c>
      <c r="E36" s="48">
        <f t="shared" si="1"/>
        <v>0</v>
      </c>
      <c r="F36" s="49"/>
      <c r="G36" s="48">
        <f t="shared" si="2"/>
        <v>0</v>
      </c>
      <c r="H36" s="50">
        <f t="array" aca="1" ref="H36" ca="1">INDEX(
  RawProtocolName,
  MATCH(
    TRUE,
    IF(
      MAX(
          NOT(COUNTIF(INDIRECT(ADDRESS(ProtocolHeaderRow,COLUMN())&amp;":"&amp;ADDRESS(ROW()-1,COLUMN())),RawProtocolName)) *
          RawProtocolReverseSortOrderProtocolSelect)
        =RawProtocolReverseSortOrder,
      TRUE,
      FALSE),
    0
  )
)</f>
        <v>0</v>
      </c>
    </row>
    <row r="37" spans="1:8">
      <c r="A37" s="43"/>
      <c r="B37" s="44"/>
      <c r="C37" s="44"/>
      <c r="D37" s="48" t="b">
        <f t="shared" si="0"/>
        <v>0</v>
      </c>
      <c r="E37" s="48">
        <f t="shared" si="1"/>
        <v>0</v>
      </c>
      <c r="F37" s="49"/>
      <c r="G37" s="48">
        <f t="shared" si="2"/>
        <v>0</v>
      </c>
      <c r="H37" s="50">
        <f t="array" aca="1" ref="H37" ca="1">INDEX(
  RawProtocolName,
  MATCH(
    TRUE,
    IF(
      MAX(
          NOT(COUNTIF(INDIRECT(ADDRESS(ProtocolHeaderRow,COLUMN())&amp;":"&amp;ADDRESS(ROW()-1,COLUMN())),RawProtocolName)) *
          RawProtocolReverseSortOrderProtocolSelect)
        =RawProtocolReverseSortOrder,
      TRUE,
      FALSE),
    0
  )
)</f>
        <v>0</v>
      </c>
    </row>
  </sheetData>
  <autoFilter ref="A3:C3"/>
  <mergeCells count="5">
    <mergeCell ref="A1:C1"/>
    <mergeCell ref="G1:H1"/>
    <mergeCell ref="D2:E2"/>
    <mergeCell ref="G2:H2"/>
    <mergeCell ref="D1:E1"/>
  </mergeCells>
  <phoneticPr fontId="10" type="noConversion"/>
  <conditionalFormatting sqref="A4:A37">
    <cfRule type="expression" dxfId="73" priority="0" stopIfTrue="1">
      <formula>$D4</formula>
    </cfRule>
  </conditionalFormatting>
  <conditionalFormatting sqref="B4:C37">
    <cfRule type="expression" dxfId="72" priority="1" stopIfTrue="1">
      <formula>NOT(ISBLANK(B4))</formula>
    </cfRule>
  </conditionalFormatting>
  <dataValidations count="1">
    <dataValidation type="list" allowBlank="1" showInputMessage="1" showErrorMessage="1" sqref="B4:B37">
      <formula1>NetworkLayer</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AC106"/>
  <sheetViews>
    <sheetView topLeftCell="H5" workbookViewId="0">
      <pane ySplit="2" topLeftCell="A7" activePane="bottomLeft" state="frozen"/>
      <selection activeCell="H5" sqref="H5"/>
      <selection pane="bottomLeft" activeCell="X7" sqref="X7"/>
    </sheetView>
  </sheetViews>
  <sheetFormatPr baseColWidth="10" defaultRowHeight="13" x14ac:dyDescent="0"/>
  <cols>
    <col min="1" max="2" width="10.7109375" hidden="1" customWidth="1"/>
    <col min="3" max="3" width="25.5703125" hidden="1" customWidth="1"/>
    <col min="4" max="4" width="10.7109375" hidden="1" customWidth="1"/>
    <col min="5" max="5" width="13.85546875" hidden="1" customWidth="1"/>
    <col min="6" max="6" width="7.7109375" hidden="1" customWidth="1"/>
    <col min="7" max="7" width="15.7109375" hidden="1" customWidth="1"/>
    <col min="8" max="8" width="27.85546875" customWidth="1"/>
    <col min="10" max="10" width="17.85546875" customWidth="1"/>
    <col min="11" max="16" width="5.5703125" hidden="1" customWidth="1"/>
    <col min="17" max="17" width="6.42578125" hidden="1" customWidth="1"/>
    <col min="18" max="18" width="9" hidden="1" customWidth="1"/>
    <col min="19" max="19" width="13.42578125" hidden="1" customWidth="1"/>
    <col min="20" max="20" width="12.5703125" hidden="1" customWidth="1"/>
    <col min="21" max="21" width="7" hidden="1" customWidth="1"/>
    <col min="22" max="22" width="8.7109375" hidden="1" customWidth="1"/>
    <col min="23" max="23" width="8.28515625" hidden="1" customWidth="1"/>
    <col min="24" max="29" width="4.140625" customWidth="1"/>
  </cols>
  <sheetData>
    <row r="1" spans="1:29" ht="26" hidden="1">
      <c r="A1" s="83" t="s">
        <v>16</v>
      </c>
      <c r="B1" s="22">
        <f ca="1">COUNTA(AssetName)</f>
        <v>1</v>
      </c>
      <c r="C1" s="22">
        <f ca="1">COUNTA(SharingActorName)</f>
        <v>1</v>
      </c>
      <c r="D1" s="22">
        <f ca="1">COUNTA(SharedNonAssetDataName)</f>
        <v>1</v>
      </c>
      <c r="E1" s="22">
        <f ca="1">COUNTA(SharedConnectionName)</f>
        <v>1</v>
      </c>
      <c r="F1" s="88"/>
      <c r="G1" s="88"/>
      <c r="H1" s="88"/>
      <c r="I1" s="88"/>
      <c r="J1" s="224" t="s">
        <v>8</v>
      </c>
      <c r="K1" s="22">
        <v>1</v>
      </c>
      <c r="L1" s="22">
        <v>2</v>
      </c>
      <c r="M1" s="22">
        <v>5</v>
      </c>
      <c r="N1" s="22">
        <v>1</v>
      </c>
      <c r="O1" s="22">
        <v>2</v>
      </c>
      <c r="P1" s="22">
        <v>5</v>
      </c>
      <c r="R1" s="22"/>
      <c r="S1" s="22"/>
      <c r="T1" s="22"/>
      <c r="U1" s="22"/>
      <c r="V1" s="22"/>
      <c r="X1" s="22"/>
      <c r="Y1" s="22"/>
      <c r="Z1" s="22"/>
      <c r="AA1" s="22"/>
      <c r="AB1" s="22"/>
      <c r="AC1" s="22"/>
    </row>
    <row r="2" spans="1:29" ht="26" hidden="1">
      <c r="A2" s="83" t="s">
        <v>361</v>
      </c>
      <c r="B2" s="22">
        <f>ROW(A$7)</f>
        <v>7</v>
      </c>
      <c r="C2" s="22">
        <f ca="1">B3+1</f>
        <v>9</v>
      </c>
      <c r="D2" s="22">
        <f t="shared" ref="D2:E2" ca="1" si="0">C3+1</f>
        <v>11</v>
      </c>
      <c r="E2" s="22">
        <f t="shared" ca="1" si="0"/>
        <v>13</v>
      </c>
      <c r="F2" s="88"/>
      <c r="G2" s="88"/>
      <c r="H2" s="88"/>
      <c r="I2" s="88"/>
      <c r="J2" s="225"/>
      <c r="K2" s="22">
        <v>3</v>
      </c>
      <c r="L2" s="22">
        <v>4</v>
      </c>
      <c r="M2" s="22">
        <v>6</v>
      </c>
      <c r="N2" s="22">
        <v>3</v>
      </c>
      <c r="O2" s="22">
        <v>4</v>
      </c>
      <c r="P2" s="22">
        <v>6</v>
      </c>
      <c r="R2" s="22"/>
      <c r="S2" s="22"/>
      <c r="T2" s="22"/>
      <c r="U2" s="22"/>
      <c r="V2" s="22"/>
      <c r="X2" s="22"/>
      <c r="Y2" s="22"/>
      <c r="Z2" s="22"/>
      <c r="AA2" s="22"/>
      <c r="AB2" s="22"/>
      <c r="AC2" s="22"/>
    </row>
    <row r="3" spans="1:29" ht="26" hidden="1">
      <c r="A3" s="83" t="s">
        <v>17</v>
      </c>
      <c r="B3" s="22">
        <f ca="1">B2+(B1*2) - 1</f>
        <v>8</v>
      </c>
      <c r="C3" s="22">
        <f t="shared" ref="C3:E3" ca="1" si="1">C2+(C1*2) - 1</f>
        <v>10</v>
      </c>
      <c r="D3" s="22">
        <f t="shared" ca="1" si="1"/>
        <v>12</v>
      </c>
      <c r="E3" s="22">
        <f t="shared" ca="1" si="1"/>
        <v>14</v>
      </c>
      <c r="F3" s="88"/>
      <c r="G3" s="88"/>
      <c r="H3" s="88"/>
      <c r="I3" s="88"/>
      <c r="J3" s="83" t="s">
        <v>9</v>
      </c>
      <c r="K3" s="22">
        <v>1</v>
      </c>
      <c r="L3" s="22">
        <v>2</v>
      </c>
      <c r="M3" s="22">
        <v>3</v>
      </c>
      <c r="N3" s="22">
        <v>1</v>
      </c>
      <c r="O3" s="22">
        <v>2</v>
      </c>
      <c r="P3" s="22">
        <v>3</v>
      </c>
      <c r="R3" s="115" t="s">
        <v>210</v>
      </c>
      <c r="S3" s="22">
        <f>COLUMN($H3)</f>
        <v>8</v>
      </c>
      <c r="T3" s="22">
        <f>COLUMN($I3)</f>
        <v>9</v>
      </c>
      <c r="U3" s="22"/>
      <c r="V3" s="22"/>
      <c r="X3" s="22"/>
      <c r="Y3" s="22"/>
      <c r="Z3" s="22"/>
      <c r="AA3" s="22"/>
      <c r="AB3" s="22"/>
      <c r="AC3" s="22"/>
    </row>
    <row r="4" spans="1:29" ht="16" hidden="1" customHeight="1">
      <c r="A4" s="184" t="s">
        <v>15</v>
      </c>
      <c r="B4" s="184"/>
      <c r="C4" s="184"/>
      <c r="D4" s="184"/>
      <c r="E4" s="184"/>
      <c r="F4" s="184"/>
      <c r="G4" s="184"/>
      <c r="H4" s="230"/>
      <c r="I4" s="230"/>
      <c r="J4" s="230"/>
      <c r="K4" s="230"/>
      <c r="L4" s="230"/>
      <c r="M4" s="230"/>
      <c r="N4" s="230"/>
      <c r="O4" s="230"/>
      <c r="P4" s="231"/>
      <c r="R4" s="186" t="s">
        <v>307</v>
      </c>
      <c r="S4" s="187"/>
      <c r="T4" s="187"/>
      <c r="U4" s="187"/>
      <c r="V4" s="188"/>
      <c r="X4" s="166" t="s">
        <v>87</v>
      </c>
      <c r="Y4" s="226"/>
      <c r="Z4" s="226"/>
      <c r="AA4" s="226"/>
      <c r="AB4" s="226"/>
      <c r="AC4" s="227"/>
    </row>
    <row r="5" spans="1:29" ht="23" customHeight="1">
      <c r="A5" s="24"/>
      <c r="B5" s="232" t="s">
        <v>72</v>
      </c>
      <c r="C5" s="229"/>
      <c r="D5" s="229"/>
      <c r="E5" s="229"/>
      <c r="F5" s="24"/>
      <c r="G5" s="24"/>
      <c r="H5" s="61" t="s">
        <v>123</v>
      </c>
      <c r="I5" s="62" t="s">
        <v>124</v>
      </c>
      <c r="J5" s="63" t="s">
        <v>125</v>
      </c>
      <c r="K5" s="186" t="s">
        <v>29</v>
      </c>
      <c r="L5" s="187"/>
      <c r="M5" s="187"/>
      <c r="N5" s="187"/>
      <c r="O5" s="187"/>
      <c r="P5" s="188"/>
      <c r="R5" s="24"/>
      <c r="S5" s="87" t="s">
        <v>207</v>
      </c>
      <c r="T5" s="87" t="s">
        <v>357</v>
      </c>
      <c r="U5" s="24"/>
      <c r="V5" s="24"/>
      <c r="X5" s="228" t="s">
        <v>73</v>
      </c>
      <c r="Y5" s="225"/>
      <c r="Z5" s="225"/>
      <c r="AA5" s="225"/>
      <c r="AB5" s="225"/>
      <c r="AC5" s="225"/>
    </row>
    <row r="6" spans="1:29" ht="32" customHeight="1">
      <c r="A6" s="87" t="s">
        <v>221</v>
      </c>
      <c r="B6" s="89" t="s">
        <v>358</v>
      </c>
      <c r="C6" s="89" t="s">
        <v>45</v>
      </c>
      <c r="D6" s="89" t="s">
        <v>359</v>
      </c>
      <c r="E6" s="89" t="s">
        <v>360</v>
      </c>
      <c r="F6" s="87" t="s">
        <v>362</v>
      </c>
      <c r="G6" s="91" t="s">
        <v>90</v>
      </c>
      <c r="H6" s="82" t="s">
        <v>122</v>
      </c>
      <c r="I6" s="65" t="s">
        <v>85</v>
      </c>
      <c r="J6" s="66" t="s">
        <v>181</v>
      </c>
      <c r="K6" s="186" t="s">
        <v>27</v>
      </c>
      <c r="L6" s="187"/>
      <c r="M6" s="188"/>
      <c r="N6" s="186" t="s">
        <v>28</v>
      </c>
      <c r="O6" s="187"/>
      <c r="P6" s="188"/>
      <c r="Q6" s="86" t="s">
        <v>48</v>
      </c>
      <c r="R6" s="87" t="s">
        <v>356</v>
      </c>
      <c r="S6" s="87" t="s">
        <v>310</v>
      </c>
      <c r="T6" s="87" t="s">
        <v>206</v>
      </c>
      <c r="U6" s="87" t="s">
        <v>308</v>
      </c>
      <c r="V6" s="87" t="s">
        <v>309</v>
      </c>
      <c r="W6" s="86" t="s">
        <v>171</v>
      </c>
      <c r="X6" s="228" t="s">
        <v>187</v>
      </c>
      <c r="Y6" s="229"/>
      <c r="Z6" s="229"/>
      <c r="AA6" s="228" t="s">
        <v>188</v>
      </c>
      <c r="AB6" s="229"/>
      <c r="AC6" s="229"/>
    </row>
    <row r="7" spans="1:29" ht="16">
      <c r="A7" s="48">
        <f>ROW()</f>
        <v>7</v>
      </c>
      <c r="B7" s="48" t="b">
        <f ca="1">AND($A7&gt;=B$2,$A7&lt;=B$3)</f>
        <v>1</v>
      </c>
      <c r="C7" s="48" t="b">
        <f t="shared" ref="C7:E26" ca="1" si="2">AND($A7&gt;=C$2,$A7&lt;=C$3)</f>
        <v>0</v>
      </c>
      <c r="D7" s="48" t="b">
        <f t="shared" ca="1" si="2"/>
        <v>0</v>
      </c>
      <c r="E7" s="48" t="b">
        <f t="shared" ca="1" si="2"/>
        <v>0</v>
      </c>
      <c r="F7" s="88">
        <f ca="1">ROUNDUP(G7/2,0)</f>
        <v>1</v>
      </c>
      <c r="G7" s="22">
        <f ca="1">IF($B7,$A7-$B$2,
  IF($C7,$A7-$C$2,
  IF($D7,$A7-$D$2,
  IF($E7,$A7-$E$2,-1))))+1</f>
        <v>1</v>
      </c>
      <c r="H7" s="90" t="str">
        <f ca="1">IF($B7,$B$6,
  IF($C7,$C$6,
  IF($D7,$D$6,
  IF($E7,$E$6,""))))</f>
        <v>Asset</v>
      </c>
      <c r="I7" s="220" t="str">
        <f ca="1">IFERROR(INDEX(IF($B7,AssetName,
  IF($C7,SharingActorName,
  IF($D7,SharedNonAssetDataName,
  IF($E7,SharedConnectionName,"")))),$F7),"")</f>
        <v/>
      </c>
      <c r="J7" s="221"/>
      <c r="K7" s="93" t="b">
        <f t="shared" ref="K7:M23" ca="1" si="3">IFERROR(INDEX(IF($B7,MeaningfulAssetElv,
  IF($C7,MeaningfulSharingActorElv,
  IF($D7,MeaningfulSharedNonAssetDataElv,
  IF($E7,MeaningfulSharedConnectionElv,FALSE)))),
  IF($B7,$G7,$F7),
  IF($B7,K$3,K$1)),
FALSE)</f>
        <v>0</v>
      </c>
      <c r="L7" s="94" t="b">
        <f t="shared" ca="1" si="3"/>
        <v>0</v>
      </c>
      <c r="M7" s="95" t="b">
        <f t="shared" ca="1" si="3"/>
        <v>0</v>
      </c>
      <c r="N7" s="93" t="b">
        <f ca="1">IFERROR(INDEX(IF($B7,MeaningfulAssetDoS,
  IF($C7,MeaningfulSharingActorDoS,
  IF($D7,MeaningfulSharedNonAssetDataDoS,
  IF($E7,MeaningfulSharedConnectionDoS,FALSE)))),
  IF($B7,$G7,$F7),
  IF($B7,N$3,N$1)),
FALSE)</f>
        <v>0</v>
      </c>
      <c r="O7" s="94" t="b">
        <f t="shared" ref="O7:P21" ca="1" si="4">IFERROR(INDEX(IF($B7,MeaningfulAssetDoS,
  IF($C7,MeaningfulSharingActorDoS,
  IF($D7,MeaningfulSharedNonAssetDataDoS,
  IF($E7,MeaningfulSharedConnectionDoS,FALSE)))),
  IF($B7,$G7,$F7),
  IF($B7,O$3,O$1)),
FALSE)</f>
        <v>0</v>
      </c>
      <c r="P7" s="95" t="b">
        <f t="shared" ca="1" si="4"/>
        <v>0</v>
      </c>
      <c r="R7" s="22">
        <f>A7-1</f>
        <v>6</v>
      </c>
      <c r="S7" s="22" t="str">
        <f ca="1">INDIRECT(ADDRESS($R7,S$3))</f>
        <v>U</v>
      </c>
      <c r="T7" s="22" t="str">
        <f ca="1">INDIRECT(ADDRESS($R7,T$3))</f>
        <v>D</v>
      </c>
      <c r="U7" s="22" t="b">
        <f ca="1">$S7=$H7</f>
        <v>0</v>
      </c>
      <c r="V7" s="22" t="b">
        <f ca="1">$T7=$I7</f>
        <v>0</v>
      </c>
      <c r="X7" s="118"/>
      <c r="Y7" s="119"/>
      <c r="Z7" s="120"/>
      <c r="AA7" s="118"/>
      <c r="AB7" s="119"/>
      <c r="AC7" s="120"/>
    </row>
    <row r="8" spans="1:29" ht="16">
      <c r="A8" s="48">
        <f>ROW()</f>
        <v>8</v>
      </c>
      <c r="B8" s="48" t="b">
        <f t="shared" ref="B8:E27" ca="1" si="5">AND($A8&gt;=B$2,$A8&lt;=B$3)</f>
        <v>1</v>
      </c>
      <c r="C8" s="48" t="b">
        <f t="shared" ca="1" si="2"/>
        <v>0</v>
      </c>
      <c r="D8" s="48" t="b">
        <f t="shared" ca="1" si="2"/>
        <v>0</v>
      </c>
      <c r="E8" s="48" t="b">
        <f t="shared" ca="1" si="2"/>
        <v>0</v>
      </c>
      <c r="F8" s="88">
        <f t="shared" ref="F8:F71" ca="1" si="6">ROUNDUP(G8/2,0)</f>
        <v>1</v>
      </c>
      <c r="G8" s="22">
        <f t="shared" ref="G8:G71" ca="1" si="7">IF($B8,$A8-$B$2,
  IF($C8,$A8-$C$2,
  IF($D8,$A8-$D$2,
  IF($E8,$A8-$E$2,-1))))+1</f>
        <v>2</v>
      </c>
      <c r="H8" s="90" t="str">
        <f t="shared" ref="H8:H71" ca="1" si="8">IF($B8,$B$6,
  IF($C8,$C$6,
  IF($D8,$D$6,
  IF($E8,$E$6,""))))</f>
        <v>Asset</v>
      </c>
      <c r="I8" s="222"/>
      <c r="J8" s="223"/>
      <c r="K8" s="50" t="b">
        <f t="shared" ref="K8:M24" ca="1" si="9">IFERROR(INDEX(IF($B8,MeaningfulAssetElv,
  IF($C8,MeaningfulSharingActorElv,
  IF($D8,MeaningfulSharedNonAssetDataElv,
  IF($E8,MeaningfulSharedConnectionElv,FALSE)))),
  IF($B8, $G8, $F8),
  IF($B8,K$3,K$2)),
FALSE)</f>
        <v>0</v>
      </c>
      <c r="L8" s="96" t="b">
        <f t="shared" ca="1" si="9"/>
        <v>0</v>
      </c>
      <c r="M8" s="97" t="b">
        <f t="shared" ca="1" si="9"/>
        <v>0</v>
      </c>
      <c r="N8" s="50" t="b">
        <f ca="1">IFERROR(INDEX(IF($B8,MeaningfulAssetDoS,
  IF($C8,MeaningfulSharingActorDoS,
  IF($D8,MeaningfulSharedNonAssetDataDoS,
  IF($E8,MeaningfulSharedConnectionDoS,FALSE)))),
  IF($B8,$G8,$F8),
  IF($B8,N$3,N$2)),
FALSE)</f>
        <v>0</v>
      </c>
      <c r="O8" s="96" t="b">
        <f t="shared" ref="O8:P22" ca="1" si="10">IFERROR(INDEX(IF($B8,MeaningfulAssetDoS,
  IF($C8,MeaningfulSharingActorDoS,
  IF($D8,MeaningfulSharedNonAssetDataDoS,
  IF($E8,MeaningfulSharedConnectionDoS,FALSE)))),
  IF($B8,$G8,$F8),
  IF($B8,O$3,O$2)),
FALSE)</f>
        <v>0</v>
      </c>
      <c r="P8" s="97" t="b">
        <f t="shared" ca="1" si="10"/>
        <v>0</v>
      </c>
      <c r="R8" s="22">
        <f t="shared" ref="R8:R71" si="11">A8-1</f>
        <v>7</v>
      </c>
      <c r="S8" s="22" t="str">
        <f t="shared" ref="S8:T32" ca="1" si="12">INDIRECT(ADDRESS($R8,S$3))</f>
        <v>Asset</v>
      </c>
      <c r="T8" s="22" t="str">
        <f t="shared" ca="1" si="12"/>
        <v/>
      </c>
      <c r="U8" s="22" t="b">
        <f t="shared" ref="U8:U71" ca="1" si="13">$S8=$H8</f>
        <v>1</v>
      </c>
      <c r="V8" s="22" t="b">
        <f t="shared" ref="V8:V71" ca="1" si="14">$T8=$I8</f>
        <v>1</v>
      </c>
      <c r="X8" s="121"/>
      <c r="Y8" s="122"/>
      <c r="Z8" s="123"/>
      <c r="AA8" s="121"/>
      <c r="AB8" s="122"/>
      <c r="AC8" s="123"/>
    </row>
    <row r="9" spans="1:29" ht="16" customHeight="1">
      <c r="A9" s="48">
        <f>ROW()</f>
        <v>9</v>
      </c>
      <c r="B9" s="48" t="b">
        <f t="shared" ca="1" si="5"/>
        <v>0</v>
      </c>
      <c r="C9" s="48" t="b">
        <f t="shared" ca="1" si="2"/>
        <v>1</v>
      </c>
      <c r="D9" s="48" t="b">
        <f t="shared" ca="1" si="2"/>
        <v>0</v>
      </c>
      <c r="E9" s="48" t="b">
        <f t="shared" ca="1" si="2"/>
        <v>0</v>
      </c>
      <c r="F9" s="88">
        <f t="shared" ca="1" si="6"/>
        <v>1</v>
      </c>
      <c r="G9" s="22">
        <f t="shared" ca="1" si="7"/>
        <v>1</v>
      </c>
      <c r="H9" s="90" t="str">
        <f t="shared" ca="1" si="8"/>
        <v>Shared Execution Environment or Process</v>
      </c>
      <c r="I9" s="220" t="str">
        <f t="shared" ref="I9" ca="1" si="15">IFERROR(INDEX(IF($B9,AssetName,
  IF($C9,SharingActorName,
  IF($D9,SharedNonAssetDataName,
  IF($E9,SharedConnectionName,"")))),$F9),"")</f>
        <v/>
      </c>
      <c r="J9" s="221"/>
      <c r="K9" s="93" t="b">
        <f t="shared" ref="K9:M9" ca="1" si="16">IFERROR(INDEX(IF($B9,MeaningfulAssetElv,
  IF($C9,MeaningfulSharingActorElv,
  IF($D9,MeaningfulSharedNonAssetDataElv,
  IF($E9,MeaningfulSharedConnectionElv,FALSE)))),
  IF($B9,$G9,$F9),
  IF($B9,K$3,K$1)),
FALSE)</f>
        <v>0</v>
      </c>
      <c r="L9" s="94" t="b">
        <f t="shared" ca="1" si="16"/>
        <v>0</v>
      </c>
      <c r="M9" s="95" t="b">
        <f t="shared" ca="1" si="16"/>
        <v>0</v>
      </c>
      <c r="N9" s="93" t="b">
        <f t="shared" ref="N9" ca="1" si="17">IFERROR(INDEX(IF($B9,MeaningfulAssetDoS,
  IF($C9,MeaningfulSharingActorDoS,
  IF($D9,MeaningfulSharedNonAssetDataDoS,
  IF($E9,MeaningfulSharedConnectionDoS,FALSE)))),
  IF($B9,$G9,$F9),
  IF($B9,N$3,N$1)),
FALSE)</f>
        <v>0</v>
      </c>
      <c r="O9" s="94" t="b">
        <f t="shared" ca="1" si="4"/>
        <v>0</v>
      </c>
      <c r="P9" s="95" t="b">
        <f t="shared" ca="1" si="4"/>
        <v>0</v>
      </c>
      <c r="R9" s="22">
        <f t="shared" si="11"/>
        <v>8</v>
      </c>
      <c r="S9" s="22" t="str">
        <f t="shared" ca="1" si="12"/>
        <v>Asset</v>
      </c>
      <c r="T9" s="22">
        <f t="shared" ca="1" si="12"/>
        <v>0</v>
      </c>
      <c r="U9" s="22" t="b">
        <f t="shared" ca="1" si="13"/>
        <v>0</v>
      </c>
      <c r="V9" s="22" t="b">
        <f t="shared" ca="1" si="14"/>
        <v>0</v>
      </c>
      <c r="X9" s="118"/>
      <c r="Y9" s="119"/>
      <c r="Z9" s="120"/>
      <c r="AA9" s="118"/>
      <c r="AB9" s="119"/>
      <c r="AC9" s="120"/>
    </row>
    <row r="10" spans="1:29" ht="32">
      <c r="A10" s="48">
        <f>ROW()</f>
        <v>10</v>
      </c>
      <c r="B10" s="48" t="b">
        <f t="shared" ca="1" si="5"/>
        <v>0</v>
      </c>
      <c r="C10" s="48" t="b">
        <f t="shared" ca="1" si="2"/>
        <v>1</v>
      </c>
      <c r="D10" s="48" t="b">
        <f t="shared" ca="1" si="2"/>
        <v>0</v>
      </c>
      <c r="E10" s="48" t="b">
        <f t="shared" ca="1" si="2"/>
        <v>0</v>
      </c>
      <c r="F10" s="88">
        <f t="shared" ca="1" si="6"/>
        <v>1</v>
      </c>
      <c r="G10" s="22">
        <f t="shared" ca="1" si="7"/>
        <v>2</v>
      </c>
      <c r="H10" s="90" t="str">
        <f t="shared" ca="1" si="8"/>
        <v>Shared Execution Environment or Process</v>
      </c>
      <c r="I10" s="222"/>
      <c r="J10" s="223"/>
      <c r="K10" s="50" t="b">
        <f t="shared" ref="K10:M10" ca="1" si="18">IFERROR(INDEX(IF($B10,MeaningfulAssetElv,
  IF($C10,MeaningfulSharingActorElv,
  IF($D10,MeaningfulSharedNonAssetDataElv,
  IF($E10,MeaningfulSharedConnectionElv,FALSE)))),
  IF($B10, $G10, $F10),
  IF($B10,K$3,K$2)),
FALSE)</f>
        <v>0</v>
      </c>
      <c r="L10" s="96" t="b">
        <f t="shared" ca="1" si="18"/>
        <v>0</v>
      </c>
      <c r="M10" s="97" t="b">
        <f t="shared" ca="1" si="18"/>
        <v>0</v>
      </c>
      <c r="N10" s="50" t="b">
        <f t="shared" ref="N10" ca="1" si="19">IFERROR(INDEX(IF($B10,MeaningfulAssetDoS,
  IF($C10,MeaningfulSharingActorDoS,
  IF($D10,MeaningfulSharedNonAssetDataDoS,
  IF($E10,MeaningfulSharedConnectionDoS,FALSE)))),
  IF($B10,$G10,$F10),
  IF($B10,N$3,N$2)),
FALSE)</f>
        <v>0</v>
      </c>
      <c r="O10" s="96" t="b">
        <f t="shared" ca="1" si="10"/>
        <v>0</v>
      </c>
      <c r="P10" s="97" t="b">
        <f t="shared" ca="1" si="10"/>
        <v>0</v>
      </c>
      <c r="R10" s="22">
        <f t="shared" si="11"/>
        <v>9</v>
      </c>
      <c r="S10" s="22" t="str">
        <f t="shared" ca="1" si="12"/>
        <v>Shared Execution Environment or Process</v>
      </c>
      <c r="T10" s="22" t="str">
        <f t="shared" ca="1" si="12"/>
        <v/>
      </c>
      <c r="U10" s="22" t="b">
        <f t="shared" ca="1" si="13"/>
        <v>1</v>
      </c>
      <c r="V10" s="22" t="b">
        <f t="shared" ca="1" si="14"/>
        <v>1</v>
      </c>
      <c r="X10" s="121"/>
      <c r="Y10" s="122"/>
      <c r="Z10" s="123"/>
      <c r="AA10" s="121"/>
      <c r="AB10" s="122"/>
      <c r="AC10" s="123"/>
    </row>
    <row r="11" spans="1:29" ht="31" customHeight="1">
      <c r="A11" s="48">
        <f>ROW()</f>
        <v>11</v>
      </c>
      <c r="B11" s="48" t="b">
        <f t="shared" ca="1" si="5"/>
        <v>0</v>
      </c>
      <c r="C11" s="48" t="b">
        <f t="shared" ca="1" si="2"/>
        <v>0</v>
      </c>
      <c r="D11" s="48" t="b">
        <f t="shared" ca="1" si="2"/>
        <v>1</v>
      </c>
      <c r="E11" s="48" t="b">
        <f t="shared" ca="1" si="2"/>
        <v>0</v>
      </c>
      <c r="F11" s="88">
        <f t="shared" ca="1" si="6"/>
        <v>1</v>
      </c>
      <c r="G11" s="22">
        <f t="shared" ca="1" si="7"/>
        <v>1</v>
      </c>
      <c r="H11" s="90" t="str">
        <f t="shared" ca="1" si="8"/>
        <v>Shared Data</v>
      </c>
      <c r="I11" s="220" t="str">
        <f t="shared" ref="I11" ca="1" si="20">IFERROR(INDEX(IF($B11,AssetName,
  IF($C11,SharingActorName,
  IF($D11,SharedNonAssetDataName,
  IF($E11,SharedConnectionName,"")))),$F11),"")</f>
        <v/>
      </c>
      <c r="J11" s="221"/>
      <c r="K11" s="93" t="b">
        <f t="shared" ref="K11:M11" ca="1" si="21">IFERROR(INDEX(IF($B11,MeaningfulAssetElv,
  IF($C11,MeaningfulSharingActorElv,
  IF($D11,MeaningfulSharedNonAssetDataElv,
  IF($E11,MeaningfulSharedConnectionElv,FALSE)))),
  IF($B11,$G11,$F11),
  IF($B11,K$3,K$1)),
FALSE)</f>
        <v>0</v>
      </c>
      <c r="L11" s="94" t="b">
        <f t="shared" ca="1" si="21"/>
        <v>0</v>
      </c>
      <c r="M11" s="95" t="b">
        <f t="shared" ca="1" si="21"/>
        <v>0</v>
      </c>
      <c r="N11" s="93" t="b">
        <f t="shared" ref="N11" ca="1" si="22">IFERROR(INDEX(IF($B11,MeaningfulAssetDoS,
  IF($C11,MeaningfulSharingActorDoS,
  IF($D11,MeaningfulSharedNonAssetDataDoS,
  IF($E11,MeaningfulSharedConnectionDoS,FALSE)))),
  IF($B11,$G11,$F11),
  IF($B11,N$3,N$1)),
FALSE)</f>
        <v>0</v>
      </c>
      <c r="O11" s="94" t="b">
        <f t="shared" ca="1" si="4"/>
        <v>0</v>
      </c>
      <c r="P11" s="95" t="b">
        <f t="shared" ca="1" si="4"/>
        <v>0</v>
      </c>
      <c r="R11" s="22">
        <f t="shared" si="11"/>
        <v>10</v>
      </c>
      <c r="S11" s="22" t="str">
        <f t="shared" ca="1" si="12"/>
        <v>Shared Execution Environment or Process</v>
      </c>
      <c r="T11" s="22">
        <f t="shared" ca="1" si="12"/>
        <v>0</v>
      </c>
      <c r="U11" s="22" t="b">
        <f t="shared" ca="1" si="13"/>
        <v>0</v>
      </c>
      <c r="V11" s="22" t="b">
        <f t="shared" ca="1" si="14"/>
        <v>0</v>
      </c>
      <c r="X11" s="118"/>
      <c r="Y11" s="119"/>
      <c r="Z11" s="120"/>
      <c r="AA11" s="118"/>
      <c r="AB11" s="119"/>
      <c r="AC11" s="120"/>
    </row>
    <row r="12" spans="1:29" ht="16">
      <c r="A12" s="48">
        <f>ROW()</f>
        <v>12</v>
      </c>
      <c r="B12" s="48" t="b">
        <f t="shared" ca="1" si="5"/>
        <v>0</v>
      </c>
      <c r="C12" s="48" t="b">
        <f t="shared" ca="1" si="2"/>
        <v>0</v>
      </c>
      <c r="D12" s="48" t="b">
        <f t="shared" ca="1" si="2"/>
        <v>1</v>
      </c>
      <c r="E12" s="48" t="b">
        <f t="shared" ca="1" si="2"/>
        <v>0</v>
      </c>
      <c r="F12" s="88">
        <f t="shared" ca="1" si="6"/>
        <v>1</v>
      </c>
      <c r="G12" s="22">
        <f t="shared" ca="1" si="7"/>
        <v>2</v>
      </c>
      <c r="H12" s="90" t="str">
        <f t="shared" ca="1" si="8"/>
        <v>Shared Data</v>
      </c>
      <c r="I12" s="222"/>
      <c r="J12" s="223"/>
      <c r="K12" s="50" t="b">
        <f t="shared" ref="K12:M12" ca="1" si="23">IFERROR(INDEX(IF($B12,MeaningfulAssetElv,
  IF($C12,MeaningfulSharingActorElv,
  IF($D12,MeaningfulSharedNonAssetDataElv,
  IF($E12,MeaningfulSharedConnectionElv,FALSE)))),
  IF($B12, $G12, $F12),
  IF($B12,K$3,K$2)),
FALSE)</f>
        <v>0</v>
      </c>
      <c r="L12" s="96" t="b">
        <f t="shared" ca="1" si="23"/>
        <v>0</v>
      </c>
      <c r="M12" s="97" t="b">
        <f t="shared" ca="1" si="23"/>
        <v>0</v>
      </c>
      <c r="N12" s="50" t="b">
        <f t="shared" ref="N12" ca="1" si="24">IFERROR(INDEX(IF($B12,MeaningfulAssetDoS,
  IF($C12,MeaningfulSharingActorDoS,
  IF($D12,MeaningfulSharedNonAssetDataDoS,
  IF($E12,MeaningfulSharedConnectionDoS,FALSE)))),
  IF($B12,$G12,$F12),
  IF($B12,N$3,N$2)),
FALSE)</f>
        <v>0</v>
      </c>
      <c r="O12" s="96" t="b">
        <f t="shared" ca="1" si="10"/>
        <v>0</v>
      </c>
      <c r="P12" s="97" t="b">
        <f t="shared" ca="1" si="10"/>
        <v>0</v>
      </c>
      <c r="R12" s="22">
        <f t="shared" si="11"/>
        <v>11</v>
      </c>
      <c r="S12" s="22" t="str">
        <f t="shared" ca="1" si="12"/>
        <v>Shared Data</v>
      </c>
      <c r="T12" s="22" t="str">
        <f t="shared" ca="1" si="12"/>
        <v/>
      </c>
      <c r="U12" s="22" t="b">
        <f t="shared" ca="1" si="13"/>
        <v>1</v>
      </c>
      <c r="V12" s="22" t="b">
        <f t="shared" ca="1" si="14"/>
        <v>1</v>
      </c>
      <c r="X12" s="121"/>
      <c r="Y12" s="122"/>
      <c r="Z12" s="123"/>
      <c r="AA12" s="121"/>
      <c r="AB12" s="122"/>
      <c r="AC12" s="123"/>
    </row>
    <row r="13" spans="1:29" ht="16" customHeight="1">
      <c r="A13" s="48">
        <f>ROW()</f>
        <v>13</v>
      </c>
      <c r="B13" s="48" t="b">
        <f t="shared" ca="1" si="5"/>
        <v>0</v>
      </c>
      <c r="C13" s="48" t="b">
        <f t="shared" ca="1" si="2"/>
        <v>0</v>
      </c>
      <c r="D13" s="48" t="b">
        <f t="shared" ca="1" si="2"/>
        <v>0</v>
      </c>
      <c r="E13" s="48" t="b">
        <f t="shared" ca="1" si="2"/>
        <v>1</v>
      </c>
      <c r="F13" s="88">
        <f t="shared" ca="1" si="6"/>
        <v>1</v>
      </c>
      <c r="G13" s="22">
        <f t="shared" ca="1" si="7"/>
        <v>1</v>
      </c>
      <c r="H13" s="90" t="str">
        <f t="shared" ca="1" si="8"/>
        <v>Shared Connection</v>
      </c>
      <c r="I13" s="220" t="str">
        <f t="shared" ref="I13" ca="1" si="25">IFERROR(INDEX(IF($B13,AssetName,
  IF($C13,SharingActorName,
  IF($D13,SharedNonAssetDataName,
  IF($E13,SharedConnectionName,"")))),$F13),"")</f>
        <v/>
      </c>
      <c r="J13" s="221"/>
      <c r="K13" s="93" t="b">
        <f ca="1">IFERROR(INDEX(IF($B13,MeaningfulAssetElv,
  IF($C13,MeaningfulSharingActorElv,
  IF($D13,MeaningfulSharedNonAssetDataElv,
  IF($E13,MeaningfulSharedConnectionElv,FALSE)))),
  IF($B13,$G13,$F13),
  IF($B13,K$3,K$1)),
FALSE)</f>
        <v>0</v>
      </c>
      <c r="L13" s="94" t="b">
        <f t="shared" ref="L13:M13" ca="1" si="26">IFERROR(INDEX(IF($B13,MeaningfulAssetElv,
  IF($C13,MeaningfulSharingActorElv,
  IF($D13,MeaningfulSharedNonAssetDataElv,
  IF($E13,MeaningfulSharedConnectionElv,FALSE)))),
  IF($B13,$G13,$F13),
  IF($B13,L$3,L$1)),
FALSE)</f>
        <v>0</v>
      </c>
      <c r="M13" s="95" t="b">
        <f t="shared" ca="1" si="26"/>
        <v>0</v>
      </c>
      <c r="N13" s="93" t="b">
        <f t="shared" ref="N13" ca="1" si="27">IFERROR(INDEX(IF($B13,MeaningfulAssetDoS,
  IF($C13,MeaningfulSharingActorDoS,
  IF($D13,MeaningfulSharedNonAssetDataDoS,
  IF($E13,MeaningfulSharedConnectionDoS,FALSE)))),
  IF($B13,$G13,$F13),
  IF($B13,N$3,N$1)),
FALSE)</f>
        <v>0</v>
      </c>
      <c r="O13" s="94" t="b">
        <f t="shared" ca="1" si="4"/>
        <v>0</v>
      </c>
      <c r="P13" s="95" t="b">
        <f t="shared" ca="1" si="4"/>
        <v>0</v>
      </c>
      <c r="R13" s="22">
        <f t="shared" si="11"/>
        <v>12</v>
      </c>
      <c r="S13" s="22" t="str">
        <f t="shared" ca="1" si="12"/>
        <v>Shared Data</v>
      </c>
      <c r="T13" s="22">
        <f t="shared" ca="1" si="12"/>
        <v>0</v>
      </c>
      <c r="U13" s="22" t="b">
        <f t="shared" ca="1" si="13"/>
        <v>0</v>
      </c>
      <c r="V13" s="22" t="b">
        <f t="shared" ca="1" si="14"/>
        <v>0</v>
      </c>
      <c r="X13" s="118"/>
      <c r="Y13" s="119"/>
      <c r="Z13" s="120"/>
      <c r="AA13" s="118"/>
      <c r="AB13" s="119"/>
      <c r="AC13" s="120"/>
    </row>
    <row r="14" spans="1:29" ht="16" customHeight="1">
      <c r="A14" s="48">
        <f>ROW()</f>
        <v>14</v>
      </c>
      <c r="B14" s="48" t="b">
        <f t="shared" ca="1" si="5"/>
        <v>0</v>
      </c>
      <c r="C14" s="48" t="b">
        <f t="shared" ca="1" si="2"/>
        <v>0</v>
      </c>
      <c r="D14" s="48" t="b">
        <f t="shared" ca="1" si="2"/>
        <v>0</v>
      </c>
      <c r="E14" s="48" t="b">
        <f t="shared" ca="1" si="2"/>
        <v>1</v>
      </c>
      <c r="F14" s="88">
        <f t="shared" ca="1" si="6"/>
        <v>1</v>
      </c>
      <c r="G14" s="22">
        <f t="shared" ca="1" si="7"/>
        <v>2</v>
      </c>
      <c r="H14" s="90" t="str">
        <f t="shared" ca="1" si="8"/>
        <v>Shared Connection</v>
      </c>
      <c r="I14" s="222"/>
      <c r="J14" s="223"/>
      <c r="K14" s="50" t="b">
        <f ca="1">IFERROR(INDEX(IF($B14,MeaningfulAssetElv,
  IF($C14,MeaningfulSharingActorElv,
  IF($D14,MeaningfulSharedNonAssetDataElv,
  IF($E14,MeaningfulSharedConnectionElv,FALSE)))),
  IF($B14, $G14, $F14),
  IF($B14,K$3,K$2)),
FALSE)</f>
        <v>0</v>
      </c>
      <c r="L14" s="96" t="b">
        <f t="shared" ref="L14:M14" ca="1" si="28">IFERROR(INDEX(IF($B14,MeaningfulAssetElv,
  IF($C14,MeaningfulSharingActorElv,
  IF($D14,MeaningfulSharedNonAssetDataElv,
  IF($E14,MeaningfulSharedConnectionElv,FALSE)))),
  IF($B14, $G14, $F14),
  IF($B14,L$3,L$2)),
FALSE)</f>
        <v>0</v>
      </c>
      <c r="M14" s="97" t="b">
        <f t="shared" ca="1" si="28"/>
        <v>0</v>
      </c>
      <c r="N14" s="50" t="b">
        <f t="shared" ref="N14" ca="1" si="29">IFERROR(INDEX(IF($B14,MeaningfulAssetDoS,
  IF($C14,MeaningfulSharingActorDoS,
  IF($D14,MeaningfulSharedNonAssetDataDoS,
  IF($E14,MeaningfulSharedConnectionDoS,FALSE)))),
  IF($B14,$G14,$F14),
  IF($B14,N$3,N$2)),
FALSE)</f>
        <v>0</v>
      </c>
      <c r="O14" s="96" t="b">
        <f t="shared" ca="1" si="10"/>
        <v>0</v>
      </c>
      <c r="P14" s="97" t="b">
        <f t="shared" ca="1" si="10"/>
        <v>0</v>
      </c>
      <c r="R14" s="22">
        <f t="shared" si="11"/>
        <v>13</v>
      </c>
      <c r="S14" s="22" t="str">
        <f t="shared" ca="1" si="12"/>
        <v>Shared Connection</v>
      </c>
      <c r="T14" s="22" t="str">
        <f t="shared" ca="1" si="12"/>
        <v/>
      </c>
      <c r="U14" s="22" t="b">
        <f t="shared" ca="1" si="13"/>
        <v>1</v>
      </c>
      <c r="V14" s="22" t="b">
        <f t="shared" ca="1" si="14"/>
        <v>1</v>
      </c>
      <c r="X14" s="121"/>
      <c r="Y14" s="122"/>
      <c r="Z14" s="123"/>
      <c r="AA14" s="121"/>
      <c r="AB14" s="122"/>
      <c r="AC14" s="123"/>
    </row>
    <row r="15" spans="1:29" ht="16" customHeight="1">
      <c r="A15" s="48">
        <f>ROW()</f>
        <v>15</v>
      </c>
      <c r="B15" s="48" t="b">
        <f t="shared" ca="1" si="5"/>
        <v>0</v>
      </c>
      <c r="C15" s="48" t="b">
        <f t="shared" ca="1" si="2"/>
        <v>0</v>
      </c>
      <c r="D15" s="48" t="b">
        <f t="shared" ca="1" si="2"/>
        <v>0</v>
      </c>
      <c r="E15" s="48" t="b">
        <f t="shared" ca="1" si="2"/>
        <v>0</v>
      </c>
      <c r="F15" s="88">
        <f t="shared" ca="1" si="6"/>
        <v>0</v>
      </c>
      <c r="G15" s="22">
        <f t="shared" ca="1" si="7"/>
        <v>0</v>
      </c>
      <c r="H15" s="90" t="str">
        <f t="shared" ca="1" si="8"/>
        <v/>
      </c>
      <c r="I15" s="220" t="str">
        <f t="shared" ref="I15" ca="1" si="30">IFERROR(INDEX(IF($B15,AssetName,
  IF($C15,SharingActorName,
  IF($D15,SharedNonAssetDataName,
  IF($E15,SharedConnectionName,"")))),$F15),"")</f>
        <v/>
      </c>
      <c r="J15" s="221"/>
      <c r="K15" s="93" t="b">
        <f t="shared" ref="K15:M15" ca="1" si="31">IFERROR(INDEX(IF($B15,MeaningfulAssetElv,
  IF($C15,MeaningfulSharingActorElv,
  IF($D15,MeaningfulSharedNonAssetDataElv,
  IF($E15,MeaningfulSharedConnectionElv,FALSE)))),
  IF($B15,$G15,$F15),
  IF($B15,K$3,K$1)),
FALSE)</f>
        <v>0</v>
      </c>
      <c r="L15" s="94" t="b">
        <f t="shared" ca="1" si="31"/>
        <v>0</v>
      </c>
      <c r="M15" s="95" t="b">
        <f t="shared" ca="1" si="31"/>
        <v>0</v>
      </c>
      <c r="N15" s="93" t="b">
        <f t="shared" ref="N15" ca="1" si="32">IFERROR(INDEX(IF($B15,MeaningfulAssetDoS,
  IF($C15,MeaningfulSharingActorDoS,
  IF($D15,MeaningfulSharedNonAssetDataDoS,
  IF($E15,MeaningfulSharedConnectionDoS,FALSE)))),
  IF($B15,$G15,$F15),
  IF($B15,N$3,N$1)),
FALSE)</f>
        <v>0</v>
      </c>
      <c r="O15" s="94" t="b">
        <f t="shared" ca="1" si="4"/>
        <v>0</v>
      </c>
      <c r="P15" s="95" t="b">
        <f t="shared" ca="1" si="4"/>
        <v>0</v>
      </c>
      <c r="R15" s="22">
        <f t="shared" si="11"/>
        <v>14</v>
      </c>
      <c r="S15" s="22" t="str">
        <f t="shared" ca="1" si="12"/>
        <v>Shared Connection</v>
      </c>
      <c r="T15" s="22">
        <f t="shared" ca="1" si="12"/>
        <v>0</v>
      </c>
      <c r="U15" s="22" t="b">
        <f t="shared" ca="1" si="13"/>
        <v>0</v>
      </c>
      <c r="V15" s="22" t="b">
        <f t="shared" ca="1" si="14"/>
        <v>0</v>
      </c>
      <c r="X15" s="118"/>
      <c r="Y15" s="119"/>
      <c r="Z15" s="120"/>
      <c r="AA15" s="118"/>
      <c r="AB15" s="119"/>
      <c r="AC15" s="120"/>
    </row>
    <row r="16" spans="1:29" ht="16">
      <c r="A16" s="48">
        <f>ROW()</f>
        <v>16</v>
      </c>
      <c r="B16" s="48" t="b">
        <f t="shared" ca="1" si="5"/>
        <v>0</v>
      </c>
      <c r="C16" s="48" t="b">
        <f t="shared" ca="1" si="2"/>
        <v>0</v>
      </c>
      <c r="D16" s="48" t="b">
        <f t="shared" ca="1" si="2"/>
        <v>0</v>
      </c>
      <c r="E16" s="48" t="b">
        <f t="shared" ca="1" si="2"/>
        <v>0</v>
      </c>
      <c r="F16" s="88">
        <f t="shared" ca="1" si="6"/>
        <v>0</v>
      </c>
      <c r="G16" s="22">
        <f t="shared" ca="1" si="7"/>
        <v>0</v>
      </c>
      <c r="H16" s="90" t="str">
        <f t="shared" ca="1" si="8"/>
        <v/>
      </c>
      <c r="I16" s="222"/>
      <c r="J16" s="223"/>
      <c r="K16" s="50" t="b">
        <f t="shared" ref="K16:M16" ca="1" si="33">IFERROR(INDEX(IF($B16,MeaningfulAssetElv,
  IF($C16,MeaningfulSharingActorElv,
  IF($D16,MeaningfulSharedNonAssetDataElv,
  IF($E16,MeaningfulSharedConnectionElv,FALSE)))),
  IF($B16, $G16, $F16),
  IF($B16,K$3,K$2)),
FALSE)</f>
        <v>0</v>
      </c>
      <c r="L16" s="96" t="b">
        <f t="shared" ca="1" si="33"/>
        <v>0</v>
      </c>
      <c r="M16" s="97" t="b">
        <f t="shared" ca="1" si="33"/>
        <v>0</v>
      </c>
      <c r="N16" s="50" t="b">
        <f t="shared" ref="N16" ca="1" si="34">IFERROR(INDEX(IF($B16,MeaningfulAssetDoS,
  IF($C16,MeaningfulSharingActorDoS,
  IF($D16,MeaningfulSharedNonAssetDataDoS,
  IF($E16,MeaningfulSharedConnectionDoS,FALSE)))),
  IF($B16,$G16,$F16),
  IF($B16,N$3,N$2)),
FALSE)</f>
        <v>0</v>
      </c>
      <c r="O16" s="96" t="b">
        <f t="shared" ca="1" si="10"/>
        <v>0</v>
      </c>
      <c r="P16" s="97" t="b">
        <f t="shared" ca="1" si="10"/>
        <v>0</v>
      </c>
      <c r="R16" s="22">
        <f t="shared" si="11"/>
        <v>15</v>
      </c>
      <c r="S16" s="22" t="str">
        <f t="shared" ca="1" si="12"/>
        <v/>
      </c>
      <c r="T16" s="22" t="str">
        <f t="shared" ca="1" si="12"/>
        <v/>
      </c>
      <c r="U16" s="22" t="b">
        <f t="shared" ca="1" si="13"/>
        <v>1</v>
      </c>
      <c r="V16" s="22" t="b">
        <f t="shared" ca="1" si="14"/>
        <v>1</v>
      </c>
      <c r="X16" s="121"/>
      <c r="Y16" s="122"/>
      <c r="Z16" s="123"/>
      <c r="AA16" s="121"/>
      <c r="AB16" s="122"/>
      <c r="AC16" s="123"/>
    </row>
    <row r="17" spans="1:29" ht="16" customHeight="1">
      <c r="A17" s="48">
        <f>ROW()</f>
        <v>17</v>
      </c>
      <c r="B17" s="48" t="b">
        <f t="shared" ca="1" si="5"/>
        <v>0</v>
      </c>
      <c r="C17" s="48" t="b">
        <f t="shared" ca="1" si="2"/>
        <v>0</v>
      </c>
      <c r="D17" s="48" t="b">
        <f t="shared" ca="1" si="2"/>
        <v>0</v>
      </c>
      <c r="E17" s="48" t="b">
        <f t="shared" ca="1" si="2"/>
        <v>0</v>
      </c>
      <c r="F17" s="88">
        <f t="shared" ca="1" si="6"/>
        <v>0</v>
      </c>
      <c r="G17" s="22">
        <f t="shared" ca="1" si="7"/>
        <v>0</v>
      </c>
      <c r="H17" s="90" t="str">
        <f t="shared" ca="1" si="8"/>
        <v/>
      </c>
      <c r="I17" s="220" t="str">
        <f t="shared" ref="I17" ca="1" si="35">IFERROR(INDEX(IF($B17,AssetName,
  IF($C17,SharingActorName,
  IF($D17,SharedNonAssetDataName,
  IF($E17,SharedConnectionName,"")))),$F17),"")</f>
        <v/>
      </c>
      <c r="J17" s="221"/>
      <c r="K17" s="93" t="b">
        <f t="shared" ref="K17:M17" ca="1" si="36">IFERROR(INDEX(IF($B17,MeaningfulAssetElv,
  IF($C17,MeaningfulSharingActorElv,
  IF($D17,MeaningfulSharedNonAssetDataElv,
  IF($E17,MeaningfulSharedConnectionElv,FALSE)))),
  IF($B17,$G17,$F17),
  IF($B17,K$3,K$1)),
FALSE)</f>
        <v>0</v>
      </c>
      <c r="L17" s="94" t="b">
        <f t="shared" ca="1" si="36"/>
        <v>0</v>
      </c>
      <c r="M17" s="95" t="b">
        <f t="shared" ca="1" si="36"/>
        <v>0</v>
      </c>
      <c r="N17" s="93" t="b">
        <f t="shared" ref="N17" ca="1" si="37">IFERROR(INDEX(IF($B17,MeaningfulAssetDoS,
  IF($C17,MeaningfulSharingActorDoS,
  IF($D17,MeaningfulSharedNonAssetDataDoS,
  IF($E17,MeaningfulSharedConnectionDoS,FALSE)))),
  IF($B17,$G17,$F17),
  IF($B17,N$3,N$1)),
FALSE)</f>
        <v>0</v>
      </c>
      <c r="O17" s="94" t="b">
        <f t="shared" ca="1" si="4"/>
        <v>0</v>
      </c>
      <c r="P17" s="95" t="b">
        <f t="shared" ca="1" si="4"/>
        <v>0</v>
      </c>
      <c r="R17" s="22">
        <f t="shared" si="11"/>
        <v>16</v>
      </c>
      <c r="S17" s="22" t="str">
        <f t="shared" ca="1" si="12"/>
        <v/>
      </c>
      <c r="T17" s="22">
        <f t="shared" ca="1" si="12"/>
        <v>0</v>
      </c>
      <c r="U17" s="22" t="b">
        <f t="shared" ca="1" si="13"/>
        <v>1</v>
      </c>
      <c r="V17" s="22" t="b">
        <f t="shared" ca="1" si="14"/>
        <v>0</v>
      </c>
      <c r="X17" s="118"/>
      <c r="Y17" s="119"/>
      <c r="Z17" s="120"/>
      <c r="AA17" s="118"/>
      <c r="AB17" s="119"/>
      <c r="AC17" s="120"/>
    </row>
    <row r="18" spans="1:29" ht="16">
      <c r="A18" s="48">
        <f>ROW()</f>
        <v>18</v>
      </c>
      <c r="B18" s="48" t="b">
        <f t="shared" ca="1" si="5"/>
        <v>0</v>
      </c>
      <c r="C18" s="48" t="b">
        <f t="shared" ca="1" si="2"/>
        <v>0</v>
      </c>
      <c r="D18" s="48" t="b">
        <f t="shared" ca="1" si="2"/>
        <v>0</v>
      </c>
      <c r="E18" s="48" t="b">
        <f t="shared" ca="1" si="2"/>
        <v>0</v>
      </c>
      <c r="F18" s="88">
        <f t="shared" ca="1" si="6"/>
        <v>0</v>
      </c>
      <c r="G18" s="22">
        <f t="shared" ca="1" si="7"/>
        <v>0</v>
      </c>
      <c r="H18" s="90" t="str">
        <f t="shared" ca="1" si="8"/>
        <v/>
      </c>
      <c r="I18" s="222"/>
      <c r="J18" s="223"/>
      <c r="K18" s="50" t="b">
        <f t="shared" ref="K18:M18" ca="1" si="38">IFERROR(INDEX(IF($B18,MeaningfulAssetElv,
  IF($C18,MeaningfulSharingActorElv,
  IF($D18,MeaningfulSharedNonAssetDataElv,
  IF($E18,MeaningfulSharedConnectionElv,FALSE)))),
  IF($B18, $G18, $F18),
  IF($B18,K$3,K$2)),
FALSE)</f>
        <v>0</v>
      </c>
      <c r="L18" s="96" t="b">
        <f t="shared" ca="1" si="38"/>
        <v>0</v>
      </c>
      <c r="M18" s="97" t="b">
        <f t="shared" ca="1" si="38"/>
        <v>0</v>
      </c>
      <c r="N18" s="50" t="b">
        <f t="shared" ref="N18" ca="1" si="39">IFERROR(INDEX(IF($B18,MeaningfulAssetDoS,
  IF($C18,MeaningfulSharingActorDoS,
  IF($D18,MeaningfulSharedNonAssetDataDoS,
  IF($E18,MeaningfulSharedConnectionDoS,FALSE)))),
  IF($B18,$G18,$F18),
  IF($B18,N$3,N$2)),
FALSE)</f>
        <v>0</v>
      </c>
      <c r="O18" s="96" t="b">
        <f t="shared" ca="1" si="10"/>
        <v>0</v>
      </c>
      <c r="P18" s="97" t="b">
        <f t="shared" ca="1" si="10"/>
        <v>0</v>
      </c>
      <c r="R18" s="22">
        <f t="shared" si="11"/>
        <v>17</v>
      </c>
      <c r="S18" s="22" t="str">
        <f t="shared" ca="1" si="12"/>
        <v/>
      </c>
      <c r="T18" s="22" t="str">
        <f t="shared" ca="1" si="12"/>
        <v/>
      </c>
      <c r="U18" s="22" t="b">
        <f t="shared" ca="1" si="13"/>
        <v>1</v>
      </c>
      <c r="V18" s="22" t="b">
        <f t="shared" ca="1" si="14"/>
        <v>1</v>
      </c>
      <c r="X18" s="121"/>
      <c r="Y18" s="122"/>
      <c r="Z18" s="123"/>
      <c r="AA18" s="121"/>
      <c r="AB18" s="122"/>
      <c r="AC18" s="123"/>
    </row>
    <row r="19" spans="1:29" ht="16">
      <c r="A19" s="48">
        <f>ROW()</f>
        <v>19</v>
      </c>
      <c r="B19" s="48" t="b">
        <f t="shared" ca="1" si="5"/>
        <v>0</v>
      </c>
      <c r="C19" s="48" t="b">
        <f t="shared" ca="1" si="2"/>
        <v>0</v>
      </c>
      <c r="D19" s="48" t="b">
        <f t="shared" ca="1" si="2"/>
        <v>0</v>
      </c>
      <c r="E19" s="48" t="b">
        <f t="shared" ca="1" si="2"/>
        <v>0</v>
      </c>
      <c r="F19" s="88">
        <f t="shared" ca="1" si="6"/>
        <v>0</v>
      </c>
      <c r="G19" s="22">
        <f t="shared" ca="1" si="7"/>
        <v>0</v>
      </c>
      <c r="H19" s="90" t="str">
        <f t="shared" ca="1" si="8"/>
        <v/>
      </c>
      <c r="I19" s="220" t="str">
        <f t="shared" ref="I19" ca="1" si="40">IFERROR(INDEX(IF($B19,AssetName,
  IF($C19,SharingActorName,
  IF($D19,SharedNonAssetDataName,
  IF($E19,SharedConnectionName,"")))),$F19),"")</f>
        <v/>
      </c>
      <c r="J19" s="221"/>
      <c r="K19" s="93" t="b">
        <f t="shared" ref="K19:M19" ca="1" si="41">IFERROR(INDEX(IF($B19,MeaningfulAssetElv,
  IF($C19,MeaningfulSharingActorElv,
  IF($D19,MeaningfulSharedNonAssetDataElv,
  IF($E19,MeaningfulSharedConnectionElv,FALSE)))),
  IF($B19,$G19,$F19),
  IF($B19,K$3,K$1)),
FALSE)</f>
        <v>0</v>
      </c>
      <c r="L19" s="94" t="b">
        <f t="shared" ca="1" si="41"/>
        <v>0</v>
      </c>
      <c r="M19" s="95" t="b">
        <f t="shared" ca="1" si="41"/>
        <v>0</v>
      </c>
      <c r="N19" s="93" t="b">
        <f t="shared" ref="N19" ca="1" si="42">IFERROR(INDEX(IF($B19,MeaningfulAssetDoS,
  IF($C19,MeaningfulSharingActorDoS,
  IF($D19,MeaningfulSharedNonAssetDataDoS,
  IF($E19,MeaningfulSharedConnectionDoS,FALSE)))),
  IF($B19,$G19,$F19),
  IF($B19,N$3,N$1)),
FALSE)</f>
        <v>0</v>
      </c>
      <c r="O19" s="94" t="b">
        <f t="shared" ca="1" si="4"/>
        <v>0</v>
      </c>
      <c r="P19" s="95" t="b">
        <f t="shared" ca="1" si="4"/>
        <v>0</v>
      </c>
      <c r="R19" s="22">
        <f t="shared" si="11"/>
        <v>18</v>
      </c>
      <c r="S19" s="22" t="str">
        <f t="shared" ca="1" si="12"/>
        <v/>
      </c>
      <c r="T19" s="22">
        <f t="shared" ca="1" si="12"/>
        <v>0</v>
      </c>
      <c r="U19" s="22" t="b">
        <f t="shared" ca="1" si="13"/>
        <v>1</v>
      </c>
      <c r="V19" s="22" t="b">
        <f t="shared" ca="1" si="14"/>
        <v>0</v>
      </c>
      <c r="X19" s="118"/>
      <c r="Y19" s="119"/>
      <c r="Z19" s="120"/>
      <c r="AA19" s="118"/>
      <c r="AB19" s="119"/>
      <c r="AC19" s="120"/>
    </row>
    <row r="20" spans="1:29" ht="16">
      <c r="A20" s="48">
        <f>ROW()</f>
        <v>20</v>
      </c>
      <c r="B20" s="48" t="b">
        <f t="shared" ca="1" si="5"/>
        <v>0</v>
      </c>
      <c r="C20" s="48" t="b">
        <f t="shared" ca="1" si="2"/>
        <v>0</v>
      </c>
      <c r="D20" s="48" t="b">
        <f t="shared" ca="1" si="2"/>
        <v>0</v>
      </c>
      <c r="E20" s="48" t="b">
        <f t="shared" ca="1" si="2"/>
        <v>0</v>
      </c>
      <c r="F20" s="88">
        <f t="shared" ca="1" si="6"/>
        <v>0</v>
      </c>
      <c r="G20" s="22">
        <f t="shared" ca="1" si="7"/>
        <v>0</v>
      </c>
      <c r="H20" s="90" t="str">
        <f t="shared" ca="1" si="8"/>
        <v/>
      </c>
      <c r="I20" s="222"/>
      <c r="J20" s="223"/>
      <c r="K20" s="50" t="b">
        <f t="shared" ref="K20:M20" ca="1" si="43">IFERROR(INDEX(IF($B20,MeaningfulAssetElv,
  IF($C20,MeaningfulSharingActorElv,
  IF($D20,MeaningfulSharedNonAssetDataElv,
  IF($E20,MeaningfulSharedConnectionElv,FALSE)))),
  IF($B20, $G20, $F20),
  IF($B20,K$3,K$2)),
FALSE)</f>
        <v>0</v>
      </c>
      <c r="L20" s="96" t="b">
        <f t="shared" ca="1" si="43"/>
        <v>0</v>
      </c>
      <c r="M20" s="97" t="b">
        <f t="shared" ca="1" si="43"/>
        <v>0</v>
      </c>
      <c r="N20" s="50" t="b">
        <f t="shared" ref="N20" ca="1" si="44">IFERROR(INDEX(IF($B20,MeaningfulAssetDoS,
  IF($C20,MeaningfulSharingActorDoS,
  IF($D20,MeaningfulSharedNonAssetDataDoS,
  IF($E20,MeaningfulSharedConnectionDoS,FALSE)))),
  IF($B20,$G20,$F20),
  IF($B20,N$3,N$2)),
FALSE)</f>
        <v>0</v>
      </c>
      <c r="O20" s="96" t="b">
        <f t="shared" ca="1" si="10"/>
        <v>0</v>
      </c>
      <c r="P20" s="97" t="b">
        <f t="shared" ca="1" si="10"/>
        <v>0</v>
      </c>
      <c r="R20" s="22">
        <f t="shared" si="11"/>
        <v>19</v>
      </c>
      <c r="S20" s="22" t="str">
        <f t="shared" ca="1" si="12"/>
        <v/>
      </c>
      <c r="T20" s="22" t="str">
        <f t="shared" ca="1" si="12"/>
        <v/>
      </c>
      <c r="U20" s="22" t="b">
        <f t="shared" ca="1" si="13"/>
        <v>1</v>
      </c>
      <c r="V20" s="22" t="b">
        <f t="shared" ca="1" si="14"/>
        <v>1</v>
      </c>
      <c r="X20" s="121"/>
      <c r="Y20" s="122"/>
      <c r="Z20" s="123"/>
      <c r="AA20" s="121"/>
      <c r="AB20" s="122"/>
      <c r="AC20" s="123"/>
    </row>
    <row r="21" spans="1:29" ht="16">
      <c r="A21" s="48">
        <f>ROW()</f>
        <v>21</v>
      </c>
      <c r="B21" s="48" t="b">
        <f t="shared" ca="1" si="5"/>
        <v>0</v>
      </c>
      <c r="C21" s="48" t="b">
        <f t="shared" ca="1" si="2"/>
        <v>0</v>
      </c>
      <c r="D21" s="48" t="b">
        <f t="shared" ca="1" si="2"/>
        <v>0</v>
      </c>
      <c r="E21" s="48" t="b">
        <f t="shared" ca="1" si="2"/>
        <v>0</v>
      </c>
      <c r="F21" s="88">
        <f t="shared" ca="1" si="6"/>
        <v>0</v>
      </c>
      <c r="G21" s="22">
        <f t="shared" ca="1" si="7"/>
        <v>0</v>
      </c>
      <c r="H21" s="90" t="str">
        <f t="shared" ca="1" si="8"/>
        <v/>
      </c>
      <c r="I21" s="220" t="str">
        <f t="shared" ref="I21" ca="1" si="45">IFERROR(INDEX(IF($B21,AssetName,
  IF($C21,SharingActorName,
  IF($D21,SharedNonAssetDataName,
  IF($E21,SharedConnectionName,"")))),$F21),"")</f>
        <v/>
      </c>
      <c r="J21" s="221"/>
      <c r="K21" s="93" t="b">
        <f t="shared" ref="K21:M21" ca="1" si="46">IFERROR(INDEX(IF($B21,MeaningfulAssetElv,
  IF($C21,MeaningfulSharingActorElv,
  IF($D21,MeaningfulSharedNonAssetDataElv,
  IF($E21,MeaningfulSharedConnectionElv,FALSE)))),
  IF($B21,$G21,$F21),
  IF($B21,K$3,K$1)),
FALSE)</f>
        <v>0</v>
      </c>
      <c r="L21" s="94" t="b">
        <f t="shared" ca="1" si="46"/>
        <v>0</v>
      </c>
      <c r="M21" s="95" t="b">
        <f t="shared" ca="1" si="46"/>
        <v>0</v>
      </c>
      <c r="N21" s="93" t="b">
        <f t="shared" ref="N21" ca="1" si="47">IFERROR(INDEX(IF($B21,MeaningfulAssetDoS,
  IF($C21,MeaningfulSharingActorDoS,
  IF($D21,MeaningfulSharedNonAssetDataDoS,
  IF($E21,MeaningfulSharedConnectionDoS,FALSE)))),
  IF($B21,$G21,$F21),
  IF($B21,N$3,N$1)),
FALSE)</f>
        <v>0</v>
      </c>
      <c r="O21" s="94" t="b">
        <f t="shared" ca="1" si="4"/>
        <v>0</v>
      </c>
      <c r="P21" s="95" t="b">
        <f t="shared" ca="1" si="4"/>
        <v>0</v>
      </c>
      <c r="R21" s="22">
        <f t="shared" si="11"/>
        <v>20</v>
      </c>
      <c r="S21" s="22" t="str">
        <f t="shared" ca="1" si="12"/>
        <v/>
      </c>
      <c r="T21" s="22">
        <f t="shared" ca="1" si="12"/>
        <v>0</v>
      </c>
      <c r="U21" s="22" t="b">
        <f t="shared" ca="1" si="13"/>
        <v>1</v>
      </c>
      <c r="V21" s="22" t="b">
        <f t="shared" ca="1" si="14"/>
        <v>0</v>
      </c>
      <c r="X21" s="118"/>
      <c r="Y21" s="119"/>
      <c r="Z21" s="120"/>
      <c r="AA21" s="118"/>
      <c r="AB21" s="119"/>
      <c r="AC21" s="120"/>
    </row>
    <row r="22" spans="1:29" ht="16">
      <c r="A22" s="48">
        <f>ROW()</f>
        <v>22</v>
      </c>
      <c r="B22" s="48" t="b">
        <f t="shared" ca="1" si="5"/>
        <v>0</v>
      </c>
      <c r="C22" s="48" t="b">
        <f t="shared" ca="1" si="2"/>
        <v>0</v>
      </c>
      <c r="D22" s="48" t="b">
        <f t="shared" ca="1" si="2"/>
        <v>0</v>
      </c>
      <c r="E22" s="48" t="b">
        <f t="shared" ca="1" si="2"/>
        <v>0</v>
      </c>
      <c r="F22" s="88">
        <f t="shared" ca="1" si="6"/>
        <v>0</v>
      </c>
      <c r="G22" s="22">
        <f t="shared" ca="1" si="7"/>
        <v>0</v>
      </c>
      <c r="H22" s="90" t="str">
        <f t="shared" ca="1" si="8"/>
        <v/>
      </c>
      <c r="I22" s="222"/>
      <c r="J22" s="223"/>
      <c r="K22" s="50" t="b">
        <f t="shared" ref="K22:M22" ca="1" si="48">IFERROR(INDEX(IF($B22,MeaningfulAssetElv,
  IF($C22,MeaningfulSharingActorElv,
  IF($D22,MeaningfulSharedNonAssetDataElv,
  IF($E22,MeaningfulSharedConnectionElv,FALSE)))),
  IF($B22, $G22, $F22),
  IF($B22,K$3,K$2)),
FALSE)</f>
        <v>0</v>
      </c>
      <c r="L22" s="96" t="b">
        <f t="shared" ca="1" si="48"/>
        <v>0</v>
      </c>
      <c r="M22" s="97" t="b">
        <f t="shared" ca="1" si="48"/>
        <v>0</v>
      </c>
      <c r="N22" s="50" t="b">
        <f t="shared" ref="N22" ca="1" si="49">IFERROR(INDEX(IF($B22,MeaningfulAssetDoS,
  IF($C22,MeaningfulSharingActorDoS,
  IF($D22,MeaningfulSharedNonAssetDataDoS,
  IF($E22,MeaningfulSharedConnectionDoS,FALSE)))),
  IF($B22,$G22,$F22),
  IF($B22,N$3,N$2)),
FALSE)</f>
        <v>0</v>
      </c>
      <c r="O22" s="96" t="b">
        <f t="shared" ca="1" si="10"/>
        <v>0</v>
      </c>
      <c r="P22" s="97" t="b">
        <f t="shared" ca="1" si="10"/>
        <v>0</v>
      </c>
      <c r="R22" s="22">
        <f t="shared" si="11"/>
        <v>21</v>
      </c>
      <c r="S22" s="22" t="str">
        <f t="shared" ca="1" si="12"/>
        <v/>
      </c>
      <c r="T22" s="22" t="str">
        <f t="shared" ca="1" si="12"/>
        <v/>
      </c>
      <c r="U22" s="22" t="b">
        <f t="shared" ca="1" si="13"/>
        <v>1</v>
      </c>
      <c r="V22" s="22" t="b">
        <f t="shared" ca="1" si="14"/>
        <v>1</v>
      </c>
      <c r="X22" s="121"/>
      <c r="Y22" s="122"/>
      <c r="Z22" s="123"/>
      <c r="AA22" s="121"/>
      <c r="AB22" s="122"/>
      <c r="AC22" s="123"/>
    </row>
    <row r="23" spans="1:29" ht="16">
      <c r="A23" s="48">
        <f>ROW()</f>
        <v>23</v>
      </c>
      <c r="B23" s="48" t="b">
        <f t="shared" ca="1" si="5"/>
        <v>0</v>
      </c>
      <c r="C23" s="48" t="b">
        <f t="shared" ca="1" si="2"/>
        <v>0</v>
      </c>
      <c r="D23" s="48" t="b">
        <f t="shared" ca="1" si="2"/>
        <v>0</v>
      </c>
      <c r="E23" s="48" t="b">
        <f t="shared" ca="1" si="2"/>
        <v>0</v>
      </c>
      <c r="F23" s="88">
        <f t="shared" ca="1" si="6"/>
        <v>0</v>
      </c>
      <c r="G23" s="22">
        <f t="shared" ca="1" si="7"/>
        <v>0</v>
      </c>
      <c r="H23" s="90" t="str">
        <f t="shared" ca="1" si="8"/>
        <v/>
      </c>
      <c r="I23" s="220" t="str">
        <f t="shared" ref="I23" ca="1" si="50">IFERROR(INDEX(IF($B23,AssetName,
  IF($C23,SharingActorName,
  IF($D23,SharedNonAssetDataName,
  IF($E23,SharedConnectionName,"")))),$F23),"")</f>
        <v/>
      </c>
      <c r="J23" s="221"/>
      <c r="K23" s="93" t="b">
        <f t="shared" ca="1" si="3"/>
        <v>0</v>
      </c>
      <c r="L23" s="94" t="b">
        <f t="shared" ca="1" si="3"/>
        <v>0</v>
      </c>
      <c r="M23" s="95" t="b">
        <f t="shared" ca="1" si="3"/>
        <v>0</v>
      </c>
      <c r="N23" s="93" t="b">
        <f t="shared" ref="N23:P53" ca="1" si="51">IFERROR(INDEX(IF($B23,MeaningfulAssetDoS,
  IF($C23,MeaningfulSharingActorDoS,
  IF($D23,MeaningfulSharedNonAssetDataDoS,
  IF($E23,MeaningfulSharedConnectionDoS,FALSE)))),
  IF($B23,$G23,$F23),
  IF($B23,N$3,N$1)),
FALSE)</f>
        <v>0</v>
      </c>
      <c r="O23" s="94" t="b">
        <f t="shared" ca="1" si="51"/>
        <v>0</v>
      </c>
      <c r="P23" s="95" t="b">
        <f t="shared" ca="1" si="51"/>
        <v>0</v>
      </c>
      <c r="R23" s="22">
        <f t="shared" si="11"/>
        <v>22</v>
      </c>
      <c r="S23" s="22" t="str">
        <f t="shared" ca="1" si="12"/>
        <v/>
      </c>
      <c r="T23" s="22">
        <f t="shared" ca="1" si="12"/>
        <v>0</v>
      </c>
      <c r="U23" s="22" t="b">
        <f t="shared" ca="1" si="13"/>
        <v>1</v>
      </c>
      <c r="V23" s="22" t="b">
        <f t="shared" ca="1" si="14"/>
        <v>0</v>
      </c>
      <c r="X23" s="118"/>
      <c r="Y23" s="119"/>
      <c r="Z23" s="120"/>
      <c r="AA23" s="118"/>
      <c r="AB23" s="119"/>
      <c r="AC23" s="120"/>
    </row>
    <row r="24" spans="1:29" ht="16">
      <c r="A24" s="48">
        <f>ROW()</f>
        <v>24</v>
      </c>
      <c r="B24" s="48" t="b">
        <f t="shared" ca="1" si="5"/>
        <v>0</v>
      </c>
      <c r="C24" s="48" t="b">
        <f t="shared" ca="1" si="2"/>
        <v>0</v>
      </c>
      <c r="D24" s="48" t="b">
        <f t="shared" ca="1" si="2"/>
        <v>0</v>
      </c>
      <c r="E24" s="48" t="b">
        <f t="shared" ca="1" si="2"/>
        <v>0</v>
      </c>
      <c r="F24" s="88">
        <f t="shared" ca="1" si="6"/>
        <v>0</v>
      </c>
      <c r="G24" s="22">
        <f t="shared" ca="1" si="7"/>
        <v>0</v>
      </c>
      <c r="H24" s="90" t="str">
        <f t="shared" ca="1" si="8"/>
        <v/>
      </c>
      <c r="I24" s="222"/>
      <c r="J24" s="223"/>
      <c r="K24" s="50" t="b">
        <f t="shared" ca="1" si="9"/>
        <v>0</v>
      </c>
      <c r="L24" s="96" t="b">
        <f t="shared" ca="1" si="9"/>
        <v>0</v>
      </c>
      <c r="M24" s="97" t="b">
        <f t="shared" ca="1" si="9"/>
        <v>0</v>
      </c>
      <c r="N24" s="50" t="b">
        <f t="shared" ref="N24:P54" ca="1" si="52">IFERROR(INDEX(IF($B24,MeaningfulAssetDoS,
  IF($C24,MeaningfulSharingActorDoS,
  IF($D24,MeaningfulSharedNonAssetDataDoS,
  IF($E24,MeaningfulSharedConnectionDoS,FALSE)))),
  IF($B24,$G24,$F24),
  IF($B24,N$3,N$2)),
FALSE)</f>
        <v>0</v>
      </c>
      <c r="O24" s="96" t="b">
        <f t="shared" ca="1" si="52"/>
        <v>0</v>
      </c>
      <c r="P24" s="97" t="b">
        <f t="shared" ca="1" si="52"/>
        <v>0</v>
      </c>
      <c r="R24" s="22">
        <f t="shared" si="11"/>
        <v>23</v>
      </c>
      <c r="S24" s="22" t="str">
        <f t="shared" ca="1" si="12"/>
        <v/>
      </c>
      <c r="T24" s="22" t="str">
        <f t="shared" ca="1" si="12"/>
        <v/>
      </c>
      <c r="U24" s="22" t="b">
        <f t="shared" ca="1" si="13"/>
        <v>1</v>
      </c>
      <c r="V24" s="22" t="b">
        <f t="shared" ca="1" si="14"/>
        <v>1</v>
      </c>
      <c r="X24" s="121"/>
      <c r="Y24" s="122"/>
      <c r="Z24" s="123"/>
      <c r="AA24" s="121"/>
      <c r="AB24" s="122"/>
      <c r="AC24" s="123"/>
    </row>
    <row r="25" spans="1:29" ht="16">
      <c r="A25" s="48">
        <f>ROW()</f>
        <v>25</v>
      </c>
      <c r="B25" s="48" t="b">
        <f t="shared" ca="1" si="5"/>
        <v>0</v>
      </c>
      <c r="C25" s="48" t="b">
        <f t="shared" ca="1" si="2"/>
        <v>0</v>
      </c>
      <c r="D25" s="48" t="b">
        <f t="shared" ca="1" si="2"/>
        <v>0</v>
      </c>
      <c r="E25" s="48" t="b">
        <f t="shared" ca="1" si="2"/>
        <v>0</v>
      </c>
      <c r="F25" s="88">
        <f t="shared" ca="1" si="6"/>
        <v>0</v>
      </c>
      <c r="G25" s="22">
        <f t="shared" ca="1" si="7"/>
        <v>0</v>
      </c>
      <c r="H25" s="90" t="str">
        <f t="shared" ca="1" si="8"/>
        <v/>
      </c>
      <c r="I25" s="220" t="str">
        <f t="shared" ref="I25" ca="1" si="53">IFERROR(INDEX(IF($B25,AssetName,
  IF($C25,SharingActorName,
  IF($D25,SharedNonAssetDataName,
  IF($E25,SharedConnectionName,"")))),$F25),"")</f>
        <v/>
      </c>
      <c r="J25" s="221"/>
      <c r="K25" s="93" t="b">
        <f t="shared" ref="K25:M87" ca="1" si="54">IFERROR(INDEX(IF($B25,MeaningfulAssetElv,
  IF($C25,MeaningfulSharingActorElv,
  IF($D25,MeaningfulSharedNonAssetDataElv,
  IF($E25,MeaningfulSharedConnectionElv,FALSE)))),
  IF($B25,$G25,$F25),
  IF($B25,K$3,K$1)),
FALSE)</f>
        <v>0</v>
      </c>
      <c r="L25" s="94" t="b">
        <f t="shared" ca="1" si="54"/>
        <v>0</v>
      </c>
      <c r="M25" s="95" t="b">
        <f t="shared" ca="1" si="54"/>
        <v>0</v>
      </c>
      <c r="N25" s="93" t="b">
        <f t="shared" ref="N25" ca="1" si="55">IFERROR(INDEX(IF($B25,MeaningfulAssetDoS,
  IF($C25,MeaningfulSharingActorDoS,
  IF($D25,MeaningfulSharedNonAssetDataDoS,
  IF($E25,MeaningfulSharedConnectionDoS,FALSE)))),
  IF($B25,$G25,$F25),
  IF($B25,N$3,N$1)),
FALSE)</f>
        <v>0</v>
      </c>
      <c r="O25" s="94" t="b">
        <f t="shared" ca="1" si="51"/>
        <v>0</v>
      </c>
      <c r="P25" s="95" t="b">
        <f t="shared" ca="1" si="51"/>
        <v>0</v>
      </c>
      <c r="R25" s="22">
        <f t="shared" si="11"/>
        <v>24</v>
      </c>
      <c r="S25" s="22" t="str">
        <f t="shared" ca="1" si="12"/>
        <v/>
      </c>
      <c r="T25" s="22">
        <f t="shared" ca="1" si="12"/>
        <v>0</v>
      </c>
      <c r="U25" s="22" t="b">
        <f t="shared" ca="1" si="13"/>
        <v>1</v>
      </c>
      <c r="V25" s="22" t="b">
        <f t="shared" ca="1" si="14"/>
        <v>0</v>
      </c>
      <c r="X25" s="118"/>
      <c r="Y25" s="119"/>
      <c r="Z25" s="120"/>
      <c r="AA25" s="118"/>
      <c r="AB25" s="119"/>
      <c r="AC25" s="120"/>
    </row>
    <row r="26" spans="1:29" ht="16">
      <c r="A26" s="48">
        <f>ROW()</f>
        <v>26</v>
      </c>
      <c r="B26" s="48" t="b">
        <f t="shared" ca="1" si="5"/>
        <v>0</v>
      </c>
      <c r="C26" s="48" t="b">
        <f t="shared" ca="1" si="2"/>
        <v>0</v>
      </c>
      <c r="D26" s="48" t="b">
        <f t="shared" ca="1" si="2"/>
        <v>0</v>
      </c>
      <c r="E26" s="48" t="b">
        <f t="shared" ca="1" si="2"/>
        <v>0</v>
      </c>
      <c r="F26" s="88">
        <f t="shared" ca="1" si="6"/>
        <v>0</v>
      </c>
      <c r="G26" s="22">
        <f t="shared" ca="1" si="7"/>
        <v>0</v>
      </c>
      <c r="H26" s="90" t="str">
        <f t="shared" ca="1" si="8"/>
        <v/>
      </c>
      <c r="I26" s="222"/>
      <c r="J26" s="223"/>
      <c r="K26" s="50" t="b">
        <f t="shared" ref="K26:M88" ca="1" si="56">IFERROR(INDEX(IF($B26,MeaningfulAssetElv,
  IF($C26,MeaningfulSharingActorElv,
  IF($D26,MeaningfulSharedNonAssetDataElv,
  IF($E26,MeaningfulSharedConnectionElv,FALSE)))),
  IF($B26, $G26, $F26),
  IF($B26,K$3,K$2)),
FALSE)</f>
        <v>0</v>
      </c>
      <c r="L26" s="96" t="b">
        <f t="shared" ca="1" si="56"/>
        <v>0</v>
      </c>
      <c r="M26" s="97" t="b">
        <f t="shared" ca="1" si="56"/>
        <v>0</v>
      </c>
      <c r="N26" s="50" t="b">
        <f t="shared" ref="N26" ca="1" si="57">IFERROR(INDEX(IF($B26,MeaningfulAssetDoS,
  IF($C26,MeaningfulSharingActorDoS,
  IF($D26,MeaningfulSharedNonAssetDataDoS,
  IF($E26,MeaningfulSharedConnectionDoS,FALSE)))),
  IF($B26,$G26,$F26),
  IF($B26,N$3,N$2)),
FALSE)</f>
        <v>0</v>
      </c>
      <c r="O26" s="96" t="b">
        <f t="shared" ca="1" si="52"/>
        <v>0</v>
      </c>
      <c r="P26" s="97" t="b">
        <f t="shared" ca="1" si="52"/>
        <v>0</v>
      </c>
      <c r="R26" s="22">
        <f t="shared" si="11"/>
        <v>25</v>
      </c>
      <c r="S26" s="22" t="str">
        <f t="shared" ca="1" si="12"/>
        <v/>
      </c>
      <c r="T26" s="22" t="str">
        <f t="shared" ca="1" si="12"/>
        <v/>
      </c>
      <c r="U26" s="22" t="b">
        <f t="shared" ca="1" si="13"/>
        <v>1</v>
      </c>
      <c r="V26" s="22" t="b">
        <f t="shared" ca="1" si="14"/>
        <v>1</v>
      </c>
      <c r="X26" s="121"/>
      <c r="Y26" s="122"/>
      <c r="Z26" s="123"/>
      <c r="AA26" s="121"/>
      <c r="AB26" s="122"/>
      <c r="AC26" s="123"/>
    </row>
    <row r="27" spans="1:29" ht="16">
      <c r="A27" s="48">
        <f>ROW()</f>
        <v>27</v>
      </c>
      <c r="B27" s="48" t="b">
        <f t="shared" ca="1" si="5"/>
        <v>0</v>
      </c>
      <c r="C27" s="48" t="b">
        <f t="shared" ca="1" si="5"/>
        <v>0</v>
      </c>
      <c r="D27" s="48" t="b">
        <f t="shared" ca="1" si="5"/>
        <v>0</v>
      </c>
      <c r="E27" s="48" t="b">
        <f t="shared" ca="1" si="5"/>
        <v>0</v>
      </c>
      <c r="F27" s="88">
        <f t="shared" ca="1" si="6"/>
        <v>0</v>
      </c>
      <c r="G27" s="22">
        <f t="shared" ca="1" si="7"/>
        <v>0</v>
      </c>
      <c r="H27" s="90" t="str">
        <f t="shared" ca="1" si="8"/>
        <v/>
      </c>
      <c r="I27" s="220" t="str">
        <f t="shared" ref="I27" ca="1" si="58">IFERROR(INDEX(IF($B27,AssetName,
  IF($C27,SharingActorName,
  IF($D27,SharedNonAssetDataName,
  IF($E27,SharedConnectionName,"")))),$F27),"")</f>
        <v/>
      </c>
      <c r="J27" s="221"/>
      <c r="K27" s="93" t="b">
        <f t="shared" ca="1" si="54"/>
        <v>0</v>
      </c>
      <c r="L27" s="94" t="b">
        <f t="shared" ca="1" si="54"/>
        <v>0</v>
      </c>
      <c r="M27" s="95" t="b">
        <f t="shared" ca="1" si="54"/>
        <v>0</v>
      </c>
      <c r="N27" s="93" t="b">
        <f t="shared" ref="N27" ca="1" si="59">IFERROR(INDEX(IF($B27,MeaningfulAssetDoS,
  IF($C27,MeaningfulSharingActorDoS,
  IF($D27,MeaningfulSharedNonAssetDataDoS,
  IF($E27,MeaningfulSharedConnectionDoS,FALSE)))),
  IF($B27,$G27,$F27),
  IF($B27,N$3,N$1)),
FALSE)</f>
        <v>0</v>
      </c>
      <c r="O27" s="94" t="b">
        <f t="shared" ca="1" si="51"/>
        <v>0</v>
      </c>
      <c r="P27" s="95" t="b">
        <f t="shared" ca="1" si="51"/>
        <v>0</v>
      </c>
      <c r="R27" s="22">
        <f t="shared" si="11"/>
        <v>26</v>
      </c>
      <c r="S27" s="22" t="str">
        <f t="shared" ca="1" si="12"/>
        <v/>
      </c>
      <c r="T27" s="22">
        <f t="shared" ca="1" si="12"/>
        <v>0</v>
      </c>
      <c r="U27" s="22" t="b">
        <f t="shared" ca="1" si="13"/>
        <v>1</v>
      </c>
      <c r="V27" s="22" t="b">
        <f t="shared" ca="1" si="14"/>
        <v>0</v>
      </c>
      <c r="X27" s="118"/>
      <c r="Y27" s="119"/>
      <c r="Z27" s="120"/>
      <c r="AA27" s="118"/>
      <c r="AB27" s="119"/>
      <c r="AC27" s="120"/>
    </row>
    <row r="28" spans="1:29" ht="16">
      <c r="A28" s="48">
        <f>ROW()</f>
        <v>28</v>
      </c>
      <c r="B28" s="48" t="b">
        <f t="shared" ref="B28:E47" ca="1" si="60">AND($A28&gt;=B$2,$A28&lt;=B$3)</f>
        <v>0</v>
      </c>
      <c r="C28" s="48" t="b">
        <f t="shared" ca="1" si="60"/>
        <v>0</v>
      </c>
      <c r="D28" s="48" t="b">
        <f t="shared" ca="1" si="60"/>
        <v>0</v>
      </c>
      <c r="E28" s="48" t="b">
        <f t="shared" ca="1" si="60"/>
        <v>0</v>
      </c>
      <c r="F28" s="88">
        <f t="shared" ca="1" si="6"/>
        <v>0</v>
      </c>
      <c r="G28" s="22">
        <f t="shared" ca="1" si="7"/>
        <v>0</v>
      </c>
      <c r="H28" s="90" t="str">
        <f t="shared" ca="1" si="8"/>
        <v/>
      </c>
      <c r="I28" s="222"/>
      <c r="J28" s="223"/>
      <c r="K28" s="50" t="b">
        <f t="shared" ca="1" si="56"/>
        <v>0</v>
      </c>
      <c r="L28" s="96" t="b">
        <f t="shared" ca="1" si="56"/>
        <v>0</v>
      </c>
      <c r="M28" s="97" t="b">
        <f t="shared" ca="1" si="56"/>
        <v>0</v>
      </c>
      <c r="N28" s="50" t="b">
        <f t="shared" ref="N28" ca="1" si="61">IFERROR(INDEX(IF($B28,MeaningfulAssetDoS,
  IF($C28,MeaningfulSharingActorDoS,
  IF($D28,MeaningfulSharedNonAssetDataDoS,
  IF($E28,MeaningfulSharedConnectionDoS,FALSE)))),
  IF($B28,$G28,$F28),
  IF($B28,N$3,N$2)),
FALSE)</f>
        <v>0</v>
      </c>
      <c r="O28" s="96" t="b">
        <f t="shared" ca="1" si="52"/>
        <v>0</v>
      </c>
      <c r="P28" s="97" t="b">
        <f t="shared" ca="1" si="52"/>
        <v>0</v>
      </c>
      <c r="R28" s="22">
        <f t="shared" si="11"/>
        <v>27</v>
      </c>
      <c r="S28" s="22" t="str">
        <f t="shared" ca="1" si="12"/>
        <v/>
      </c>
      <c r="T28" s="22" t="str">
        <f t="shared" ca="1" si="12"/>
        <v/>
      </c>
      <c r="U28" s="22" t="b">
        <f t="shared" ca="1" si="13"/>
        <v>1</v>
      </c>
      <c r="V28" s="22" t="b">
        <f t="shared" ca="1" si="14"/>
        <v>1</v>
      </c>
      <c r="X28" s="121"/>
      <c r="Y28" s="122"/>
      <c r="Z28" s="123"/>
      <c r="AA28" s="121"/>
      <c r="AB28" s="122"/>
      <c r="AC28" s="123"/>
    </row>
    <row r="29" spans="1:29" ht="16">
      <c r="A29" s="48">
        <f>ROW()</f>
        <v>29</v>
      </c>
      <c r="B29" s="48" t="b">
        <f t="shared" ca="1" si="60"/>
        <v>0</v>
      </c>
      <c r="C29" s="48" t="b">
        <f t="shared" ca="1" si="60"/>
        <v>0</v>
      </c>
      <c r="D29" s="48" t="b">
        <f t="shared" ca="1" si="60"/>
        <v>0</v>
      </c>
      <c r="E29" s="48" t="b">
        <f t="shared" ca="1" si="60"/>
        <v>0</v>
      </c>
      <c r="F29" s="88">
        <f t="shared" ca="1" si="6"/>
        <v>0</v>
      </c>
      <c r="G29" s="22">
        <f t="shared" ca="1" si="7"/>
        <v>0</v>
      </c>
      <c r="H29" s="90" t="str">
        <f t="shared" ca="1" si="8"/>
        <v/>
      </c>
      <c r="I29" s="220" t="str">
        <f t="shared" ref="I29" ca="1" si="62">IFERROR(INDEX(IF($B29,AssetName,
  IF($C29,SharingActorName,
  IF($D29,SharedNonAssetDataName,
  IF($E29,SharedConnectionName,"")))),$F29),"")</f>
        <v/>
      </c>
      <c r="J29" s="221"/>
      <c r="K29" s="93" t="b">
        <f t="shared" ca="1" si="54"/>
        <v>0</v>
      </c>
      <c r="L29" s="94" t="b">
        <f t="shared" ca="1" si="54"/>
        <v>0</v>
      </c>
      <c r="M29" s="95" t="b">
        <f t="shared" ca="1" si="54"/>
        <v>0</v>
      </c>
      <c r="N29" s="93" t="b">
        <f t="shared" ref="N29" ca="1" si="63">IFERROR(INDEX(IF($B29,MeaningfulAssetDoS,
  IF($C29,MeaningfulSharingActorDoS,
  IF($D29,MeaningfulSharedNonAssetDataDoS,
  IF($E29,MeaningfulSharedConnectionDoS,FALSE)))),
  IF($B29,$G29,$F29),
  IF($B29,N$3,N$1)),
FALSE)</f>
        <v>0</v>
      </c>
      <c r="O29" s="94" t="b">
        <f t="shared" ca="1" si="51"/>
        <v>0</v>
      </c>
      <c r="P29" s="95" t="b">
        <f t="shared" ca="1" si="51"/>
        <v>0</v>
      </c>
      <c r="R29" s="22">
        <f t="shared" si="11"/>
        <v>28</v>
      </c>
      <c r="S29" s="22" t="str">
        <f t="shared" ca="1" si="12"/>
        <v/>
      </c>
      <c r="T29" s="22">
        <f t="shared" ca="1" si="12"/>
        <v>0</v>
      </c>
      <c r="U29" s="22" t="b">
        <f t="shared" ca="1" si="13"/>
        <v>1</v>
      </c>
      <c r="V29" s="22" t="b">
        <f t="shared" ca="1" si="14"/>
        <v>0</v>
      </c>
      <c r="X29" s="118"/>
      <c r="Y29" s="119"/>
      <c r="Z29" s="120"/>
      <c r="AA29" s="118"/>
      <c r="AB29" s="119"/>
      <c r="AC29" s="120"/>
    </row>
    <row r="30" spans="1:29" ht="16">
      <c r="A30" s="48">
        <f>ROW()</f>
        <v>30</v>
      </c>
      <c r="B30" s="48" t="b">
        <f t="shared" ca="1" si="60"/>
        <v>0</v>
      </c>
      <c r="C30" s="48" t="b">
        <f t="shared" ca="1" si="60"/>
        <v>0</v>
      </c>
      <c r="D30" s="48" t="b">
        <f t="shared" ca="1" si="60"/>
        <v>0</v>
      </c>
      <c r="E30" s="48" t="b">
        <f t="shared" ca="1" si="60"/>
        <v>0</v>
      </c>
      <c r="F30" s="88">
        <f t="shared" ca="1" si="6"/>
        <v>0</v>
      </c>
      <c r="G30" s="22">
        <f t="shared" ca="1" si="7"/>
        <v>0</v>
      </c>
      <c r="H30" s="90" t="str">
        <f t="shared" ca="1" si="8"/>
        <v/>
      </c>
      <c r="I30" s="222"/>
      <c r="J30" s="223"/>
      <c r="K30" s="50" t="b">
        <f t="shared" ca="1" si="56"/>
        <v>0</v>
      </c>
      <c r="L30" s="96" t="b">
        <f t="shared" ca="1" si="56"/>
        <v>0</v>
      </c>
      <c r="M30" s="97" t="b">
        <f t="shared" ca="1" si="56"/>
        <v>0</v>
      </c>
      <c r="N30" s="50" t="b">
        <f t="shared" ref="N30" ca="1" si="64">IFERROR(INDEX(IF($B30,MeaningfulAssetDoS,
  IF($C30,MeaningfulSharingActorDoS,
  IF($D30,MeaningfulSharedNonAssetDataDoS,
  IF($E30,MeaningfulSharedConnectionDoS,FALSE)))),
  IF($B30,$G30,$F30),
  IF($B30,N$3,N$2)),
FALSE)</f>
        <v>0</v>
      </c>
      <c r="O30" s="96" t="b">
        <f t="shared" ca="1" si="52"/>
        <v>0</v>
      </c>
      <c r="P30" s="97" t="b">
        <f t="shared" ca="1" si="52"/>
        <v>0</v>
      </c>
      <c r="R30" s="22">
        <f t="shared" si="11"/>
        <v>29</v>
      </c>
      <c r="S30" s="22" t="str">
        <f t="shared" ca="1" si="12"/>
        <v/>
      </c>
      <c r="T30" s="22" t="str">
        <f t="shared" ca="1" si="12"/>
        <v/>
      </c>
      <c r="U30" s="22" t="b">
        <f t="shared" ca="1" si="13"/>
        <v>1</v>
      </c>
      <c r="V30" s="22" t="b">
        <f t="shared" ca="1" si="14"/>
        <v>1</v>
      </c>
      <c r="X30" s="121"/>
      <c r="Y30" s="122"/>
      <c r="Z30" s="123"/>
      <c r="AA30" s="121"/>
      <c r="AB30" s="122"/>
      <c r="AC30" s="123"/>
    </row>
    <row r="31" spans="1:29" ht="16">
      <c r="A31" s="48">
        <f>ROW()</f>
        <v>31</v>
      </c>
      <c r="B31" s="48" t="b">
        <f t="shared" ca="1" si="60"/>
        <v>0</v>
      </c>
      <c r="C31" s="48" t="b">
        <f t="shared" ca="1" si="60"/>
        <v>0</v>
      </c>
      <c r="D31" s="48" t="b">
        <f t="shared" ca="1" si="60"/>
        <v>0</v>
      </c>
      <c r="E31" s="48" t="b">
        <f t="shared" ca="1" si="60"/>
        <v>0</v>
      </c>
      <c r="F31" s="88">
        <f t="shared" ca="1" si="6"/>
        <v>0</v>
      </c>
      <c r="G31" s="22">
        <f t="shared" ca="1" si="7"/>
        <v>0</v>
      </c>
      <c r="H31" s="90" t="str">
        <f t="shared" ca="1" si="8"/>
        <v/>
      </c>
      <c r="I31" s="220" t="str">
        <f t="shared" ref="I31" ca="1" si="65">IFERROR(INDEX(IF($B31,AssetName,
  IF($C31,SharingActorName,
  IF($D31,SharedNonAssetDataName,
  IF($E31,SharedConnectionName,"")))),$F31),"")</f>
        <v/>
      </c>
      <c r="J31" s="221"/>
      <c r="K31" s="93" t="b">
        <f t="shared" ca="1" si="54"/>
        <v>0</v>
      </c>
      <c r="L31" s="94" t="b">
        <f t="shared" ca="1" si="54"/>
        <v>0</v>
      </c>
      <c r="M31" s="95" t="b">
        <f t="shared" ca="1" si="54"/>
        <v>0</v>
      </c>
      <c r="N31" s="93" t="b">
        <f t="shared" ref="N31" ca="1" si="66">IFERROR(INDEX(IF($B31,MeaningfulAssetDoS,
  IF($C31,MeaningfulSharingActorDoS,
  IF($D31,MeaningfulSharedNonAssetDataDoS,
  IF($E31,MeaningfulSharedConnectionDoS,FALSE)))),
  IF($B31,$G31,$F31),
  IF($B31,N$3,N$1)),
FALSE)</f>
        <v>0</v>
      </c>
      <c r="O31" s="94" t="b">
        <f t="shared" ca="1" si="51"/>
        <v>0</v>
      </c>
      <c r="P31" s="95" t="b">
        <f t="shared" ca="1" si="51"/>
        <v>0</v>
      </c>
      <c r="R31" s="22">
        <f t="shared" si="11"/>
        <v>30</v>
      </c>
      <c r="S31" s="22" t="str">
        <f t="shared" ca="1" si="12"/>
        <v/>
      </c>
      <c r="T31" s="22">
        <f t="shared" ca="1" si="12"/>
        <v>0</v>
      </c>
      <c r="U31" s="22" t="b">
        <f t="shared" ca="1" si="13"/>
        <v>1</v>
      </c>
      <c r="V31" s="22" t="b">
        <f t="shared" ca="1" si="14"/>
        <v>0</v>
      </c>
      <c r="X31" s="118"/>
      <c r="Y31" s="119"/>
      <c r="Z31" s="120"/>
      <c r="AA31" s="118"/>
      <c r="AB31" s="119"/>
      <c r="AC31" s="120"/>
    </row>
    <row r="32" spans="1:29" ht="16">
      <c r="A32" s="48">
        <f>ROW()</f>
        <v>32</v>
      </c>
      <c r="B32" s="48" t="b">
        <f t="shared" ca="1" si="60"/>
        <v>0</v>
      </c>
      <c r="C32" s="48" t="b">
        <f t="shared" ca="1" si="60"/>
        <v>0</v>
      </c>
      <c r="D32" s="48" t="b">
        <f t="shared" ca="1" si="60"/>
        <v>0</v>
      </c>
      <c r="E32" s="48" t="b">
        <f t="shared" ca="1" si="60"/>
        <v>0</v>
      </c>
      <c r="F32" s="88">
        <f t="shared" ca="1" si="6"/>
        <v>0</v>
      </c>
      <c r="G32" s="22">
        <f t="shared" ca="1" si="7"/>
        <v>0</v>
      </c>
      <c r="H32" s="90" t="str">
        <f t="shared" ca="1" si="8"/>
        <v/>
      </c>
      <c r="I32" s="222"/>
      <c r="J32" s="223"/>
      <c r="K32" s="50" t="b">
        <f t="shared" ca="1" si="56"/>
        <v>0</v>
      </c>
      <c r="L32" s="96" t="b">
        <f t="shared" ca="1" si="56"/>
        <v>0</v>
      </c>
      <c r="M32" s="97" t="b">
        <f t="shared" ca="1" si="56"/>
        <v>0</v>
      </c>
      <c r="N32" s="50" t="b">
        <f t="shared" ref="N32" ca="1" si="67">IFERROR(INDEX(IF($B32,MeaningfulAssetDoS,
  IF($C32,MeaningfulSharingActorDoS,
  IF($D32,MeaningfulSharedNonAssetDataDoS,
  IF($E32,MeaningfulSharedConnectionDoS,FALSE)))),
  IF($B32,$G32,$F32),
  IF($B32,N$3,N$2)),
FALSE)</f>
        <v>0</v>
      </c>
      <c r="O32" s="96" t="b">
        <f t="shared" ca="1" si="52"/>
        <v>0</v>
      </c>
      <c r="P32" s="97" t="b">
        <f t="shared" ca="1" si="52"/>
        <v>0</v>
      </c>
      <c r="R32" s="22">
        <f t="shared" si="11"/>
        <v>31</v>
      </c>
      <c r="S32" s="22" t="str">
        <f t="shared" ca="1" si="12"/>
        <v/>
      </c>
      <c r="T32" s="22" t="str">
        <f t="shared" ca="1" si="12"/>
        <v/>
      </c>
      <c r="U32" s="22" t="b">
        <f t="shared" ca="1" si="13"/>
        <v>1</v>
      </c>
      <c r="V32" s="22" t="b">
        <f t="shared" ca="1" si="14"/>
        <v>1</v>
      </c>
      <c r="X32" s="121"/>
      <c r="Y32" s="122"/>
      <c r="Z32" s="123"/>
      <c r="AA32" s="121"/>
      <c r="AB32" s="122"/>
      <c r="AC32" s="123"/>
    </row>
    <row r="33" spans="1:29" ht="16">
      <c r="A33" s="48">
        <f>ROW()</f>
        <v>33</v>
      </c>
      <c r="B33" s="48" t="b">
        <f t="shared" ca="1" si="60"/>
        <v>0</v>
      </c>
      <c r="C33" s="48" t="b">
        <f t="shared" ca="1" si="60"/>
        <v>0</v>
      </c>
      <c r="D33" s="48" t="b">
        <f t="shared" ca="1" si="60"/>
        <v>0</v>
      </c>
      <c r="E33" s="48" t="b">
        <f t="shared" ca="1" si="60"/>
        <v>0</v>
      </c>
      <c r="F33" s="88">
        <f t="shared" ca="1" si="6"/>
        <v>0</v>
      </c>
      <c r="G33" s="22">
        <f t="shared" ca="1" si="7"/>
        <v>0</v>
      </c>
      <c r="H33" s="90" t="str">
        <f t="shared" ca="1" si="8"/>
        <v/>
      </c>
      <c r="I33" s="220" t="str">
        <f t="shared" ref="I33" ca="1" si="68">IFERROR(INDEX(IF($B33,AssetName,
  IF($C33,SharingActorName,
  IF($D33,SharedNonAssetDataName,
  IF($E33,SharedConnectionName,"")))),$F33),"")</f>
        <v/>
      </c>
      <c r="J33" s="221"/>
      <c r="K33" s="93" t="b">
        <f t="shared" ca="1" si="54"/>
        <v>0</v>
      </c>
      <c r="L33" s="94" t="b">
        <f t="shared" ca="1" si="54"/>
        <v>0</v>
      </c>
      <c r="M33" s="95" t="b">
        <f t="shared" ca="1" si="54"/>
        <v>0</v>
      </c>
      <c r="N33" s="93" t="b">
        <f t="shared" ref="N33" ca="1" si="69">IFERROR(INDEX(IF($B33,MeaningfulAssetDoS,
  IF($C33,MeaningfulSharingActorDoS,
  IF($D33,MeaningfulSharedNonAssetDataDoS,
  IF($E33,MeaningfulSharedConnectionDoS,FALSE)))),
  IF($B33,$G33,$F33),
  IF($B33,N$3,N$1)),
FALSE)</f>
        <v>0</v>
      </c>
      <c r="O33" s="94" t="b">
        <f t="shared" ca="1" si="51"/>
        <v>0</v>
      </c>
      <c r="P33" s="95" t="b">
        <f t="shared" ca="1" si="51"/>
        <v>0</v>
      </c>
      <c r="R33" s="22">
        <f t="shared" si="11"/>
        <v>32</v>
      </c>
      <c r="S33" s="22" t="str">
        <f t="shared" ref="S33:T64" ca="1" si="70">INDIRECT(ADDRESS($R33,S$3))</f>
        <v/>
      </c>
      <c r="T33" s="22">
        <f t="shared" ca="1" si="70"/>
        <v>0</v>
      </c>
      <c r="U33" s="22" t="b">
        <f t="shared" ca="1" si="13"/>
        <v>1</v>
      </c>
      <c r="V33" s="22" t="b">
        <f t="shared" ca="1" si="14"/>
        <v>0</v>
      </c>
      <c r="X33" s="118"/>
      <c r="Y33" s="119"/>
      <c r="Z33" s="120"/>
      <c r="AA33" s="118"/>
      <c r="AB33" s="119"/>
      <c r="AC33" s="120"/>
    </row>
    <row r="34" spans="1:29" ht="16">
      <c r="A34" s="48">
        <f>ROW()</f>
        <v>34</v>
      </c>
      <c r="B34" s="48" t="b">
        <f t="shared" ca="1" si="60"/>
        <v>0</v>
      </c>
      <c r="C34" s="48" t="b">
        <f t="shared" ca="1" si="60"/>
        <v>0</v>
      </c>
      <c r="D34" s="48" t="b">
        <f t="shared" ca="1" si="60"/>
        <v>0</v>
      </c>
      <c r="E34" s="48" t="b">
        <f t="shared" ca="1" si="60"/>
        <v>0</v>
      </c>
      <c r="F34" s="88">
        <f t="shared" ca="1" si="6"/>
        <v>0</v>
      </c>
      <c r="G34" s="22">
        <f t="shared" ca="1" si="7"/>
        <v>0</v>
      </c>
      <c r="H34" s="90" t="str">
        <f t="shared" ca="1" si="8"/>
        <v/>
      </c>
      <c r="I34" s="222"/>
      <c r="J34" s="223"/>
      <c r="K34" s="50" t="b">
        <f t="shared" ca="1" si="56"/>
        <v>0</v>
      </c>
      <c r="L34" s="96" t="b">
        <f t="shared" ca="1" si="56"/>
        <v>0</v>
      </c>
      <c r="M34" s="97" t="b">
        <f t="shared" ca="1" si="56"/>
        <v>0</v>
      </c>
      <c r="N34" s="50" t="b">
        <f t="shared" ref="N34" ca="1" si="71">IFERROR(INDEX(IF($B34,MeaningfulAssetDoS,
  IF($C34,MeaningfulSharingActorDoS,
  IF($D34,MeaningfulSharedNonAssetDataDoS,
  IF($E34,MeaningfulSharedConnectionDoS,FALSE)))),
  IF($B34,$G34,$F34),
  IF($B34,N$3,N$2)),
FALSE)</f>
        <v>0</v>
      </c>
      <c r="O34" s="96" t="b">
        <f t="shared" ca="1" si="52"/>
        <v>0</v>
      </c>
      <c r="P34" s="97" t="b">
        <f t="shared" ca="1" si="52"/>
        <v>0</v>
      </c>
      <c r="R34" s="22">
        <f t="shared" si="11"/>
        <v>33</v>
      </c>
      <c r="S34" s="22" t="str">
        <f t="shared" ca="1" si="70"/>
        <v/>
      </c>
      <c r="T34" s="22" t="str">
        <f t="shared" ca="1" si="70"/>
        <v/>
      </c>
      <c r="U34" s="22" t="b">
        <f t="shared" ca="1" si="13"/>
        <v>1</v>
      </c>
      <c r="V34" s="22" t="b">
        <f t="shared" ca="1" si="14"/>
        <v>1</v>
      </c>
      <c r="X34" s="121"/>
      <c r="Y34" s="122"/>
      <c r="Z34" s="123"/>
      <c r="AA34" s="121"/>
      <c r="AB34" s="122"/>
      <c r="AC34" s="123"/>
    </row>
    <row r="35" spans="1:29" ht="16">
      <c r="A35" s="48">
        <f>ROW()</f>
        <v>35</v>
      </c>
      <c r="B35" s="48" t="b">
        <f t="shared" ca="1" si="60"/>
        <v>0</v>
      </c>
      <c r="C35" s="48" t="b">
        <f t="shared" ca="1" si="60"/>
        <v>0</v>
      </c>
      <c r="D35" s="48" t="b">
        <f t="shared" ca="1" si="60"/>
        <v>0</v>
      </c>
      <c r="E35" s="48" t="b">
        <f t="shared" ca="1" si="60"/>
        <v>0</v>
      </c>
      <c r="F35" s="88">
        <f t="shared" ca="1" si="6"/>
        <v>0</v>
      </c>
      <c r="G35" s="22">
        <f t="shared" ca="1" si="7"/>
        <v>0</v>
      </c>
      <c r="H35" s="90" t="str">
        <f t="shared" ca="1" si="8"/>
        <v/>
      </c>
      <c r="I35" s="220" t="str">
        <f t="shared" ref="I35" ca="1" si="72">IFERROR(INDEX(IF($B35,AssetName,
  IF($C35,SharingActorName,
  IF($D35,SharedNonAssetDataName,
  IF($E35,SharedConnectionName,"")))),$F35),"")</f>
        <v/>
      </c>
      <c r="J35" s="221"/>
      <c r="K35" s="93" t="b">
        <f t="shared" ca="1" si="54"/>
        <v>0</v>
      </c>
      <c r="L35" s="94" t="b">
        <f t="shared" ca="1" si="54"/>
        <v>0</v>
      </c>
      <c r="M35" s="95" t="b">
        <f t="shared" ca="1" si="54"/>
        <v>0</v>
      </c>
      <c r="N35" s="93" t="b">
        <f t="shared" ref="N35" ca="1" si="73">IFERROR(INDEX(IF($B35,MeaningfulAssetDoS,
  IF($C35,MeaningfulSharingActorDoS,
  IF($D35,MeaningfulSharedNonAssetDataDoS,
  IF($E35,MeaningfulSharedConnectionDoS,FALSE)))),
  IF($B35,$G35,$F35),
  IF($B35,N$3,N$1)),
FALSE)</f>
        <v>0</v>
      </c>
      <c r="O35" s="94" t="b">
        <f t="shared" ca="1" si="51"/>
        <v>0</v>
      </c>
      <c r="P35" s="95" t="b">
        <f t="shared" ca="1" si="51"/>
        <v>0</v>
      </c>
      <c r="R35" s="22">
        <f t="shared" si="11"/>
        <v>34</v>
      </c>
      <c r="S35" s="22" t="str">
        <f t="shared" ca="1" si="70"/>
        <v/>
      </c>
      <c r="T35" s="22">
        <f t="shared" ca="1" si="70"/>
        <v>0</v>
      </c>
      <c r="U35" s="22" t="b">
        <f t="shared" ca="1" si="13"/>
        <v>1</v>
      </c>
      <c r="V35" s="22" t="b">
        <f t="shared" ca="1" si="14"/>
        <v>0</v>
      </c>
      <c r="X35" s="118"/>
      <c r="Y35" s="119"/>
      <c r="Z35" s="120"/>
      <c r="AA35" s="118"/>
      <c r="AB35" s="119"/>
      <c r="AC35" s="120"/>
    </row>
    <row r="36" spans="1:29" ht="16">
      <c r="A36" s="48">
        <f>ROW()</f>
        <v>36</v>
      </c>
      <c r="B36" s="48" t="b">
        <f t="shared" ca="1" si="60"/>
        <v>0</v>
      </c>
      <c r="C36" s="48" t="b">
        <f t="shared" ca="1" si="60"/>
        <v>0</v>
      </c>
      <c r="D36" s="48" t="b">
        <f t="shared" ca="1" si="60"/>
        <v>0</v>
      </c>
      <c r="E36" s="48" t="b">
        <f t="shared" ca="1" si="60"/>
        <v>0</v>
      </c>
      <c r="F36" s="88">
        <f t="shared" ca="1" si="6"/>
        <v>0</v>
      </c>
      <c r="G36" s="22">
        <f t="shared" ca="1" si="7"/>
        <v>0</v>
      </c>
      <c r="H36" s="90" t="str">
        <f t="shared" ca="1" si="8"/>
        <v/>
      </c>
      <c r="I36" s="222"/>
      <c r="J36" s="223"/>
      <c r="K36" s="50" t="b">
        <f t="shared" ca="1" si="56"/>
        <v>0</v>
      </c>
      <c r="L36" s="96" t="b">
        <f t="shared" ca="1" si="56"/>
        <v>0</v>
      </c>
      <c r="M36" s="97" t="b">
        <f t="shared" ca="1" si="56"/>
        <v>0</v>
      </c>
      <c r="N36" s="50" t="b">
        <f t="shared" ref="N36" ca="1" si="74">IFERROR(INDEX(IF($B36,MeaningfulAssetDoS,
  IF($C36,MeaningfulSharingActorDoS,
  IF($D36,MeaningfulSharedNonAssetDataDoS,
  IF($E36,MeaningfulSharedConnectionDoS,FALSE)))),
  IF($B36,$G36,$F36),
  IF($B36,N$3,N$2)),
FALSE)</f>
        <v>0</v>
      </c>
      <c r="O36" s="96" t="b">
        <f t="shared" ca="1" si="52"/>
        <v>0</v>
      </c>
      <c r="P36" s="97" t="b">
        <f t="shared" ca="1" si="52"/>
        <v>0</v>
      </c>
      <c r="R36" s="22">
        <f t="shared" si="11"/>
        <v>35</v>
      </c>
      <c r="S36" s="22" t="str">
        <f t="shared" ca="1" si="70"/>
        <v/>
      </c>
      <c r="T36" s="22" t="str">
        <f t="shared" ca="1" si="70"/>
        <v/>
      </c>
      <c r="U36" s="22" t="b">
        <f t="shared" ca="1" si="13"/>
        <v>1</v>
      </c>
      <c r="V36" s="22" t="b">
        <f t="shared" ca="1" si="14"/>
        <v>1</v>
      </c>
      <c r="X36" s="121"/>
      <c r="Y36" s="122"/>
      <c r="Z36" s="123"/>
      <c r="AA36" s="121"/>
      <c r="AB36" s="122"/>
      <c r="AC36" s="123"/>
    </row>
    <row r="37" spans="1:29" ht="16">
      <c r="A37" s="48">
        <f>ROW()</f>
        <v>37</v>
      </c>
      <c r="B37" s="48" t="b">
        <f t="shared" ca="1" si="60"/>
        <v>0</v>
      </c>
      <c r="C37" s="48" t="b">
        <f t="shared" ca="1" si="60"/>
        <v>0</v>
      </c>
      <c r="D37" s="48" t="b">
        <f t="shared" ca="1" si="60"/>
        <v>0</v>
      </c>
      <c r="E37" s="48" t="b">
        <f t="shared" ca="1" si="60"/>
        <v>0</v>
      </c>
      <c r="F37" s="88">
        <f t="shared" ca="1" si="6"/>
        <v>0</v>
      </c>
      <c r="G37" s="22">
        <f t="shared" ca="1" si="7"/>
        <v>0</v>
      </c>
      <c r="H37" s="90" t="str">
        <f t="shared" ca="1" si="8"/>
        <v/>
      </c>
      <c r="I37" s="220" t="str">
        <f t="shared" ref="I37" ca="1" si="75">IFERROR(INDEX(IF($B37,AssetName,
  IF($C37,SharingActorName,
  IF($D37,SharedNonAssetDataName,
  IF($E37,SharedConnectionName,"")))),$F37),"")</f>
        <v/>
      </c>
      <c r="J37" s="221"/>
      <c r="K37" s="93" t="b">
        <f t="shared" ca="1" si="54"/>
        <v>0</v>
      </c>
      <c r="L37" s="94" t="b">
        <f t="shared" ca="1" si="54"/>
        <v>0</v>
      </c>
      <c r="M37" s="95" t="b">
        <f t="shared" ca="1" si="54"/>
        <v>0</v>
      </c>
      <c r="N37" s="93" t="b">
        <f t="shared" ref="N37" ca="1" si="76">IFERROR(INDEX(IF($B37,MeaningfulAssetDoS,
  IF($C37,MeaningfulSharingActorDoS,
  IF($D37,MeaningfulSharedNonAssetDataDoS,
  IF($E37,MeaningfulSharedConnectionDoS,FALSE)))),
  IF($B37,$G37,$F37),
  IF($B37,N$3,N$1)),
FALSE)</f>
        <v>0</v>
      </c>
      <c r="O37" s="94" t="b">
        <f t="shared" ca="1" si="51"/>
        <v>0</v>
      </c>
      <c r="P37" s="95" t="b">
        <f t="shared" ca="1" si="51"/>
        <v>0</v>
      </c>
      <c r="R37" s="22">
        <f t="shared" si="11"/>
        <v>36</v>
      </c>
      <c r="S37" s="22" t="str">
        <f t="shared" ca="1" si="70"/>
        <v/>
      </c>
      <c r="T37" s="22">
        <f t="shared" ca="1" si="70"/>
        <v>0</v>
      </c>
      <c r="U37" s="22" t="b">
        <f t="shared" ca="1" si="13"/>
        <v>1</v>
      </c>
      <c r="V37" s="22" t="b">
        <f t="shared" ca="1" si="14"/>
        <v>0</v>
      </c>
      <c r="X37" s="118"/>
      <c r="Y37" s="119"/>
      <c r="Z37" s="120"/>
      <c r="AA37" s="118"/>
      <c r="AB37" s="119"/>
      <c r="AC37" s="120"/>
    </row>
    <row r="38" spans="1:29" ht="16">
      <c r="A38" s="48">
        <f>ROW()</f>
        <v>38</v>
      </c>
      <c r="B38" s="48" t="b">
        <f t="shared" ca="1" si="60"/>
        <v>0</v>
      </c>
      <c r="C38" s="48" t="b">
        <f t="shared" ca="1" si="60"/>
        <v>0</v>
      </c>
      <c r="D38" s="48" t="b">
        <f t="shared" ca="1" si="60"/>
        <v>0</v>
      </c>
      <c r="E38" s="48" t="b">
        <f t="shared" ca="1" si="60"/>
        <v>0</v>
      </c>
      <c r="F38" s="88">
        <f t="shared" ca="1" si="6"/>
        <v>0</v>
      </c>
      <c r="G38" s="22">
        <f t="shared" ca="1" si="7"/>
        <v>0</v>
      </c>
      <c r="H38" s="90" t="str">
        <f t="shared" ca="1" si="8"/>
        <v/>
      </c>
      <c r="I38" s="222"/>
      <c r="J38" s="223"/>
      <c r="K38" s="50" t="b">
        <f t="shared" ca="1" si="56"/>
        <v>0</v>
      </c>
      <c r="L38" s="96" t="b">
        <f t="shared" ca="1" si="56"/>
        <v>0</v>
      </c>
      <c r="M38" s="97" t="b">
        <f t="shared" ca="1" si="56"/>
        <v>0</v>
      </c>
      <c r="N38" s="50" t="b">
        <f t="shared" ref="N38" ca="1" si="77">IFERROR(INDEX(IF($B38,MeaningfulAssetDoS,
  IF($C38,MeaningfulSharingActorDoS,
  IF($D38,MeaningfulSharedNonAssetDataDoS,
  IF($E38,MeaningfulSharedConnectionDoS,FALSE)))),
  IF($B38,$G38,$F38),
  IF($B38,N$3,N$2)),
FALSE)</f>
        <v>0</v>
      </c>
      <c r="O38" s="96" t="b">
        <f t="shared" ca="1" si="52"/>
        <v>0</v>
      </c>
      <c r="P38" s="97" t="b">
        <f t="shared" ca="1" si="52"/>
        <v>0</v>
      </c>
      <c r="R38" s="22">
        <f t="shared" si="11"/>
        <v>37</v>
      </c>
      <c r="S38" s="22" t="str">
        <f t="shared" ca="1" si="70"/>
        <v/>
      </c>
      <c r="T38" s="22" t="str">
        <f t="shared" ca="1" si="70"/>
        <v/>
      </c>
      <c r="U38" s="22" t="b">
        <f t="shared" ca="1" si="13"/>
        <v>1</v>
      </c>
      <c r="V38" s="22" t="b">
        <f t="shared" ca="1" si="14"/>
        <v>1</v>
      </c>
      <c r="X38" s="121"/>
      <c r="Y38" s="122"/>
      <c r="Z38" s="123"/>
      <c r="AA38" s="121"/>
      <c r="AB38" s="122"/>
      <c r="AC38" s="123"/>
    </row>
    <row r="39" spans="1:29" ht="16">
      <c r="A39" s="48">
        <f>ROW()</f>
        <v>39</v>
      </c>
      <c r="B39" s="48" t="b">
        <f t="shared" ca="1" si="60"/>
        <v>0</v>
      </c>
      <c r="C39" s="48" t="b">
        <f t="shared" ca="1" si="60"/>
        <v>0</v>
      </c>
      <c r="D39" s="48" t="b">
        <f t="shared" ca="1" si="60"/>
        <v>0</v>
      </c>
      <c r="E39" s="48" t="b">
        <f t="shared" ca="1" si="60"/>
        <v>0</v>
      </c>
      <c r="F39" s="88">
        <f t="shared" ca="1" si="6"/>
        <v>0</v>
      </c>
      <c r="G39" s="22">
        <f t="shared" ca="1" si="7"/>
        <v>0</v>
      </c>
      <c r="H39" s="90" t="str">
        <f t="shared" ca="1" si="8"/>
        <v/>
      </c>
      <c r="I39" s="220" t="str">
        <f t="shared" ref="I39" ca="1" si="78">IFERROR(INDEX(IF($B39,AssetName,
  IF($C39,SharingActorName,
  IF($D39,SharedNonAssetDataName,
  IF($E39,SharedConnectionName,"")))),$F39),"")</f>
        <v/>
      </c>
      <c r="J39" s="221"/>
      <c r="K39" s="93" t="b">
        <f t="shared" ca="1" si="54"/>
        <v>0</v>
      </c>
      <c r="L39" s="94" t="b">
        <f t="shared" ca="1" si="54"/>
        <v>0</v>
      </c>
      <c r="M39" s="95" t="b">
        <f t="shared" ca="1" si="54"/>
        <v>0</v>
      </c>
      <c r="N39" s="93" t="b">
        <f t="shared" ref="N39" ca="1" si="79">IFERROR(INDEX(IF($B39,MeaningfulAssetDoS,
  IF($C39,MeaningfulSharingActorDoS,
  IF($D39,MeaningfulSharedNonAssetDataDoS,
  IF($E39,MeaningfulSharedConnectionDoS,FALSE)))),
  IF($B39,$G39,$F39),
  IF($B39,N$3,N$1)),
FALSE)</f>
        <v>0</v>
      </c>
      <c r="O39" s="94" t="b">
        <f t="shared" ca="1" si="51"/>
        <v>0</v>
      </c>
      <c r="P39" s="95" t="b">
        <f t="shared" ca="1" si="51"/>
        <v>0</v>
      </c>
      <c r="R39" s="22">
        <f t="shared" si="11"/>
        <v>38</v>
      </c>
      <c r="S39" s="22" t="str">
        <f t="shared" ca="1" si="70"/>
        <v/>
      </c>
      <c r="T39" s="22">
        <f t="shared" ca="1" si="70"/>
        <v>0</v>
      </c>
      <c r="U39" s="22" t="b">
        <f t="shared" ca="1" si="13"/>
        <v>1</v>
      </c>
      <c r="V39" s="22" t="b">
        <f t="shared" ca="1" si="14"/>
        <v>0</v>
      </c>
      <c r="X39" s="118"/>
      <c r="Y39" s="119"/>
      <c r="Z39" s="120"/>
      <c r="AA39" s="118"/>
      <c r="AB39" s="119"/>
      <c r="AC39" s="120"/>
    </row>
    <row r="40" spans="1:29" ht="16">
      <c r="A40" s="48">
        <f>ROW()</f>
        <v>40</v>
      </c>
      <c r="B40" s="48" t="b">
        <f t="shared" ca="1" si="60"/>
        <v>0</v>
      </c>
      <c r="C40" s="48" t="b">
        <f t="shared" ca="1" si="60"/>
        <v>0</v>
      </c>
      <c r="D40" s="48" t="b">
        <f t="shared" ca="1" si="60"/>
        <v>0</v>
      </c>
      <c r="E40" s="48" t="b">
        <f t="shared" ca="1" si="60"/>
        <v>0</v>
      </c>
      <c r="F40" s="88">
        <f t="shared" ca="1" si="6"/>
        <v>0</v>
      </c>
      <c r="G40" s="22">
        <f t="shared" ca="1" si="7"/>
        <v>0</v>
      </c>
      <c r="H40" s="90" t="str">
        <f t="shared" ca="1" si="8"/>
        <v/>
      </c>
      <c r="I40" s="222"/>
      <c r="J40" s="223"/>
      <c r="K40" s="50" t="b">
        <f t="shared" ca="1" si="56"/>
        <v>0</v>
      </c>
      <c r="L40" s="96" t="b">
        <f t="shared" ca="1" si="56"/>
        <v>0</v>
      </c>
      <c r="M40" s="97" t="b">
        <f t="shared" ca="1" si="56"/>
        <v>0</v>
      </c>
      <c r="N40" s="50" t="b">
        <f t="shared" ref="N40" ca="1" si="80">IFERROR(INDEX(IF($B40,MeaningfulAssetDoS,
  IF($C40,MeaningfulSharingActorDoS,
  IF($D40,MeaningfulSharedNonAssetDataDoS,
  IF($E40,MeaningfulSharedConnectionDoS,FALSE)))),
  IF($B40,$G40,$F40),
  IF($B40,N$3,N$2)),
FALSE)</f>
        <v>0</v>
      </c>
      <c r="O40" s="96" t="b">
        <f t="shared" ca="1" si="52"/>
        <v>0</v>
      </c>
      <c r="P40" s="97" t="b">
        <f t="shared" ca="1" si="52"/>
        <v>0</v>
      </c>
      <c r="R40" s="22">
        <f t="shared" si="11"/>
        <v>39</v>
      </c>
      <c r="S40" s="22" t="str">
        <f t="shared" ca="1" si="70"/>
        <v/>
      </c>
      <c r="T40" s="22" t="str">
        <f t="shared" ca="1" si="70"/>
        <v/>
      </c>
      <c r="U40" s="22" t="b">
        <f t="shared" ca="1" si="13"/>
        <v>1</v>
      </c>
      <c r="V40" s="22" t="b">
        <f t="shared" ca="1" si="14"/>
        <v>1</v>
      </c>
      <c r="X40" s="121"/>
      <c r="Y40" s="122"/>
      <c r="Z40" s="123"/>
      <c r="AA40" s="121"/>
      <c r="AB40" s="122"/>
      <c r="AC40" s="123"/>
    </row>
    <row r="41" spans="1:29" ht="16">
      <c r="A41" s="48">
        <f>ROW()</f>
        <v>41</v>
      </c>
      <c r="B41" s="48" t="b">
        <f t="shared" ca="1" si="60"/>
        <v>0</v>
      </c>
      <c r="C41" s="48" t="b">
        <f t="shared" ca="1" si="60"/>
        <v>0</v>
      </c>
      <c r="D41" s="48" t="b">
        <f t="shared" ca="1" si="60"/>
        <v>0</v>
      </c>
      <c r="E41" s="48" t="b">
        <f t="shared" ca="1" si="60"/>
        <v>0</v>
      </c>
      <c r="F41" s="88">
        <f t="shared" ca="1" si="6"/>
        <v>0</v>
      </c>
      <c r="G41" s="22">
        <f t="shared" ca="1" si="7"/>
        <v>0</v>
      </c>
      <c r="H41" s="90" t="str">
        <f t="shared" ca="1" si="8"/>
        <v/>
      </c>
      <c r="I41" s="220" t="str">
        <f t="shared" ref="I41" ca="1" si="81">IFERROR(INDEX(IF($B41,AssetName,
  IF($C41,SharingActorName,
  IF($D41,SharedNonAssetDataName,
  IF($E41,SharedConnectionName,"")))),$F41),"")</f>
        <v/>
      </c>
      <c r="J41" s="221"/>
      <c r="K41" s="93" t="b">
        <f t="shared" ca="1" si="54"/>
        <v>0</v>
      </c>
      <c r="L41" s="94" t="b">
        <f t="shared" ca="1" si="54"/>
        <v>0</v>
      </c>
      <c r="M41" s="95" t="b">
        <f t="shared" ca="1" si="54"/>
        <v>0</v>
      </c>
      <c r="N41" s="93" t="b">
        <f t="shared" ref="N41" ca="1" si="82">IFERROR(INDEX(IF($B41,MeaningfulAssetDoS,
  IF($C41,MeaningfulSharingActorDoS,
  IF($D41,MeaningfulSharedNonAssetDataDoS,
  IF($E41,MeaningfulSharedConnectionDoS,FALSE)))),
  IF($B41,$G41,$F41),
  IF($B41,N$3,N$1)),
FALSE)</f>
        <v>0</v>
      </c>
      <c r="O41" s="94" t="b">
        <f t="shared" ca="1" si="51"/>
        <v>0</v>
      </c>
      <c r="P41" s="95" t="b">
        <f t="shared" ca="1" si="51"/>
        <v>0</v>
      </c>
      <c r="R41" s="22">
        <f t="shared" si="11"/>
        <v>40</v>
      </c>
      <c r="S41" s="22" t="str">
        <f t="shared" ca="1" si="70"/>
        <v/>
      </c>
      <c r="T41" s="22">
        <f t="shared" ca="1" si="70"/>
        <v>0</v>
      </c>
      <c r="U41" s="22" t="b">
        <f t="shared" ca="1" si="13"/>
        <v>1</v>
      </c>
      <c r="V41" s="22" t="b">
        <f t="shared" ca="1" si="14"/>
        <v>0</v>
      </c>
      <c r="X41" s="118"/>
      <c r="Y41" s="119"/>
      <c r="Z41" s="120"/>
      <c r="AA41" s="118"/>
      <c r="AB41" s="119"/>
      <c r="AC41" s="120"/>
    </row>
    <row r="42" spans="1:29" ht="16">
      <c r="A42" s="48">
        <f>ROW()</f>
        <v>42</v>
      </c>
      <c r="B42" s="48" t="b">
        <f t="shared" ca="1" si="60"/>
        <v>0</v>
      </c>
      <c r="C42" s="48" t="b">
        <f t="shared" ca="1" si="60"/>
        <v>0</v>
      </c>
      <c r="D42" s="48" t="b">
        <f t="shared" ca="1" si="60"/>
        <v>0</v>
      </c>
      <c r="E42" s="48" t="b">
        <f t="shared" ca="1" si="60"/>
        <v>0</v>
      </c>
      <c r="F42" s="88">
        <f t="shared" ca="1" si="6"/>
        <v>0</v>
      </c>
      <c r="G42" s="22">
        <f t="shared" ca="1" si="7"/>
        <v>0</v>
      </c>
      <c r="H42" s="90" t="str">
        <f t="shared" ca="1" si="8"/>
        <v/>
      </c>
      <c r="I42" s="222"/>
      <c r="J42" s="223"/>
      <c r="K42" s="50" t="b">
        <f t="shared" ca="1" si="56"/>
        <v>0</v>
      </c>
      <c r="L42" s="96" t="b">
        <f t="shared" ca="1" si="56"/>
        <v>0</v>
      </c>
      <c r="M42" s="97" t="b">
        <f t="shared" ca="1" si="56"/>
        <v>0</v>
      </c>
      <c r="N42" s="50" t="b">
        <f t="shared" ref="N42" ca="1" si="83">IFERROR(INDEX(IF($B42,MeaningfulAssetDoS,
  IF($C42,MeaningfulSharingActorDoS,
  IF($D42,MeaningfulSharedNonAssetDataDoS,
  IF($E42,MeaningfulSharedConnectionDoS,FALSE)))),
  IF($B42,$G42,$F42),
  IF($B42,N$3,N$2)),
FALSE)</f>
        <v>0</v>
      </c>
      <c r="O42" s="96" t="b">
        <f t="shared" ca="1" si="52"/>
        <v>0</v>
      </c>
      <c r="P42" s="97" t="b">
        <f t="shared" ca="1" si="52"/>
        <v>0</v>
      </c>
      <c r="R42" s="22">
        <f t="shared" si="11"/>
        <v>41</v>
      </c>
      <c r="S42" s="22" t="str">
        <f t="shared" ca="1" si="70"/>
        <v/>
      </c>
      <c r="T42" s="22" t="str">
        <f t="shared" ca="1" si="70"/>
        <v/>
      </c>
      <c r="U42" s="22" t="b">
        <f t="shared" ca="1" si="13"/>
        <v>1</v>
      </c>
      <c r="V42" s="22" t="b">
        <f t="shared" ca="1" si="14"/>
        <v>1</v>
      </c>
      <c r="X42" s="121"/>
      <c r="Y42" s="122"/>
      <c r="Z42" s="123"/>
      <c r="AA42" s="121"/>
      <c r="AB42" s="122"/>
      <c r="AC42" s="123"/>
    </row>
    <row r="43" spans="1:29" ht="16">
      <c r="A43" s="48">
        <f>ROW()</f>
        <v>43</v>
      </c>
      <c r="B43" s="48" t="b">
        <f t="shared" ca="1" si="60"/>
        <v>0</v>
      </c>
      <c r="C43" s="48" t="b">
        <f t="shared" ca="1" si="60"/>
        <v>0</v>
      </c>
      <c r="D43" s="48" t="b">
        <f t="shared" ca="1" si="60"/>
        <v>0</v>
      </c>
      <c r="E43" s="48" t="b">
        <f t="shared" ca="1" si="60"/>
        <v>0</v>
      </c>
      <c r="F43" s="88">
        <f t="shared" ca="1" si="6"/>
        <v>0</v>
      </c>
      <c r="G43" s="22">
        <f t="shared" ca="1" si="7"/>
        <v>0</v>
      </c>
      <c r="H43" s="90" t="str">
        <f t="shared" ca="1" si="8"/>
        <v/>
      </c>
      <c r="I43" s="220" t="str">
        <f t="shared" ref="I43" ca="1" si="84">IFERROR(INDEX(IF($B43,AssetName,
  IF($C43,SharingActorName,
  IF($D43,SharedNonAssetDataName,
  IF($E43,SharedConnectionName,"")))),$F43),"")</f>
        <v/>
      </c>
      <c r="J43" s="221"/>
      <c r="K43" s="93" t="b">
        <f t="shared" ca="1" si="54"/>
        <v>0</v>
      </c>
      <c r="L43" s="94" t="b">
        <f t="shared" ca="1" si="54"/>
        <v>0</v>
      </c>
      <c r="M43" s="95" t="b">
        <f t="shared" ca="1" si="54"/>
        <v>0</v>
      </c>
      <c r="N43" s="93" t="b">
        <f t="shared" ref="N43" ca="1" si="85">IFERROR(INDEX(IF($B43,MeaningfulAssetDoS,
  IF($C43,MeaningfulSharingActorDoS,
  IF($D43,MeaningfulSharedNonAssetDataDoS,
  IF($E43,MeaningfulSharedConnectionDoS,FALSE)))),
  IF($B43,$G43,$F43),
  IF($B43,N$3,N$1)),
FALSE)</f>
        <v>0</v>
      </c>
      <c r="O43" s="94" t="b">
        <f t="shared" ca="1" si="51"/>
        <v>0</v>
      </c>
      <c r="P43" s="95" t="b">
        <f t="shared" ca="1" si="51"/>
        <v>0</v>
      </c>
      <c r="R43" s="22">
        <f t="shared" si="11"/>
        <v>42</v>
      </c>
      <c r="S43" s="22" t="str">
        <f t="shared" ca="1" si="70"/>
        <v/>
      </c>
      <c r="T43" s="22">
        <f t="shared" ca="1" si="70"/>
        <v>0</v>
      </c>
      <c r="U43" s="22" t="b">
        <f t="shared" ca="1" si="13"/>
        <v>1</v>
      </c>
      <c r="V43" s="22" t="b">
        <f t="shared" ca="1" si="14"/>
        <v>0</v>
      </c>
      <c r="X43" s="118"/>
      <c r="Y43" s="119"/>
      <c r="Z43" s="120"/>
      <c r="AA43" s="118"/>
      <c r="AB43" s="119"/>
      <c r="AC43" s="120"/>
    </row>
    <row r="44" spans="1:29" ht="16">
      <c r="A44" s="48">
        <f>ROW()</f>
        <v>44</v>
      </c>
      <c r="B44" s="48" t="b">
        <f t="shared" ca="1" si="60"/>
        <v>0</v>
      </c>
      <c r="C44" s="48" t="b">
        <f t="shared" ca="1" si="60"/>
        <v>0</v>
      </c>
      <c r="D44" s="48" t="b">
        <f t="shared" ca="1" si="60"/>
        <v>0</v>
      </c>
      <c r="E44" s="48" t="b">
        <f t="shared" ca="1" si="60"/>
        <v>0</v>
      </c>
      <c r="F44" s="88">
        <f t="shared" ca="1" si="6"/>
        <v>0</v>
      </c>
      <c r="G44" s="22">
        <f t="shared" ca="1" si="7"/>
        <v>0</v>
      </c>
      <c r="H44" s="90" t="str">
        <f t="shared" ca="1" si="8"/>
        <v/>
      </c>
      <c r="I44" s="222"/>
      <c r="J44" s="223"/>
      <c r="K44" s="50" t="b">
        <f t="shared" ca="1" si="56"/>
        <v>0</v>
      </c>
      <c r="L44" s="96" t="b">
        <f t="shared" ca="1" si="56"/>
        <v>0</v>
      </c>
      <c r="M44" s="97" t="b">
        <f t="shared" ca="1" si="56"/>
        <v>0</v>
      </c>
      <c r="N44" s="50" t="b">
        <f t="shared" ref="N44" ca="1" si="86">IFERROR(INDEX(IF($B44,MeaningfulAssetDoS,
  IF($C44,MeaningfulSharingActorDoS,
  IF($D44,MeaningfulSharedNonAssetDataDoS,
  IF($E44,MeaningfulSharedConnectionDoS,FALSE)))),
  IF($B44,$G44,$F44),
  IF($B44,N$3,N$2)),
FALSE)</f>
        <v>0</v>
      </c>
      <c r="O44" s="96" t="b">
        <f t="shared" ca="1" si="52"/>
        <v>0</v>
      </c>
      <c r="P44" s="97" t="b">
        <f t="shared" ca="1" si="52"/>
        <v>0</v>
      </c>
      <c r="R44" s="22">
        <f t="shared" si="11"/>
        <v>43</v>
      </c>
      <c r="S44" s="22" t="str">
        <f t="shared" ca="1" si="70"/>
        <v/>
      </c>
      <c r="T44" s="22" t="str">
        <f t="shared" ca="1" si="70"/>
        <v/>
      </c>
      <c r="U44" s="22" t="b">
        <f t="shared" ca="1" si="13"/>
        <v>1</v>
      </c>
      <c r="V44" s="22" t="b">
        <f t="shared" ca="1" si="14"/>
        <v>1</v>
      </c>
      <c r="X44" s="121"/>
      <c r="Y44" s="122"/>
      <c r="Z44" s="123"/>
      <c r="AA44" s="121"/>
      <c r="AB44" s="122"/>
      <c r="AC44" s="123"/>
    </row>
    <row r="45" spans="1:29" ht="16">
      <c r="A45" s="48">
        <f>ROW()</f>
        <v>45</v>
      </c>
      <c r="B45" s="48" t="b">
        <f t="shared" ca="1" si="60"/>
        <v>0</v>
      </c>
      <c r="C45" s="48" t="b">
        <f t="shared" ca="1" si="60"/>
        <v>0</v>
      </c>
      <c r="D45" s="48" t="b">
        <f t="shared" ca="1" si="60"/>
        <v>0</v>
      </c>
      <c r="E45" s="48" t="b">
        <f t="shared" ca="1" si="60"/>
        <v>0</v>
      </c>
      <c r="F45" s="88">
        <f t="shared" ca="1" si="6"/>
        <v>0</v>
      </c>
      <c r="G45" s="22">
        <f t="shared" ca="1" si="7"/>
        <v>0</v>
      </c>
      <c r="H45" s="90" t="str">
        <f t="shared" ca="1" si="8"/>
        <v/>
      </c>
      <c r="I45" s="220" t="str">
        <f t="shared" ref="I45" ca="1" si="87">IFERROR(INDEX(IF($B45,AssetName,
  IF($C45,SharingActorName,
  IF($D45,SharedNonAssetDataName,
  IF($E45,SharedConnectionName,"")))),$F45),"")</f>
        <v/>
      </c>
      <c r="J45" s="221"/>
      <c r="K45" s="93" t="b">
        <f t="shared" ca="1" si="54"/>
        <v>0</v>
      </c>
      <c r="L45" s="94" t="b">
        <f t="shared" ca="1" si="54"/>
        <v>0</v>
      </c>
      <c r="M45" s="95" t="b">
        <f t="shared" ca="1" si="54"/>
        <v>0</v>
      </c>
      <c r="N45" s="93" t="b">
        <f t="shared" ref="N45" ca="1" si="88">IFERROR(INDEX(IF($B45,MeaningfulAssetDoS,
  IF($C45,MeaningfulSharingActorDoS,
  IF($D45,MeaningfulSharedNonAssetDataDoS,
  IF($E45,MeaningfulSharedConnectionDoS,FALSE)))),
  IF($B45,$G45,$F45),
  IF($B45,N$3,N$1)),
FALSE)</f>
        <v>0</v>
      </c>
      <c r="O45" s="94" t="b">
        <f t="shared" ca="1" si="51"/>
        <v>0</v>
      </c>
      <c r="P45" s="95" t="b">
        <f t="shared" ca="1" si="51"/>
        <v>0</v>
      </c>
      <c r="R45" s="22">
        <f t="shared" si="11"/>
        <v>44</v>
      </c>
      <c r="S45" s="22" t="str">
        <f t="shared" ca="1" si="70"/>
        <v/>
      </c>
      <c r="T45" s="22">
        <f t="shared" ca="1" si="70"/>
        <v>0</v>
      </c>
      <c r="U45" s="22" t="b">
        <f t="shared" ca="1" si="13"/>
        <v>1</v>
      </c>
      <c r="V45" s="22" t="b">
        <f t="shared" ca="1" si="14"/>
        <v>0</v>
      </c>
      <c r="X45" s="118"/>
      <c r="Y45" s="119"/>
      <c r="Z45" s="120"/>
      <c r="AA45" s="118"/>
      <c r="AB45" s="119"/>
      <c r="AC45" s="120"/>
    </row>
    <row r="46" spans="1:29" ht="16">
      <c r="A46" s="48">
        <f>ROW()</f>
        <v>46</v>
      </c>
      <c r="B46" s="48" t="b">
        <f t="shared" ca="1" si="60"/>
        <v>0</v>
      </c>
      <c r="C46" s="48" t="b">
        <f t="shared" ca="1" si="60"/>
        <v>0</v>
      </c>
      <c r="D46" s="48" t="b">
        <f t="shared" ca="1" si="60"/>
        <v>0</v>
      </c>
      <c r="E46" s="48" t="b">
        <f t="shared" ca="1" si="60"/>
        <v>0</v>
      </c>
      <c r="F46" s="88">
        <f t="shared" ca="1" si="6"/>
        <v>0</v>
      </c>
      <c r="G46" s="22">
        <f t="shared" ca="1" si="7"/>
        <v>0</v>
      </c>
      <c r="H46" s="90" t="str">
        <f t="shared" ca="1" si="8"/>
        <v/>
      </c>
      <c r="I46" s="222"/>
      <c r="J46" s="223"/>
      <c r="K46" s="50" t="b">
        <f t="shared" ca="1" si="56"/>
        <v>0</v>
      </c>
      <c r="L46" s="96" t="b">
        <f t="shared" ca="1" si="56"/>
        <v>0</v>
      </c>
      <c r="M46" s="97" t="b">
        <f t="shared" ca="1" si="56"/>
        <v>0</v>
      </c>
      <c r="N46" s="50" t="b">
        <f t="shared" ref="N46" ca="1" si="89">IFERROR(INDEX(IF($B46,MeaningfulAssetDoS,
  IF($C46,MeaningfulSharingActorDoS,
  IF($D46,MeaningfulSharedNonAssetDataDoS,
  IF($E46,MeaningfulSharedConnectionDoS,FALSE)))),
  IF($B46,$G46,$F46),
  IF($B46,N$3,N$2)),
FALSE)</f>
        <v>0</v>
      </c>
      <c r="O46" s="96" t="b">
        <f t="shared" ca="1" si="52"/>
        <v>0</v>
      </c>
      <c r="P46" s="97" t="b">
        <f t="shared" ca="1" si="52"/>
        <v>0</v>
      </c>
      <c r="R46" s="22">
        <f t="shared" si="11"/>
        <v>45</v>
      </c>
      <c r="S46" s="22" t="str">
        <f t="shared" ca="1" si="70"/>
        <v/>
      </c>
      <c r="T46" s="22" t="str">
        <f t="shared" ca="1" si="70"/>
        <v/>
      </c>
      <c r="U46" s="22" t="b">
        <f t="shared" ca="1" si="13"/>
        <v>1</v>
      </c>
      <c r="V46" s="22" t="b">
        <f t="shared" ca="1" si="14"/>
        <v>1</v>
      </c>
      <c r="X46" s="121"/>
      <c r="Y46" s="122"/>
      <c r="Z46" s="123"/>
      <c r="AA46" s="121"/>
      <c r="AB46" s="122"/>
      <c r="AC46" s="123"/>
    </row>
    <row r="47" spans="1:29" ht="16">
      <c r="A47" s="48">
        <f>ROW()</f>
        <v>47</v>
      </c>
      <c r="B47" s="48" t="b">
        <f t="shared" ca="1" si="60"/>
        <v>0</v>
      </c>
      <c r="C47" s="48" t="b">
        <f t="shared" ca="1" si="60"/>
        <v>0</v>
      </c>
      <c r="D47" s="48" t="b">
        <f t="shared" ca="1" si="60"/>
        <v>0</v>
      </c>
      <c r="E47" s="48" t="b">
        <f t="shared" ca="1" si="60"/>
        <v>0</v>
      </c>
      <c r="F47" s="88">
        <f t="shared" ca="1" si="6"/>
        <v>0</v>
      </c>
      <c r="G47" s="22">
        <f t="shared" ca="1" si="7"/>
        <v>0</v>
      </c>
      <c r="H47" s="90" t="str">
        <f t="shared" ca="1" si="8"/>
        <v/>
      </c>
      <c r="I47" s="220" t="str">
        <f t="shared" ref="I47" ca="1" si="90">IFERROR(INDEX(IF($B47,AssetName,
  IF($C47,SharingActorName,
  IF($D47,SharedNonAssetDataName,
  IF($E47,SharedConnectionName,"")))),$F47),"")</f>
        <v/>
      </c>
      <c r="J47" s="221"/>
      <c r="K47" s="93" t="b">
        <f t="shared" ca="1" si="54"/>
        <v>0</v>
      </c>
      <c r="L47" s="94" t="b">
        <f t="shared" ca="1" si="54"/>
        <v>0</v>
      </c>
      <c r="M47" s="95" t="b">
        <f t="shared" ca="1" si="54"/>
        <v>0</v>
      </c>
      <c r="N47" s="93" t="b">
        <f t="shared" ref="N47" ca="1" si="91">IFERROR(INDEX(IF($B47,MeaningfulAssetDoS,
  IF($C47,MeaningfulSharingActorDoS,
  IF($D47,MeaningfulSharedNonAssetDataDoS,
  IF($E47,MeaningfulSharedConnectionDoS,FALSE)))),
  IF($B47,$G47,$F47),
  IF($B47,N$3,N$1)),
FALSE)</f>
        <v>0</v>
      </c>
      <c r="O47" s="94" t="b">
        <f t="shared" ca="1" si="51"/>
        <v>0</v>
      </c>
      <c r="P47" s="95" t="b">
        <f t="shared" ca="1" si="51"/>
        <v>0</v>
      </c>
      <c r="R47" s="22">
        <f t="shared" si="11"/>
        <v>46</v>
      </c>
      <c r="S47" s="22" t="str">
        <f t="shared" ca="1" si="70"/>
        <v/>
      </c>
      <c r="T47" s="22">
        <f t="shared" ca="1" si="70"/>
        <v>0</v>
      </c>
      <c r="U47" s="22" t="b">
        <f t="shared" ca="1" si="13"/>
        <v>1</v>
      </c>
      <c r="V47" s="22" t="b">
        <f t="shared" ca="1" si="14"/>
        <v>0</v>
      </c>
      <c r="X47" s="118"/>
      <c r="Y47" s="119"/>
      <c r="Z47" s="120"/>
      <c r="AA47" s="118"/>
      <c r="AB47" s="119"/>
      <c r="AC47" s="120"/>
    </row>
    <row r="48" spans="1:29" ht="16">
      <c r="A48" s="48">
        <f>ROW()</f>
        <v>48</v>
      </c>
      <c r="B48" s="48" t="b">
        <f t="shared" ref="B48:E67" ca="1" si="92">AND($A48&gt;=B$2,$A48&lt;=B$3)</f>
        <v>0</v>
      </c>
      <c r="C48" s="48" t="b">
        <f t="shared" ca="1" si="92"/>
        <v>0</v>
      </c>
      <c r="D48" s="48" t="b">
        <f t="shared" ca="1" si="92"/>
        <v>0</v>
      </c>
      <c r="E48" s="48" t="b">
        <f t="shared" ca="1" si="92"/>
        <v>0</v>
      </c>
      <c r="F48" s="88">
        <f t="shared" ca="1" si="6"/>
        <v>0</v>
      </c>
      <c r="G48" s="22">
        <f t="shared" ca="1" si="7"/>
        <v>0</v>
      </c>
      <c r="H48" s="90" t="str">
        <f t="shared" ca="1" si="8"/>
        <v/>
      </c>
      <c r="I48" s="222"/>
      <c r="J48" s="223"/>
      <c r="K48" s="50" t="b">
        <f t="shared" ca="1" si="56"/>
        <v>0</v>
      </c>
      <c r="L48" s="96" t="b">
        <f t="shared" ca="1" si="56"/>
        <v>0</v>
      </c>
      <c r="M48" s="97" t="b">
        <f t="shared" ca="1" si="56"/>
        <v>0</v>
      </c>
      <c r="N48" s="50" t="b">
        <f t="shared" ref="N48" ca="1" si="93">IFERROR(INDEX(IF($B48,MeaningfulAssetDoS,
  IF($C48,MeaningfulSharingActorDoS,
  IF($D48,MeaningfulSharedNonAssetDataDoS,
  IF($E48,MeaningfulSharedConnectionDoS,FALSE)))),
  IF($B48,$G48,$F48),
  IF($B48,N$3,N$2)),
FALSE)</f>
        <v>0</v>
      </c>
      <c r="O48" s="96" t="b">
        <f t="shared" ca="1" si="52"/>
        <v>0</v>
      </c>
      <c r="P48" s="97" t="b">
        <f t="shared" ca="1" si="52"/>
        <v>0</v>
      </c>
      <c r="R48" s="22">
        <f t="shared" si="11"/>
        <v>47</v>
      </c>
      <c r="S48" s="22" t="str">
        <f t="shared" ca="1" si="70"/>
        <v/>
      </c>
      <c r="T48" s="22" t="str">
        <f t="shared" ca="1" si="70"/>
        <v/>
      </c>
      <c r="U48" s="22" t="b">
        <f t="shared" ca="1" si="13"/>
        <v>1</v>
      </c>
      <c r="V48" s="22" t="b">
        <f t="shared" ca="1" si="14"/>
        <v>1</v>
      </c>
      <c r="X48" s="121"/>
      <c r="Y48" s="122"/>
      <c r="Z48" s="123"/>
      <c r="AA48" s="121"/>
      <c r="AB48" s="122"/>
      <c r="AC48" s="123"/>
    </row>
    <row r="49" spans="1:29" ht="16">
      <c r="A49" s="48">
        <f>ROW()</f>
        <v>49</v>
      </c>
      <c r="B49" s="48" t="b">
        <f t="shared" ca="1" si="92"/>
        <v>0</v>
      </c>
      <c r="C49" s="48" t="b">
        <f t="shared" ca="1" si="92"/>
        <v>0</v>
      </c>
      <c r="D49" s="48" t="b">
        <f t="shared" ca="1" si="92"/>
        <v>0</v>
      </c>
      <c r="E49" s="48" t="b">
        <f t="shared" ca="1" si="92"/>
        <v>0</v>
      </c>
      <c r="F49" s="88">
        <f t="shared" ca="1" si="6"/>
        <v>0</v>
      </c>
      <c r="G49" s="22">
        <f t="shared" ca="1" si="7"/>
        <v>0</v>
      </c>
      <c r="H49" s="90" t="str">
        <f t="shared" ca="1" si="8"/>
        <v/>
      </c>
      <c r="I49" s="220" t="str">
        <f t="shared" ref="I49" ca="1" si="94">IFERROR(INDEX(IF($B49,AssetName,
  IF($C49,SharingActorName,
  IF($D49,SharedNonAssetDataName,
  IF($E49,SharedConnectionName,"")))),$F49),"")</f>
        <v/>
      </c>
      <c r="J49" s="221"/>
      <c r="K49" s="93" t="b">
        <f t="shared" ca="1" si="54"/>
        <v>0</v>
      </c>
      <c r="L49" s="94" t="b">
        <f t="shared" ca="1" si="54"/>
        <v>0</v>
      </c>
      <c r="M49" s="95" t="b">
        <f t="shared" ca="1" si="54"/>
        <v>0</v>
      </c>
      <c r="N49" s="93" t="b">
        <f t="shared" ref="N49" ca="1" si="95">IFERROR(INDEX(IF($B49,MeaningfulAssetDoS,
  IF($C49,MeaningfulSharingActorDoS,
  IF($D49,MeaningfulSharedNonAssetDataDoS,
  IF($E49,MeaningfulSharedConnectionDoS,FALSE)))),
  IF($B49,$G49,$F49),
  IF($B49,N$3,N$1)),
FALSE)</f>
        <v>0</v>
      </c>
      <c r="O49" s="94" t="b">
        <f t="shared" ca="1" si="51"/>
        <v>0</v>
      </c>
      <c r="P49" s="95" t="b">
        <f t="shared" ca="1" si="51"/>
        <v>0</v>
      </c>
      <c r="R49" s="22">
        <f t="shared" si="11"/>
        <v>48</v>
      </c>
      <c r="S49" s="22" t="str">
        <f t="shared" ca="1" si="70"/>
        <v/>
      </c>
      <c r="T49" s="22">
        <f t="shared" ca="1" si="70"/>
        <v>0</v>
      </c>
      <c r="U49" s="22" t="b">
        <f t="shared" ca="1" si="13"/>
        <v>1</v>
      </c>
      <c r="V49" s="22" t="b">
        <f t="shared" ca="1" si="14"/>
        <v>0</v>
      </c>
      <c r="X49" s="118"/>
      <c r="Y49" s="119"/>
      <c r="Z49" s="120"/>
      <c r="AA49" s="118"/>
      <c r="AB49" s="119"/>
      <c r="AC49" s="120"/>
    </row>
    <row r="50" spans="1:29" ht="16">
      <c r="A50" s="48">
        <f>ROW()</f>
        <v>50</v>
      </c>
      <c r="B50" s="48" t="b">
        <f t="shared" ca="1" si="92"/>
        <v>0</v>
      </c>
      <c r="C50" s="48" t="b">
        <f t="shared" ca="1" si="92"/>
        <v>0</v>
      </c>
      <c r="D50" s="48" t="b">
        <f t="shared" ca="1" si="92"/>
        <v>0</v>
      </c>
      <c r="E50" s="48" t="b">
        <f t="shared" ca="1" si="92"/>
        <v>0</v>
      </c>
      <c r="F50" s="88">
        <f t="shared" ca="1" si="6"/>
        <v>0</v>
      </c>
      <c r="G50" s="22">
        <f t="shared" ca="1" si="7"/>
        <v>0</v>
      </c>
      <c r="H50" s="90" t="str">
        <f t="shared" ca="1" si="8"/>
        <v/>
      </c>
      <c r="I50" s="222"/>
      <c r="J50" s="223"/>
      <c r="K50" s="50" t="b">
        <f t="shared" ca="1" si="56"/>
        <v>0</v>
      </c>
      <c r="L50" s="96" t="b">
        <f t="shared" ca="1" si="56"/>
        <v>0</v>
      </c>
      <c r="M50" s="97" t="b">
        <f t="shared" ca="1" si="56"/>
        <v>0</v>
      </c>
      <c r="N50" s="50" t="b">
        <f t="shared" ref="N50" ca="1" si="96">IFERROR(INDEX(IF($B50,MeaningfulAssetDoS,
  IF($C50,MeaningfulSharingActorDoS,
  IF($D50,MeaningfulSharedNonAssetDataDoS,
  IF($E50,MeaningfulSharedConnectionDoS,FALSE)))),
  IF($B50,$G50,$F50),
  IF($B50,N$3,N$2)),
FALSE)</f>
        <v>0</v>
      </c>
      <c r="O50" s="96" t="b">
        <f t="shared" ca="1" si="52"/>
        <v>0</v>
      </c>
      <c r="P50" s="97" t="b">
        <f t="shared" ca="1" si="52"/>
        <v>0</v>
      </c>
      <c r="R50" s="22">
        <f t="shared" si="11"/>
        <v>49</v>
      </c>
      <c r="S50" s="22" t="str">
        <f t="shared" ca="1" si="70"/>
        <v/>
      </c>
      <c r="T50" s="22" t="str">
        <f t="shared" ca="1" si="70"/>
        <v/>
      </c>
      <c r="U50" s="22" t="b">
        <f t="shared" ca="1" si="13"/>
        <v>1</v>
      </c>
      <c r="V50" s="22" t="b">
        <f t="shared" ca="1" si="14"/>
        <v>1</v>
      </c>
      <c r="X50" s="121"/>
      <c r="Y50" s="122"/>
      <c r="Z50" s="123"/>
      <c r="AA50" s="121"/>
      <c r="AB50" s="122"/>
      <c r="AC50" s="123"/>
    </row>
    <row r="51" spans="1:29" ht="16">
      <c r="A51" s="48">
        <f>ROW()</f>
        <v>51</v>
      </c>
      <c r="B51" s="48" t="b">
        <f t="shared" ca="1" si="92"/>
        <v>0</v>
      </c>
      <c r="C51" s="48" t="b">
        <f t="shared" ca="1" si="92"/>
        <v>0</v>
      </c>
      <c r="D51" s="48" t="b">
        <f t="shared" ca="1" si="92"/>
        <v>0</v>
      </c>
      <c r="E51" s="48" t="b">
        <f t="shared" ca="1" si="92"/>
        <v>0</v>
      </c>
      <c r="F51" s="88">
        <f t="shared" ca="1" si="6"/>
        <v>0</v>
      </c>
      <c r="G51" s="22">
        <f t="shared" ca="1" si="7"/>
        <v>0</v>
      </c>
      <c r="H51" s="90" t="str">
        <f t="shared" ca="1" si="8"/>
        <v/>
      </c>
      <c r="I51" s="220" t="str">
        <f t="shared" ref="I51" ca="1" si="97">IFERROR(INDEX(IF($B51,AssetName,
  IF($C51,SharingActorName,
  IF($D51,SharedNonAssetDataName,
  IF($E51,SharedConnectionName,"")))),$F51),"")</f>
        <v/>
      </c>
      <c r="J51" s="221"/>
      <c r="K51" s="93" t="b">
        <f t="shared" ca="1" si="54"/>
        <v>0</v>
      </c>
      <c r="L51" s="94" t="b">
        <f t="shared" ca="1" si="54"/>
        <v>0</v>
      </c>
      <c r="M51" s="95" t="b">
        <f t="shared" ca="1" si="54"/>
        <v>0</v>
      </c>
      <c r="N51" s="93" t="b">
        <f t="shared" ref="N51" ca="1" si="98">IFERROR(INDEX(IF($B51,MeaningfulAssetDoS,
  IF($C51,MeaningfulSharingActorDoS,
  IF($D51,MeaningfulSharedNonAssetDataDoS,
  IF($E51,MeaningfulSharedConnectionDoS,FALSE)))),
  IF($B51,$G51,$F51),
  IF($B51,N$3,N$1)),
FALSE)</f>
        <v>0</v>
      </c>
      <c r="O51" s="94" t="b">
        <f t="shared" ca="1" si="51"/>
        <v>0</v>
      </c>
      <c r="P51" s="95" t="b">
        <f t="shared" ca="1" si="51"/>
        <v>0</v>
      </c>
      <c r="R51" s="22">
        <f t="shared" si="11"/>
        <v>50</v>
      </c>
      <c r="S51" s="22" t="str">
        <f t="shared" ca="1" si="70"/>
        <v/>
      </c>
      <c r="T51" s="22">
        <f t="shared" ca="1" si="70"/>
        <v>0</v>
      </c>
      <c r="U51" s="22" t="b">
        <f t="shared" ca="1" si="13"/>
        <v>1</v>
      </c>
      <c r="V51" s="22" t="b">
        <f t="shared" ca="1" si="14"/>
        <v>0</v>
      </c>
      <c r="X51" s="118"/>
      <c r="Y51" s="119"/>
      <c r="Z51" s="120"/>
      <c r="AA51" s="118"/>
      <c r="AB51" s="119"/>
      <c r="AC51" s="120"/>
    </row>
    <row r="52" spans="1:29" ht="16">
      <c r="A52" s="48">
        <f>ROW()</f>
        <v>52</v>
      </c>
      <c r="B52" s="48" t="b">
        <f t="shared" ca="1" si="92"/>
        <v>0</v>
      </c>
      <c r="C52" s="48" t="b">
        <f t="shared" ca="1" si="92"/>
        <v>0</v>
      </c>
      <c r="D52" s="48" t="b">
        <f t="shared" ca="1" si="92"/>
        <v>0</v>
      </c>
      <c r="E52" s="48" t="b">
        <f t="shared" ca="1" si="92"/>
        <v>0</v>
      </c>
      <c r="F52" s="88">
        <f t="shared" ca="1" si="6"/>
        <v>0</v>
      </c>
      <c r="G52" s="22">
        <f t="shared" ca="1" si="7"/>
        <v>0</v>
      </c>
      <c r="H52" s="90" t="str">
        <f t="shared" ca="1" si="8"/>
        <v/>
      </c>
      <c r="I52" s="222"/>
      <c r="J52" s="223"/>
      <c r="K52" s="50" t="b">
        <f t="shared" ca="1" si="56"/>
        <v>0</v>
      </c>
      <c r="L52" s="96" t="b">
        <f t="shared" ca="1" si="56"/>
        <v>0</v>
      </c>
      <c r="M52" s="97" t="b">
        <f t="shared" ca="1" si="56"/>
        <v>0</v>
      </c>
      <c r="N52" s="50" t="b">
        <f t="shared" ref="N52" ca="1" si="99">IFERROR(INDEX(IF($B52,MeaningfulAssetDoS,
  IF($C52,MeaningfulSharingActorDoS,
  IF($D52,MeaningfulSharedNonAssetDataDoS,
  IF($E52,MeaningfulSharedConnectionDoS,FALSE)))),
  IF($B52,$G52,$F52),
  IF($B52,N$3,N$2)),
FALSE)</f>
        <v>0</v>
      </c>
      <c r="O52" s="96" t="b">
        <f t="shared" ca="1" si="52"/>
        <v>0</v>
      </c>
      <c r="P52" s="97" t="b">
        <f t="shared" ca="1" si="52"/>
        <v>0</v>
      </c>
      <c r="R52" s="22">
        <f t="shared" si="11"/>
        <v>51</v>
      </c>
      <c r="S52" s="22" t="str">
        <f t="shared" ca="1" si="70"/>
        <v/>
      </c>
      <c r="T52" s="22" t="str">
        <f t="shared" ca="1" si="70"/>
        <v/>
      </c>
      <c r="U52" s="22" t="b">
        <f t="shared" ca="1" si="13"/>
        <v>1</v>
      </c>
      <c r="V52" s="22" t="b">
        <f t="shared" ca="1" si="14"/>
        <v>1</v>
      </c>
      <c r="X52" s="121"/>
      <c r="Y52" s="122"/>
      <c r="Z52" s="123"/>
      <c r="AA52" s="121"/>
      <c r="AB52" s="122"/>
      <c r="AC52" s="123"/>
    </row>
    <row r="53" spans="1:29" ht="16">
      <c r="A53" s="48">
        <f>ROW()</f>
        <v>53</v>
      </c>
      <c r="B53" s="48" t="b">
        <f t="shared" ca="1" si="92"/>
        <v>0</v>
      </c>
      <c r="C53" s="48" t="b">
        <f t="shared" ca="1" si="92"/>
        <v>0</v>
      </c>
      <c r="D53" s="48" t="b">
        <f t="shared" ca="1" si="92"/>
        <v>0</v>
      </c>
      <c r="E53" s="48" t="b">
        <f t="shared" ca="1" si="92"/>
        <v>0</v>
      </c>
      <c r="F53" s="88">
        <f t="shared" ca="1" si="6"/>
        <v>0</v>
      </c>
      <c r="G53" s="22">
        <f t="shared" ca="1" si="7"/>
        <v>0</v>
      </c>
      <c r="H53" s="90" t="str">
        <f t="shared" ca="1" si="8"/>
        <v/>
      </c>
      <c r="I53" s="220" t="str">
        <f t="shared" ref="I53" ca="1" si="100">IFERROR(INDEX(IF($B53,AssetName,
  IF($C53,SharingActorName,
  IF($D53,SharedNonAssetDataName,
  IF($E53,SharedConnectionName,"")))),$F53),"")</f>
        <v/>
      </c>
      <c r="J53" s="221"/>
      <c r="K53" s="93" t="b">
        <f t="shared" ca="1" si="54"/>
        <v>0</v>
      </c>
      <c r="L53" s="94" t="b">
        <f t="shared" ca="1" si="54"/>
        <v>0</v>
      </c>
      <c r="M53" s="95" t="b">
        <f t="shared" ca="1" si="54"/>
        <v>0</v>
      </c>
      <c r="N53" s="93" t="b">
        <f t="shared" ref="N53" ca="1" si="101">IFERROR(INDEX(IF($B53,MeaningfulAssetDoS,
  IF($C53,MeaningfulSharingActorDoS,
  IF($D53,MeaningfulSharedNonAssetDataDoS,
  IF($E53,MeaningfulSharedConnectionDoS,FALSE)))),
  IF($B53,$G53,$F53),
  IF($B53,N$3,N$1)),
FALSE)</f>
        <v>0</v>
      </c>
      <c r="O53" s="94" t="b">
        <f t="shared" ca="1" si="51"/>
        <v>0</v>
      </c>
      <c r="P53" s="95" t="b">
        <f t="shared" ca="1" si="51"/>
        <v>0</v>
      </c>
      <c r="R53" s="22">
        <f t="shared" si="11"/>
        <v>52</v>
      </c>
      <c r="S53" s="22" t="str">
        <f t="shared" ca="1" si="70"/>
        <v/>
      </c>
      <c r="T53" s="22">
        <f t="shared" ca="1" si="70"/>
        <v>0</v>
      </c>
      <c r="U53" s="22" t="b">
        <f t="shared" ca="1" si="13"/>
        <v>1</v>
      </c>
      <c r="V53" s="22" t="b">
        <f t="shared" ca="1" si="14"/>
        <v>0</v>
      </c>
      <c r="X53" s="118"/>
      <c r="Y53" s="119"/>
      <c r="Z53" s="120"/>
      <c r="AA53" s="118"/>
      <c r="AB53" s="119"/>
      <c r="AC53" s="120"/>
    </row>
    <row r="54" spans="1:29" ht="16">
      <c r="A54" s="48">
        <f>ROW()</f>
        <v>54</v>
      </c>
      <c r="B54" s="48" t="b">
        <f t="shared" ca="1" si="92"/>
        <v>0</v>
      </c>
      <c r="C54" s="48" t="b">
        <f t="shared" ca="1" si="92"/>
        <v>0</v>
      </c>
      <c r="D54" s="48" t="b">
        <f t="shared" ca="1" si="92"/>
        <v>0</v>
      </c>
      <c r="E54" s="48" t="b">
        <f t="shared" ca="1" si="92"/>
        <v>0</v>
      </c>
      <c r="F54" s="88">
        <f t="shared" ca="1" si="6"/>
        <v>0</v>
      </c>
      <c r="G54" s="22">
        <f t="shared" ca="1" si="7"/>
        <v>0</v>
      </c>
      <c r="H54" s="90" t="str">
        <f t="shared" ca="1" si="8"/>
        <v/>
      </c>
      <c r="I54" s="222"/>
      <c r="J54" s="223"/>
      <c r="K54" s="50" t="b">
        <f t="shared" ca="1" si="56"/>
        <v>0</v>
      </c>
      <c r="L54" s="96" t="b">
        <f t="shared" ca="1" si="56"/>
        <v>0</v>
      </c>
      <c r="M54" s="97" t="b">
        <f t="shared" ca="1" si="56"/>
        <v>0</v>
      </c>
      <c r="N54" s="50" t="b">
        <f t="shared" ref="N54" ca="1" si="102">IFERROR(INDEX(IF($B54,MeaningfulAssetDoS,
  IF($C54,MeaningfulSharingActorDoS,
  IF($D54,MeaningfulSharedNonAssetDataDoS,
  IF($E54,MeaningfulSharedConnectionDoS,FALSE)))),
  IF($B54,$G54,$F54),
  IF($B54,N$3,N$2)),
FALSE)</f>
        <v>0</v>
      </c>
      <c r="O54" s="96" t="b">
        <f t="shared" ca="1" si="52"/>
        <v>0</v>
      </c>
      <c r="P54" s="97" t="b">
        <f t="shared" ca="1" si="52"/>
        <v>0</v>
      </c>
      <c r="R54" s="22">
        <f t="shared" si="11"/>
        <v>53</v>
      </c>
      <c r="S54" s="22" t="str">
        <f t="shared" ca="1" si="70"/>
        <v/>
      </c>
      <c r="T54" s="22" t="str">
        <f t="shared" ca="1" si="70"/>
        <v/>
      </c>
      <c r="U54" s="22" t="b">
        <f t="shared" ca="1" si="13"/>
        <v>1</v>
      </c>
      <c r="V54" s="22" t="b">
        <f t="shared" ca="1" si="14"/>
        <v>1</v>
      </c>
      <c r="X54" s="121"/>
      <c r="Y54" s="122"/>
      <c r="Z54" s="123"/>
      <c r="AA54" s="121"/>
      <c r="AB54" s="122"/>
      <c r="AC54" s="123"/>
    </row>
    <row r="55" spans="1:29" ht="16">
      <c r="A55" s="48">
        <f>ROW()</f>
        <v>55</v>
      </c>
      <c r="B55" s="48" t="b">
        <f t="shared" ca="1" si="92"/>
        <v>0</v>
      </c>
      <c r="C55" s="48" t="b">
        <f t="shared" ca="1" si="92"/>
        <v>0</v>
      </c>
      <c r="D55" s="48" t="b">
        <f t="shared" ca="1" si="92"/>
        <v>0</v>
      </c>
      <c r="E55" s="48" t="b">
        <f t="shared" ca="1" si="92"/>
        <v>0</v>
      </c>
      <c r="F55" s="88">
        <f t="shared" ca="1" si="6"/>
        <v>0</v>
      </c>
      <c r="G55" s="22">
        <f t="shared" ca="1" si="7"/>
        <v>0</v>
      </c>
      <c r="H55" s="90" t="str">
        <f t="shared" ca="1" si="8"/>
        <v/>
      </c>
      <c r="I55" s="220" t="str">
        <f t="shared" ref="I55" ca="1" si="103">IFERROR(INDEX(IF($B55,AssetName,
  IF($C55,SharingActorName,
  IF($D55,SharedNonAssetDataName,
  IF($E55,SharedConnectionName,"")))),$F55),"")</f>
        <v/>
      </c>
      <c r="J55" s="221"/>
      <c r="K55" s="93" t="b">
        <f t="shared" ca="1" si="54"/>
        <v>0</v>
      </c>
      <c r="L55" s="94" t="b">
        <f t="shared" ca="1" si="54"/>
        <v>0</v>
      </c>
      <c r="M55" s="95" t="b">
        <f t="shared" ca="1" si="54"/>
        <v>0</v>
      </c>
      <c r="N55" s="93" t="b">
        <f t="shared" ref="N55:P85" ca="1" si="104">IFERROR(INDEX(IF($B55,MeaningfulAssetDoS,
  IF($C55,MeaningfulSharingActorDoS,
  IF($D55,MeaningfulSharedNonAssetDataDoS,
  IF($E55,MeaningfulSharedConnectionDoS,FALSE)))),
  IF($B55,$G55,$F55),
  IF($B55,N$3,N$1)),
FALSE)</f>
        <v>0</v>
      </c>
      <c r="O55" s="94" t="b">
        <f t="shared" ca="1" si="104"/>
        <v>0</v>
      </c>
      <c r="P55" s="95" t="b">
        <f t="shared" ca="1" si="104"/>
        <v>0</v>
      </c>
      <c r="R55" s="22">
        <f t="shared" si="11"/>
        <v>54</v>
      </c>
      <c r="S55" s="22" t="str">
        <f t="shared" ca="1" si="70"/>
        <v/>
      </c>
      <c r="T55" s="22">
        <f t="shared" ca="1" si="70"/>
        <v>0</v>
      </c>
      <c r="U55" s="22" t="b">
        <f t="shared" ca="1" si="13"/>
        <v>1</v>
      </c>
      <c r="V55" s="22" t="b">
        <f t="shared" ca="1" si="14"/>
        <v>0</v>
      </c>
      <c r="X55" s="118"/>
      <c r="Y55" s="119"/>
      <c r="Z55" s="120"/>
      <c r="AA55" s="118"/>
      <c r="AB55" s="119"/>
      <c r="AC55" s="120"/>
    </row>
    <row r="56" spans="1:29" ht="16">
      <c r="A56" s="48">
        <f>ROW()</f>
        <v>56</v>
      </c>
      <c r="B56" s="48" t="b">
        <f t="shared" ca="1" si="92"/>
        <v>0</v>
      </c>
      <c r="C56" s="48" t="b">
        <f t="shared" ca="1" si="92"/>
        <v>0</v>
      </c>
      <c r="D56" s="48" t="b">
        <f t="shared" ca="1" si="92"/>
        <v>0</v>
      </c>
      <c r="E56" s="48" t="b">
        <f t="shared" ca="1" si="92"/>
        <v>0</v>
      </c>
      <c r="F56" s="88">
        <f t="shared" ca="1" si="6"/>
        <v>0</v>
      </c>
      <c r="G56" s="22">
        <f t="shared" ca="1" si="7"/>
        <v>0</v>
      </c>
      <c r="H56" s="90" t="str">
        <f t="shared" ca="1" si="8"/>
        <v/>
      </c>
      <c r="I56" s="222"/>
      <c r="J56" s="223"/>
      <c r="K56" s="50" t="b">
        <f t="shared" ca="1" si="56"/>
        <v>0</v>
      </c>
      <c r="L56" s="96" t="b">
        <f t="shared" ca="1" si="56"/>
        <v>0</v>
      </c>
      <c r="M56" s="97" t="b">
        <f t="shared" ca="1" si="56"/>
        <v>0</v>
      </c>
      <c r="N56" s="50" t="b">
        <f t="shared" ref="N56:P86" ca="1" si="105">IFERROR(INDEX(IF($B56,MeaningfulAssetDoS,
  IF($C56,MeaningfulSharingActorDoS,
  IF($D56,MeaningfulSharedNonAssetDataDoS,
  IF($E56,MeaningfulSharedConnectionDoS,FALSE)))),
  IF($B56,$G56,$F56),
  IF($B56,N$3,N$2)),
FALSE)</f>
        <v>0</v>
      </c>
      <c r="O56" s="96" t="b">
        <f t="shared" ca="1" si="105"/>
        <v>0</v>
      </c>
      <c r="P56" s="97" t="b">
        <f t="shared" ca="1" si="105"/>
        <v>0</v>
      </c>
      <c r="R56" s="22">
        <f t="shared" si="11"/>
        <v>55</v>
      </c>
      <c r="S56" s="22" t="str">
        <f t="shared" ca="1" si="70"/>
        <v/>
      </c>
      <c r="T56" s="22" t="str">
        <f t="shared" ca="1" si="70"/>
        <v/>
      </c>
      <c r="U56" s="22" t="b">
        <f t="shared" ca="1" si="13"/>
        <v>1</v>
      </c>
      <c r="V56" s="22" t="b">
        <f t="shared" ca="1" si="14"/>
        <v>1</v>
      </c>
      <c r="X56" s="121"/>
      <c r="Y56" s="122"/>
      <c r="Z56" s="123"/>
      <c r="AA56" s="121"/>
      <c r="AB56" s="122"/>
      <c r="AC56" s="123"/>
    </row>
    <row r="57" spans="1:29" ht="16">
      <c r="A57" s="48">
        <f>ROW()</f>
        <v>57</v>
      </c>
      <c r="B57" s="48" t="b">
        <f t="shared" ca="1" si="92"/>
        <v>0</v>
      </c>
      <c r="C57" s="48" t="b">
        <f t="shared" ca="1" si="92"/>
        <v>0</v>
      </c>
      <c r="D57" s="48" t="b">
        <f t="shared" ca="1" si="92"/>
        <v>0</v>
      </c>
      <c r="E57" s="48" t="b">
        <f t="shared" ca="1" si="92"/>
        <v>0</v>
      </c>
      <c r="F57" s="88">
        <f t="shared" ca="1" si="6"/>
        <v>0</v>
      </c>
      <c r="G57" s="22">
        <f t="shared" ca="1" si="7"/>
        <v>0</v>
      </c>
      <c r="H57" s="90" t="str">
        <f t="shared" ca="1" si="8"/>
        <v/>
      </c>
      <c r="I57" s="220" t="str">
        <f t="shared" ref="I57" ca="1" si="106">IFERROR(INDEX(IF($B57,AssetName,
  IF($C57,SharingActorName,
  IF($D57,SharedNonAssetDataName,
  IF($E57,SharedConnectionName,"")))),$F57),"")</f>
        <v/>
      </c>
      <c r="J57" s="221"/>
      <c r="K57" s="93" t="b">
        <f t="shared" ca="1" si="54"/>
        <v>0</v>
      </c>
      <c r="L57" s="94" t="b">
        <f t="shared" ca="1" si="54"/>
        <v>0</v>
      </c>
      <c r="M57" s="95" t="b">
        <f t="shared" ca="1" si="54"/>
        <v>0</v>
      </c>
      <c r="N57" s="93" t="b">
        <f t="shared" ref="N57" ca="1" si="107">IFERROR(INDEX(IF($B57,MeaningfulAssetDoS,
  IF($C57,MeaningfulSharingActorDoS,
  IF($D57,MeaningfulSharedNonAssetDataDoS,
  IF($E57,MeaningfulSharedConnectionDoS,FALSE)))),
  IF($B57,$G57,$F57),
  IF($B57,N$3,N$1)),
FALSE)</f>
        <v>0</v>
      </c>
      <c r="O57" s="94" t="b">
        <f t="shared" ca="1" si="104"/>
        <v>0</v>
      </c>
      <c r="P57" s="95" t="b">
        <f t="shared" ca="1" si="104"/>
        <v>0</v>
      </c>
      <c r="R57" s="22">
        <f t="shared" si="11"/>
        <v>56</v>
      </c>
      <c r="S57" s="22" t="str">
        <f t="shared" ca="1" si="70"/>
        <v/>
      </c>
      <c r="T57" s="22">
        <f t="shared" ca="1" si="70"/>
        <v>0</v>
      </c>
      <c r="U57" s="22" t="b">
        <f t="shared" ca="1" si="13"/>
        <v>1</v>
      </c>
      <c r="V57" s="22" t="b">
        <f t="shared" ca="1" si="14"/>
        <v>0</v>
      </c>
      <c r="X57" s="118"/>
      <c r="Y57" s="119"/>
      <c r="Z57" s="120"/>
      <c r="AA57" s="118"/>
      <c r="AB57" s="119"/>
      <c r="AC57" s="120"/>
    </row>
    <row r="58" spans="1:29" ht="16">
      <c r="A58" s="48">
        <f>ROW()</f>
        <v>58</v>
      </c>
      <c r="B58" s="48" t="b">
        <f t="shared" ca="1" si="92"/>
        <v>0</v>
      </c>
      <c r="C58" s="48" t="b">
        <f t="shared" ca="1" si="92"/>
        <v>0</v>
      </c>
      <c r="D58" s="48" t="b">
        <f t="shared" ca="1" si="92"/>
        <v>0</v>
      </c>
      <c r="E58" s="48" t="b">
        <f t="shared" ca="1" si="92"/>
        <v>0</v>
      </c>
      <c r="F58" s="88">
        <f t="shared" ca="1" si="6"/>
        <v>0</v>
      </c>
      <c r="G58" s="22">
        <f t="shared" ca="1" si="7"/>
        <v>0</v>
      </c>
      <c r="H58" s="90" t="str">
        <f t="shared" ca="1" si="8"/>
        <v/>
      </c>
      <c r="I58" s="222"/>
      <c r="J58" s="223"/>
      <c r="K58" s="50" t="b">
        <f t="shared" ca="1" si="56"/>
        <v>0</v>
      </c>
      <c r="L58" s="96" t="b">
        <f t="shared" ca="1" si="56"/>
        <v>0</v>
      </c>
      <c r="M58" s="97" t="b">
        <f t="shared" ca="1" si="56"/>
        <v>0</v>
      </c>
      <c r="N58" s="50" t="b">
        <f t="shared" ref="N58" ca="1" si="108">IFERROR(INDEX(IF($B58,MeaningfulAssetDoS,
  IF($C58,MeaningfulSharingActorDoS,
  IF($D58,MeaningfulSharedNonAssetDataDoS,
  IF($E58,MeaningfulSharedConnectionDoS,FALSE)))),
  IF($B58,$G58,$F58),
  IF($B58,N$3,N$2)),
FALSE)</f>
        <v>0</v>
      </c>
      <c r="O58" s="96" t="b">
        <f t="shared" ca="1" si="105"/>
        <v>0</v>
      </c>
      <c r="P58" s="97" t="b">
        <f t="shared" ca="1" si="105"/>
        <v>0</v>
      </c>
      <c r="R58" s="22">
        <f t="shared" si="11"/>
        <v>57</v>
      </c>
      <c r="S58" s="22" t="str">
        <f t="shared" ca="1" si="70"/>
        <v/>
      </c>
      <c r="T58" s="22" t="str">
        <f t="shared" ca="1" si="70"/>
        <v/>
      </c>
      <c r="U58" s="22" t="b">
        <f t="shared" ca="1" si="13"/>
        <v>1</v>
      </c>
      <c r="V58" s="22" t="b">
        <f t="shared" ca="1" si="14"/>
        <v>1</v>
      </c>
      <c r="X58" s="121"/>
      <c r="Y58" s="122"/>
      <c r="Z58" s="123"/>
      <c r="AA58" s="121"/>
      <c r="AB58" s="122"/>
      <c r="AC58" s="123"/>
    </row>
    <row r="59" spans="1:29" ht="16">
      <c r="A59" s="48">
        <f>ROW()</f>
        <v>59</v>
      </c>
      <c r="B59" s="48" t="b">
        <f t="shared" ca="1" si="92"/>
        <v>0</v>
      </c>
      <c r="C59" s="48" t="b">
        <f t="shared" ca="1" si="92"/>
        <v>0</v>
      </c>
      <c r="D59" s="48" t="b">
        <f t="shared" ca="1" si="92"/>
        <v>0</v>
      </c>
      <c r="E59" s="48" t="b">
        <f t="shared" ca="1" si="92"/>
        <v>0</v>
      </c>
      <c r="F59" s="88">
        <f t="shared" ca="1" si="6"/>
        <v>0</v>
      </c>
      <c r="G59" s="22">
        <f t="shared" ca="1" si="7"/>
        <v>0</v>
      </c>
      <c r="H59" s="90" t="str">
        <f t="shared" ca="1" si="8"/>
        <v/>
      </c>
      <c r="I59" s="220" t="str">
        <f t="shared" ref="I59" ca="1" si="109">IFERROR(INDEX(IF($B59,AssetName,
  IF($C59,SharingActorName,
  IF($D59,SharedNonAssetDataName,
  IF($E59,SharedConnectionName,"")))),$F59),"")</f>
        <v/>
      </c>
      <c r="J59" s="221"/>
      <c r="K59" s="93" t="b">
        <f t="shared" ca="1" si="54"/>
        <v>0</v>
      </c>
      <c r="L59" s="94" t="b">
        <f t="shared" ca="1" si="54"/>
        <v>0</v>
      </c>
      <c r="M59" s="95" t="b">
        <f t="shared" ca="1" si="54"/>
        <v>0</v>
      </c>
      <c r="N59" s="93" t="b">
        <f t="shared" ref="N59" ca="1" si="110">IFERROR(INDEX(IF($B59,MeaningfulAssetDoS,
  IF($C59,MeaningfulSharingActorDoS,
  IF($D59,MeaningfulSharedNonAssetDataDoS,
  IF($E59,MeaningfulSharedConnectionDoS,FALSE)))),
  IF($B59,$G59,$F59),
  IF($B59,N$3,N$1)),
FALSE)</f>
        <v>0</v>
      </c>
      <c r="O59" s="94" t="b">
        <f t="shared" ca="1" si="104"/>
        <v>0</v>
      </c>
      <c r="P59" s="95" t="b">
        <f t="shared" ca="1" si="104"/>
        <v>0</v>
      </c>
      <c r="R59" s="22">
        <f t="shared" si="11"/>
        <v>58</v>
      </c>
      <c r="S59" s="22" t="str">
        <f t="shared" ca="1" si="70"/>
        <v/>
      </c>
      <c r="T59" s="22">
        <f t="shared" ca="1" si="70"/>
        <v>0</v>
      </c>
      <c r="U59" s="22" t="b">
        <f t="shared" ca="1" si="13"/>
        <v>1</v>
      </c>
      <c r="V59" s="22" t="b">
        <f t="shared" ca="1" si="14"/>
        <v>0</v>
      </c>
      <c r="X59" s="118"/>
      <c r="Y59" s="119"/>
      <c r="Z59" s="120"/>
      <c r="AA59" s="118"/>
      <c r="AB59" s="119"/>
      <c r="AC59" s="120"/>
    </row>
    <row r="60" spans="1:29" ht="16">
      <c r="A60" s="48">
        <f>ROW()</f>
        <v>60</v>
      </c>
      <c r="B60" s="48" t="b">
        <f t="shared" ca="1" si="92"/>
        <v>0</v>
      </c>
      <c r="C60" s="48" t="b">
        <f t="shared" ca="1" si="92"/>
        <v>0</v>
      </c>
      <c r="D60" s="48" t="b">
        <f t="shared" ca="1" si="92"/>
        <v>0</v>
      </c>
      <c r="E60" s="48" t="b">
        <f t="shared" ca="1" si="92"/>
        <v>0</v>
      </c>
      <c r="F60" s="88">
        <f t="shared" ca="1" si="6"/>
        <v>0</v>
      </c>
      <c r="G60" s="22">
        <f t="shared" ca="1" si="7"/>
        <v>0</v>
      </c>
      <c r="H60" s="90" t="str">
        <f t="shared" ca="1" si="8"/>
        <v/>
      </c>
      <c r="I60" s="222"/>
      <c r="J60" s="223"/>
      <c r="K60" s="50" t="b">
        <f t="shared" ca="1" si="56"/>
        <v>0</v>
      </c>
      <c r="L60" s="96" t="b">
        <f t="shared" ca="1" si="56"/>
        <v>0</v>
      </c>
      <c r="M60" s="97" t="b">
        <f t="shared" ca="1" si="56"/>
        <v>0</v>
      </c>
      <c r="N60" s="50" t="b">
        <f t="shared" ref="N60" ca="1" si="111">IFERROR(INDEX(IF($B60,MeaningfulAssetDoS,
  IF($C60,MeaningfulSharingActorDoS,
  IF($D60,MeaningfulSharedNonAssetDataDoS,
  IF($E60,MeaningfulSharedConnectionDoS,FALSE)))),
  IF($B60,$G60,$F60),
  IF($B60,N$3,N$2)),
FALSE)</f>
        <v>0</v>
      </c>
      <c r="O60" s="96" t="b">
        <f t="shared" ca="1" si="105"/>
        <v>0</v>
      </c>
      <c r="P60" s="97" t="b">
        <f t="shared" ca="1" si="105"/>
        <v>0</v>
      </c>
      <c r="R60" s="22">
        <f t="shared" si="11"/>
        <v>59</v>
      </c>
      <c r="S60" s="22" t="str">
        <f t="shared" ca="1" si="70"/>
        <v/>
      </c>
      <c r="T60" s="22" t="str">
        <f t="shared" ca="1" si="70"/>
        <v/>
      </c>
      <c r="U60" s="22" t="b">
        <f t="shared" ca="1" si="13"/>
        <v>1</v>
      </c>
      <c r="V60" s="22" t="b">
        <f t="shared" ca="1" si="14"/>
        <v>1</v>
      </c>
      <c r="X60" s="121"/>
      <c r="Y60" s="122"/>
      <c r="Z60" s="123"/>
      <c r="AA60" s="121"/>
      <c r="AB60" s="122"/>
      <c r="AC60" s="123"/>
    </row>
    <row r="61" spans="1:29" ht="16">
      <c r="A61" s="48">
        <f>ROW()</f>
        <v>61</v>
      </c>
      <c r="B61" s="48" t="b">
        <f t="shared" ca="1" si="92"/>
        <v>0</v>
      </c>
      <c r="C61" s="48" t="b">
        <f t="shared" ca="1" si="92"/>
        <v>0</v>
      </c>
      <c r="D61" s="48" t="b">
        <f t="shared" ca="1" si="92"/>
        <v>0</v>
      </c>
      <c r="E61" s="48" t="b">
        <f t="shared" ca="1" si="92"/>
        <v>0</v>
      </c>
      <c r="F61" s="88">
        <f t="shared" ca="1" si="6"/>
        <v>0</v>
      </c>
      <c r="G61" s="22">
        <f t="shared" ca="1" si="7"/>
        <v>0</v>
      </c>
      <c r="H61" s="90" t="str">
        <f t="shared" ca="1" si="8"/>
        <v/>
      </c>
      <c r="I61" s="220" t="str">
        <f t="shared" ref="I61" ca="1" si="112">IFERROR(INDEX(IF($B61,AssetName,
  IF($C61,SharingActorName,
  IF($D61,SharedNonAssetDataName,
  IF($E61,SharedConnectionName,"")))),$F61),"")</f>
        <v/>
      </c>
      <c r="J61" s="221"/>
      <c r="K61" s="93" t="b">
        <f t="shared" ca="1" si="54"/>
        <v>0</v>
      </c>
      <c r="L61" s="94" t="b">
        <f t="shared" ca="1" si="54"/>
        <v>0</v>
      </c>
      <c r="M61" s="95" t="b">
        <f t="shared" ca="1" si="54"/>
        <v>0</v>
      </c>
      <c r="N61" s="93" t="b">
        <f t="shared" ref="N61" ca="1" si="113">IFERROR(INDEX(IF($B61,MeaningfulAssetDoS,
  IF($C61,MeaningfulSharingActorDoS,
  IF($D61,MeaningfulSharedNonAssetDataDoS,
  IF($E61,MeaningfulSharedConnectionDoS,FALSE)))),
  IF($B61,$G61,$F61),
  IF($B61,N$3,N$1)),
FALSE)</f>
        <v>0</v>
      </c>
      <c r="O61" s="94" t="b">
        <f t="shared" ca="1" si="104"/>
        <v>0</v>
      </c>
      <c r="P61" s="95" t="b">
        <f t="shared" ca="1" si="104"/>
        <v>0</v>
      </c>
      <c r="R61" s="22">
        <f t="shared" si="11"/>
        <v>60</v>
      </c>
      <c r="S61" s="22" t="str">
        <f t="shared" ca="1" si="70"/>
        <v/>
      </c>
      <c r="T61" s="22">
        <f t="shared" ca="1" si="70"/>
        <v>0</v>
      </c>
      <c r="U61" s="22" t="b">
        <f t="shared" ca="1" si="13"/>
        <v>1</v>
      </c>
      <c r="V61" s="22" t="b">
        <f t="shared" ca="1" si="14"/>
        <v>0</v>
      </c>
      <c r="X61" s="118"/>
      <c r="Y61" s="119"/>
      <c r="Z61" s="120"/>
      <c r="AA61" s="118"/>
      <c r="AB61" s="119"/>
      <c r="AC61" s="120"/>
    </row>
    <row r="62" spans="1:29" ht="16">
      <c r="A62" s="48">
        <f>ROW()</f>
        <v>62</v>
      </c>
      <c r="B62" s="48" t="b">
        <f t="shared" ca="1" si="92"/>
        <v>0</v>
      </c>
      <c r="C62" s="48" t="b">
        <f t="shared" ca="1" si="92"/>
        <v>0</v>
      </c>
      <c r="D62" s="48" t="b">
        <f t="shared" ca="1" si="92"/>
        <v>0</v>
      </c>
      <c r="E62" s="48" t="b">
        <f t="shared" ca="1" si="92"/>
        <v>0</v>
      </c>
      <c r="F62" s="88">
        <f t="shared" ca="1" si="6"/>
        <v>0</v>
      </c>
      <c r="G62" s="22">
        <f t="shared" ca="1" si="7"/>
        <v>0</v>
      </c>
      <c r="H62" s="90" t="str">
        <f t="shared" ca="1" si="8"/>
        <v/>
      </c>
      <c r="I62" s="222"/>
      <c r="J62" s="223"/>
      <c r="K62" s="50" t="b">
        <f t="shared" ca="1" si="56"/>
        <v>0</v>
      </c>
      <c r="L62" s="96" t="b">
        <f t="shared" ca="1" si="56"/>
        <v>0</v>
      </c>
      <c r="M62" s="97" t="b">
        <f t="shared" ca="1" si="56"/>
        <v>0</v>
      </c>
      <c r="N62" s="50" t="b">
        <f t="shared" ref="N62" ca="1" si="114">IFERROR(INDEX(IF($B62,MeaningfulAssetDoS,
  IF($C62,MeaningfulSharingActorDoS,
  IF($D62,MeaningfulSharedNonAssetDataDoS,
  IF($E62,MeaningfulSharedConnectionDoS,FALSE)))),
  IF($B62,$G62,$F62),
  IF($B62,N$3,N$2)),
FALSE)</f>
        <v>0</v>
      </c>
      <c r="O62" s="96" t="b">
        <f t="shared" ca="1" si="105"/>
        <v>0</v>
      </c>
      <c r="P62" s="97" t="b">
        <f t="shared" ca="1" si="105"/>
        <v>0</v>
      </c>
      <c r="R62" s="22">
        <f t="shared" si="11"/>
        <v>61</v>
      </c>
      <c r="S62" s="22" t="str">
        <f t="shared" ca="1" si="70"/>
        <v/>
      </c>
      <c r="T62" s="22" t="str">
        <f t="shared" ca="1" si="70"/>
        <v/>
      </c>
      <c r="U62" s="22" t="b">
        <f t="shared" ca="1" si="13"/>
        <v>1</v>
      </c>
      <c r="V62" s="22" t="b">
        <f t="shared" ca="1" si="14"/>
        <v>1</v>
      </c>
      <c r="X62" s="121"/>
      <c r="Y62" s="122"/>
      <c r="Z62" s="123"/>
      <c r="AA62" s="121"/>
      <c r="AB62" s="122"/>
      <c r="AC62" s="123"/>
    </row>
    <row r="63" spans="1:29" ht="16">
      <c r="A63" s="48">
        <f>ROW()</f>
        <v>63</v>
      </c>
      <c r="B63" s="48" t="b">
        <f t="shared" ca="1" si="92"/>
        <v>0</v>
      </c>
      <c r="C63" s="48" t="b">
        <f t="shared" ca="1" si="92"/>
        <v>0</v>
      </c>
      <c r="D63" s="48" t="b">
        <f t="shared" ca="1" si="92"/>
        <v>0</v>
      </c>
      <c r="E63" s="48" t="b">
        <f t="shared" ca="1" si="92"/>
        <v>0</v>
      </c>
      <c r="F63" s="88">
        <f t="shared" ca="1" si="6"/>
        <v>0</v>
      </c>
      <c r="G63" s="22">
        <f t="shared" ca="1" si="7"/>
        <v>0</v>
      </c>
      <c r="H63" s="90" t="str">
        <f t="shared" ca="1" si="8"/>
        <v/>
      </c>
      <c r="I63" s="220" t="str">
        <f t="shared" ref="I63" ca="1" si="115">IFERROR(INDEX(IF($B63,AssetName,
  IF($C63,SharingActorName,
  IF($D63,SharedNonAssetDataName,
  IF($E63,SharedConnectionName,"")))),$F63),"")</f>
        <v/>
      </c>
      <c r="J63" s="221"/>
      <c r="K63" s="93" t="b">
        <f t="shared" ca="1" si="54"/>
        <v>0</v>
      </c>
      <c r="L63" s="94" t="b">
        <f t="shared" ca="1" si="54"/>
        <v>0</v>
      </c>
      <c r="M63" s="95" t="b">
        <f t="shared" ca="1" si="54"/>
        <v>0</v>
      </c>
      <c r="N63" s="93" t="b">
        <f t="shared" ref="N63" ca="1" si="116">IFERROR(INDEX(IF($B63,MeaningfulAssetDoS,
  IF($C63,MeaningfulSharingActorDoS,
  IF($D63,MeaningfulSharedNonAssetDataDoS,
  IF($E63,MeaningfulSharedConnectionDoS,FALSE)))),
  IF($B63,$G63,$F63),
  IF($B63,N$3,N$1)),
FALSE)</f>
        <v>0</v>
      </c>
      <c r="O63" s="94" t="b">
        <f t="shared" ca="1" si="104"/>
        <v>0</v>
      </c>
      <c r="P63" s="95" t="b">
        <f t="shared" ca="1" si="104"/>
        <v>0</v>
      </c>
      <c r="R63" s="22">
        <f t="shared" si="11"/>
        <v>62</v>
      </c>
      <c r="S63" s="22" t="str">
        <f t="shared" ca="1" si="70"/>
        <v/>
      </c>
      <c r="T63" s="22">
        <f t="shared" ca="1" si="70"/>
        <v>0</v>
      </c>
      <c r="U63" s="22" t="b">
        <f t="shared" ca="1" si="13"/>
        <v>1</v>
      </c>
      <c r="V63" s="22" t="b">
        <f t="shared" ca="1" si="14"/>
        <v>0</v>
      </c>
      <c r="X63" s="118"/>
      <c r="Y63" s="119"/>
      <c r="Z63" s="120"/>
      <c r="AA63" s="118"/>
      <c r="AB63" s="119"/>
      <c r="AC63" s="120"/>
    </row>
    <row r="64" spans="1:29" ht="16">
      <c r="A64" s="48">
        <f>ROW()</f>
        <v>64</v>
      </c>
      <c r="B64" s="48" t="b">
        <f t="shared" ca="1" si="92"/>
        <v>0</v>
      </c>
      <c r="C64" s="48" t="b">
        <f t="shared" ca="1" si="92"/>
        <v>0</v>
      </c>
      <c r="D64" s="48" t="b">
        <f t="shared" ca="1" si="92"/>
        <v>0</v>
      </c>
      <c r="E64" s="48" t="b">
        <f t="shared" ca="1" si="92"/>
        <v>0</v>
      </c>
      <c r="F64" s="88">
        <f t="shared" ca="1" si="6"/>
        <v>0</v>
      </c>
      <c r="G64" s="22">
        <f t="shared" ca="1" si="7"/>
        <v>0</v>
      </c>
      <c r="H64" s="90" t="str">
        <f t="shared" ca="1" si="8"/>
        <v/>
      </c>
      <c r="I64" s="222"/>
      <c r="J64" s="223"/>
      <c r="K64" s="50" t="b">
        <f t="shared" ca="1" si="56"/>
        <v>0</v>
      </c>
      <c r="L64" s="96" t="b">
        <f t="shared" ca="1" si="56"/>
        <v>0</v>
      </c>
      <c r="M64" s="97" t="b">
        <f t="shared" ca="1" si="56"/>
        <v>0</v>
      </c>
      <c r="N64" s="50" t="b">
        <f t="shared" ref="N64" ca="1" si="117">IFERROR(INDEX(IF($B64,MeaningfulAssetDoS,
  IF($C64,MeaningfulSharingActorDoS,
  IF($D64,MeaningfulSharedNonAssetDataDoS,
  IF($E64,MeaningfulSharedConnectionDoS,FALSE)))),
  IF($B64,$G64,$F64),
  IF($B64,N$3,N$2)),
FALSE)</f>
        <v>0</v>
      </c>
      <c r="O64" s="96" t="b">
        <f t="shared" ca="1" si="105"/>
        <v>0</v>
      </c>
      <c r="P64" s="97" t="b">
        <f t="shared" ca="1" si="105"/>
        <v>0</v>
      </c>
      <c r="R64" s="22">
        <f t="shared" si="11"/>
        <v>63</v>
      </c>
      <c r="S64" s="22" t="str">
        <f t="shared" ca="1" si="70"/>
        <v/>
      </c>
      <c r="T64" s="22" t="str">
        <f t="shared" ca="1" si="70"/>
        <v/>
      </c>
      <c r="U64" s="22" t="b">
        <f t="shared" ca="1" si="13"/>
        <v>1</v>
      </c>
      <c r="V64" s="22" t="b">
        <f t="shared" ca="1" si="14"/>
        <v>1</v>
      </c>
      <c r="X64" s="121"/>
      <c r="Y64" s="122"/>
      <c r="Z64" s="123"/>
      <c r="AA64" s="121"/>
      <c r="AB64" s="122"/>
      <c r="AC64" s="123"/>
    </row>
    <row r="65" spans="1:29" ht="16">
      <c r="A65" s="48">
        <f>ROW()</f>
        <v>65</v>
      </c>
      <c r="B65" s="48" t="b">
        <f t="shared" ca="1" si="92"/>
        <v>0</v>
      </c>
      <c r="C65" s="48" t="b">
        <f t="shared" ca="1" si="92"/>
        <v>0</v>
      </c>
      <c r="D65" s="48" t="b">
        <f t="shared" ca="1" si="92"/>
        <v>0</v>
      </c>
      <c r="E65" s="48" t="b">
        <f t="shared" ca="1" si="92"/>
        <v>0</v>
      </c>
      <c r="F65" s="88">
        <f t="shared" ca="1" si="6"/>
        <v>0</v>
      </c>
      <c r="G65" s="22">
        <f t="shared" ca="1" si="7"/>
        <v>0</v>
      </c>
      <c r="H65" s="90" t="str">
        <f t="shared" ca="1" si="8"/>
        <v/>
      </c>
      <c r="I65" s="220" t="str">
        <f t="shared" ref="I65" ca="1" si="118">IFERROR(INDEX(IF($B65,AssetName,
  IF($C65,SharingActorName,
  IF($D65,SharedNonAssetDataName,
  IF($E65,SharedConnectionName,"")))),$F65),"")</f>
        <v/>
      </c>
      <c r="J65" s="221"/>
      <c r="K65" s="93" t="b">
        <f t="shared" ca="1" si="54"/>
        <v>0</v>
      </c>
      <c r="L65" s="94" t="b">
        <f t="shared" ca="1" si="54"/>
        <v>0</v>
      </c>
      <c r="M65" s="95" t="b">
        <f t="shared" ca="1" si="54"/>
        <v>0</v>
      </c>
      <c r="N65" s="93" t="b">
        <f t="shared" ref="N65" ca="1" si="119">IFERROR(INDEX(IF($B65,MeaningfulAssetDoS,
  IF($C65,MeaningfulSharingActorDoS,
  IF($D65,MeaningfulSharedNonAssetDataDoS,
  IF($E65,MeaningfulSharedConnectionDoS,FALSE)))),
  IF($B65,$G65,$F65),
  IF($B65,N$3,N$1)),
FALSE)</f>
        <v>0</v>
      </c>
      <c r="O65" s="94" t="b">
        <f t="shared" ca="1" si="104"/>
        <v>0</v>
      </c>
      <c r="P65" s="95" t="b">
        <f t="shared" ca="1" si="104"/>
        <v>0</v>
      </c>
      <c r="R65" s="22">
        <f t="shared" si="11"/>
        <v>64</v>
      </c>
      <c r="S65" s="22" t="str">
        <f t="shared" ref="S65:T106" ca="1" si="120">INDIRECT(ADDRESS($R65,S$3))</f>
        <v/>
      </c>
      <c r="T65" s="22">
        <f t="shared" ca="1" si="120"/>
        <v>0</v>
      </c>
      <c r="U65" s="22" t="b">
        <f t="shared" ca="1" si="13"/>
        <v>1</v>
      </c>
      <c r="V65" s="22" t="b">
        <f t="shared" ca="1" si="14"/>
        <v>0</v>
      </c>
      <c r="X65" s="118"/>
      <c r="Y65" s="119"/>
      <c r="Z65" s="120"/>
      <c r="AA65" s="118"/>
      <c r="AB65" s="119"/>
      <c r="AC65" s="120"/>
    </row>
    <row r="66" spans="1:29" ht="16">
      <c r="A66" s="48">
        <f>ROW()</f>
        <v>66</v>
      </c>
      <c r="B66" s="48" t="b">
        <f t="shared" ca="1" si="92"/>
        <v>0</v>
      </c>
      <c r="C66" s="48" t="b">
        <f t="shared" ca="1" si="92"/>
        <v>0</v>
      </c>
      <c r="D66" s="48" t="b">
        <f t="shared" ca="1" si="92"/>
        <v>0</v>
      </c>
      <c r="E66" s="48" t="b">
        <f t="shared" ca="1" si="92"/>
        <v>0</v>
      </c>
      <c r="F66" s="88">
        <f t="shared" ca="1" si="6"/>
        <v>0</v>
      </c>
      <c r="G66" s="22">
        <f t="shared" ca="1" si="7"/>
        <v>0</v>
      </c>
      <c r="H66" s="90" t="str">
        <f t="shared" ca="1" si="8"/>
        <v/>
      </c>
      <c r="I66" s="222"/>
      <c r="J66" s="223"/>
      <c r="K66" s="50" t="b">
        <f t="shared" ca="1" si="56"/>
        <v>0</v>
      </c>
      <c r="L66" s="96" t="b">
        <f t="shared" ca="1" si="56"/>
        <v>0</v>
      </c>
      <c r="M66" s="97" t="b">
        <f t="shared" ca="1" si="56"/>
        <v>0</v>
      </c>
      <c r="N66" s="50" t="b">
        <f t="shared" ref="N66" ca="1" si="121">IFERROR(INDEX(IF($B66,MeaningfulAssetDoS,
  IF($C66,MeaningfulSharingActorDoS,
  IF($D66,MeaningfulSharedNonAssetDataDoS,
  IF($E66,MeaningfulSharedConnectionDoS,FALSE)))),
  IF($B66,$G66,$F66),
  IF($B66,N$3,N$2)),
FALSE)</f>
        <v>0</v>
      </c>
      <c r="O66" s="96" t="b">
        <f t="shared" ca="1" si="105"/>
        <v>0</v>
      </c>
      <c r="P66" s="97" t="b">
        <f t="shared" ca="1" si="105"/>
        <v>0</v>
      </c>
      <c r="R66" s="22">
        <f t="shared" si="11"/>
        <v>65</v>
      </c>
      <c r="S66" s="22" t="str">
        <f t="shared" ca="1" si="120"/>
        <v/>
      </c>
      <c r="T66" s="22" t="str">
        <f t="shared" ca="1" si="120"/>
        <v/>
      </c>
      <c r="U66" s="22" t="b">
        <f t="shared" ca="1" si="13"/>
        <v>1</v>
      </c>
      <c r="V66" s="22" t="b">
        <f t="shared" ca="1" si="14"/>
        <v>1</v>
      </c>
      <c r="X66" s="121"/>
      <c r="Y66" s="122"/>
      <c r="Z66" s="123"/>
      <c r="AA66" s="121"/>
      <c r="AB66" s="122"/>
      <c r="AC66" s="123"/>
    </row>
    <row r="67" spans="1:29" ht="16">
      <c r="A67" s="48">
        <f>ROW()</f>
        <v>67</v>
      </c>
      <c r="B67" s="48" t="b">
        <f t="shared" ca="1" si="92"/>
        <v>0</v>
      </c>
      <c r="C67" s="48" t="b">
        <f t="shared" ca="1" si="92"/>
        <v>0</v>
      </c>
      <c r="D67" s="48" t="b">
        <f t="shared" ca="1" si="92"/>
        <v>0</v>
      </c>
      <c r="E67" s="48" t="b">
        <f t="shared" ca="1" si="92"/>
        <v>0</v>
      </c>
      <c r="F67" s="88">
        <f t="shared" ca="1" si="6"/>
        <v>0</v>
      </c>
      <c r="G67" s="22">
        <f t="shared" ca="1" si="7"/>
        <v>0</v>
      </c>
      <c r="H67" s="90" t="str">
        <f t="shared" ca="1" si="8"/>
        <v/>
      </c>
      <c r="I67" s="220" t="str">
        <f t="shared" ref="I67" ca="1" si="122">IFERROR(INDEX(IF($B67,AssetName,
  IF($C67,SharingActorName,
  IF($D67,SharedNonAssetDataName,
  IF($E67,SharedConnectionName,"")))),$F67),"")</f>
        <v/>
      </c>
      <c r="J67" s="221"/>
      <c r="K67" s="93" t="b">
        <f t="shared" ca="1" si="54"/>
        <v>0</v>
      </c>
      <c r="L67" s="94" t="b">
        <f t="shared" ca="1" si="54"/>
        <v>0</v>
      </c>
      <c r="M67" s="95" t="b">
        <f t="shared" ca="1" si="54"/>
        <v>0</v>
      </c>
      <c r="N67" s="93" t="b">
        <f t="shared" ref="N67" ca="1" si="123">IFERROR(INDEX(IF($B67,MeaningfulAssetDoS,
  IF($C67,MeaningfulSharingActorDoS,
  IF($D67,MeaningfulSharedNonAssetDataDoS,
  IF($E67,MeaningfulSharedConnectionDoS,FALSE)))),
  IF($B67,$G67,$F67),
  IF($B67,N$3,N$1)),
FALSE)</f>
        <v>0</v>
      </c>
      <c r="O67" s="94" t="b">
        <f t="shared" ca="1" si="104"/>
        <v>0</v>
      </c>
      <c r="P67" s="95" t="b">
        <f t="shared" ca="1" si="104"/>
        <v>0</v>
      </c>
      <c r="R67" s="22">
        <f t="shared" si="11"/>
        <v>66</v>
      </c>
      <c r="S67" s="22" t="str">
        <f t="shared" ca="1" si="120"/>
        <v/>
      </c>
      <c r="T67" s="22">
        <f t="shared" ca="1" si="120"/>
        <v>0</v>
      </c>
      <c r="U67" s="22" t="b">
        <f t="shared" ca="1" si="13"/>
        <v>1</v>
      </c>
      <c r="V67" s="22" t="b">
        <f t="shared" ca="1" si="14"/>
        <v>0</v>
      </c>
      <c r="X67" s="118"/>
      <c r="Y67" s="119"/>
      <c r="Z67" s="120"/>
      <c r="AA67" s="118"/>
      <c r="AB67" s="119"/>
      <c r="AC67" s="120"/>
    </row>
    <row r="68" spans="1:29" ht="16">
      <c r="A68" s="48">
        <f>ROW()</f>
        <v>68</v>
      </c>
      <c r="B68" s="48" t="b">
        <f t="shared" ref="B68:E87" ca="1" si="124">AND($A68&gt;=B$2,$A68&lt;=B$3)</f>
        <v>0</v>
      </c>
      <c r="C68" s="48" t="b">
        <f t="shared" ca="1" si="124"/>
        <v>0</v>
      </c>
      <c r="D68" s="48" t="b">
        <f t="shared" ca="1" si="124"/>
        <v>0</v>
      </c>
      <c r="E68" s="48" t="b">
        <f t="shared" ca="1" si="124"/>
        <v>0</v>
      </c>
      <c r="F68" s="88">
        <f t="shared" ca="1" si="6"/>
        <v>0</v>
      </c>
      <c r="G68" s="22">
        <f t="shared" ca="1" si="7"/>
        <v>0</v>
      </c>
      <c r="H68" s="90" t="str">
        <f t="shared" ca="1" si="8"/>
        <v/>
      </c>
      <c r="I68" s="222"/>
      <c r="J68" s="223"/>
      <c r="K68" s="50" t="b">
        <f t="shared" ca="1" si="56"/>
        <v>0</v>
      </c>
      <c r="L68" s="96" t="b">
        <f t="shared" ca="1" si="56"/>
        <v>0</v>
      </c>
      <c r="M68" s="97" t="b">
        <f t="shared" ca="1" si="56"/>
        <v>0</v>
      </c>
      <c r="N68" s="50" t="b">
        <f t="shared" ref="N68" ca="1" si="125">IFERROR(INDEX(IF($B68,MeaningfulAssetDoS,
  IF($C68,MeaningfulSharingActorDoS,
  IF($D68,MeaningfulSharedNonAssetDataDoS,
  IF($E68,MeaningfulSharedConnectionDoS,FALSE)))),
  IF($B68,$G68,$F68),
  IF($B68,N$3,N$2)),
FALSE)</f>
        <v>0</v>
      </c>
      <c r="O68" s="96" t="b">
        <f t="shared" ca="1" si="105"/>
        <v>0</v>
      </c>
      <c r="P68" s="97" t="b">
        <f t="shared" ca="1" si="105"/>
        <v>0</v>
      </c>
      <c r="R68" s="22">
        <f t="shared" si="11"/>
        <v>67</v>
      </c>
      <c r="S68" s="22" t="str">
        <f t="shared" ca="1" si="120"/>
        <v/>
      </c>
      <c r="T68" s="22" t="str">
        <f t="shared" ca="1" si="120"/>
        <v/>
      </c>
      <c r="U68" s="22" t="b">
        <f t="shared" ca="1" si="13"/>
        <v>1</v>
      </c>
      <c r="V68" s="22" t="b">
        <f t="shared" ca="1" si="14"/>
        <v>1</v>
      </c>
      <c r="X68" s="121"/>
      <c r="Y68" s="122"/>
      <c r="Z68" s="123"/>
      <c r="AA68" s="121"/>
      <c r="AB68" s="122"/>
      <c r="AC68" s="123"/>
    </row>
    <row r="69" spans="1:29" ht="16">
      <c r="A69" s="48">
        <f>ROW()</f>
        <v>69</v>
      </c>
      <c r="B69" s="48" t="b">
        <f t="shared" ca="1" si="124"/>
        <v>0</v>
      </c>
      <c r="C69" s="48" t="b">
        <f t="shared" ca="1" si="124"/>
        <v>0</v>
      </c>
      <c r="D69" s="48" t="b">
        <f t="shared" ca="1" si="124"/>
        <v>0</v>
      </c>
      <c r="E69" s="48" t="b">
        <f t="shared" ca="1" si="124"/>
        <v>0</v>
      </c>
      <c r="F69" s="88">
        <f t="shared" ca="1" si="6"/>
        <v>0</v>
      </c>
      <c r="G69" s="22">
        <f t="shared" ca="1" si="7"/>
        <v>0</v>
      </c>
      <c r="H69" s="90" t="str">
        <f t="shared" ca="1" si="8"/>
        <v/>
      </c>
      <c r="I69" s="220" t="str">
        <f t="shared" ref="I69" ca="1" si="126">IFERROR(INDEX(IF($B69,AssetName,
  IF($C69,SharingActorName,
  IF($D69,SharedNonAssetDataName,
  IF($E69,SharedConnectionName,"")))),$F69),"")</f>
        <v/>
      </c>
      <c r="J69" s="221"/>
      <c r="K69" s="93" t="b">
        <f t="shared" ca="1" si="54"/>
        <v>0</v>
      </c>
      <c r="L69" s="94" t="b">
        <f t="shared" ca="1" si="54"/>
        <v>0</v>
      </c>
      <c r="M69" s="95" t="b">
        <f t="shared" ca="1" si="54"/>
        <v>0</v>
      </c>
      <c r="N69" s="93" t="b">
        <f t="shared" ref="N69" ca="1" si="127">IFERROR(INDEX(IF($B69,MeaningfulAssetDoS,
  IF($C69,MeaningfulSharingActorDoS,
  IF($D69,MeaningfulSharedNonAssetDataDoS,
  IF($E69,MeaningfulSharedConnectionDoS,FALSE)))),
  IF($B69,$G69,$F69),
  IF($B69,N$3,N$1)),
FALSE)</f>
        <v>0</v>
      </c>
      <c r="O69" s="94" t="b">
        <f t="shared" ca="1" si="104"/>
        <v>0</v>
      </c>
      <c r="P69" s="95" t="b">
        <f t="shared" ca="1" si="104"/>
        <v>0</v>
      </c>
      <c r="R69" s="22">
        <f t="shared" si="11"/>
        <v>68</v>
      </c>
      <c r="S69" s="22" t="str">
        <f t="shared" ca="1" si="120"/>
        <v/>
      </c>
      <c r="T69" s="22">
        <f t="shared" ca="1" si="120"/>
        <v>0</v>
      </c>
      <c r="U69" s="22" t="b">
        <f t="shared" ca="1" si="13"/>
        <v>1</v>
      </c>
      <c r="V69" s="22" t="b">
        <f t="shared" ca="1" si="14"/>
        <v>0</v>
      </c>
      <c r="X69" s="118"/>
      <c r="Y69" s="119"/>
      <c r="Z69" s="120"/>
      <c r="AA69" s="118"/>
      <c r="AB69" s="119"/>
      <c r="AC69" s="120"/>
    </row>
    <row r="70" spans="1:29" ht="16">
      <c r="A70" s="48">
        <f>ROW()</f>
        <v>70</v>
      </c>
      <c r="B70" s="48" t="b">
        <f t="shared" ca="1" si="124"/>
        <v>0</v>
      </c>
      <c r="C70" s="48" t="b">
        <f t="shared" ca="1" si="124"/>
        <v>0</v>
      </c>
      <c r="D70" s="48" t="b">
        <f t="shared" ca="1" si="124"/>
        <v>0</v>
      </c>
      <c r="E70" s="48" t="b">
        <f t="shared" ca="1" si="124"/>
        <v>0</v>
      </c>
      <c r="F70" s="88">
        <f t="shared" ca="1" si="6"/>
        <v>0</v>
      </c>
      <c r="G70" s="22">
        <f t="shared" ca="1" si="7"/>
        <v>0</v>
      </c>
      <c r="H70" s="90" t="str">
        <f t="shared" ca="1" si="8"/>
        <v/>
      </c>
      <c r="I70" s="222"/>
      <c r="J70" s="223"/>
      <c r="K70" s="50" t="b">
        <f t="shared" ca="1" si="56"/>
        <v>0</v>
      </c>
      <c r="L70" s="96" t="b">
        <f t="shared" ca="1" si="56"/>
        <v>0</v>
      </c>
      <c r="M70" s="97" t="b">
        <f t="shared" ca="1" si="56"/>
        <v>0</v>
      </c>
      <c r="N70" s="50" t="b">
        <f t="shared" ref="N70" ca="1" si="128">IFERROR(INDEX(IF($B70,MeaningfulAssetDoS,
  IF($C70,MeaningfulSharingActorDoS,
  IF($D70,MeaningfulSharedNonAssetDataDoS,
  IF($E70,MeaningfulSharedConnectionDoS,FALSE)))),
  IF($B70,$G70,$F70),
  IF($B70,N$3,N$2)),
FALSE)</f>
        <v>0</v>
      </c>
      <c r="O70" s="96" t="b">
        <f t="shared" ca="1" si="105"/>
        <v>0</v>
      </c>
      <c r="P70" s="97" t="b">
        <f t="shared" ca="1" si="105"/>
        <v>0</v>
      </c>
      <c r="R70" s="22">
        <f t="shared" si="11"/>
        <v>69</v>
      </c>
      <c r="S70" s="22" t="str">
        <f t="shared" ca="1" si="120"/>
        <v/>
      </c>
      <c r="T70" s="22" t="str">
        <f t="shared" ca="1" si="120"/>
        <v/>
      </c>
      <c r="U70" s="22" t="b">
        <f t="shared" ca="1" si="13"/>
        <v>1</v>
      </c>
      <c r="V70" s="22" t="b">
        <f t="shared" ca="1" si="14"/>
        <v>1</v>
      </c>
      <c r="X70" s="121"/>
      <c r="Y70" s="122"/>
      <c r="Z70" s="123"/>
      <c r="AA70" s="121"/>
      <c r="AB70" s="122"/>
      <c r="AC70" s="123"/>
    </row>
    <row r="71" spans="1:29" ht="16">
      <c r="A71" s="48">
        <f>ROW()</f>
        <v>71</v>
      </c>
      <c r="B71" s="48" t="b">
        <f t="shared" ca="1" si="124"/>
        <v>0</v>
      </c>
      <c r="C71" s="48" t="b">
        <f t="shared" ca="1" si="124"/>
        <v>0</v>
      </c>
      <c r="D71" s="48" t="b">
        <f t="shared" ca="1" si="124"/>
        <v>0</v>
      </c>
      <c r="E71" s="48" t="b">
        <f t="shared" ca="1" si="124"/>
        <v>0</v>
      </c>
      <c r="F71" s="88">
        <f t="shared" ca="1" si="6"/>
        <v>0</v>
      </c>
      <c r="G71" s="22">
        <f t="shared" ca="1" si="7"/>
        <v>0</v>
      </c>
      <c r="H71" s="90" t="str">
        <f t="shared" ca="1" si="8"/>
        <v/>
      </c>
      <c r="I71" s="220" t="str">
        <f t="shared" ref="I71" ca="1" si="129">IFERROR(INDEX(IF($B71,AssetName,
  IF($C71,SharingActorName,
  IF($D71,SharedNonAssetDataName,
  IF($E71,SharedConnectionName,"")))),$F71),"")</f>
        <v/>
      </c>
      <c r="J71" s="221"/>
      <c r="K71" s="93" t="b">
        <f t="shared" ca="1" si="54"/>
        <v>0</v>
      </c>
      <c r="L71" s="94" t="b">
        <f t="shared" ca="1" si="54"/>
        <v>0</v>
      </c>
      <c r="M71" s="95" t="b">
        <f t="shared" ca="1" si="54"/>
        <v>0</v>
      </c>
      <c r="N71" s="93" t="b">
        <f t="shared" ref="N71" ca="1" si="130">IFERROR(INDEX(IF($B71,MeaningfulAssetDoS,
  IF($C71,MeaningfulSharingActorDoS,
  IF($D71,MeaningfulSharedNonAssetDataDoS,
  IF($E71,MeaningfulSharedConnectionDoS,FALSE)))),
  IF($B71,$G71,$F71),
  IF($B71,N$3,N$1)),
FALSE)</f>
        <v>0</v>
      </c>
      <c r="O71" s="94" t="b">
        <f t="shared" ca="1" si="104"/>
        <v>0</v>
      </c>
      <c r="P71" s="95" t="b">
        <f t="shared" ca="1" si="104"/>
        <v>0</v>
      </c>
      <c r="R71" s="22">
        <f t="shared" si="11"/>
        <v>70</v>
      </c>
      <c r="S71" s="22" t="str">
        <f t="shared" ca="1" si="120"/>
        <v/>
      </c>
      <c r="T71" s="22">
        <f t="shared" ca="1" si="120"/>
        <v>0</v>
      </c>
      <c r="U71" s="22" t="b">
        <f t="shared" ca="1" si="13"/>
        <v>1</v>
      </c>
      <c r="V71" s="22" t="b">
        <f t="shared" ca="1" si="14"/>
        <v>0</v>
      </c>
      <c r="X71" s="118"/>
      <c r="Y71" s="119"/>
      <c r="Z71" s="120"/>
      <c r="AA71" s="118"/>
      <c r="AB71" s="119"/>
      <c r="AC71" s="120"/>
    </row>
    <row r="72" spans="1:29" ht="16">
      <c r="A72" s="48">
        <f>ROW()</f>
        <v>72</v>
      </c>
      <c r="B72" s="48" t="b">
        <f t="shared" ca="1" si="124"/>
        <v>0</v>
      </c>
      <c r="C72" s="48" t="b">
        <f t="shared" ca="1" si="124"/>
        <v>0</v>
      </c>
      <c r="D72" s="48" t="b">
        <f t="shared" ca="1" si="124"/>
        <v>0</v>
      </c>
      <c r="E72" s="48" t="b">
        <f t="shared" ca="1" si="124"/>
        <v>0</v>
      </c>
      <c r="F72" s="88">
        <f t="shared" ref="F72:F106" ca="1" si="131">ROUNDUP(G72/2,0)</f>
        <v>0</v>
      </c>
      <c r="G72" s="22">
        <f t="shared" ref="G72:G106" ca="1" si="132">IF($B72,$A72-$B$2,
  IF($C72,$A72-$C$2,
  IF($D72,$A72-$D$2,
  IF($E72,$A72-$E$2,-1))))+1</f>
        <v>0</v>
      </c>
      <c r="H72" s="90" t="str">
        <f t="shared" ref="H72:H106" ca="1" si="133">IF($B72,$B$6,
  IF($C72,$C$6,
  IF($D72,$D$6,
  IF($E72,$E$6,""))))</f>
        <v/>
      </c>
      <c r="I72" s="222"/>
      <c r="J72" s="223"/>
      <c r="K72" s="50" t="b">
        <f t="shared" ca="1" si="56"/>
        <v>0</v>
      </c>
      <c r="L72" s="96" t="b">
        <f t="shared" ca="1" si="56"/>
        <v>0</v>
      </c>
      <c r="M72" s="97" t="b">
        <f t="shared" ca="1" si="56"/>
        <v>0</v>
      </c>
      <c r="N72" s="50" t="b">
        <f t="shared" ref="N72" ca="1" si="134">IFERROR(INDEX(IF($B72,MeaningfulAssetDoS,
  IF($C72,MeaningfulSharingActorDoS,
  IF($D72,MeaningfulSharedNonAssetDataDoS,
  IF($E72,MeaningfulSharedConnectionDoS,FALSE)))),
  IF($B72,$G72,$F72),
  IF($B72,N$3,N$2)),
FALSE)</f>
        <v>0</v>
      </c>
      <c r="O72" s="96" t="b">
        <f t="shared" ca="1" si="105"/>
        <v>0</v>
      </c>
      <c r="P72" s="97" t="b">
        <f t="shared" ca="1" si="105"/>
        <v>0</v>
      </c>
      <c r="R72" s="22">
        <f t="shared" ref="R72:R106" si="135">A72-1</f>
        <v>71</v>
      </c>
      <c r="S72" s="22" t="str">
        <f t="shared" ca="1" si="120"/>
        <v/>
      </c>
      <c r="T72" s="22" t="str">
        <f t="shared" ca="1" si="120"/>
        <v/>
      </c>
      <c r="U72" s="22" t="b">
        <f t="shared" ref="U72:U106" ca="1" si="136">$S72=$H72</f>
        <v>1</v>
      </c>
      <c r="V72" s="22" t="b">
        <f t="shared" ref="V72:V106" ca="1" si="137">$T72=$I72</f>
        <v>1</v>
      </c>
      <c r="X72" s="121"/>
      <c r="Y72" s="122"/>
      <c r="Z72" s="123"/>
      <c r="AA72" s="121"/>
      <c r="AB72" s="122"/>
      <c r="AC72" s="123"/>
    </row>
    <row r="73" spans="1:29" ht="16">
      <c r="A73" s="48">
        <f>ROW()</f>
        <v>73</v>
      </c>
      <c r="B73" s="48" t="b">
        <f t="shared" ca="1" si="124"/>
        <v>0</v>
      </c>
      <c r="C73" s="48" t="b">
        <f t="shared" ca="1" si="124"/>
        <v>0</v>
      </c>
      <c r="D73" s="48" t="b">
        <f t="shared" ca="1" si="124"/>
        <v>0</v>
      </c>
      <c r="E73" s="48" t="b">
        <f t="shared" ca="1" si="124"/>
        <v>0</v>
      </c>
      <c r="F73" s="88">
        <f t="shared" ca="1" si="131"/>
        <v>0</v>
      </c>
      <c r="G73" s="22">
        <f t="shared" ca="1" si="132"/>
        <v>0</v>
      </c>
      <c r="H73" s="90" t="str">
        <f t="shared" ca="1" si="133"/>
        <v/>
      </c>
      <c r="I73" s="220" t="str">
        <f t="shared" ref="I73" ca="1" si="138">IFERROR(INDEX(IF($B73,AssetName,
  IF($C73,SharingActorName,
  IF($D73,SharedNonAssetDataName,
  IF($E73,SharedConnectionName,"")))),$F73),"")</f>
        <v/>
      </c>
      <c r="J73" s="221"/>
      <c r="K73" s="93" t="b">
        <f t="shared" ca="1" si="54"/>
        <v>0</v>
      </c>
      <c r="L73" s="94" t="b">
        <f t="shared" ca="1" si="54"/>
        <v>0</v>
      </c>
      <c r="M73" s="95" t="b">
        <f t="shared" ca="1" si="54"/>
        <v>0</v>
      </c>
      <c r="N73" s="93" t="b">
        <f t="shared" ref="N73" ca="1" si="139">IFERROR(INDEX(IF($B73,MeaningfulAssetDoS,
  IF($C73,MeaningfulSharingActorDoS,
  IF($D73,MeaningfulSharedNonAssetDataDoS,
  IF($E73,MeaningfulSharedConnectionDoS,FALSE)))),
  IF($B73,$G73,$F73),
  IF($B73,N$3,N$1)),
FALSE)</f>
        <v>0</v>
      </c>
      <c r="O73" s="94" t="b">
        <f t="shared" ca="1" si="104"/>
        <v>0</v>
      </c>
      <c r="P73" s="95" t="b">
        <f t="shared" ca="1" si="104"/>
        <v>0</v>
      </c>
      <c r="R73" s="22">
        <f t="shared" si="135"/>
        <v>72</v>
      </c>
      <c r="S73" s="22" t="str">
        <f t="shared" ca="1" si="120"/>
        <v/>
      </c>
      <c r="T73" s="22">
        <f t="shared" ca="1" si="120"/>
        <v>0</v>
      </c>
      <c r="U73" s="22" t="b">
        <f t="shared" ca="1" si="136"/>
        <v>1</v>
      </c>
      <c r="V73" s="22" t="b">
        <f t="shared" ca="1" si="137"/>
        <v>0</v>
      </c>
      <c r="X73" s="118"/>
      <c r="Y73" s="119"/>
      <c r="Z73" s="120"/>
      <c r="AA73" s="118"/>
      <c r="AB73" s="119"/>
      <c r="AC73" s="120"/>
    </row>
    <row r="74" spans="1:29" ht="16">
      <c r="A74" s="48">
        <f>ROW()</f>
        <v>74</v>
      </c>
      <c r="B74" s="48" t="b">
        <f t="shared" ca="1" si="124"/>
        <v>0</v>
      </c>
      <c r="C74" s="48" t="b">
        <f t="shared" ca="1" si="124"/>
        <v>0</v>
      </c>
      <c r="D74" s="48" t="b">
        <f t="shared" ca="1" si="124"/>
        <v>0</v>
      </c>
      <c r="E74" s="48" t="b">
        <f t="shared" ca="1" si="124"/>
        <v>0</v>
      </c>
      <c r="F74" s="88">
        <f t="shared" ca="1" si="131"/>
        <v>0</v>
      </c>
      <c r="G74" s="22">
        <f t="shared" ca="1" si="132"/>
        <v>0</v>
      </c>
      <c r="H74" s="90" t="str">
        <f t="shared" ca="1" si="133"/>
        <v/>
      </c>
      <c r="I74" s="222"/>
      <c r="J74" s="223"/>
      <c r="K74" s="50" t="b">
        <f t="shared" ca="1" si="56"/>
        <v>0</v>
      </c>
      <c r="L74" s="96" t="b">
        <f t="shared" ca="1" si="56"/>
        <v>0</v>
      </c>
      <c r="M74" s="97" t="b">
        <f t="shared" ca="1" si="56"/>
        <v>0</v>
      </c>
      <c r="N74" s="50" t="b">
        <f t="shared" ref="N74" ca="1" si="140">IFERROR(INDEX(IF($B74,MeaningfulAssetDoS,
  IF($C74,MeaningfulSharingActorDoS,
  IF($D74,MeaningfulSharedNonAssetDataDoS,
  IF($E74,MeaningfulSharedConnectionDoS,FALSE)))),
  IF($B74,$G74,$F74),
  IF($B74,N$3,N$2)),
FALSE)</f>
        <v>0</v>
      </c>
      <c r="O74" s="96" t="b">
        <f t="shared" ca="1" si="105"/>
        <v>0</v>
      </c>
      <c r="P74" s="97" t="b">
        <f t="shared" ca="1" si="105"/>
        <v>0</v>
      </c>
      <c r="R74" s="22">
        <f t="shared" si="135"/>
        <v>73</v>
      </c>
      <c r="S74" s="22" t="str">
        <f t="shared" ca="1" si="120"/>
        <v/>
      </c>
      <c r="T74" s="22" t="str">
        <f t="shared" ca="1" si="120"/>
        <v/>
      </c>
      <c r="U74" s="22" t="b">
        <f t="shared" ca="1" si="136"/>
        <v>1</v>
      </c>
      <c r="V74" s="22" t="b">
        <f t="shared" ca="1" si="137"/>
        <v>1</v>
      </c>
      <c r="X74" s="121"/>
      <c r="Y74" s="122"/>
      <c r="Z74" s="123"/>
      <c r="AA74" s="121"/>
      <c r="AB74" s="122"/>
      <c r="AC74" s="123"/>
    </row>
    <row r="75" spans="1:29" ht="16">
      <c r="A75" s="48">
        <f>ROW()</f>
        <v>75</v>
      </c>
      <c r="B75" s="48" t="b">
        <f t="shared" ca="1" si="124"/>
        <v>0</v>
      </c>
      <c r="C75" s="48" t="b">
        <f t="shared" ca="1" si="124"/>
        <v>0</v>
      </c>
      <c r="D75" s="48" t="b">
        <f t="shared" ca="1" si="124"/>
        <v>0</v>
      </c>
      <c r="E75" s="48" t="b">
        <f t="shared" ca="1" si="124"/>
        <v>0</v>
      </c>
      <c r="F75" s="88">
        <f t="shared" ca="1" si="131"/>
        <v>0</v>
      </c>
      <c r="G75" s="22">
        <f t="shared" ca="1" si="132"/>
        <v>0</v>
      </c>
      <c r="H75" s="90" t="str">
        <f t="shared" ca="1" si="133"/>
        <v/>
      </c>
      <c r="I75" s="220" t="str">
        <f t="shared" ref="I75" ca="1" si="141">IFERROR(INDEX(IF($B75,AssetName,
  IF($C75,SharingActorName,
  IF($D75,SharedNonAssetDataName,
  IF($E75,SharedConnectionName,"")))),$F75),"")</f>
        <v/>
      </c>
      <c r="J75" s="221"/>
      <c r="K75" s="93" t="b">
        <f t="shared" ca="1" si="54"/>
        <v>0</v>
      </c>
      <c r="L75" s="94" t="b">
        <f t="shared" ca="1" si="54"/>
        <v>0</v>
      </c>
      <c r="M75" s="95" t="b">
        <f t="shared" ca="1" si="54"/>
        <v>0</v>
      </c>
      <c r="N75" s="93" t="b">
        <f t="shared" ref="N75" ca="1" si="142">IFERROR(INDEX(IF($B75,MeaningfulAssetDoS,
  IF($C75,MeaningfulSharingActorDoS,
  IF($D75,MeaningfulSharedNonAssetDataDoS,
  IF($E75,MeaningfulSharedConnectionDoS,FALSE)))),
  IF($B75,$G75,$F75),
  IF($B75,N$3,N$1)),
FALSE)</f>
        <v>0</v>
      </c>
      <c r="O75" s="94" t="b">
        <f t="shared" ca="1" si="104"/>
        <v>0</v>
      </c>
      <c r="P75" s="95" t="b">
        <f t="shared" ca="1" si="104"/>
        <v>0</v>
      </c>
      <c r="R75" s="22">
        <f t="shared" si="135"/>
        <v>74</v>
      </c>
      <c r="S75" s="22" t="str">
        <f t="shared" ca="1" si="120"/>
        <v/>
      </c>
      <c r="T75" s="22">
        <f t="shared" ca="1" si="120"/>
        <v>0</v>
      </c>
      <c r="U75" s="22" t="b">
        <f t="shared" ca="1" si="136"/>
        <v>1</v>
      </c>
      <c r="V75" s="22" t="b">
        <f t="shared" ca="1" si="137"/>
        <v>0</v>
      </c>
      <c r="X75" s="118"/>
      <c r="Y75" s="119"/>
      <c r="Z75" s="120"/>
      <c r="AA75" s="118"/>
      <c r="AB75" s="119"/>
      <c r="AC75" s="120"/>
    </row>
    <row r="76" spans="1:29" ht="16">
      <c r="A76" s="48">
        <f>ROW()</f>
        <v>76</v>
      </c>
      <c r="B76" s="48" t="b">
        <f t="shared" ca="1" si="124"/>
        <v>0</v>
      </c>
      <c r="C76" s="48" t="b">
        <f t="shared" ca="1" si="124"/>
        <v>0</v>
      </c>
      <c r="D76" s="48" t="b">
        <f t="shared" ca="1" si="124"/>
        <v>0</v>
      </c>
      <c r="E76" s="48" t="b">
        <f t="shared" ca="1" si="124"/>
        <v>0</v>
      </c>
      <c r="F76" s="88">
        <f t="shared" ca="1" si="131"/>
        <v>0</v>
      </c>
      <c r="G76" s="22">
        <f t="shared" ca="1" si="132"/>
        <v>0</v>
      </c>
      <c r="H76" s="90" t="str">
        <f t="shared" ca="1" si="133"/>
        <v/>
      </c>
      <c r="I76" s="222"/>
      <c r="J76" s="223"/>
      <c r="K76" s="50" t="b">
        <f t="shared" ca="1" si="56"/>
        <v>0</v>
      </c>
      <c r="L76" s="96" t="b">
        <f t="shared" ca="1" si="56"/>
        <v>0</v>
      </c>
      <c r="M76" s="97" t="b">
        <f t="shared" ca="1" si="56"/>
        <v>0</v>
      </c>
      <c r="N76" s="50" t="b">
        <f t="shared" ref="N76" ca="1" si="143">IFERROR(INDEX(IF($B76,MeaningfulAssetDoS,
  IF($C76,MeaningfulSharingActorDoS,
  IF($D76,MeaningfulSharedNonAssetDataDoS,
  IF($E76,MeaningfulSharedConnectionDoS,FALSE)))),
  IF($B76,$G76,$F76),
  IF($B76,N$3,N$2)),
FALSE)</f>
        <v>0</v>
      </c>
      <c r="O76" s="96" t="b">
        <f t="shared" ca="1" si="105"/>
        <v>0</v>
      </c>
      <c r="P76" s="97" t="b">
        <f t="shared" ca="1" si="105"/>
        <v>0</v>
      </c>
      <c r="R76" s="22">
        <f t="shared" si="135"/>
        <v>75</v>
      </c>
      <c r="S76" s="22" t="str">
        <f t="shared" ca="1" si="120"/>
        <v/>
      </c>
      <c r="T76" s="22" t="str">
        <f t="shared" ca="1" si="120"/>
        <v/>
      </c>
      <c r="U76" s="22" t="b">
        <f t="shared" ca="1" si="136"/>
        <v>1</v>
      </c>
      <c r="V76" s="22" t="b">
        <f t="shared" ca="1" si="137"/>
        <v>1</v>
      </c>
      <c r="X76" s="121"/>
      <c r="Y76" s="122"/>
      <c r="Z76" s="123"/>
      <c r="AA76" s="121"/>
      <c r="AB76" s="122"/>
      <c r="AC76" s="123"/>
    </row>
    <row r="77" spans="1:29" ht="16">
      <c r="A77" s="48">
        <f>ROW()</f>
        <v>77</v>
      </c>
      <c r="B77" s="48" t="b">
        <f t="shared" ca="1" si="124"/>
        <v>0</v>
      </c>
      <c r="C77" s="48" t="b">
        <f t="shared" ca="1" si="124"/>
        <v>0</v>
      </c>
      <c r="D77" s="48" t="b">
        <f t="shared" ca="1" si="124"/>
        <v>0</v>
      </c>
      <c r="E77" s="48" t="b">
        <f t="shared" ca="1" si="124"/>
        <v>0</v>
      </c>
      <c r="F77" s="88">
        <f t="shared" ca="1" si="131"/>
        <v>0</v>
      </c>
      <c r="G77" s="22">
        <f t="shared" ca="1" si="132"/>
        <v>0</v>
      </c>
      <c r="H77" s="90" t="str">
        <f t="shared" ca="1" si="133"/>
        <v/>
      </c>
      <c r="I77" s="220" t="str">
        <f t="shared" ref="I77" ca="1" si="144">IFERROR(INDEX(IF($B77,AssetName,
  IF($C77,SharingActorName,
  IF($D77,SharedNonAssetDataName,
  IF($E77,SharedConnectionName,"")))),$F77),"")</f>
        <v/>
      </c>
      <c r="J77" s="221"/>
      <c r="K77" s="93" t="b">
        <f t="shared" ca="1" si="54"/>
        <v>0</v>
      </c>
      <c r="L77" s="94" t="b">
        <f t="shared" ca="1" si="54"/>
        <v>0</v>
      </c>
      <c r="M77" s="95" t="b">
        <f t="shared" ca="1" si="54"/>
        <v>0</v>
      </c>
      <c r="N77" s="93" t="b">
        <f t="shared" ref="N77" ca="1" si="145">IFERROR(INDEX(IF($B77,MeaningfulAssetDoS,
  IF($C77,MeaningfulSharingActorDoS,
  IF($D77,MeaningfulSharedNonAssetDataDoS,
  IF($E77,MeaningfulSharedConnectionDoS,FALSE)))),
  IF($B77,$G77,$F77),
  IF($B77,N$3,N$1)),
FALSE)</f>
        <v>0</v>
      </c>
      <c r="O77" s="94" t="b">
        <f t="shared" ca="1" si="104"/>
        <v>0</v>
      </c>
      <c r="P77" s="95" t="b">
        <f t="shared" ca="1" si="104"/>
        <v>0</v>
      </c>
      <c r="R77" s="22">
        <f t="shared" si="135"/>
        <v>76</v>
      </c>
      <c r="S77" s="22" t="str">
        <f t="shared" ca="1" si="120"/>
        <v/>
      </c>
      <c r="T77" s="22">
        <f t="shared" ca="1" si="120"/>
        <v>0</v>
      </c>
      <c r="U77" s="22" t="b">
        <f t="shared" ca="1" si="136"/>
        <v>1</v>
      </c>
      <c r="V77" s="22" t="b">
        <f t="shared" ca="1" si="137"/>
        <v>0</v>
      </c>
      <c r="X77" s="118"/>
      <c r="Y77" s="119"/>
      <c r="Z77" s="120"/>
      <c r="AA77" s="118"/>
      <c r="AB77" s="119"/>
      <c r="AC77" s="120"/>
    </row>
    <row r="78" spans="1:29" ht="16">
      <c r="A78" s="48">
        <f>ROW()</f>
        <v>78</v>
      </c>
      <c r="B78" s="48" t="b">
        <f t="shared" ca="1" si="124"/>
        <v>0</v>
      </c>
      <c r="C78" s="48" t="b">
        <f t="shared" ca="1" si="124"/>
        <v>0</v>
      </c>
      <c r="D78" s="48" t="b">
        <f t="shared" ca="1" si="124"/>
        <v>0</v>
      </c>
      <c r="E78" s="48" t="b">
        <f t="shared" ca="1" si="124"/>
        <v>0</v>
      </c>
      <c r="F78" s="88">
        <f t="shared" ca="1" si="131"/>
        <v>0</v>
      </c>
      <c r="G78" s="22">
        <f t="shared" ca="1" si="132"/>
        <v>0</v>
      </c>
      <c r="H78" s="90" t="str">
        <f t="shared" ca="1" si="133"/>
        <v/>
      </c>
      <c r="I78" s="222"/>
      <c r="J78" s="223"/>
      <c r="K78" s="50" t="b">
        <f t="shared" ca="1" si="56"/>
        <v>0</v>
      </c>
      <c r="L78" s="96" t="b">
        <f t="shared" ca="1" si="56"/>
        <v>0</v>
      </c>
      <c r="M78" s="97" t="b">
        <f t="shared" ca="1" si="56"/>
        <v>0</v>
      </c>
      <c r="N78" s="50" t="b">
        <f t="shared" ref="N78" ca="1" si="146">IFERROR(INDEX(IF($B78,MeaningfulAssetDoS,
  IF($C78,MeaningfulSharingActorDoS,
  IF($D78,MeaningfulSharedNonAssetDataDoS,
  IF($E78,MeaningfulSharedConnectionDoS,FALSE)))),
  IF($B78,$G78,$F78),
  IF($B78,N$3,N$2)),
FALSE)</f>
        <v>0</v>
      </c>
      <c r="O78" s="96" t="b">
        <f t="shared" ca="1" si="105"/>
        <v>0</v>
      </c>
      <c r="P78" s="97" t="b">
        <f t="shared" ca="1" si="105"/>
        <v>0</v>
      </c>
      <c r="R78" s="22">
        <f t="shared" si="135"/>
        <v>77</v>
      </c>
      <c r="S78" s="22" t="str">
        <f t="shared" ca="1" si="120"/>
        <v/>
      </c>
      <c r="T78" s="22" t="str">
        <f t="shared" ca="1" si="120"/>
        <v/>
      </c>
      <c r="U78" s="22" t="b">
        <f t="shared" ca="1" si="136"/>
        <v>1</v>
      </c>
      <c r="V78" s="22" t="b">
        <f t="shared" ca="1" si="137"/>
        <v>1</v>
      </c>
      <c r="X78" s="121"/>
      <c r="Y78" s="122"/>
      <c r="Z78" s="123"/>
      <c r="AA78" s="121"/>
      <c r="AB78" s="122"/>
      <c r="AC78" s="123"/>
    </row>
    <row r="79" spans="1:29" ht="16">
      <c r="A79" s="48">
        <f>ROW()</f>
        <v>79</v>
      </c>
      <c r="B79" s="48" t="b">
        <f t="shared" ca="1" si="124"/>
        <v>0</v>
      </c>
      <c r="C79" s="48" t="b">
        <f t="shared" ca="1" si="124"/>
        <v>0</v>
      </c>
      <c r="D79" s="48" t="b">
        <f t="shared" ca="1" si="124"/>
        <v>0</v>
      </c>
      <c r="E79" s="48" t="b">
        <f t="shared" ca="1" si="124"/>
        <v>0</v>
      </c>
      <c r="F79" s="88">
        <f t="shared" ca="1" si="131"/>
        <v>0</v>
      </c>
      <c r="G79" s="22">
        <f t="shared" ca="1" si="132"/>
        <v>0</v>
      </c>
      <c r="H79" s="90" t="str">
        <f t="shared" ca="1" si="133"/>
        <v/>
      </c>
      <c r="I79" s="220" t="str">
        <f t="shared" ref="I79" ca="1" si="147">IFERROR(INDEX(IF($B79,AssetName,
  IF($C79,SharingActorName,
  IF($D79,SharedNonAssetDataName,
  IF($E79,SharedConnectionName,"")))),$F79),"")</f>
        <v/>
      </c>
      <c r="J79" s="221"/>
      <c r="K79" s="93" t="b">
        <f t="shared" ca="1" si="54"/>
        <v>0</v>
      </c>
      <c r="L79" s="94" t="b">
        <f t="shared" ca="1" si="54"/>
        <v>0</v>
      </c>
      <c r="M79" s="95" t="b">
        <f t="shared" ca="1" si="54"/>
        <v>0</v>
      </c>
      <c r="N79" s="93" t="b">
        <f t="shared" ref="N79" ca="1" si="148">IFERROR(INDEX(IF($B79,MeaningfulAssetDoS,
  IF($C79,MeaningfulSharingActorDoS,
  IF($D79,MeaningfulSharedNonAssetDataDoS,
  IF($E79,MeaningfulSharedConnectionDoS,FALSE)))),
  IF($B79,$G79,$F79),
  IF($B79,N$3,N$1)),
FALSE)</f>
        <v>0</v>
      </c>
      <c r="O79" s="94" t="b">
        <f t="shared" ca="1" si="104"/>
        <v>0</v>
      </c>
      <c r="P79" s="95" t="b">
        <f t="shared" ca="1" si="104"/>
        <v>0</v>
      </c>
      <c r="R79" s="22">
        <f t="shared" si="135"/>
        <v>78</v>
      </c>
      <c r="S79" s="22" t="str">
        <f t="shared" ca="1" si="120"/>
        <v/>
      </c>
      <c r="T79" s="22">
        <f t="shared" ca="1" si="120"/>
        <v>0</v>
      </c>
      <c r="U79" s="22" t="b">
        <f t="shared" ca="1" si="136"/>
        <v>1</v>
      </c>
      <c r="V79" s="22" t="b">
        <f t="shared" ca="1" si="137"/>
        <v>0</v>
      </c>
      <c r="X79" s="118"/>
      <c r="Y79" s="119"/>
      <c r="Z79" s="120"/>
      <c r="AA79" s="118"/>
      <c r="AB79" s="119"/>
      <c r="AC79" s="120"/>
    </row>
    <row r="80" spans="1:29" ht="16">
      <c r="A80" s="48">
        <f>ROW()</f>
        <v>80</v>
      </c>
      <c r="B80" s="48" t="b">
        <f t="shared" ca="1" si="124"/>
        <v>0</v>
      </c>
      <c r="C80" s="48" t="b">
        <f t="shared" ca="1" si="124"/>
        <v>0</v>
      </c>
      <c r="D80" s="48" t="b">
        <f t="shared" ca="1" si="124"/>
        <v>0</v>
      </c>
      <c r="E80" s="48" t="b">
        <f t="shared" ca="1" si="124"/>
        <v>0</v>
      </c>
      <c r="F80" s="88">
        <f t="shared" ca="1" si="131"/>
        <v>0</v>
      </c>
      <c r="G80" s="22">
        <f t="shared" ca="1" si="132"/>
        <v>0</v>
      </c>
      <c r="H80" s="90" t="str">
        <f t="shared" ca="1" si="133"/>
        <v/>
      </c>
      <c r="I80" s="222"/>
      <c r="J80" s="223"/>
      <c r="K80" s="50" t="b">
        <f t="shared" ca="1" si="56"/>
        <v>0</v>
      </c>
      <c r="L80" s="96" t="b">
        <f t="shared" ca="1" si="56"/>
        <v>0</v>
      </c>
      <c r="M80" s="97" t="b">
        <f t="shared" ca="1" si="56"/>
        <v>0</v>
      </c>
      <c r="N80" s="50" t="b">
        <f t="shared" ref="N80" ca="1" si="149">IFERROR(INDEX(IF($B80,MeaningfulAssetDoS,
  IF($C80,MeaningfulSharingActorDoS,
  IF($D80,MeaningfulSharedNonAssetDataDoS,
  IF($E80,MeaningfulSharedConnectionDoS,FALSE)))),
  IF($B80,$G80,$F80),
  IF($B80,N$3,N$2)),
FALSE)</f>
        <v>0</v>
      </c>
      <c r="O80" s="96" t="b">
        <f t="shared" ca="1" si="105"/>
        <v>0</v>
      </c>
      <c r="P80" s="97" t="b">
        <f t="shared" ca="1" si="105"/>
        <v>0</v>
      </c>
      <c r="R80" s="22">
        <f t="shared" si="135"/>
        <v>79</v>
      </c>
      <c r="S80" s="22" t="str">
        <f t="shared" ca="1" si="120"/>
        <v/>
      </c>
      <c r="T80" s="22" t="str">
        <f t="shared" ca="1" si="120"/>
        <v/>
      </c>
      <c r="U80" s="22" t="b">
        <f t="shared" ca="1" si="136"/>
        <v>1</v>
      </c>
      <c r="V80" s="22" t="b">
        <f t="shared" ca="1" si="137"/>
        <v>1</v>
      </c>
      <c r="X80" s="121"/>
      <c r="Y80" s="122"/>
      <c r="Z80" s="123"/>
      <c r="AA80" s="121"/>
      <c r="AB80" s="122"/>
      <c r="AC80" s="123"/>
    </row>
    <row r="81" spans="1:29" ht="16">
      <c r="A81" s="48">
        <f>ROW()</f>
        <v>81</v>
      </c>
      <c r="B81" s="48" t="b">
        <f t="shared" ca="1" si="124"/>
        <v>0</v>
      </c>
      <c r="C81" s="48" t="b">
        <f t="shared" ca="1" si="124"/>
        <v>0</v>
      </c>
      <c r="D81" s="48" t="b">
        <f t="shared" ca="1" si="124"/>
        <v>0</v>
      </c>
      <c r="E81" s="48" t="b">
        <f t="shared" ca="1" si="124"/>
        <v>0</v>
      </c>
      <c r="F81" s="88">
        <f t="shared" ca="1" si="131"/>
        <v>0</v>
      </c>
      <c r="G81" s="22">
        <f t="shared" ca="1" si="132"/>
        <v>0</v>
      </c>
      <c r="H81" s="90" t="str">
        <f t="shared" ca="1" si="133"/>
        <v/>
      </c>
      <c r="I81" s="220" t="str">
        <f t="shared" ref="I81" ca="1" si="150">IFERROR(INDEX(IF($B81,AssetName,
  IF($C81,SharingActorName,
  IF($D81,SharedNonAssetDataName,
  IF($E81,SharedConnectionName,"")))),$F81),"")</f>
        <v/>
      </c>
      <c r="J81" s="221"/>
      <c r="K81" s="93" t="b">
        <f t="shared" ca="1" si="54"/>
        <v>0</v>
      </c>
      <c r="L81" s="94" t="b">
        <f t="shared" ca="1" si="54"/>
        <v>0</v>
      </c>
      <c r="M81" s="95" t="b">
        <f t="shared" ca="1" si="54"/>
        <v>0</v>
      </c>
      <c r="N81" s="93" t="b">
        <f t="shared" ref="N81" ca="1" si="151">IFERROR(INDEX(IF($B81,MeaningfulAssetDoS,
  IF($C81,MeaningfulSharingActorDoS,
  IF($D81,MeaningfulSharedNonAssetDataDoS,
  IF($E81,MeaningfulSharedConnectionDoS,FALSE)))),
  IF($B81,$G81,$F81),
  IF($B81,N$3,N$1)),
FALSE)</f>
        <v>0</v>
      </c>
      <c r="O81" s="94" t="b">
        <f t="shared" ca="1" si="104"/>
        <v>0</v>
      </c>
      <c r="P81" s="95" t="b">
        <f t="shared" ca="1" si="104"/>
        <v>0</v>
      </c>
      <c r="R81" s="22">
        <f t="shared" si="135"/>
        <v>80</v>
      </c>
      <c r="S81" s="22" t="str">
        <f t="shared" ca="1" si="120"/>
        <v/>
      </c>
      <c r="T81" s="22">
        <f t="shared" ca="1" si="120"/>
        <v>0</v>
      </c>
      <c r="U81" s="22" t="b">
        <f t="shared" ca="1" si="136"/>
        <v>1</v>
      </c>
      <c r="V81" s="22" t="b">
        <f t="shared" ca="1" si="137"/>
        <v>0</v>
      </c>
      <c r="X81" s="118"/>
      <c r="Y81" s="119"/>
      <c r="Z81" s="120"/>
      <c r="AA81" s="118"/>
      <c r="AB81" s="119"/>
      <c r="AC81" s="120"/>
    </row>
    <row r="82" spans="1:29" ht="16">
      <c r="A82" s="48">
        <f>ROW()</f>
        <v>82</v>
      </c>
      <c r="B82" s="48" t="b">
        <f t="shared" ca="1" si="124"/>
        <v>0</v>
      </c>
      <c r="C82" s="48" t="b">
        <f t="shared" ca="1" si="124"/>
        <v>0</v>
      </c>
      <c r="D82" s="48" t="b">
        <f t="shared" ca="1" si="124"/>
        <v>0</v>
      </c>
      <c r="E82" s="48" t="b">
        <f t="shared" ca="1" si="124"/>
        <v>0</v>
      </c>
      <c r="F82" s="88">
        <f t="shared" ca="1" si="131"/>
        <v>0</v>
      </c>
      <c r="G82" s="22">
        <f t="shared" ca="1" si="132"/>
        <v>0</v>
      </c>
      <c r="H82" s="90" t="str">
        <f t="shared" ca="1" si="133"/>
        <v/>
      </c>
      <c r="I82" s="222"/>
      <c r="J82" s="223"/>
      <c r="K82" s="50" t="b">
        <f t="shared" ca="1" si="56"/>
        <v>0</v>
      </c>
      <c r="L82" s="96" t="b">
        <f t="shared" ca="1" si="56"/>
        <v>0</v>
      </c>
      <c r="M82" s="97" t="b">
        <f t="shared" ca="1" si="56"/>
        <v>0</v>
      </c>
      <c r="N82" s="50" t="b">
        <f t="shared" ref="N82" ca="1" si="152">IFERROR(INDEX(IF($B82,MeaningfulAssetDoS,
  IF($C82,MeaningfulSharingActorDoS,
  IF($D82,MeaningfulSharedNonAssetDataDoS,
  IF($E82,MeaningfulSharedConnectionDoS,FALSE)))),
  IF($B82,$G82,$F82),
  IF($B82,N$3,N$2)),
FALSE)</f>
        <v>0</v>
      </c>
      <c r="O82" s="96" t="b">
        <f t="shared" ca="1" si="105"/>
        <v>0</v>
      </c>
      <c r="P82" s="97" t="b">
        <f t="shared" ca="1" si="105"/>
        <v>0</v>
      </c>
      <c r="R82" s="22">
        <f t="shared" si="135"/>
        <v>81</v>
      </c>
      <c r="S82" s="22" t="str">
        <f t="shared" ca="1" si="120"/>
        <v/>
      </c>
      <c r="T82" s="22" t="str">
        <f t="shared" ca="1" si="120"/>
        <v/>
      </c>
      <c r="U82" s="22" t="b">
        <f t="shared" ca="1" si="136"/>
        <v>1</v>
      </c>
      <c r="V82" s="22" t="b">
        <f t="shared" ca="1" si="137"/>
        <v>1</v>
      </c>
      <c r="X82" s="121"/>
      <c r="Y82" s="122"/>
      <c r="Z82" s="123"/>
      <c r="AA82" s="121"/>
      <c r="AB82" s="122"/>
      <c r="AC82" s="123"/>
    </row>
    <row r="83" spans="1:29" ht="16">
      <c r="A83" s="48">
        <f>ROW()</f>
        <v>83</v>
      </c>
      <c r="B83" s="48" t="b">
        <f t="shared" ca="1" si="124"/>
        <v>0</v>
      </c>
      <c r="C83" s="48" t="b">
        <f t="shared" ca="1" si="124"/>
        <v>0</v>
      </c>
      <c r="D83" s="48" t="b">
        <f t="shared" ca="1" si="124"/>
        <v>0</v>
      </c>
      <c r="E83" s="48" t="b">
        <f t="shared" ca="1" si="124"/>
        <v>0</v>
      </c>
      <c r="F83" s="88">
        <f t="shared" ca="1" si="131"/>
        <v>0</v>
      </c>
      <c r="G83" s="22">
        <f t="shared" ca="1" si="132"/>
        <v>0</v>
      </c>
      <c r="H83" s="90" t="str">
        <f t="shared" ca="1" si="133"/>
        <v/>
      </c>
      <c r="I83" s="220" t="str">
        <f t="shared" ref="I83" ca="1" si="153">IFERROR(INDEX(IF($B83,AssetName,
  IF($C83,SharingActorName,
  IF($D83,SharedNonAssetDataName,
  IF($E83,SharedConnectionName,"")))),$F83),"")</f>
        <v/>
      </c>
      <c r="J83" s="221"/>
      <c r="K83" s="93" t="b">
        <f t="shared" ca="1" si="54"/>
        <v>0</v>
      </c>
      <c r="L83" s="94" t="b">
        <f t="shared" ca="1" si="54"/>
        <v>0</v>
      </c>
      <c r="M83" s="95" t="b">
        <f t="shared" ca="1" si="54"/>
        <v>0</v>
      </c>
      <c r="N83" s="93" t="b">
        <f t="shared" ref="N83" ca="1" si="154">IFERROR(INDEX(IF($B83,MeaningfulAssetDoS,
  IF($C83,MeaningfulSharingActorDoS,
  IF($D83,MeaningfulSharedNonAssetDataDoS,
  IF($E83,MeaningfulSharedConnectionDoS,FALSE)))),
  IF($B83,$G83,$F83),
  IF($B83,N$3,N$1)),
FALSE)</f>
        <v>0</v>
      </c>
      <c r="O83" s="94" t="b">
        <f t="shared" ca="1" si="104"/>
        <v>0</v>
      </c>
      <c r="P83" s="95" t="b">
        <f t="shared" ca="1" si="104"/>
        <v>0</v>
      </c>
      <c r="R83" s="22">
        <f t="shared" si="135"/>
        <v>82</v>
      </c>
      <c r="S83" s="22" t="str">
        <f t="shared" ca="1" si="120"/>
        <v/>
      </c>
      <c r="T83" s="22">
        <f t="shared" ca="1" si="120"/>
        <v>0</v>
      </c>
      <c r="U83" s="22" t="b">
        <f t="shared" ca="1" si="136"/>
        <v>1</v>
      </c>
      <c r="V83" s="22" t="b">
        <f t="shared" ca="1" si="137"/>
        <v>0</v>
      </c>
      <c r="X83" s="118"/>
      <c r="Y83" s="119"/>
      <c r="Z83" s="120"/>
      <c r="AA83" s="118"/>
      <c r="AB83" s="119"/>
      <c r="AC83" s="120"/>
    </row>
    <row r="84" spans="1:29" ht="16">
      <c r="A84" s="48">
        <f>ROW()</f>
        <v>84</v>
      </c>
      <c r="B84" s="48" t="b">
        <f t="shared" ca="1" si="124"/>
        <v>0</v>
      </c>
      <c r="C84" s="48" t="b">
        <f t="shared" ca="1" si="124"/>
        <v>0</v>
      </c>
      <c r="D84" s="48" t="b">
        <f t="shared" ca="1" si="124"/>
        <v>0</v>
      </c>
      <c r="E84" s="48" t="b">
        <f t="shared" ca="1" si="124"/>
        <v>0</v>
      </c>
      <c r="F84" s="88">
        <f t="shared" ca="1" si="131"/>
        <v>0</v>
      </c>
      <c r="G84" s="22">
        <f t="shared" ca="1" si="132"/>
        <v>0</v>
      </c>
      <c r="H84" s="90" t="str">
        <f t="shared" ca="1" si="133"/>
        <v/>
      </c>
      <c r="I84" s="222"/>
      <c r="J84" s="223"/>
      <c r="K84" s="50" t="b">
        <f t="shared" ca="1" si="56"/>
        <v>0</v>
      </c>
      <c r="L84" s="96" t="b">
        <f t="shared" ca="1" si="56"/>
        <v>0</v>
      </c>
      <c r="M84" s="97" t="b">
        <f t="shared" ca="1" si="56"/>
        <v>0</v>
      </c>
      <c r="N84" s="50" t="b">
        <f t="shared" ref="N84" ca="1" si="155">IFERROR(INDEX(IF($B84,MeaningfulAssetDoS,
  IF($C84,MeaningfulSharingActorDoS,
  IF($D84,MeaningfulSharedNonAssetDataDoS,
  IF($E84,MeaningfulSharedConnectionDoS,FALSE)))),
  IF($B84,$G84,$F84),
  IF($B84,N$3,N$2)),
FALSE)</f>
        <v>0</v>
      </c>
      <c r="O84" s="96" t="b">
        <f t="shared" ca="1" si="105"/>
        <v>0</v>
      </c>
      <c r="P84" s="97" t="b">
        <f t="shared" ca="1" si="105"/>
        <v>0</v>
      </c>
      <c r="R84" s="22">
        <f t="shared" si="135"/>
        <v>83</v>
      </c>
      <c r="S84" s="22" t="str">
        <f t="shared" ca="1" si="120"/>
        <v/>
      </c>
      <c r="T84" s="22" t="str">
        <f t="shared" ca="1" si="120"/>
        <v/>
      </c>
      <c r="U84" s="22" t="b">
        <f t="shared" ca="1" si="136"/>
        <v>1</v>
      </c>
      <c r="V84" s="22" t="b">
        <f t="shared" ca="1" si="137"/>
        <v>1</v>
      </c>
      <c r="X84" s="121"/>
      <c r="Y84" s="122"/>
      <c r="Z84" s="123"/>
      <c r="AA84" s="121"/>
      <c r="AB84" s="122"/>
      <c r="AC84" s="123"/>
    </row>
    <row r="85" spans="1:29" ht="16">
      <c r="A85" s="48">
        <f>ROW()</f>
        <v>85</v>
      </c>
      <c r="B85" s="48" t="b">
        <f t="shared" ca="1" si="124"/>
        <v>0</v>
      </c>
      <c r="C85" s="48" t="b">
        <f t="shared" ca="1" si="124"/>
        <v>0</v>
      </c>
      <c r="D85" s="48" t="b">
        <f t="shared" ca="1" si="124"/>
        <v>0</v>
      </c>
      <c r="E85" s="48" t="b">
        <f t="shared" ca="1" si="124"/>
        <v>0</v>
      </c>
      <c r="F85" s="88">
        <f t="shared" ca="1" si="131"/>
        <v>0</v>
      </c>
      <c r="G85" s="22">
        <f t="shared" ca="1" si="132"/>
        <v>0</v>
      </c>
      <c r="H85" s="90" t="str">
        <f t="shared" ca="1" si="133"/>
        <v/>
      </c>
      <c r="I85" s="220" t="str">
        <f t="shared" ref="I85" ca="1" si="156">IFERROR(INDEX(IF($B85,AssetName,
  IF($C85,SharingActorName,
  IF($D85,SharedNonAssetDataName,
  IF($E85,SharedConnectionName,"")))),$F85),"")</f>
        <v/>
      </c>
      <c r="J85" s="221"/>
      <c r="K85" s="93" t="b">
        <f t="shared" ca="1" si="54"/>
        <v>0</v>
      </c>
      <c r="L85" s="94" t="b">
        <f t="shared" ca="1" si="54"/>
        <v>0</v>
      </c>
      <c r="M85" s="95" t="b">
        <f t="shared" ca="1" si="54"/>
        <v>0</v>
      </c>
      <c r="N85" s="93" t="b">
        <f t="shared" ref="N85" ca="1" si="157">IFERROR(INDEX(IF($B85,MeaningfulAssetDoS,
  IF($C85,MeaningfulSharingActorDoS,
  IF($D85,MeaningfulSharedNonAssetDataDoS,
  IF($E85,MeaningfulSharedConnectionDoS,FALSE)))),
  IF($B85,$G85,$F85),
  IF($B85,N$3,N$1)),
FALSE)</f>
        <v>0</v>
      </c>
      <c r="O85" s="94" t="b">
        <f t="shared" ca="1" si="104"/>
        <v>0</v>
      </c>
      <c r="P85" s="95" t="b">
        <f t="shared" ca="1" si="104"/>
        <v>0</v>
      </c>
      <c r="R85" s="22">
        <f t="shared" si="135"/>
        <v>84</v>
      </c>
      <c r="S85" s="22" t="str">
        <f t="shared" ca="1" si="120"/>
        <v/>
      </c>
      <c r="T85" s="22">
        <f t="shared" ca="1" si="120"/>
        <v>0</v>
      </c>
      <c r="U85" s="22" t="b">
        <f t="shared" ca="1" si="136"/>
        <v>1</v>
      </c>
      <c r="V85" s="22" t="b">
        <f t="shared" ca="1" si="137"/>
        <v>0</v>
      </c>
      <c r="X85" s="118"/>
      <c r="Y85" s="119"/>
      <c r="Z85" s="120"/>
      <c r="AA85" s="118"/>
      <c r="AB85" s="119"/>
      <c r="AC85" s="120"/>
    </row>
    <row r="86" spans="1:29" ht="16">
      <c r="A86" s="48">
        <f>ROW()</f>
        <v>86</v>
      </c>
      <c r="B86" s="48" t="b">
        <f t="shared" ca="1" si="124"/>
        <v>0</v>
      </c>
      <c r="C86" s="48" t="b">
        <f t="shared" ca="1" si="124"/>
        <v>0</v>
      </c>
      <c r="D86" s="48" t="b">
        <f t="shared" ca="1" si="124"/>
        <v>0</v>
      </c>
      <c r="E86" s="48" t="b">
        <f t="shared" ca="1" si="124"/>
        <v>0</v>
      </c>
      <c r="F86" s="88">
        <f t="shared" ca="1" si="131"/>
        <v>0</v>
      </c>
      <c r="G86" s="22">
        <f t="shared" ca="1" si="132"/>
        <v>0</v>
      </c>
      <c r="H86" s="90" t="str">
        <f t="shared" ca="1" si="133"/>
        <v/>
      </c>
      <c r="I86" s="222"/>
      <c r="J86" s="223"/>
      <c r="K86" s="50" t="b">
        <f t="shared" ca="1" si="56"/>
        <v>0</v>
      </c>
      <c r="L86" s="96" t="b">
        <f t="shared" ca="1" si="56"/>
        <v>0</v>
      </c>
      <c r="M86" s="97" t="b">
        <f t="shared" ca="1" si="56"/>
        <v>0</v>
      </c>
      <c r="N86" s="50" t="b">
        <f t="shared" ref="N86" ca="1" si="158">IFERROR(INDEX(IF($B86,MeaningfulAssetDoS,
  IF($C86,MeaningfulSharingActorDoS,
  IF($D86,MeaningfulSharedNonAssetDataDoS,
  IF($E86,MeaningfulSharedConnectionDoS,FALSE)))),
  IF($B86,$G86,$F86),
  IF($B86,N$3,N$2)),
FALSE)</f>
        <v>0</v>
      </c>
      <c r="O86" s="96" t="b">
        <f t="shared" ca="1" si="105"/>
        <v>0</v>
      </c>
      <c r="P86" s="97" t="b">
        <f t="shared" ca="1" si="105"/>
        <v>0</v>
      </c>
      <c r="R86" s="22">
        <f t="shared" si="135"/>
        <v>85</v>
      </c>
      <c r="S86" s="22" t="str">
        <f t="shared" ca="1" si="120"/>
        <v/>
      </c>
      <c r="T86" s="22" t="str">
        <f t="shared" ca="1" si="120"/>
        <v/>
      </c>
      <c r="U86" s="22" t="b">
        <f t="shared" ca="1" si="136"/>
        <v>1</v>
      </c>
      <c r="V86" s="22" t="b">
        <f t="shared" ca="1" si="137"/>
        <v>1</v>
      </c>
      <c r="X86" s="121"/>
      <c r="Y86" s="122"/>
      <c r="Z86" s="123"/>
      <c r="AA86" s="121"/>
      <c r="AB86" s="122"/>
      <c r="AC86" s="123"/>
    </row>
    <row r="87" spans="1:29" ht="16">
      <c r="A87" s="48">
        <f>ROW()</f>
        <v>87</v>
      </c>
      <c r="B87" s="48" t="b">
        <f t="shared" ca="1" si="124"/>
        <v>0</v>
      </c>
      <c r="C87" s="48" t="b">
        <f t="shared" ca="1" si="124"/>
        <v>0</v>
      </c>
      <c r="D87" s="48" t="b">
        <f t="shared" ca="1" si="124"/>
        <v>0</v>
      </c>
      <c r="E87" s="48" t="b">
        <f t="shared" ca="1" si="124"/>
        <v>0</v>
      </c>
      <c r="F87" s="88">
        <f t="shared" ca="1" si="131"/>
        <v>0</v>
      </c>
      <c r="G87" s="22">
        <f t="shared" ca="1" si="132"/>
        <v>0</v>
      </c>
      <c r="H87" s="90" t="str">
        <f t="shared" ca="1" si="133"/>
        <v/>
      </c>
      <c r="I87" s="220" t="str">
        <f t="shared" ref="I87" ca="1" si="159">IFERROR(INDEX(IF($B87,AssetName,
  IF($C87,SharingActorName,
  IF($D87,SharedNonAssetDataName,
  IF($E87,SharedConnectionName,"")))),$F87),"")</f>
        <v/>
      </c>
      <c r="J87" s="221"/>
      <c r="K87" s="93" t="b">
        <f t="shared" ca="1" si="54"/>
        <v>0</v>
      </c>
      <c r="L87" s="94" t="b">
        <f t="shared" ca="1" si="54"/>
        <v>0</v>
      </c>
      <c r="M87" s="95" t="b">
        <f t="shared" ca="1" si="54"/>
        <v>0</v>
      </c>
      <c r="N87" s="93" t="b">
        <f t="shared" ref="N87:P105" ca="1" si="160">IFERROR(INDEX(IF($B87,MeaningfulAssetDoS,
  IF($C87,MeaningfulSharingActorDoS,
  IF($D87,MeaningfulSharedNonAssetDataDoS,
  IF($E87,MeaningfulSharedConnectionDoS,FALSE)))),
  IF($B87,$G87,$F87),
  IF($B87,N$3,N$1)),
FALSE)</f>
        <v>0</v>
      </c>
      <c r="O87" s="94" t="b">
        <f t="shared" ca="1" si="160"/>
        <v>0</v>
      </c>
      <c r="P87" s="95" t="b">
        <f t="shared" ca="1" si="160"/>
        <v>0</v>
      </c>
      <c r="R87" s="22">
        <f t="shared" si="135"/>
        <v>86</v>
      </c>
      <c r="S87" s="22" t="str">
        <f t="shared" ca="1" si="120"/>
        <v/>
      </c>
      <c r="T87" s="22">
        <f t="shared" ca="1" si="120"/>
        <v>0</v>
      </c>
      <c r="U87" s="22" t="b">
        <f t="shared" ca="1" si="136"/>
        <v>1</v>
      </c>
      <c r="V87" s="22" t="b">
        <f t="shared" ca="1" si="137"/>
        <v>0</v>
      </c>
      <c r="X87" s="118"/>
      <c r="Y87" s="119"/>
      <c r="Z87" s="120"/>
      <c r="AA87" s="118"/>
      <c r="AB87" s="119"/>
      <c r="AC87" s="120"/>
    </row>
    <row r="88" spans="1:29" ht="16">
      <c r="A88" s="48">
        <f>ROW()</f>
        <v>88</v>
      </c>
      <c r="B88" s="48" t="b">
        <f t="shared" ref="B88:E106" ca="1" si="161">AND($A88&gt;=B$2,$A88&lt;=B$3)</f>
        <v>0</v>
      </c>
      <c r="C88" s="48" t="b">
        <f t="shared" ca="1" si="161"/>
        <v>0</v>
      </c>
      <c r="D88" s="48" t="b">
        <f t="shared" ca="1" si="161"/>
        <v>0</v>
      </c>
      <c r="E88" s="48" t="b">
        <f t="shared" ca="1" si="161"/>
        <v>0</v>
      </c>
      <c r="F88" s="88">
        <f t="shared" ca="1" si="131"/>
        <v>0</v>
      </c>
      <c r="G88" s="22">
        <f t="shared" ca="1" si="132"/>
        <v>0</v>
      </c>
      <c r="H88" s="90" t="str">
        <f t="shared" ca="1" si="133"/>
        <v/>
      </c>
      <c r="I88" s="222"/>
      <c r="J88" s="223"/>
      <c r="K88" s="50" t="b">
        <f t="shared" ca="1" si="56"/>
        <v>0</v>
      </c>
      <c r="L88" s="96" t="b">
        <f t="shared" ca="1" si="56"/>
        <v>0</v>
      </c>
      <c r="M88" s="97" t="b">
        <f t="shared" ca="1" si="56"/>
        <v>0</v>
      </c>
      <c r="N88" s="50" t="b">
        <f t="shared" ref="N88:P106" ca="1" si="162">IFERROR(INDEX(IF($B88,MeaningfulAssetDoS,
  IF($C88,MeaningfulSharingActorDoS,
  IF($D88,MeaningfulSharedNonAssetDataDoS,
  IF($E88,MeaningfulSharedConnectionDoS,FALSE)))),
  IF($B88,$G88,$F88),
  IF($B88,N$3,N$2)),
FALSE)</f>
        <v>0</v>
      </c>
      <c r="O88" s="96" t="b">
        <f t="shared" ca="1" si="162"/>
        <v>0</v>
      </c>
      <c r="P88" s="97" t="b">
        <f t="shared" ca="1" si="162"/>
        <v>0</v>
      </c>
      <c r="R88" s="22">
        <f t="shared" si="135"/>
        <v>87</v>
      </c>
      <c r="S88" s="22" t="str">
        <f t="shared" ca="1" si="120"/>
        <v/>
      </c>
      <c r="T88" s="22" t="str">
        <f t="shared" ca="1" si="120"/>
        <v/>
      </c>
      <c r="U88" s="22" t="b">
        <f t="shared" ca="1" si="136"/>
        <v>1</v>
      </c>
      <c r="V88" s="22" t="b">
        <f t="shared" ca="1" si="137"/>
        <v>1</v>
      </c>
      <c r="X88" s="121"/>
      <c r="Y88" s="122"/>
      <c r="Z88" s="123"/>
      <c r="AA88" s="121"/>
      <c r="AB88" s="122"/>
      <c r="AC88" s="123"/>
    </row>
    <row r="89" spans="1:29" ht="16">
      <c r="A89" s="48">
        <f>ROW()</f>
        <v>89</v>
      </c>
      <c r="B89" s="48" t="b">
        <f t="shared" ca="1" si="161"/>
        <v>0</v>
      </c>
      <c r="C89" s="48" t="b">
        <f t="shared" ca="1" si="161"/>
        <v>0</v>
      </c>
      <c r="D89" s="48" t="b">
        <f t="shared" ca="1" si="161"/>
        <v>0</v>
      </c>
      <c r="E89" s="48" t="b">
        <f t="shared" ca="1" si="161"/>
        <v>0</v>
      </c>
      <c r="F89" s="88">
        <f t="shared" ca="1" si="131"/>
        <v>0</v>
      </c>
      <c r="G89" s="22">
        <f t="shared" ca="1" si="132"/>
        <v>0</v>
      </c>
      <c r="H89" s="90" t="str">
        <f t="shared" ca="1" si="133"/>
        <v/>
      </c>
      <c r="I89" s="220" t="str">
        <f t="shared" ref="I89" ca="1" si="163">IFERROR(INDEX(IF($B89,AssetName,
  IF($C89,SharingActorName,
  IF($D89,SharedNonAssetDataName,
  IF($E89,SharedConnectionName,"")))),$F89),"")</f>
        <v/>
      </c>
      <c r="J89" s="221"/>
      <c r="K89" s="93" t="b">
        <f t="shared" ref="K89:M105" ca="1" si="164">IFERROR(INDEX(IF($B89,MeaningfulAssetElv,
  IF($C89,MeaningfulSharingActorElv,
  IF($D89,MeaningfulSharedNonAssetDataElv,
  IF($E89,MeaningfulSharedConnectionElv,FALSE)))),
  IF($B89,$G89,$F89),
  IF($B89,K$3,K$1)),
FALSE)</f>
        <v>0</v>
      </c>
      <c r="L89" s="94" t="b">
        <f t="shared" ca="1" si="164"/>
        <v>0</v>
      </c>
      <c r="M89" s="95" t="b">
        <f t="shared" ca="1" si="164"/>
        <v>0</v>
      </c>
      <c r="N89" s="93" t="b">
        <f t="shared" ref="N89" ca="1" si="165">IFERROR(INDEX(IF($B89,MeaningfulAssetDoS,
  IF($C89,MeaningfulSharingActorDoS,
  IF($D89,MeaningfulSharedNonAssetDataDoS,
  IF($E89,MeaningfulSharedConnectionDoS,FALSE)))),
  IF($B89,$G89,$F89),
  IF($B89,N$3,N$1)),
FALSE)</f>
        <v>0</v>
      </c>
      <c r="O89" s="94" t="b">
        <f t="shared" ca="1" si="160"/>
        <v>0</v>
      </c>
      <c r="P89" s="95" t="b">
        <f t="shared" ca="1" si="160"/>
        <v>0</v>
      </c>
      <c r="R89" s="22">
        <f t="shared" si="135"/>
        <v>88</v>
      </c>
      <c r="S89" s="22" t="str">
        <f t="shared" ca="1" si="120"/>
        <v/>
      </c>
      <c r="T89" s="22">
        <f t="shared" ca="1" si="120"/>
        <v>0</v>
      </c>
      <c r="U89" s="22" t="b">
        <f t="shared" ca="1" si="136"/>
        <v>1</v>
      </c>
      <c r="V89" s="22" t="b">
        <f t="shared" ca="1" si="137"/>
        <v>0</v>
      </c>
      <c r="X89" s="118"/>
      <c r="Y89" s="119"/>
      <c r="Z89" s="120"/>
      <c r="AA89" s="118"/>
      <c r="AB89" s="119"/>
      <c r="AC89" s="120"/>
    </row>
    <row r="90" spans="1:29" ht="16">
      <c r="A90" s="48">
        <f>ROW()</f>
        <v>90</v>
      </c>
      <c r="B90" s="48" t="b">
        <f t="shared" ca="1" si="161"/>
        <v>0</v>
      </c>
      <c r="C90" s="48" t="b">
        <f t="shared" ca="1" si="161"/>
        <v>0</v>
      </c>
      <c r="D90" s="48" t="b">
        <f t="shared" ca="1" si="161"/>
        <v>0</v>
      </c>
      <c r="E90" s="48" t="b">
        <f t="shared" ca="1" si="161"/>
        <v>0</v>
      </c>
      <c r="F90" s="88">
        <f t="shared" ca="1" si="131"/>
        <v>0</v>
      </c>
      <c r="G90" s="22">
        <f t="shared" ca="1" si="132"/>
        <v>0</v>
      </c>
      <c r="H90" s="90" t="str">
        <f t="shared" ca="1" si="133"/>
        <v/>
      </c>
      <c r="I90" s="222"/>
      <c r="J90" s="223"/>
      <c r="K90" s="50" t="b">
        <f t="shared" ref="K90:M106" ca="1" si="166">IFERROR(INDEX(IF($B90,MeaningfulAssetElv,
  IF($C90,MeaningfulSharingActorElv,
  IF($D90,MeaningfulSharedNonAssetDataElv,
  IF($E90,MeaningfulSharedConnectionElv,FALSE)))),
  IF($B90, $G90, $F90),
  IF($B90,K$3,K$2)),
FALSE)</f>
        <v>0</v>
      </c>
      <c r="L90" s="96" t="b">
        <f t="shared" ca="1" si="166"/>
        <v>0</v>
      </c>
      <c r="M90" s="97" t="b">
        <f t="shared" ca="1" si="166"/>
        <v>0</v>
      </c>
      <c r="N90" s="50" t="b">
        <f t="shared" ref="N90" ca="1" si="167">IFERROR(INDEX(IF($B90,MeaningfulAssetDoS,
  IF($C90,MeaningfulSharingActorDoS,
  IF($D90,MeaningfulSharedNonAssetDataDoS,
  IF($E90,MeaningfulSharedConnectionDoS,FALSE)))),
  IF($B90,$G90,$F90),
  IF($B90,N$3,N$2)),
FALSE)</f>
        <v>0</v>
      </c>
      <c r="O90" s="96" t="b">
        <f t="shared" ca="1" si="162"/>
        <v>0</v>
      </c>
      <c r="P90" s="97" t="b">
        <f t="shared" ca="1" si="162"/>
        <v>0</v>
      </c>
      <c r="R90" s="22">
        <f t="shared" si="135"/>
        <v>89</v>
      </c>
      <c r="S90" s="22" t="str">
        <f t="shared" ca="1" si="120"/>
        <v/>
      </c>
      <c r="T90" s="22" t="str">
        <f t="shared" ca="1" si="120"/>
        <v/>
      </c>
      <c r="U90" s="22" t="b">
        <f t="shared" ca="1" si="136"/>
        <v>1</v>
      </c>
      <c r="V90" s="22" t="b">
        <f t="shared" ca="1" si="137"/>
        <v>1</v>
      </c>
      <c r="X90" s="121"/>
      <c r="Y90" s="122"/>
      <c r="Z90" s="123"/>
      <c r="AA90" s="121"/>
      <c r="AB90" s="122"/>
      <c r="AC90" s="123"/>
    </row>
    <row r="91" spans="1:29" ht="16">
      <c r="A91" s="48">
        <f>ROW()</f>
        <v>91</v>
      </c>
      <c r="B91" s="48" t="b">
        <f t="shared" ca="1" si="161"/>
        <v>0</v>
      </c>
      <c r="C91" s="48" t="b">
        <f t="shared" ca="1" si="161"/>
        <v>0</v>
      </c>
      <c r="D91" s="48" t="b">
        <f t="shared" ca="1" si="161"/>
        <v>0</v>
      </c>
      <c r="E91" s="48" t="b">
        <f t="shared" ca="1" si="161"/>
        <v>0</v>
      </c>
      <c r="F91" s="88">
        <f t="shared" ca="1" si="131"/>
        <v>0</v>
      </c>
      <c r="G91" s="22">
        <f t="shared" ca="1" si="132"/>
        <v>0</v>
      </c>
      <c r="H91" s="90" t="str">
        <f t="shared" ca="1" si="133"/>
        <v/>
      </c>
      <c r="I91" s="220" t="str">
        <f t="shared" ref="I91" ca="1" si="168">IFERROR(INDEX(IF($B91,AssetName,
  IF($C91,SharingActorName,
  IF($D91,SharedNonAssetDataName,
  IF($E91,SharedConnectionName,"")))),$F91),"")</f>
        <v/>
      </c>
      <c r="J91" s="221"/>
      <c r="K91" s="93" t="b">
        <f t="shared" ca="1" si="164"/>
        <v>0</v>
      </c>
      <c r="L91" s="94" t="b">
        <f t="shared" ca="1" si="164"/>
        <v>0</v>
      </c>
      <c r="M91" s="95" t="b">
        <f t="shared" ca="1" si="164"/>
        <v>0</v>
      </c>
      <c r="N91" s="93" t="b">
        <f t="shared" ref="N91" ca="1" si="169">IFERROR(INDEX(IF($B91,MeaningfulAssetDoS,
  IF($C91,MeaningfulSharingActorDoS,
  IF($D91,MeaningfulSharedNonAssetDataDoS,
  IF($E91,MeaningfulSharedConnectionDoS,FALSE)))),
  IF($B91,$G91,$F91),
  IF($B91,N$3,N$1)),
FALSE)</f>
        <v>0</v>
      </c>
      <c r="O91" s="94" t="b">
        <f t="shared" ca="1" si="160"/>
        <v>0</v>
      </c>
      <c r="P91" s="95" t="b">
        <f t="shared" ca="1" si="160"/>
        <v>0</v>
      </c>
      <c r="R91" s="22">
        <f t="shared" si="135"/>
        <v>90</v>
      </c>
      <c r="S91" s="22" t="str">
        <f t="shared" ca="1" si="120"/>
        <v/>
      </c>
      <c r="T91" s="22">
        <f t="shared" ca="1" si="120"/>
        <v>0</v>
      </c>
      <c r="U91" s="22" t="b">
        <f t="shared" ca="1" si="136"/>
        <v>1</v>
      </c>
      <c r="V91" s="22" t="b">
        <f t="shared" ca="1" si="137"/>
        <v>0</v>
      </c>
      <c r="X91" s="118"/>
      <c r="Y91" s="119"/>
      <c r="Z91" s="120"/>
      <c r="AA91" s="118"/>
      <c r="AB91" s="119"/>
      <c r="AC91" s="120"/>
    </row>
    <row r="92" spans="1:29" ht="16">
      <c r="A92" s="48">
        <f>ROW()</f>
        <v>92</v>
      </c>
      <c r="B92" s="48" t="b">
        <f t="shared" ca="1" si="161"/>
        <v>0</v>
      </c>
      <c r="C92" s="48" t="b">
        <f t="shared" ca="1" si="161"/>
        <v>0</v>
      </c>
      <c r="D92" s="48" t="b">
        <f t="shared" ca="1" si="161"/>
        <v>0</v>
      </c>
      <c r="E92" s="48" t="b">
        <f t="shared" ca="1" si="161"/>
        <v>0</v>
      </c>
      <c r="F92" s="88">
        <f t="shared" ca="1" si="131"/>
        <v>0</v>
      </c>
      <c r="G92" s="22">
        <f t="shared" ca="1" si="132"/>
        <v>0</v>
      </c>
      <c r="H92" s="90" t="str">
        <f t="shared" ca="1" si="133"/>
        <v/>
      </c>
      <c r="I92" s="222"/>
      <c r="J92" s="223"/>
      <c r="K92" s="50" t="b">
        <f t="shared" ca="1" si="166"/>
        <v>0</v>
      </c>
      <c r="L92" s="96" t="b">
        <f t="shared" ca="1" si="166"/>
        <v>0</v>
      </c>
      <c r="M92" s="97" t="b">
        <f t="shared" ca="1" si="166"/>
        <v>0</v>
      </c>
      <c r="N92" s="50" t="b">
        <f t="shared" ref="N92" ca="1" si="170">IFERROR(INDEX(IF($B92,MeaningfulAssetDoS,
  IF($C92,MeaningfulSharingActorDoS,
  IF($D92,MeaningfulSharedNonAssetDataDoS,
  IF($E92,MeaningfulSharedConnectionDoS,FALSE)))),
  IF($B92,$G92,$F92),
  IF($B92,N$3,N$2)),
FALSE)</f>
        <v>0</v>
      </c>
      <c r="O92" s="96" t="b">
        <f t="shared" ca="1" si="162"/>
        <v>0</v>
      </c>
      <c r="P92" s="97" t="b">
        <f t="shared" ca="1" si="162"/>
        <v>0</v>
      </c>
      <c r="R92" s="22">
        <f t="shared" si="135"/>
        <v>91</v>
      </c>
      <c r="S92" s="22" t="str">
        <f t="shared" ca="1" si="120"/>
        <v/>
      </c>
      <c r="T92" s="22" t="str">
        <f t="shared" ca="1" si="120"/>
        <v/>
      </c>
      <c r="U92" s="22" t="b">
        <f t="shared" ca="1" si="136"/>
        <v>1</v>
      </c>
      <c r="V92" s="22" t="b">
        <f t="shared" ca="1" si="137"/>
        <v>1</v>
      </c>
      <c r="X92" s="121"/>
      <c r="Y92" s="122"/>
      <c r="Z92" s="123"/>
      <c r="AA92" s="121"/>
      <c r="AB92" s="122"/>
      <c r="AC92" s="123"/>
    </row>
    <row r="93" spans="1:29" ht="16">
      <c r="A93" s="48">
        <f>ROW()</f>
        <v>93</v>
      </c>
      <c r="B93" s="48" t="b">
        <f t="shared" ca="1" si="161"/>
        <v>0</v>
      </c>
      <c r="C93" s="48" t="b">
        <f t="shared" ca="1" si="161"/>
        <v>0</v>
      </c>
      <c r="D93" s="48" t="b">
        <f t="shared" ca="1" si="161"/>
        <v>0</v>
      </c>
      <c r="E93" s="48" t="b">
        <f t="shared" ca="1" si="161"/>
        <v>0</v>
      </c>
      <c r="F93" s="88">
        <f t="shared" ca="1" si="131"/>
        <v>0</v>
      </c>
      <c r="G93" s="22">
        <f t="shared" ca="1" si="132"/>
        <v>0</v>
      </c>
      <c r="H93" s="90" t="str">
        <f t="shared" ca="1" si="133"/>
        <v/>
      </c>
      <c r="I93" s="220" t="str">
        <f t="shared" ref="I93" ca="1" si="171">IFERROR(INDEX(IF($B93,AssetName,
  IF($C93,SharingActorName,
  IF($D93,SharedNonAssetDataName,
  IF($E93,SharedConnectionName,"")))),$F93),"")</f>
        <v/>
      </c>
      <c r="J93" s="221"/>
      <c r="K93" s="93" t="b">
        <f t="shared" ca="1" si="164"/>
        <v>0</v>
      </c>
      <c r="L93" s="94" t="b">
        <f t="shared" ca="1" si="164"/>
        <v>0</v>
      </c>
      <c r="M93" s="95" t="b">
        <f t="shared" ca="1" si="164"/>
        <v>0</v>
      </c>
      <c r="N93" s="93" t="b">
        <f t="shared" ref="N93" ca="1" si="172">IFERROR(INDEX(IF($B93,MeaningfulAssetDoS,
  IF($C93,MeaningfulSharingActorDoS,
  IF($D93,MeaningfulSharedNonAssetDataDoS,
  IF($E93,MeaningfulSharedConnectionDoS,FALSE)))),
  IF($B93,$G93,$F93),
  IF($B93,N$3,N$1)),
FALSE)</f>
        <v>0</v>
      </c>
      <c r="O93" s="94" t="b">
        <f t="shared" ca="1" si="160"/>
        <v>0</v>
      </c>
      <c r="P93" s="95" t="b">
        <f t="shared" ca="1" si="160"/>
        <v>0</v>
      </c>
      <c r="R93" s="22">
        <f t="shared" si="135"/>
        <v>92</v>
      </c>
      <c r="S93" s="22" t="str">
        <f t="shared" ca="1" si="120"/>
        <v/>
      </c>
      <c r="T93" s="22">
        <f t="shared" ca="1" si="120"/>
        <v>0</v>
      </c>
      <c r="U93" s="22" t="b">
        <f t="shared" ca="1" si="136"/>
        <v>1</v>
      </c>
      <c r="V93" s="22" t="b">
        <f t="shared" ca="1" si="137"/>
        <v>0</v>
      </c>
      <c r="X93" s="118"/>
      <c r="Y93" s="119"/>
      <c r="Z93" s="120"/>
      <c r="AA93" s="118"/>
      <c r="AB93" s="119"/>
      <c r="AC93" s="120"/>
    </row>
    <row r="94" spans="1:29" ht="16">
      <c r="A94" s="48">
        <f>ROW()</f>
        <v>94</v>
      </c>
      <c r="B94" s="48" t="b">
        <f t="shared" ca="1" si="161"/>
        <v>0</v>
      </c>
      <c r="C94" s="48" t="b">
        <f t="shared" ca="1" si="161"/>
        <v>0</v>
      </c>
      <c r="D94" s="48" t="b">
        <f t="shared" ca="1" si="161"/>
        <v>0</v>
      </c>
      <c r="E94" s="48" t="b">
        <f t="shared" ca="1" si="161"/>
        <v>0</v>
      </c>
      <c r="F94" s="88">
        <f t="shared" ca="1" si="131"/>
        <v>0</v>
      </c>
      <c r="G94" s="22">
        <f t="shared" ca="1" si="132"/>
        <v>0</v>
      </c>
      <c r="H94" s="90" t="str">
        <f t="shared" ca="1" si="133"/>
        <v/>
      </c>
      <c r="I94" s="222"/>
      <c r="J94" s="223"/>
      <c r="K94" s="50" t="b">
        <f t="shared" ca="1" si="166"/>
        <v>0</v>
      </c>
      <c r="L94" s="96" t="b">
        <f t="shared" ca="1" si="166"/>
        <v>0</v>
      </c>
      <c r="M94" s="97" t="b">
        <f t="shared" ca="1" si="166"/>
        <v>0</v>
      </c>
      <c r="N94" s="50" t="b">
        <f t="shared" ref="N94" ca="1" si="173">IFERROR(INDEX(IF($B94,MeaningfulAssetDoS,
  IF($C94,MeaningfulSharingActorDoS,
  IF($D94,MeaningfulSharedNonAssetDataDoS,
  IF($E94,MeaningfulSharedConnectionDoS,FALSE)))),
  IF($B94,$G94,$F94),
  IF($B94,N$3,N$2)),
FALSE)</f>
        <v>0</v>
      </c>
      <c r="O94" s="96" t="b">
        <f t="shared" ca="1" si="162"/>
        <v>0</v>
      </c>
      <c r="P94" s="97" t="b">
        <f t="shared" ca="1" si="162"/>
        <v>0</v>
      </c>
      <c r="R94" s="22">
        <f t="shared" si="135"/>
        <v>93</v>
      </c>
      <c r="S94" s="22" t="str">
        <f t="shared" ca="1" si="120"/>
        <v/>
      </c>
      <c r="T94" s="22" t="str">
        <f t="shared" ca="1" si="120"/>
        <v/>
      </c>
      <c r="U94" s="22" t="b">
        <f t="shared" ca="1" si="136"/>
        <v>1</v>
      </c>
      <c r="V94" s="22" t="b">
        <f t="shared" ca="1" si="137"/>
        <v>1</v>
      </c>
      <c r="X94" s="121"/>
      <c r="Y94" s="122"/>
      <c r="Z94" s="123"/>
      <c r="AA94" s="121"/>
      <c r="AB94" s="122"/>
      <c r="AC94" s="123"/>
    </row>
    <row r="95" spans="1:29" ht="16">
      <c r="A95" s="48">
        <f>ROW()</f>
        <v>95</v>
      </c>
      <c r="B95" s="48" t="b">
        <f t="shared" ca="1" si="161"/>
        <v>0</v>
      </c>
      <c r="C95" s="48" t="b">
        <f t="shared" ca="1" si="161"/>
        <v>0</v>
      </c>
      <c r="D95" s="48" t="b">
        <f t="shared" ca="1" si="161"/>
        <v>0</v>
      </c>
      <c r="E95" s="48" t="b">
        <f t="shared" ca="1" si="161"/>
        <v>0</v>
      </c>
      <c r="F95" s="88">
        <f t="shared" ca="1" si="131"/>
        <v>0</v>
      </c>
      <c r="G95" s="22">
        <f t="shared" ca="1" si="132"/>
        <v>0</v>
      </c>
      <c r="H95" s="90" t="str">
        <f t="shared" ca="1" si="133"/>
        <v/>
      </c>
      <c r="I95" s="220" t="str">
        <f t="shared" ref="I95" ca="1" si="174">IFERROR(INDEX(IF($B95,AssetName,
  IF($C95,SharingActorName,
  IF($D95,SharedNonAssetDataName,
  IF($E95,SharedConnectionName,"")))),$F95),"")</f>
        <v/>
      </c>
      <c r="J95" s="221"/>
      <c r="K95" s="93" t="b">
        <f t="shared" ca="1" si="164"/>
        <v>0</v>
      </c>
      <c r="L95" s="94" t="b">
        <f t="shared" ca="1" si="164"/>
        <v>0</v>
      </c>
      <c r="M95" s="95" t="b">
        <f t="shared" ca="1" si="164"/>
        <v>0</v>
      </c>
      <c r="N95" s="93" t="b">
        <f t="shared" ref="N95" ca="1" si="175">IFERROR(INDEX(IF($B95,MeaningfulAssetDoS,
  IF($C95,MeaningfulSharingActorDoS,
  IF($D95,MeaningfulSharedNonAssetDataDoS,
  IF($E95,MeaningfulSharedConnectionDoS,FALSE)))),
  IF($B95,$G95,$F95),
  IF($B95,N$3,N$1)),
FALSE)</f>
        <v>0</v>
      </c>
      <c r="O95" s="94" t="b">
        <f t="shared" ca="1" si="160"/>
        <v>0</v>
      </c>
      <c r="P95" s="95" t="b">
        <f t="shared" ca="1" si="160"/>
        <v>0</v>
      </c>
      <c r="R95" s="22">
        <f t="shared" si="135"/>
        <v>94</v>
      </c>
      <c r="S95" s="22" t="str">
        <f t="shared" ca="1" si="120"/>
        <v/>
      </c>
      <c r="T95" s="22">
        <f t="shared" ca="1" si="120"/>
        <v>0</v>
      </c>
      <c r="U95" s="22" t="b">
        <f t="shared" ca="1" si="136"/>
        <v>1</v>
      </c>
      <c r="V95" s="22" t="b">
        <f t="shared" ca="1" si="137"/>
        <v>0</v>
      </c>
      <c r="X95" s="118"/>
      <c r="Y95" s="119"/>
      <c r="Z95" s="120"/>
      <c r="AA95" s="118"/>
      <c r="AB95" s="119"/>
      <c r="AC95" s="120"/>
    </row>
    <row r="96" spans="1:29" ht="16">
      <c r="A96" s="48">
        <f>ROW()</f>
        <v>96</v>
      </c>
      <c r="B96" s="48" t="b">
        <f t="shared" ca="1" si="161"/>
        <v>0</v>
      </c>
      <c r="C96" s="48" t="b">
        <f t="shared" ca="1" si="161"/>
        <v>0</v>
      </c>
      <c r="D96" s="48" t="b">
        <f t="shared" ca="1" si="161"/>
        <v>0</v>
      </c>
      <c r="E96" s="48" t="b">
        <f t="shared" ca="1" si="161"/>
        <v>0</v>
      </c>
      <c r="F96" s="88">
        <f t="shared" ca="1" si="131"/>
        <v>0</v>
      </c>
      <c r="G96" s="22">
        <f t="shared" ca="1" si="132"/>
        <v>0</v>
      </c>
      <c r="H96" s="90" t="str">
        <f t="shared" ca="1" si="133"/>
        <v/>
      </c>
      <c r="I96" s="222"/>
      <c r="J96" s="223"/>
      <c r="K96" s="50" t="b">
        <f t="shared" ca="1" si="166"/>
        <v>0</v>
      </c>
      <c r="L96" s="96" t="b">
        <f t="shared" ca="1" si="166"/>
        <v>0</v>
      </c>
      <c r="M96" s="97" t="b">
        <f t="shared" ca="1" si="166"/>
        <v>0</v>
      </c>
      <c r="N96" s="50" t="b">
        <f t="shared" ref="N96" ca="1" si="176">IFERROR(INDEX(IF($B96,MeaningfulAssetDoS,
  IF($C96,MeaningfulSharingActorDoS,
  IF($D96,MeaningfulSharedNonAssetDataDoS,
  IF($E96,MeaningfulSharedConnectionDoS,FALSE)))),
  IF($B96,$G96,$F96),
  IF($B96,N$3,N$2)),
FALSE)</f>
        <v>0</v>
      </c>
      <c r="O96" s="96" t="b">
        <f t="shared" ca="1" si="162"/>
        <v>0</v>
      </c>
      <c r="P96" s="97" t="b">
        <f t="shared" ca="1" si="162"/>
        <v>0</v>
      </c>
      <c r="R96" s="22">
        <f t="shared" si="135"/>
        <v>95</v>
      </c>
      <c r="S96" s="22" t="str">
        <f t="shared" ca="1" si="120"/>
        <v/>
      </c>
      <c r="T96" s="22" t="str">
        <f t="shared" ca="1" si="120"/>
        <v/>
      </c>
      <c r="U96" s="22" t="b">
        <f t="shared" ca="1" si="136"/>
        <v>1</v>
      </c>
      <c r="V96" s="22" t="b">
        <f t="shared" ca="1" si="137"/>
        <v>1</v>
      </c>
      <c r="X96" s="121"/>
      <c r="Y96" s="122"/>
      <c r="Z96" s="123"/>
      <c r="AA96" s="121"/>
      <c r="AB96" s="122"/>
      <c r="AC96" s="123"/>
    </row>
    <row r="97" spans="1:29" ht="16">
      <c r="A97" s="48">
        <f>ROW()</f>
        <v>97</v>
      </c>
      <c r="B97" s="48" t="b">
        <f t="shared" ca="1" si="161"/>
        <v>0</v>
      </c>
      <c r="C97" s="48" t="b">
        <f t="shared" ca="1" si="161"/>
        <v>0</v>
      </c>
      <c r="D97" s="48" t="b">
        <f t="shared" ca="1" si="161"/>
        <v>0</v>
      </c>
      <c r="E97" s="48" t="b">
        <f t="shared" ca="1" si="161"/>
        <v>0</v>
      </c>
      <c r="F97" s="88">
        <f t="shared" ca="1" si="131"/>
        <v>0</v>
      </c>
      <c r="G97" s="22">
        <f t="shared" ca="1" si="132"/>
        <v>0</v>
      </c>
      <c r="H97" s="90" t="str">
        <f t="shared" ca="1" si="133"/>
        <v/>
      </c>
      <c r="I97" s="220" t="str">
        <f t="shared" ref="I97" ca="1" si="177">IFERROR(INDEX(IF($B97,AssetName,
  IF($C97,SharingActorName,
  IF($D97,SharedNonAssetDataName,
  IF($E97,SharedConnectionName,"")))),$F97),"")</f>
        <v/>
      </c>
      <c r="J97" s="221"/>
      <c r="K97" s="93" t="b">
        <f t="shared" ca="1" si="164"/>
        <v>0</v>
      </c>
      <c r="L97" s="94" t="b">
        <f t="shared" ca="1" si="164"/>
        <v>0</v>
      </c>
      <c r="M97" s="95" t="b">
        <f t="shared" ca="1" si="164"/>
        <v>0</v>
      </c>
      <c r="N97" s="93" t="b">
        <f t="shared" ref="N97" ca="1" si="178">IFERROR(INDEX(IF($B97,MeaningfulAssetDoS,
  IF($C97,MeaningfulSharingActorDoS,
  IF($D97,MeaningfulSharedNonAssetDataDoS,
  IF($E97,MeaningfulSharedConnectionDoS,FALSE)))),
  IF($B97,$G97,$F97),
  IF($B97,N$3,N$1)),
FALSE)</f>
        <v>0</v>
      </c>
      <c r="O97" s="94" t="b">
        <f t="shared" ca="1" si="160"/>
        <v>0</v>
      </c>
      <c r="P97" s="95" t="b">
        <f t="shared" ca="1" si="160"/>
        <v>0</v>
      </c>
      <c r="R97" s="22">
        <f t="shared" si="135"/>
        <v>96</v>
      </c>
      <c r="S97" s="22" t="str">
        <f t="shared" ca="1" si="120"/>
        <v/>
      </c>
      <c r="T97" s="22">
        <f t="shared" ca="1" si="120"/>
        <v>0</v>
      </c>
      <c r="U97" s="22" t="b">
        <f t="shared" ca="1" si="136"/>
        <v>1</v>
      </c>
      <c r="V97" s="22" t="b">
        <f t="shared" ca="1" si="137"/>
        <v>0</v>
      </c>
      <c r="X97" s="118"/>
      <c r="Y97" s="119"/>
      <c r="Z97" s="120"/>
      <c r="AA97" s="118"/>
      <c r="AB97" s="119"/>
      <c r="AC97" s="120"/>
    </row>
    <row r="98" spans="1:29" ht="16">
      <c r="A98" s="48">
        <f>ROW()</f>
        <v>98</v>
      </c>
      <c r="B98" s="48" t="b">
        <f t="shared" ca="1" si="161"/>
        <v>0</v>
      </c>
      <c r="C98" s="48" t="b">
        <f t="shared" ca="1" si="161"/>
        <v>0</v>
      </c>
      <c r="D98" s="48" t="b">
        <f t="shared" ca="1" si="161"/>
        <v>0</v>
      </c>
      <c r="E98" s="48" t="b">
        <f t="shared" ca="1" si="161"/>
        <v>0</v>
      </c>
      <c r="F98" s="88">
        <f t="shared" ca="1" si="131"/>
        <v>0</v>
      </c>
      <c r="G98" s="22">
        <f t="shared" ca="1" si="132"/>
        <v>0</v>
      </c>
      <c r="H98" s="90" t="str">
        <f t="shared" ca="1" si="133"/>
        <v/>
      </c>
      <c r="I98" s="222"/>
      <c r="J98" s="223"/>
      <c r="K98" s="50" t="b">
        <f t="shared" ca="1" si="166"/>
        <v>0</v>
      </c>
      <c r="L98" s="96" t="b">
        <f t="shared" ca="1" si="166"/>
        <v>0</v>
      </c>
      <c r="M98" s="97" t="b">
        <f t="shared" ca="1" si="166"/>
        <v>0</v>
      </c>
      <c r="N98" s="50" t="b">
        <f t="shared" ref="N98" ca="1" si="179">IFERROR(INDEX(IF($B98,MeaningfulAssetDoS,
  IF($C98,MeaningfulSharingActorDoS,
  IF($D98,MeaningfulSharedNonAssetDataDoS,
  IF($E98,MeaningfulSharedConnectionDoS,FALSE)))),
  IF($B98,$G98,$F98),
  IF($B98,N$3,N$2)),
FALSE)</f>
        <v>0</v>
      </c>
      <c r="O98" s="96" t="b">
        <f t="shared" ca="1" si="162"/>
        <v>0</v>
      </c>
      <c r="P98" s="97" t="b">
        <f t="shared" ca="1" si="162"/>
        <v>0</v>
      </c>
      <c r="R98" s="22">
        <f t="shared" si="135"/>
        <v>97</v>
      </c>
      <c r="S98" s="22" t="str">
        <f t="shared" ca="1" si="120"/>
        <v/>
      </c>
      <c r="T98" s="22" t="str">
        <f t="shared" ca="1" si="120"/>
        <v/>
      </c>
      <c r="U98" s="22" t="b">
        <f t="shared" ca="1" si="136"/>
        <v>1</v>
      </c>
      <c r="V98" s="22" t="b">
        <f t="shared" ca="1" si="137"/>
        <v>1</v>
      </c>
      <c r="X98" s="121"/>
      <c r="Y98" s="122"/>
      <c r="Z98" s="123"/>
      <c r="AA98" s="121"/>
      <c r="AB98" s="122"/>
      <c r="AC98" s="123"/>
    </row>
    <row r="99" spans="1:29" ht="16">
      <c r="A99" s="48">
        <f>ROW()</f>
        <v>99</v>
      </c>
      <c r="B99" s="48" t="b">
        <f t="shared" ca="1" si="161"/>
        <v>0</v>
      </c>
      <c r="C99" s="48" t="b">
        <f t="shared" ca="1" si="161"/>
        <v>0</v>
      </c>
      <c r="D99" s="48" t="b">
        <f t="shared" ca="1" si="161"/>
        <v>0</v>
      </c>
      <c r="E99" s="48" t="b">
        <f t="shared" ca="1" si="161"/>
        <v>0</v>
      </c>
      <c r="F99" s="88">
        <f t="shared" ca="1" si="131"/>
        <v>0</v>
      </c>
      <c r="G99" s="22">
        <f t="shared" ca="1" si="132"/>
        <v>0</v>
      </c>
      <c r="H99" s="90" t="str">
        <f t="shared" ca="1" si="133"/>
        <v/>
      </c>
      <c r="I99" s="220" t="str">
        <f t="shared" ref="I99" ca="1" si="180">IFERROR(INDEX(IF($B99,AssetName,
  IF($C99,SharingActorName,
  IF($D99,SharedNonAssetDataName,
  IF($E99,SharedConnectionName,"")))),$F99),"")</f>
        <v/>
      </c>
      <c r="J99" s="221"/>
      <c r="K99" s="93" t="b">
        <f t="shared" ca="1" si="164"/>
        <v>0</v>
      </c>
      <c r="L99" s="94" t="b">
        <f t="shared" ca="1" si="164"/>
        <v>0</v>
      </c>
      <c r="M99" s="95" t="b">
        <f t="shared" ca="1" si="164"/>
        <v>0</v>
      </c>
      <c r="N99" s="93" t="b">
        <f t="shared" ref="N99" ca="1" si="181">IFERROR(INDEX(IF($B99,MeaningfulAssetDoS,
  IF($C99,MeaningfulSharingActorDoS,
  IF($D99,MeaningfulSharedNonAssetDataDoS,
  IF($E99,MeaningfulSharedConnectionDoS,FALSE)))),
  IF($B99,$G99,$F99),
  IF($B99,N$3,N$1)),
FALSE)</f>
        <v>0</v>
      </c>
      <c r="O99" s="94" t="b">
        <f t="shared" ca="1" si="160"/>
        <v>0</v>
      </c>
      <c r="P99" s="95" t="b">
        <f t="shared" ca="1" si="160"/>
        <v>0</v>
      </c>
      <c r="R99" s="22">
        <f t="shared" si="135"/>
        <v>98</v>
      </c>
      <c r="S99" s="22" t="str">
        <f t="shared" ca="1" si="120"/>
        <v/>
      </c>
      <c r="T99" s="22">
        <f t="shared" ca="1" si="120"/>
        <v>0</v>
      </c>
      <c r="U99" s="22" t="b">
        <f t="shared" ca="1" si="136"/>
        <v>1</v>
      </c>
      <c r="V99" s="22" t="b">
        <f t="shared" ca="1" si="137"/>
        <v>0</v>
      </c>
      <c r="X99" s="118"/>
      <c r="Y99" s="119"/>
      <c r="Z99" s="120"/>
      <c r="AA99" s="118"/>
      <c r="AB99" s="119"/>
      <c r="AC99" s="120"/>
    </row>
    <row r="100" spans="1:29" ht="16">
      <c r="A100" s="48">
        <f>ROW()</f>
        <v>100</v>
      </c>
      <c r="B100" s="48" t="b">
        <f t="shared" ca="1" si="161"/>
        <v>0</v>
      </c>
      <c r="C100" s="48" t="b">
        <f t="shared" ca="1" si="161"/>
        <v>0</v>
      </c>
      <c r="D100" s="48" t="b">
        <f t="shared" ca="1" si="161"/>
        <v>0</v>
      </c>
      <c r="E100" s="48" t="b">
        <f t="shared" ca="1" si="161"/>
        <v>0</v>
      </c>
      <c r="F100" s="88">
        <f t="shared" ca="1" si="131"/>
        <v>0</v>
      </c>
      <c r="G100" s="22">
        <f t="shared" ca="1" si="132"/>
        <v>0</v>
      </c>
      <c r="H100" s="90" t="str">
        <f t="shared" ca="1" si="133"/>
        <v/>
      </c>
      <c r="I100" s="222"/>
      <c r="J100" s="223"/>
      <c r="K100" s="50" t="b">
        <f t="shared" ca="1" si="166"/>
        <v>0</v>
      </c>
      <c r="L100" s="96" t="b">
        <f t="shared" ca="1" si="166"/>
        <v>0</v>
      </c>
      <c r="M100" s="97" t="b">
        <f t="shared" ca="1" si="166"/>
        <v>0</v>
      </c>
      <c r="N100" s="50" t="b">
        <f t="shared" ref="N100" ca="1" si="182">IFERROR(INDEX(IF($B100,MeaningfulAssetDoS,
  IF($C100,MeaningfulSharingActorDoS,
  IF($D100,MeaningfulSharedNonAssetDataDoS,
  IF($E100,MeaningfulSharedConnectionDoS,FALSE)))),
  IF($B100,$G100,$F100),
  IF($B100,N$3,N$2)),
FALSE)</f>
        <v>0</v>
      </c>
      <c r="O100" s="96" t="b">
        <f t="shared" ca="1" si="162"/>
        <v>0</v>
      </c>
      <c r="P100" s="97" t="b">
        <f t="shared" ca="1" si="162"/>
        <v>0</v>
      </c>
      <c r="R100" s="22">
        <f t="shared" si="135"/>
        <v>99</v>
      </c>
      <c r="S100" s="22" t="str">
        <f t="shared" ca="1" si="120"/>
        <v/>
      </c>
      <c r="T100" s="22" t="str">
        <f t="shared" ca="1" si="120"/>
        <v/>
      </c>
      <c r="U100" s="22" t="b">
        <f t="shared" ca="1" si="136"/>
        <v>1</v>
      </c>
      <c r="V100" s="22" t="b">
        <f t="shared" ca="1" si="137"/>
        <v>1</v>
      </c>
      <c r="X100" s="121"/>
      <c r="Y100" s="122"/>
      <c r="Z100" s="123"/>
      <c r="AA100" s="121"/>
      <c r="AB100" s="122"/>
      <c r="AC100" s="123"/>
    </row>
    <row r="101" spans="1:29" ht="16">
      <c r="A101" s="48">
        <f>ROW()</f>
        <v>101</v>
      </c>
      <c r="B101" s="48" t="b">
        <f t="shared" ca="1" si="161"/>
        <v>0</v>
      </c>
      <c r="C101" s="48" t="b">
        <f t="shared" ca="1" si="161"/>
        <v>0</v>
      </c>
      <c r="D101" s="48" t="b">
        <f t="shared" ca="1" si="161"/>
        <v>0</v>
      </c>
      <c r="E101" s="48" t="b">
        <f t="shared" ca="1" si="161"/>
        <v>0</v>
      </c>
      <c r="F101" s="88">
        <f t="shared" ca="1" si="131"/>
        <v>0</v>
      </c>
      <c r="G101" s="22">
        <f t="shared" ca="1" si="132"/>
        <v>0</v>
      </c>
      <c r="H101" s="90" t="str">
        <f t="shared" ca="1" si="133"/>
        <v/>
      </c>
      <c r="I101" s="220" t="str">
        <f t="shared" ref="I101" ca="1" si="183">IFERROR(INDEX(IF($B101,AssetName,
  IF($C101,SharingActorName,
  IF($D101,SharedNonAssetDataName,
  IF($E101,SharedConnectionName,"")))),$F101),"")</f>
        <v/>
      </c>
      <c r="J101" s="221"/>
      <c r="K101" s="93" t="b">
        <f t="shared" ca="1" si="164"/>
        <v>0</v>
      </c>
      <c r="L101" s="94" t="b">
        <f t="shared" ca="1" si="164"/>
        <v>0</v>
      </c>
      <c r="M101" s="95" t="b">
        <f t="shared" ca="1" si="164"/>
        <v>0</v>
      </c>
      <c r="N101" s="93" t="b">
        <f t="shared" ref="N101" ca="1" si="184">IFERROR(INDEX(IF($B101,MeaningfulAssetDoS,
  IF($C101,MeaningfulSharingActorDoS,
  IF($D101,MeaningfulSharedNonAssetDataDoS,
  IF($E101,MeaningfulSharedConnectionDoS,FALSE)))),
  IF($B101,$G101,$F101),
  IF($B101,N$3,N$1)),
FALSE)</f>
        <v>0</v>
      </c>
      <c r="O101" s="94" t="b">
        <f t="shared" ca="1" si="160"/>
        <v>0</v>
      </c>
      <c r="P101" s="95" t="b">
        <f t="shared" ca="1" si="160"/>
        <v>0</v>
      </c>
      <c r="R101" s="22">
        <f t="shared" si="135"/>
        <v>100</v>
      </c>
      <c r="S101" s="22" t="str">
        <f t="shared" ca="1" si="120"/>
        <v/>
      </c>
      <c r="T101" s="22">
        <f t="shared" ca="1" si="120"/>
        <v>0</v>
      </c>
      <c r="U101" s="22" t="b">
        <f t="shared" ca="1" si="136"/>
        <v>1</v>
      </c>
      <c r="V101" s="22" t="b">
        <f t="shared" ca="1" si="137"/>
        <v>0</v>
      </c>
      <c r="X101" s="118"/>
      <c r="Y101" s="119"/>
      <c r="Z101" s="120"/>
      <c r="AA101" s="118"/>
      <c r="AB101" s="119"/>
      <c r="AC101" s="120"/>
    </row>
    <row r="102" spans="1:29" ht="16">
      <c r="A102" s="48">
        <f>ROW()</f>
        <v>102</v>
      </c>
      <c r="B102" s="48" t="b">
        <f t="shared" ca="1" si="161"/>
        <v>0</v>
      </c>
      <c r="C102" s="48" t="b">
        <f t="shared" ca="1" si="161"/>
        <v>0</v>
      </c>
      <c r="D102" s="48" t="b">
        <f t="shared" ca="1" si="161"/>
        <v>0</v>
      </c>
      <c r="E102" s="48" t="b">
        <f t="shared" ca="1" si="161"/>
        <v>0</v>
      </c>
      <c r="F102" s="88">
        <f t="shared" ca="1" si="131"/>
        <v>0</v>
      </c>
      <c r="G102" s="22">
        <f t="shared" ca="1" si="132"/>
        <v>0</v>
      </c>
      <c r="H102" s="90" t="str">
        <f t="shared" ca="1" si="133"/>
        <v/>
      </c>
      <c r="I102" s="222"/>
      <c r="J102" s="223"/>
      <c r="K102" s="50" t="b">
        <f t="shared" ca="1" si="166"/>
        <v>0</v>
      </c>
      <c r="L102" s="96" t="b">
        <f t="shared" ca="1" si="166"/>
        <v>0</v>
      </c>
      <c r="M102" s="97" t="b">
        <f t="shared" ca="1" si="166"/>
        <v>0</v>
      </c>
      <c r="N102" s="50" t="b">
        <f t="shared" ref="N102" ca="1" si="185">IFERROR(INDEX(IF($B102,MeaningfulAssetDoS,
  IF($C102,MeaningfulSharingActorDoS,
  IF($D102,MeaningfulSharedNonAssetDataDoS,
  IF($E102,MeaningfulSharedConnectionDoS,FALSE)))),
  IF($B102,$G102,$F102),
  IF($B102,N$3,N$2)),
FALSE)</f>
        <v>0</v>
      </c>
      <c r="O102" s="96" t="b">
        <f t="shared" ca="1" si="162"/>
        <v>0</v>
      </c>
      <c r="P102" s="97" t="b">
        <f t="shared" ca="1" si="162"/>
        <v>0</v>
      </c>
      <c r="R102" s="22">
        <f t="shared" si="135"/>
        <v>101</v>
      </c>
      <c r="S102" s="22" t="str">
        <f t="shared" ca="1" si="120"/>
        <v/>
      </c>
      <c r="T102" s="22" t="str">
        <f t="shared" ca="1" si="120"/>
        <v/>
      </c>
      <c r="U102" s="22" t="b">
        <f t="shared" ca="1" si="136"/>
        <v>1</v>
      </c>
      <c r="V102" s="22" t="b">
        <f t="shared" ca="1" si="137"/>
        <v>1</v>
      </c>
      <c r="X102" s="121"/>
      <c r="Y102" s="122"/>
      <c r="Z102" s="123"/>
      <c r="AA102" s="121"/>
      <c r="AB102" s="122"/>
      <c r="AC102" s="123"/>
    </row>
    <row r="103" spans="1:29" ht="16">
      <c r="A103" s="48">
        <f>ROW()</f>
        <v>103</v>
      </c>
      <c r="B103" s="48" t="b">
        <f t="shared" ca="1" si="161"/>
        <v>0</v>
      </c>
      <c r="C103" s="48" t="b">
        <f t="shared" ca="1" si="161"/>
        <v>0</v>
      </c>
      <c r="D103" s="48" t="b">
        <f t="shared" ca="1" si="161"/>
        <v>0</v>
      </c>
      <c r="E103" s="48" t="b">
        <f t="shared" ca="1" si="161"/>
        <v>0</v>
      </c>
      <c r="F103" s="88">
        <f t="shared" ca="1" si="131"/>
        <v>0</v>
      </c>
      <c r="G103" s="22">
        <f t="shared" ca="1" si="132"/>
        <v>0</v>
      </c>
      <c r="H103" s="90" t="str">
        <f t="shared" ca="1" si="133"/>
        <v/>
      </c>
      <c r="I103" s="220" t="str">
        <f t="shared" ref="I103" ca="1" si="186">IFERROR(INDEX(IF($B103,AssetName,
  IF($C103,SharingActorName,
  IF($D103,SharedNonAssetDataName,
  IF($E103,SharedConnectionName,"")))),$F103),"")</f>
        <v/>
      </c>
      <c r="J103" s="221"/>
      <c r="K103" s="93" t="b">
        <f t="shared" ca="1" si="164"/>
        <v>0</v>
      </c>
      <c r="L103" s="94" t="b">
        <f t="shared" ca="1" si="164"/>
        <v>0</v>
      </c>
      <c r="M103" s="95" t="b">
        <f t="shared" ca="1" si="164"/>
        <v>0</v>
      </c>
      <c r="N103" s="93" t="b">
        <f t="shared" ref="N103" ca="1" si="187">IFERROR(INDEX(IF($B103,MeaningfulAssetDoS,
  IF($C103,MeaningfulSharingActorDoS,
  IF($D103,MeaningfulSharedNonAssetDataDoS,
  IF($E103,MeaningfulSharedConnectionDoS,FALSE)))),
  IF($B103,$G103,$F103),
  IF($B103,N$3,N$1)),
FALSE)</f>
        <v>0</v>
      </c>
      <c r="O103" s="94" t="b">
        <f t="shared" ca="1" si="160"/>
        <v>0</v>
      </c>
      <c r="P103" s="95" t="b">
        <f t="shared" ca="1" si="160"/>
        <v>0</v>
      </c>
      <c r="R103" s="22">
        <f t="shared" si="135"/>
        <v>102</v>
      </c>
      <c r="S103" s="22" t="str">
        <f t="shared" ca="1" si="120"/>
        <v/>
      </c>
      <c r="T103" s="22">
        <f t="shared" ca="1" si="120"/>
        <v>0</v>
      </c>
      <c r="U103" s="22" t="b">
        <f t="shared" ca="1" si="136"/>
        <v>1</v>
      </c>
      <c r="V103" s="22" t="b">
        <f t="shared" ca="1" si="137"/>
        <v>0</v>
      </c>
      <c r="X103" s="118"/>
      <c r="Y103" s="119"/>
      <c r="Z103" s="120"/>
      <c r="AA103" s="118"/>
      <c r="AB103" s="119"/>
      <c r="AC103" s="120"/>
    </row>
    <row r="104" spans="1:29" ht="16">
      <c r="A104" s="48">
        <f>ROW()</f>
        <v>104</v>
      </c>
      <c r="B104" s="48" t="b">
        <f t="shared" ca="1" si="161"/>
        <v>0</v>
      </c>
      <c r="C104" s="48" t="b">
        <f t="shared" ca="1" si="161"/>
        <v>0</v>
      </c>
      <c r="D104" s="48" t="b">
        <f t="shared" ca="1" si="161"/>
        <v>0</v>
      </c>
      <c r="E104" s="48" t="b">
        <f t="shared" ca="1" si="161"/>
        <v>0</v>
      </c>
      <c r="F104" s="88">
        <f t="shared" ca="1" si="131"/>
        <v>0</v>
      </c>
      <c r="G104" s="22">
        <f t="shared" ca="1" si="132"/>
        <v>0</v>
      </c>
      <c r="H104" s="90" t="str">
        <f t="shared" ca="1" si="133"/>
        <v/>
      </c>
      <c r="I104" s="222"/>
      <c r="J104" s="223"/>
      <c r="K104" s="50" t="b">
        <f t="shared" ca="1" si="166"/>
        <v>0</v>
      </c>
      <c r="L104" s="96" t="b">
        <f t="shared" ca="1" si="166"/>
        <v>0</v>
      </c>
      <c r="M104" s="97" t="b">
        <f t="shared" ca="1" si="166"/>
        <v>0</v>
      </c>
      <c r="N104" s="50" t="b">
        <f t="shared" ref="N104" ca="1" si="188">IFERROR(INDEX(IF($B104,MeaningfulAssetDoS,
  IF($C104,MeaningfulSharingActorDoS,
  IF($D104,MeaningfulSharedNonAssetDataDoS,
  IF($E104,MeaningfulSharedConnectionDoS,FALSE)))),
  IF($B104,$G104,$F104),
  IF($B104,N$3,N$2)),
FALSE)</f>
        <v>0</v>
      </c>
      <c r="O104" s="96" t="b">
        <f t="shared" ca="1" si="162"/>
        <v>0</v>
      </c>
      <c r="P104" s="97" t="b">
        <f t="shared" ca="1" si="162"/>
        <v>0</v>
      </c>
      <c r="R104" s="22">
        <f t="shared" si="135"/>
        <v>103</v>
      </c>
      <c r="S104" s="22" t="str">
        <f t="shared" ca="1" si="120"/>
        <v/>
      </c>
      <c r="T104" s="22" t="str">
        <f t="shared" ca="1" si="120"/>
        <v/>
      </c>
      <c r="U104" s="22" t="b">
        <f t="shared" ca="1" si="136"/>
        <v>1</v>
      </c>
      <c r="V104" s="22" t="b">
        <f t="shared" ca="1" si="137"/>
        <v>1</v>
      </c>
      <c r="X104" s="121"/>
      <c r="Y104" s="122"/>
      <c r="Z104" s="123"/>
      <c r="AA104" s="121"/>
      <c r="AB104" s="122"/>
      <c r="AC104" s="123"/>
    </row>
    <row r="105" spans="1:29" ht="16">
      <c r="A105" s="48">
        <f>ROW()</f>
        <v>105</v>
      </c>
      <c r="B105" s="48" t="b">
        <f t="shared" ca="1" si="161"/>
        <v>0</v>
      </c>
      <c r="C105" s="48" t="b">
        <f t="shared" ca="1" si="161"/>
        <v>0</v>
      </c>
      <c r="D105" s="48" t="b">
        <f t="shared" ca="1" si="161"/>
        <v>0</v>
      </c>
      <c r="E105" s="48" t="b">
        <f t="shared" ca="1" si="161"/>
        <v>0</v>
      </c>
      <c r="F105" s="88">
        <f t="shared" ca="1" si="131"/>
        <v>0</v>
      </c>
      <c r="G105" s="22">
        <f t="shared" ca="1" si="132"/>
        <v>0</v>
      </c>
      <c r="H105" s="90" t="str">
        <f t="shared" ca="1" si="133"/>
        <v/>
      </c>
      <c r="I105" s="220" t="str">
        <f t="shared" ref="I105" ca="1" si="189">IFERROR(INDEX(IF($B105,AssetName,
  IF($C105,SharingActorName,
  IF($D105,SharedNonAssetDataName,
  IF($E105,SharedConnectionName,"")))),$F105),"")</f>
        <v/>
      </c>
      <c r="J105" s="221"/>
      <c r="K105" s="93" t="b">
        <f t="shared" ca="1" si="164"/>
        <v>0</v>
      </c>
      <c r="L105" s="94" t="b">
        <f t="shared" ca="1" si="164"/>
        <v>0</v>
      </c>
      <c r="M105" s="95" t="b">
        <f t="shared" ca="1" si="164"/>
        <v>0</v>
      </c>
      <c r="N105" s="93" t="b">
        <f t="shared" ref="N105" ca="1" si="190">IFERROR(INDEX(IF($B105,MeaningfulAssetDoS,
  IF($C105,MeaningfulSharingActorDoS,
  IF($D105,MeaningfulSharedNonAssetDataDoS,
  IF($E105,MeaningfulSharedConnectionDoS,FALSE)))),
  IF($B105,$G105,$F105),
  IF($B105,N$3,N$1)),
FALSE)</f>
        <v>0</v>
      </c>
      <c r="O105" s="94" t="b">
        <f t="shared" ca="1" si="160"/>
        <v>0</v>
      </c>
      <c r="P105" s="95" t="b">
        <f t="shared" ca="1" si="160"/>
        <v>0</v>
      </c>
      <c r="R105" s="22">
        <f t="shared" si="135"/>
        <v>104</v>
      </c>
      <c r="S105" s="22" t="str">
        <f t="shared" ca="1" si="120"/>
        <v/>
      </c>
      <c r="T105" s="22">
        <f t="shared" ca="1" si="120"/>
        <v>0</v>
      </c>
      <c r="U105" s="22" t="b">
        <f t="shared" ca="1" si="136"/>
        <v>1</v>
      </c>
      <c r="V105" s="22" t="b">
        <f t="shared" ca="1" si="137"/>
        <v>0</v>
      </c>
      <c r="X105" s="118"/>
      <c r="Y105" s="119"/>
      <c r="Z105" s="120"/>
      <c r="AA105" s="118"/>
      <c r="AB105" s="119"/>
      <c r="AC105" s="120"/>
    </row>
    <row r="106" spans="1:29" ht="16">
      <c r="A106" s="48">
        <f>ROW()</f>
        <v>106</v>
      </c>
      <c r="B106" s="48" t="b">
        <f t="shared" ca="1" si="161"/>
        <v>0</v>
      </c>
      <c r="C106" s="48" t="b">
        <f t="shared" ca="1" si="161"/>
        <v>0</v>
      </c>
      <c r="D106" s="48" t="b">
        <f t="shared" ca="1" si="161"/>
        <v>0</v>
      </c>
      <c r="E106" s="48" t="b">
        <f t="shared" ca="1" si="161"/>
        <v>0</v>
      </c>
      <c r="F106" s="88">
        <f t="shared" ca="1" si="131"/>
        <v>0</v>
      </c>
      <c r="G106" s="22">
        <f t="shared" ca="1" si="132"/>
        <v>0</v>
      </c>
      <c r="H106" s="90" t="str">
        <f t="shared" ca="1" si="133"/>
        <v/>
      </c>
      <c r="I106" s="222"/>
      <c r="J106" s="223"/>
      <c r="K106" s="50" t="b">
        <f t="shared" ca="1" si="166"/>
        <v>0</v>
      </c>
      <c r="L106" s="96" t="b">
        <f t="shared" ca="1" si="166"/>
        <v>0</v>
      </c>
      <c r="M106" s="97" t="b">
        <f t="shared" ca="1" si="166"/>
        <v>0</v>
      </c>
      <c r="N106" s="50" t="b">
        <f t="shared" ref="N106" ca="1" si="191">IFERROR(INDEX(IF($B106,MeaningfulAssetDoS,
  IF($C106,MeaningfulSharingActorDoS,
  IF($D106,MeaningfulSharedNonAssetDataDoS,
  IF($E106,MeaningfulSharedConnectionDoS,FALSE)))),
  IF($B106,$G106,$F106),
  IF($B106,N$3,N$2)),
FALSE)</f>
        <v>0</v>
      </c>
      <c r="O106" s="96" t="b">
        <f t="shared" ca="1" si="162"/>
        <v>0</v>
      </c>
      <c r="P106" s="97" t="b">
        <f t="shared" ca="1" si="162"/>
        <v>0</v>
      </c>
      <c r="R106" s="22">
        <f t="shared" si="135"/>
        <v>105</v>
      </c>
      <c r="S106" s="22" t="str">
        <f t="shared" ca="1" si="120"/>
        <v/>
      </c>
      <c r="T106" s="22" t="str">
        <f t="shared" ca="1" si="120"/>
        <v/>
      </c>
      <c r="U106" s="22" t="b">
        <f t="shared" ca="1" si="136"/>
        <v>1</v>
      </c>
      <c r="V106" s="22" t="b">
        <f t="shared" ca="1" si="137"/>
        <v>1</v>
      </c>
      <c r="X106" s="121"/>
      <c r="Y106" s="122"/>
      <c r="Z106" s="123"/>
      <c r="AA106" s="121"/>
      <c r="AB106" s="122"/>
      <c r="AC106" s="123"/>
    </row>
  </sheetData>
  <mergeCells count="61">
    <mergeCell ref="I103:J104"/>
    <mergeCell ref="I105:J106"/>
    <mergeCell ref="I93:J94"/>
    <mergeCell ref="I95:J96"/>
    <mergeCell ref="I97:J98"/>
    <mergeCell ref="I99:J100"/>
    <mergeCell ref="I101:J102"/>
    <mergeCell ref="I83:J84"/>
    <mergeCell ref="I85:J86"/>
    <mergeCell ref="I87:J88"/>
    <mergeCell ref="I89:J90"/>
    <mergeCell ref="I91:J92"/>
    <mergeCell ref="I73:J74"/>
    <mergeCell ref="I75:J76"/>
    <mergeCell ref="I77:J78"/>
    <mergeCell ref="I79:J80"/>
    <mergeCell ref="I81:J82"/>
    <mergeCell ref="I63:J64"/>
    <mergeCell ref="I65:J66"/>
    <mergeCell ref="I67:J68"/>
    <mergeCell ref="I69:J70"/>
    <mergeCell ref="I71:J72"/>
    <mergeCell ref="I53:J54"/>
    <mergeCell ref="I55:J56"/>
    <mergeCell ref="I57:J58"/>
    <mergeCell ref="I59:J60"/>
    <mergeCell ref="I61:J62"/>
    <mergeCell ref="I43:J44"/>
    <mergeCell ref="I45:J46"/>
    <mergeCell ref="I47:J48"/>
    <mergeCell ref="I49:J50"/>
    <mergeCell ref="I51:J52"/>
    <mergeCell ref="I33:J34"/>
    <mergeCell ref="I35:J36"/>
    <mergeCell ref="I37:J38"/>
    <mergeCell ref="I39:J40"/>
    <mergeCell ref="I41:J42"/>
    <mergeCell ref="I23:J24"/>
    <mergeCell ref="I25:J26"/>
    <mergeCell ref="I27:J28"/>
    <mergeCell ref="I29:J30"/>
    <mergeCell ref="I31:J32"/>
    <mergeCell ref="I13:J14"/>
    <mergeCell ref="I15:J16"/>
    <mergeCell ref="I17:J18"/>
    <mergeCell ref="I19:J20"/>
    <mergeCell ref="I21:J22"/>
    <mergeCell ref="I7:J8"/>
    <mergeCell ref="I9:J10"/>
    <mergeCell ref="I11:J12"/>
    <mergeCell ref="J1:J2"/>
    <mergeCell ref="X4:AC4"/>
    <mergeCell ref="X5:AC5"/>
    <mergeCell ref="X6:Z6"/>
    <mergeCell ref="AA6:AC6"/>
    <mergeCell ref="K6:M6"/>
    <mergeCell ref="A4:P4"/>
    <mergeCell ref="R4:V4"/>
    <mergeCell ref="B5:E5"/>
    <mergeCell ref="N6:P6"/>
    <mergeCell ref="K5:P5"/>
  </mergeCells>
  <phoneticPr fontId="10" type="noConversion"/>
  <conditionalFormatting sqref="H7:H106">
    <cfRule type="expression" dxfId="71" priority="0" stopIfTrue="1">
      <formula>AND(H7&lt;&gt;"",NOT($U7))</formula>
    </cfRule>
    <cfRule type="expression" dxfId="70" priority="1" stopIfTrue="1">
      <formula>AND(H7&lt;&gt;"",$U7)</formula>
    </cfRule>
    <cfRule type="expression" dxfId="69" priority="2" stopIfTrue="1">
      <formula>AND(H7="",NOT($U7))</formula>
    </cfRule>
  </conditionalFormatting>
  <conditionalFormatting sqref="X7:AC106">
    <cfRule type="expression" dxfId="68" priority="3" stopIfTrue="1">
      <formula>NOT(K7)</formula>
    </cfRule>
    <cfRule type="expression" dxfId="67" priority="4" stopIfTrue="1">
      <formula>AND(K7,X7="Medium")</formula>
    </cfRule>
    <cfRule type="expression" dxfId="66" priority="5" stopIfTrue="1">
      <formula>AND(K7,X7="Low")</formula>
    </cfRule>
  </conditionalFormatting>
  <conditionalFormatting sqref="I7:J106">
    <cfRule type="expression" dxfId="65" priority="6" stopIfTrue="1">
      <formula>I7&lt;&gt;""</formula>
    </cfRule>
  </conditionalFormatting>
  <dataValidations count="1">
    <dataValidation type="list" allowBlank="1" showInputMessage="1" showErrorMessage="1" sqref="X7:AC106">
      <formula1>"High, Medium, Low"</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6"/>
  <sheetViews>
    <sheetView topLeftCell="A4" zoomScale="150" workbookViewId="0">
      <pane ySplit="2" topLeftCell="A6" activePane="bottomLeft" state="frozen"/>
      <selection activeCell="A4" sqref="A4"/>
      <selection pane="bottomLeft" activeCell="B6" sqref="B6"/>
    </sheetView>
  </sheetViews>
  <sheetFormatPr baseColWidth="10" defaultRowHeight="13" x14ac:dyDescent="0"/>
  <cols>
    <col min="1" max="1" width="6.28515625" customWidth="1"/>
    <col min="2" max="2" width="18.7109375" customWidth="1"/>
    <col min="3" max="3" width="15.28515625" customWidth="1"/>
    <col min="4" max="4" width="22" customWidth="1"/>
    <col min="5" max="5" width="10.5703125" customWidth="1"/>
    <col min="6" max="10" width="5.5703125" customWidth="1"/>
    <col min="11" max="12" width="8.7109375" hidden="1" customWidth="1"/>
    <col min="13" max="13" width="2.7109375" hidden="1" customWidth="1"/>
    <col min="14" max="14" width="8.28515625" hidden="1" customWidth="1"/>
    <col min="15" max="15" width="5.28515625" hidden="1" customWidth="1"/>
    <col min="16" max="16" width="6.85546875" hidden="1" customWidth="1"/>
    <col min="17" max="17" width="4.5703125" hidden="1" customWidth="1"/>
    <col min="18" max="18" width="11" hidden="1" customWidth="1"/>
    <col min="19" max="19" width="10.42578125" hidden="1" customWidth="1"/>
    <col min="20" max="20" width="4.140625" hidden="1" customWidth="1"/>
  </cols>
  <sheetData>
    <row r="1" spans="1:20" hidden="1">
      <c r="A1" s="134"/>
      <c r="B1" s="134"/>
      <c r="C1" s="134"/>
      <c r="D1" s="134"/>
      <c r="E1" s="134"/>
      <c r="F1" s="134"/>
      <c r="G1" s="134"/>
      <c r="H1" s="134"/>
      <c r="I1" s="134"/>
      <c r="J1" s="134"/>
      <c r="K1" s="134"/>
      <c r="L1" s="134"/>
      <c r="N1" s="143"/>
      <c r="O1" s="143"/>
      <c r="P1" s="143"/>
      <c r="R1" s="141" t="s">
        <v>351</v>
      </c>
      <c r="S1" s="143">
        <f>COLUMN(L5)</f>
        <v>12</v>
      </c>
      <c r="T1" s="143"/>
    </row>
    <row r="2" spans="1:20" ht="52" hidden="1">
      <c r="A2" s="134"/>
      <c r="B2" s="134"/>
      <c r="C2" s="134"/>
      <c r="D2" s="134"/>
      <c r="E2" s="141" t="s">
        <v>263</v>
      </c>
      <c r="F2" s="33" t="b">
        <f>Actors!K$5&lt;&gt;""</f>
        <v>0</v>
      </c>
      <c r="G2" s="33" t="b">
        <f>Actors!L$5&lt;&gt;""</f>
        <v>0</v>
      </c>
      <c r="H2" s="33" t="b">
        <f>Actors!M$5&lt;&gt;""</f>
        <v>0</v>
      </c>
      <c r="I2" s="33" t="b">
        <f>Actors!N$5&lt;&gt;""</f>
        <v>0</v>
      </c>
      <c r="J2" s="33" t="b">
        <f>Actors!O$5&lt;&gt;""</f>
        <v>0</v>
      </c>
      <c r="K2" s="143"/>
      <c r="L2" s="143"/>
      <c r="M2" s="135"/>
      <c r="N2" s="134"/>
      <c r="O2" s="134">
        <f>COLUMN(A5)</f>
        <v>1</v>
      </c>
      <c r="P2" s="134"/>
      <c r="Q2" s="135"/>
      <c r="R2" s="141" t="s">
        <v>312</v>
      </c>
      <c r="S2" s="134">
        <f>COLUMN()</f>
        <v>19</v>
      </c>
      <c r="T2" s="134"/>
    </row>
    <row r="3" spans="1:20" ht="47" hidden="1" customHeight="1">
      <c r="A3" s="170" t="s">
        <v>289</v>
      </c>
      <c r="B3" s="164"/>
      <c r="C3" s="164"/>
      <c r="D3" s="164"/>
      <c r="E3" s="164"/>
      <c r="F3" s="164"/>
      <c r="G3" s="164"/>
      <c r="H3" s="164"/>
      <c r="I3" s="164"/>
      <c r="J3" s="192"/>
      <c r="K3" s="170" t="s">
        <v>293</v>
      </c>
      <c r="L3" s="192"/>
      <c r="M3" s="135"/>
      <c r="N3" s="170" t="s">
        <v>292</v>
      </c>
      <c r="O3" s="187"/>
      <c r="P3" s="188"/>
      <c r="Q3" s="135"/>
      <c r="R3" s="170" t="s">
        <v>295</v>
      </c>
      <c r="S3" s="187"/>
      <c r="T3" s="188"/>
    </row>
    <row r="4" spans="1:20" ht="32">
      <c r="A4" s="16"/>
      <c r="B4" s="16"/>
      <c r="C4" s="16"/>
      <c r="D4" s="16"/>
      <c r="E4" s="16"/>
      <c r="F4" s="175" t="s">
        <v>300</v>
      </c>
      <c r="G4" s="176"/>
      <c r="H4" s="176"/>
      <c r="I4" s="176"/>
      <c r="J4" s="182"/>
      <c r="K4" s="139"/>
      <c r="L4" s="139"/>
      <c r="M4" s="135"/>
      <c r="N4" s="138"/>
      <c r="O4" s="138"/>
      <c r="P4" s="138"/>
      <c r="Q4" s="135"/>
      <c r="R4" s="92" t="s">
        <v>350</v>
      </c>
      <c r="S4" s="92" t="s">
        <v>221</v>
      </c>
      <c r="T4" s="92" t="s">
        <v>290</v>
      </c>
    </row>
    <row r="5" spans="1:20" ht="80" customHeight="1">
      <c r="A5" s="16" t="s">
        <v>288</v>
      </c>
      <c r="B5" s="16" t="s">
        <v>264</v>
      </c>
      <c r="C5" s="16" t="s">
        <v>265</v>
      </c>
      <c r="D5" s="16" t="s">
        <v>266</v>
      </c>
      <c r="E5" s="16" t="s">
        <v>267</v>
      </c>
      <c r="F5" s="124" t="str">
        <f>IF(F$2,Actors!K$5,"")</f>
        <v/>
      </c>
      <c r="G5" s="124" t="str">
        <f>IF(G$2,Actors!L$5,"")</f>
        <v/>
      </c>
      <c r="H5" s="124" t="str">
        <f>IF(H$2,Actors!M$5,"")</f>
        <v/>
      </c>
      <c r="I5" s="124" t="str">
        <f>IF(I$2,Actors!N$5,"")</f>
        <v/>
      </c>
      <c r="J5" s="124" t="str">
        <f>IF(J$2,Actors!O$5,"")</f>
        <v/>
      </c>
      <c r="K5" s="140" t="s">
        <v>221</v>
      </c>
      <c r="L5" s="140" t="s">
        <v>296</v>
      </c>
      <c r="M5" s="86" t="s">
        <v>48</v>
      </c>
      <c r="N5" s="21" t="s">
        <v>221</v>
      </c>
      <c r="O5" s="92" t="s">
        <v>290</v>
      </c>
      <c r="P5" s="21" t="s">
        <v>294</v>
      </c>
      <c r="Q5" s="136" t="s">
        <v>291</v>
      </c>
      <c r="R5" s="136"/>
      <c r="S5" s="137">
        <f>ROW()</f>
        <v>5</v>
      </c>
      <c r="T5" s="137"/>
    </row>
    <row r="6" spans="1:20">
      <c r="A6" s="43" t="s">
        <v>337</v>
      </c>
      <c r="B6" s="131"/>
      <c r="C6" s="133"/>
      <c r="D6" s="133"/>
      <c r="E6" s="132"/>
      <c r="F6" s="45"/>
      <c r="G6" s="45"/>
      <c r="H6" s="45"/>
      <c r="I6" s="45"/>
      <c r="J6" s="45"/>
      <c r="K6" s="137">
        <f>ROW()</f>
        <v>6</v>
      </c>
      <c r="L6" s="48" t="b">
        <f ca="1">(COUNTIF(INDIRECT("$A5:A"&amp;K6),A6)=1)</f>
        <v>1</v>
      </c>
      <c r="M6" s="135"/>
      <c r="N6" s="137">
        <f>$K6-1</f>
        <v>5</v>
      </c>
      <c r="O6" s="137" t="str">
        <f ca="1">INDIRECT(ADDRESS($N6,O$2))</f>
        <v>#</v>
      </c>
      <c r="P6" s="137" t="b">
        <f ca="1">A6=O6</f>
        <v>0</v>
      </c>
      <c r="Q6" s="135"/>
      <c r="R6" s="137">
        <f ca="1">INDIRECT(ADDRESS(N6,S$2))</f>
        <v>5</v>
      </c>
      <c r="S6" s="137">
        <f ca="1">MATCH(TRUE,INDIRECT(ADDRESS(R6+1,S$1)&amp;":"&amp;ADDRESS(1001,S$1)),0)+R6</f>
        <v>6</v>
      </c>
      <c r="T6" s="137" t="str">
        <f ca="1">IF(ISNA(S6),"",INDIRECT("A"&amp;S6))</f>
        <v>SO1</v>
      </c>
    </row>
    <row r="7" spans="1:20">
      <c r="A7" s="43" t="s">
        <v>21</v>
      </c>
      <c r="B7" s="131"/>
      <c r="C7" s="133"/>
      <c r="D7" s="133"/>
      <c r="E7" s="132"/>
      <c r="F7" s="45"/>
      <c r="G7" s="45"/>
      <c r="H7" s="45"/>
      <c r="I7" s="45"/>
      <c r="J7" s="45"/>
      <c r="K7" s="137">
        <f>ROW()</f>
        <v>7</v>
      </c>
      <c r="L7" s="48" t="b">
        <f t="shared" ref="L7:L56" ca="1" si="0">(COUNTIF(INDIRECT("$A5:A"&amp;K7),A7)=1)</f>
        <v>0</v>
      </c>
      <c r="M7" s="135"/>
      <c r="N7" s="137">
        <f t="shared" ref="N7:N56" si="1">$K7-1</f>
        <v>6</v>
      </c>
      <c r="O7" s="137" t="str">
        <f t="shared" ref="O7:O56" ca="1" si="2">INDIRECT(ADDRESS($N7,O$2))</f>
        <v>SO1</v>
      </c>
      <c r="P7" s="137" t="b">
        <f t="shared" ref="P7:P56" ca="1" si="3">A7=O7</f>
        <v>1</v>
      </c>
      <c r="Q7" s="135"/>
      <c r="R7" s="137">
        <f t="shared" ref="R7:R56" ca="1" si="4">INDIRECT(ADDRESS(N7,S$2))</f>
        <v>6</v>
      </c>
      <c r="S7" s="137" t="e">
        <f t="shared" ref="S7:S56" ca="1" si="5">MATCH(TRUE,INDIRECT(ADDRESS(R7+1,S$1)&amp;":"&amp;ADDRESS(1001,S$1)),0)+R7</f>
        <v>#N/A</v>
      </c>
      <c r="T7" s="137" t="str">
        <f t="shared" ref="T7:T56" ca="1" si="6">IF(ISNA(S7),"",INDIRECT("A"&amp;S7))</f>
        <v/>
      </c>
    </row>
    <row r="8" spans="1:20">
      <c r="A8" s="43" t="s">
        <v>22</v>
      </c>
      <c r="B8" s="131"/>
      <c r="C8" s="133"/>
      <c r="D8" s="133"/>
      <c r="E8" s="132"/>
      <c r="F8" s="45"/>
      <c r="G8" s="45"/>
      <c r="H8" s="45"/>
      <c r="I8" s="45"/>
      <c r="J8" s="45"/>
      <c r="K8" s="137">
        <f>ROW()</f>
        <v>8</v>
      </c>
      <c r="L8" s="48" t="b">
        <f t="shared" ca="1" si="0"/>
        <v>0</v>
      </c>
      <c r="M8" s="135"/>
      <c r="N8" s="137">
        <f t="shared" si="1"/>
        <v>7</v>
      </c>
      <c r="O8" s="137" t="str">
        <f t="shared" ca="1" si="2"/>
        <v>SO1</v>
      </c>
      <c r="P8" s="137" t="b">
        <f t="shared" ca="1" si="3"/>
        <v>1</v>
      </c>
      <c r="Q8" s="135"/>
      <c r="R8" s="137" t="e">
        <f t="shared" ca="1" si="4"/>
        <v>#N/A</v>
      </c>
      <c r="S8" s="137" t="e">
        <f t="shared" ca="1" si="5"/>
        <v>#N/A</v>
      </c>
      <c r="T8" s="137" t="str">
        <f t="shared" ca="1" si="6"/>
        <v/>
      </c>
    </row>
    <row r="9" spans="1:20">
      <c r="A9" s="43" t="s">
        <v>22</v>
      </c>
      <c r="B9" s="131"/>
      <c r="C9" s="133"/>
      <c r="D9" s="133"/>
      <c r="E9" s="132"/>
      <c r="F9" s="45"/>
      <c r="G9" s="45"/>
      <c r="H9" s="45"/>
      <c r="I9" s="45"/>
      <c r="J9" s="45"/>
      <c r="K9" s="137">
        <f>ROW()</f>
        <v>9</v>
      </c>
      <c r="L9" s="48" t="b">
        <f t="shared" ca="1" si="0"/>
        <v>0</v>
      </c>
      <c r="M9" s="135"/>
      <c r="N9" s="137">
        <f t="shared" si="1"/>
        <v>8</v>
      </c>
      <c r="O9" s="137" t="str">
        <f t="shared" ca="1" si="2"/>
        <v>SO1</v>
      </c>
      <c r="P9" s="137" t="b">
        <f t="shared" ca="1" si="3"/>
        <v>1</v>
      </c>
      <c r="Q9" s="135"/>
      <c r="R9" s="137" t="e">
        <f t="shared" ca="1" si="4"/>
        <v>#N/A</v>
      </c>
      <c r="S9" s="137" t="e">
        <f t="shared" ca="1" si="5"/>
        <v>#N/A</v>
      </c>
      <c r="T9" s="137" t="str">
        <f t="shared" ca="1" si="6"/>
        <v/>
      </c>
    </row>
    <row r="10" spans="1:20">
      <c r="A10" s="43"/>
      <c r="B10" s="131"/>
      <c r="C10" s="133"/>
      <c r="D10" s="133"/>
      <c r="E10" s="132"/>
      <c r="F10" s="45"/>
      <c r="G10" s="45"/>
      <c r="H10" s="45"/>
      <c r="I10" s="45"/>
      <c r="J10" s="45"/>
      <c r="K10" s="137">
        <f>ROW()</f>
        <v>10</v>
      </c>
      <c r="L10" s="48" t="b">
        <f t="shared" ca="1" si="0"/>
        <v>0</v>
      </c>
      <c r="M10" s="135"/>
      <c r="N10" s="137">
        <f t="shared" si="1"/>
        <v>9</v>
      </c>
      <c r="O10" s="137" t="str">
        <f t="shared" ca="1" si="2"/>
        <v>SO1</v>
      </c>
      <c r="P10" s="137" t="b">
        <f t="shared" ca="1" si="3"/>
        <v>0</v>
      </c>
      <c r="Q10" s="135"/>
      <c r="R10" s="137" t="e">
        <f t="shared" ca="1" si="4"/>
        <v>#N/A</v>
      </c>
      <c r="S10" s="137" t="e">
        <f t="shared" ca="1" si="5"/>
        <v>#N/A</v>
      </c>
      <c r="T10" s="137" t="str">
        <f t="shared" ca="1" si="6"/>
        <v/>
      </c>
    </row>
    <row r="11" spans="1:20">
      <c r="A11" s="43"/>
      <c r="B11" s="131"/>
      <c r="C11" s="133"/>
      <c r="D11" s="133"/>
      <c r="E11" s="132"/>
      <c r="F11" s="45"/>
      <c r="G11" s="45"/>
      <c r="H11" s="45"/>
      <c r="I11" s="45"/>
      <c r="J11" s="45"/>
      <c r="K11" s="137">
        <f>ROW()</f>
        <v>11</v>
      </c>
      <c r="L11" s="48" t="b">
        <f t="shared" ca="1" si="0"/>
        <v>0</v>
      </c>
      <c r="M11" s="135"/>
      <c r="N11" s="137">
        <f t="shared" si="1"/>
        <v>10</v>
      </c>
      <c r="O11" s="137">
        <f t="shared" ca="1" si="2"/>
        <v>0</v>
      </c>
      <c r="P11" s="137" t="b">
        <f t="shared" ca="1" si="3"/>
        <v>1</v>
      </c>
      <c r="Q11" s="135"/>
      <c r="R11" s="137" t="e">
        <f t="shared" ca="1" si="4"/>
        <v>#N/A</v>
      </c>
      <c r="S11" s="137" t="e">
        <f t="shared" ca="1" si="5"/>
        <v>#N/A</v>
      </c>
      <c r="T11" s="137" t="str">
        <f t="shared" ca="1" si="6"/>
        <v/>
      </c>
    </row>
    <row r="12" spans="1:20">
      <c r="A12" s="43"/>
      <c r="B12" s="131"/>
      <c r="C12" s="133"/>
      <c r="D12" s="133"/>
      <c r="E12" s="132"/>
      <c r="F12" s="45"/>
      <c r="G12" s="45"/>
      <c r="H12" s="45"/>
      <c r="I12" s="45"/>
      <c r="J12" s="45"/>
      <c r="K12" s="137">
        <f>ROW()</f>
        <v>12</v>
      </c>
      <c r="L12" s="48" t="b">
        <f t="shared" ca="1" si="0"/>
        <v>0</v>
      </c>
      <c r="M12" s="135"/>
      <c r="N12" s="137">
        <f t="shared" si="1"/>
        <v>11</v>
      </c>
      <c r="O12" s="137">
        <f t="shared" ca="1" si="2"/>
        <v>0</v>
      </c>
      <c r="P12" s="137" t="b">
        <f t="shared" ca="1" si="3"/>
        <v>1</v>
      </c>
      <c r="Q12" s="135"/>
      <c r="R12" s="137" t="e">
        <f t="shared" ca="1" si="4"/>
        <v>#N/A</v>
      </c>
      <c r="S12" s="137" t="e">
        <f t="shared" ca="1" si="5"/>
        <v>#N/A</v>
      </c>
      <c r="T12" s="137" t="str">
        <f t="shared" ca="1" si="6"/>
        <v/>
      </c>
    </row>
    <row r="13" spans="1:20">
      <c r="A13" s="43"/>
      <c r="B13" s="131"/>
      <c r="C13" s="133"/>
      <c r="D13" s="133"/>
      <c r="E13" s="132"/>
      <c r="F13" s="45"/>
      <c r="G13" s="45"/>
      <c r="H13" s="45"/>
      <c r="I13" s="45"/>
      <c r="J13" s="45"/>
      <c r="K13" s="137">
        <f>ROW()</f>
        <v>13</v>
      </c>
      <c r="L13" s="48" t="b">
        <f t="shared" ca="1" si="0"/>
        <v>0</v>
      </c>
      <c r="M13" s="135"/>
      <c r="N13" s="137">
        <f t="shared" si="1"/>
        <v>12</v>
      </c>
      <c r="O13" s="137">
        <f t="shared" ca="1" si="2"/>
        <v>0</v>
      </c>
      <c r="P13" s="137" t="b">
        <f t="shared" ca="1" si="3"/>
        <v>1</v>
      </c>
      <c r="Q13" s="135"/>
      <c r="R13" s="137" t="e">
        <f t="shared" ca="1" si="4"/>
        <v>#N/A</v>
      </c>
      <c r="S13" s="137" t="e">
        <f t="shared" ca="1" si="5"/>
        <v>#N/A</v>
      </c>
      <c r="T13" s="137" t="str">
        <f t="shared" ca="1" si="6"/>
        <v/>
      </c>
    </row>
    <row r="14" spans="1:20">
      <c r="A14" s="43"/>
      <c r="B14" s="131"/>
      <c r="C14" s="133"/>
      <c r="D14" s="133"/>
      <c r="E14" s="132"/>
      <c r="F14" s="45"/>
      <c r="G14" s="45"/>
      <c r="H14" s="45"/>
      <c r="I14" s="45"/>
      <c r="J14" s="45"/>
      <c r="K14" s="137">
        <f>ROW()</f>
        <v>14</v>
      </c>
      <c r="L14" s="48" t="b">
        <f t="shared" ca="1" si="0"/>
        <v>0</v>
      </c>
      <c r="M14" s="135"/>
      <c r="N14" s="137">
        <f t="shared" si="1"/>
        <v>13</v>
      </c>
      <c r="O14" s="137">
        <f t="shared" ca="1" si="2"/>
        <v>0</v>
      </c>
      <c r="P14" s="137" t="b">
        <f t="shared" ca="1" si="3"/>
        <v>1</v>
      </c>
      <c r="Q14" s="135"/>
      <c r="R14" s="137" t="e">
        <f t="shared" ca="1" si="4"/>
        <v>#N/A</v>
      </c>
      <c r="S14" s="137" t="e">
        <f t="shared" ca="1" si="5"/>
        <v>#N/A</v>
      </c>
      <c r="T14" s="137" t="str">
        <f t="shared" ca="1" si="6"/>
        <v/>
      </c>
    </row>
    <row r="15" spans="1:20">
      <c r="A15" s="43"/>
      <c r="B15" s="131"/>
      <c r="C15" s="133"/>
      <c r="D15" s="133"/>
      <c r="E15" s="132"/>
      <c r="F15" s="45"/>
      <c r="G15" s="45"/>
      <c r="H15" s="45"/>
      <c r="I15" s="45"/>
      <c r="J15" s="45"/>
      <c r="K15" s="137">
        <f>ROW()</f>
        <v>15</v>
      </c>
      <c r="L15" s="48" t="b">
        <f t="shared" ca="1" si="0"/>
        <v>0</v>
      </c>
      <c r="M15" s="135"/>
      <c r="N15" s="137">
        <f t="shared" si="1"/>
        <v>14</v>
      </c>
      <c r="O15" s="137">
        <f t="shared" ca="1" si="2"/>
        <v>0</v>
      </c>
      <c r="P15" s="137" t="b">
        <f t="shared" ca="1" si="3"/>
        <v>1</v>
      </c>
      <c r="Q15" s="135"/>
      <c r="R15" s="137" t="e">
        <f t="shared" ca="1" si="4"/>
        <v>#N/A</v>
      </c>
      <c r="S15" s="137" t="e">
        <f t="shared" ca="1" si="5"/>
        <v>#N/A</v>
      </c>
      <c r="T15" s="137" t="str">
        <f t="shared" ca="1" si="6"/>
        <v/>
      </c>
    </row>
    <row r="16" spans="1:20">
      <c r="A16" s="43"/>
      <c r="B16" s="131"/>
      <c r="C16" s="133"/>
      <c r="D16" s="133"/>
      <c r="E16" s="132"/>
      <c r="F16" s="45"/>
      <c r="G16" s="45"/>
      <c r="H16" s="45"/>
      <c r="I16" s="45"/>
      <c r="J16" s="45"/>
      <c r="K16" s="137">
        <f>ROW()</f>
        <v>16</v>
      </c>
      <c r="L16" s="48" t="b">
        <f t="shared" ca="1" si="0"/>
        <v>0</v>
      </c>
      <c r="M16" s="135"/>
      <c r="N16" s="137">
        <f t="shared" si="1"/>
        <v>15</v>
      </c>
      <c r="O16" s="137">
        <f t="shared" ca="1" si="2"/>
        <v>0</v>
      </c>
      <c r="P16" s="137" t="b">
        <f t="shared" ca="1" si="3"/>
        <v>1</v>
      </c>
      <c r="Q16" s="135"/>
      <c r="R16" s="137" t="e">
        <f t="shared" ca="1" si="4"/>
        <v>#N/A</v>
      </c>
      <c r="S16" s="137" t="e">
        <f t="shared" ca="1" si="5"/>
        <v>#N/A</v>
      </c>
      <c r="T16" s="137" t="str">
        <f t="shared" ca="1" si="6"/>
        <v/>
      </c>
    </row>
    <row r="17" spans="1:20">
      <c r="A17" s="43"/>
      <c r="B17" s="131"/>
      <c r="C17" s="133"/>
      <c r="D17" s="133"/>
      <c r="E17" s="132"/>
      <c r="F17" s="45"/>
      <c r="G17" s="45"/>
      <c r="H17" s="45"/>
      <c r="I17" s="45"/>
      <c r="J17" s="45"/>
      <c r="K17" s="137">
        <f>ROW()</f>
        <v>17</v>
      </c>
      <c r="L17" s="48" t="b">
        <f t="shared" ca="1" si="0"/>
        <v>0</v>
      </c>
      <c r="M17" s="135"/>
      <c r="N17" s="137">
        <f t="shared" si="1"/>
        <v>16</v>
      </c>
      <c r="O17" s="137">
        <f t="shared" ca="1" si="2"/>
        <v>0</v>
      </c>
      <c r="P17" s="137" t="b">
        <f t="shared" ca="1" si="3"/>
        <v>1</v>
      </c>
      <c r="Q17" s="135"/>
      <c r="R17" s="137" t="e">
        <f t="shared" ca="1" si="4"/>
        <v>#N/A</v>
      </c>
      <c r="S17" s="137" t="e">
        <f t="shared" ca="1" si="5"/>
        <v>#N/A</v>
      </c>
      <c r="T17" s="137" t="str">
        <f t="shared" ca="1" si="6"/>
        <v/>
      </c>
    </row>
    <row r="18" spans="1:20">
      <c r="A18" s="43"/>
      <c r="B18" s="131"/>
      <c r="C18" s="133"/>
      <c r="D18" s="133"/>
      <c r="E18" s="132"/>
      <c r="F18" s="45"/>
      <c r="G18" s="45"/>
      <c r="H18" s="45"/>
      <c r="I18" s="45"/>
      <c r="J18" s="45"/>
      <c r="K18" s="137">
        <f>ROW()</f>
        <v>18</v>
      </c>
      <c r="L18" s="48" t="b">
        <f t="shared" ca="1" si="0"/>
        <v>0</v>
      </c>
      <c r="M18" s="135"/>
      <c r="N18" s="137">
        <f t="shared" si="1"/>
        <v>17</v>
      </c>
      <c r="O18" s="137">
        <f t="shared" ca="1" si="2"/>
        <v>0</v>
      </c>
      <c r="P18" s="137" t="b">
        <f t="shared" ca="1" si="3"/>
        <v>1</v>
      </c>
      <c r="Q18" s="135"/>
      <c r="R18" s="137" t="e">
        <f t="shared" ca="1" si="4"/>
        <v>#N/A</v>
      </c>
      <c r="S18" s="137" t="e">
        <f t="shared" ca="1" si="5"/>
        <v>#N/A</v>
      </c>
      <c r="T18" s="137" t="str">
        <f t="shared" ca="1" si="6"/>
        <v/>
      </c>
    </row>
    <row r="19" spans="1:20">
      <c r="A19" s="43"/>
      <c r="B19" s="131"/>
      <c r="C19" s="133"/>
      <c r="D19" s="133"/>
      <c r="E19" s="132"/>
      <c r="F19" s="45"/>
      <c r="G19" s="45"/>
      <c r="H19" s="45"/>
      <c r="I19" s="45"/>
      <c r="J19" s="45"/>
      <c r="K19" s="137">
        <f>ROW()</f>
        <v>19</v>
      </c>
      <c r="L19" s="48" t="b">
        <f t="shared" ca="1" si="0"/>
        <v>0</v>
      </c>
      <c r="M19" s="135"/>
      <c r="N19" s="137">
        <f t="shared" si="1"/>
        <v>18</v>
      </c>
      <c r="O19" s="137">
        <f t="shared" ca="1" si="2"/>
        <v>0</v>
      </c>
      <c r="P19" s="137" t="b">
        <f t="shared" ca="1" si="3"/>
        <v>1</v>
      </c>
      <c r="Q19" s="135"/>
      <c r="R19" s="137" t="e">
        <f t="shared" ca="1" si="4"/>
        <v>#N/A</v>
      </c>
      <c r="S19" s="137" t="e">
        <f t="shared" ca="1" si="5"/>
        <v>#N/A</v>
      </c>
      <c r="T19" s="137" t="str">
        <f t="shared" ca="1" si="6"/>
        <v/>
      </c>
    </row>
    <row r="20" spans="1:20">
      <c r="A20" s="43"/>
      <c r="B20" s="131"/>
      <c r="C20" s="133"/>
      <c r="D20" s="133"/>
      <c r="E20" s="132"/>
      <c r="F20" s="45"/>
      <c r="G20" s="45"/>
      <c r="H20" s="45"/>
      <c r="I20" s="45"/>
      <c r="J20" s="45"/>
      <c r="K20" s="137">
        <f>ROW()</f>
        <v>20</v>
      </c>
      <c r="L20" s="48" t="b">
        <f t="shared" ca="1" si="0"/>
        <v>0</v>
      </c>
      <c r="M20" s="135"/>
      <c r="N20" s="137">
        <f t="shared" si="1"/>
        <v>19</v>
      </c>
      <c r="O20" s="137">
        <f t="shared" ca="1" si="2"/>
        <v>0</v>
      </c>
      <c r="P20" s="137" t="b">
        <f t="shared" ca="1" si="3"/>
        <v>1</v>
      </c>
      <c r="Q20" s="135"/>
      <c r="R20" s="137" t="e">
        <f t="shared" ca="1" si="4"/>
        <v>#N/A</v>
      </c>
      <c r="S20" s="137" t="e">
        <f t="shared" ca="1" si="5"/>
        <v>#N/A</v>
      </c>
      <c r="T20" s="137" t="str">
        <f t="shared" ca="1" si="6"/>
        <v/>
      </c>
    </row>
    <row r="21" spans="1:20">
      <c r="A21" s="43"/>
      <c r="B21" s="131"/>
      <c r="C21" s="133"/>
      <c r="D21" s="133"/>
      <c r="E21" s="132"/>
      <c r="F21" s="45"/>
      <c r="G21" s="45"/>
      <c r="H21" s="45"/>
      <c r="I21" s="45"/>
      <c r="J21" s="45"/>
      <c r="K21" s="137">
        <f>ROW()</f>
        <v>21</v>
      </c>
      <c r="L21" s="48" t="b">
        <f t="shared" ca="1" si="0"/>
        <v>0</v>
      </c>
      <c r="M21" s="135"/>
      <c r="N21" s="137">
        <f t="shared" si="1"/>
        <v>20</v>
      </c>
      <c r="O21" s="137">
        <f t="shared" ca="1" si="2"/>
        <v>0</v>
      </c>
      <c r="P21" s="137" t="b">
        <f t="shared" ca="1" si="3"/>
        <v>1</v>
      </c>
      <c r="Q21" s="135"/>
      <c r="R21" s="137" t="e">
        <f t="shared" ca="1" si="4"/>
        <v>#N/A</v>
      </c>
      <c r="S21" s="137" t="e">
        <f t="shared" ca="1" si="5"/>
        <v>#N/A</v>
      </c>
      <c r="T21" s="137" t="str">
        <f t="shared" ca="1" si="6"/>
        <v/>
      </c>
    </row>
    <row r="22" spans="1:20">
      <c r="A22" s="43"/>
      <c r="B22" s="131"/>
      <c r="C22" s="133"/>
      <c r="D22" s="133"/>
      <c r="E22" s="132"/>
      <c r="F22" s="45"/>
      <c r="G22" s="45"/>
      <c r="H22" s="45"/>
      <c r="I22" s="45"/>
      <c r="J22" s="45"/>
      <c r="K22" s="137">
        <f>ROW()</f>
        <v>22</v>
      </c>
      <c r="L22" s="48" t="b">
        <f t="shared" ca="1" si="0"/>
        <v>0</v>
      </c>
      <c r="M22" s="135"/>
      <c r="N22" s="137">
        <f t="shared" si="1"/>
        <v>21</v>
      </c>
      <c r="O22" s="137">
        <f t="shared" ca="1" si="2"/>
        <v>0</v>
      </c>
      <c r="P22" s="137" t="b">
        <f t="shared" ca="1" si="3"/>
        <v>1</v>
      </c>
      <c r="Q22" s="135"/>
      <c r="R22" s="137" t="e">
        <f t="shared" ca="1" si="4"/>
        <v>#N/A</v>
      </c>
      <c r="S22" s="137" t="e">
        <f t="shared" ca="1" si="5"/>
        <v>#N/A</v>
      </c>
      <c r="T22" s="137" t="str">
        <f t="shared" ca="1" si="6"/>
        <v/>
      </c>
    </row>
    <row r="23" spans="1:20">
      <c r="A23" s="43"/>
      <c r="B23" s="131"/>
      <c r="C23" s="133"/>
      <c r="D23" s="133"/>
      <c r="E23" s="132"/>
      <c r="F23" s="45"/>
      <c r="G23" s="45"/>
      <c r="H23" s="45"/>
      <c r="I23" s="45"/>
      <c r="J23" s="45"/>
      <c r="K23" s="137">
        <f>ROW()</f>
        <v>23</v>
      </c>
      <c r="L23" s="48" t="b">
        <f t="shared" ca="1" si="0"/>
        <v>0</v>
      </c>
      <c r="M23" s="135"/>
      <c r="N23" s="137">
        <f t="shared" si="1"/>
        <v>22</v>
      </c>
      <c r="O23" s="137">
        <f t="shared" ca="1" si="2"/>
        <v>0</v>
      </c>
      <c r="P23" s="137" t="b">
        <f t="shared" ca="1" si="3"/>
        <v>1</v>
      </c>
      <c r="Q23" s="135"/>
      <c r="R23" s="137" t="e">
        <f t="shared" ca="1" si="4"/>
        <v>#N/A</v>
      </c>
      <c r="S23" s="137" t="e">
        <f t="shared" ca="1" si="5"/>
        <v>#N/A</v>
      </c>
      <c r="T23" s="137" t="str">
        <f t="shared" ca="1" si="6"/>
        <v/>
      </c>
    </row>
    <row r="24" spans="1:20">
      <c r="A24" s="43"/>
      <c r="B24" s="131"/>
      <c r="C24" s="133"/>
      <c r="D24" s="133"/>
      <c r="E24" s="132"/>
      <c r="F24" s="45"/>
      <c r="G24" s="45"/>
      <c r="H24" s="45"/>
      <c r="I24" s="45"/>
      <c r="J24" s="45"/>
      <c r="K24" s="137">
        <f>ROW()</f>
        <v>24</v>
      </c>
      <c r="L24" s="48" t="b">
        <f t="shared" ca="1" si="0"/>
        <v>0</v>
      </c>
      <c r="M24" s="135"/>
      <c r="N24" s="137">
        <f t="shared" si="1"/>
        <v>23</v>
      </c>
      <c r="O24" s="137">
        <f t="shared" ca="1" si="2"/>
        <v>0</v>
      </c>
      <c r="P24" s="137" t="b">
        <f t="shared" ca="1" si="3"/>
        <v>1</v>
      </c>
      <c r="Q24" s="135"/>
      <c r="R24" s="137" t="e">
        <f t="shared" ca="1" si="4"/>
        <v>#N/A</v>
      </c>
      <c r="S24" s="137" t="e">
        <f t="shared" ca="1" si="5"/>
        <v>#N/A</v>
      </c>
      <c r="T24" s="137" t="str">
        <f t="shared" ca="1" si="6"/>
        <v/>
      </c>
    </row>
    <row r="25" spans="1:20">
      <c r="A25" s="43"/>
      <c r="B25" s="131"/>
      <c r="C25" s="133"/>
      <c r="D25" s="133"/>
      <c r="E25" s="132"/>
      <c r="F25" s="45"/>
      <c r="G25" s="45"/>
      <c r="H25" s="45"/>
      <c r="I25" s="45"/>
      <c r="J25" s="45"/>
      <c r="K25" s="137">
        <f>ROW()</f>
        <v>25</v>
      </c>
      <c r="L25" s="48" t="b">
        <f t="shared" ca="1" si="0"/>
        <v>0</v>
      </c>
      <c r="M25" s="135"/>
      <c r="N25" s="137">
        <f t="shared" si="1"/>
        <v>24</v>
      </c>
      <c r="O25" s="137">
        <f t="shared" ca="1" si="2"/>
        <v>0</v>
      </c>
      <c r="P25" s="137" t="b">
        <f t="shared" ca="1" si="3"/>
        <v>1</v>
      </c>
      <c r="Q25" s="135"/>
      <c r="R25" s="137" t="e">
        <f t="shared" ca="1" si="4"/>
        <v>#N/A</v>
      </c>
      <c r="S25" s="137" t="e">
        <f t="shared" ca="1" si="5"/>
        <v>#N/A</v>
      </c>
      <c r="T25" s="137" t="str">
        <f t="shared" ca="1" si="6"/>
        <v/>
      </c>
    </row>
    <row r="26" spans="1:20">
      <c r="A26" s="43"/>
      <c r="B26" s="131"/>
      <c r="C26" s="133"/>
      <c r="D26" s="133"/>
      <c r="E26" s="132"/>
      <c r="F26" s="45"/>
      <c r="G26" s="45"/>
      <c r="H26" s="45"/>
      <c r="I26" s="45"/>
      <c r="J26" s="45"/>
      <c r="K26" s="137">
        <f>ROW()</f>
        <v>26</v>
      </c>
      <c r="L26" s="48" t="b">
        <f t="shared" ca="1" si="0"/>
        <v>0</v>
      </c>
      <c r="M26" s="135"/>
      <c r="N26" s="137">
        <f t="shared" si="1"/>
        <v>25</v>
      </c>
      <c r="O26" s="137">
        <f t="shared" ca="1" si="2"/>
        <v>0</v>
      </c>
      <c r="P26" s="137" t="b">
        <f t="shared" ca="1" si="3"/>
        <v>1</v>
      </c>
      <c r="Q26" s="135"/>
      <c r="R26" s="137" t="e">
        <f t="shared" ca="1" si="4"/>
        <v>#N/A</v>
      </c>
      <c r="S26" s="137" t="e">
        <f t="shared" ca="1" si="5"/>
        <v>#N/A</v>
      </c>
      <c r="T26" s="137" t="str">
        <f t="shared" ca="1" si="6"/>
        <v/>
      </c>
    </row>
    <row r="27" spans="1:20">
      <c r="A27" s="43"/>
      <c r="B27" s="131"/>
      <c r="C27" s="133"/>
      <c r="D27" s="133"/>
      <c r="E27" s="132"/>
      <c r="F27" s="45"/>
      <c r="G27" s="45"/>
      <c r="H27" s="45"/>
      <c r="I27" s="45"/>
      <c r="J27" s="45"/>
      <c r="K27" s="137">
        <f>ROW()</f>
        <v>27</v>
      </c>
      <c r="L27" s="48" t="b">
        <f t="shared" ca="1" si="0"/>
        <v>0</v>
      </c>
      <c r="M27" s="135"/>
      <c r="N27" s="137">
        <f t="shared" si="1"/>
        <v>26</v>
      </c>
      <c r="O27" s="137">
        <f t="shared" ca="1" si="2"/>
        <v>0</v>
      </c>
      <c r="P27" s="137" t="b">
        <f t="shared" ca="1" si="3"/>
        <v>1</v>
      </c>
      <c r="Q27" s="135"/>
      <c r="R27" s="137" t="e">
        <f t="shared" ca="1" si="4"/>
        <v>#N/A</v>
      </c>
      <c r="S27" s="137" t="e">
        <f t="shared" ca="1" si="5"/>
        <v>#N/A</v>
      </c>
      <c r="T27" s="137" t="str">
        <f t="shared" ca="1" si="6"/>
        <v/>
      </c>
    </row>
    <row r="28" spans="1:20">
      <c r="A28" s="43"/>
      <c r="B28" s="131"/>
      <c r="C28" s="133"/>
      <c r="D28" s="133"/>
      <c r="E28" s="132"/>
      <c r="F28" s="45"/>
      <c r="G28" s="45"/>
      <c r="H28" s="45"/>
      <c r="I28" s="45"/>
      <c r="J28" s="45"/>
      <c r="K28" s="137">
        <f>ROW()</f>
        <v>28</v>
      </c>
      <c r="L28" s="48" t="b">
        <f t="shared" ca="1" si="0"/>
        <v>0</v>
      </c>
      <c r="M28" s="135"/>
      <c r="N28" s="137">
        <f t="shared" si="1"/>
        <v>27</v>
      </c>
      <c r="O28" s="137">
        <f t="shared" ca="1" si="2"/>
        <v>0</v>
      </c>
      <c r="P28" s="137" t="b">
        <f t="shared" ca="1" si="3"/>
        <v>1</v>
      </c>
      <c r="Q28" s="135"/>
      <c r="R28" s="137" t="e">
        <f t="shared" ca="1" si="4"/>
        <v>#N/A</v>
      </c>
      <c r="S28" s="137" t="e">
        <f t="shared" ca="1" si="5"/>
        <v>#N/A</v>
      </c>
      <c r="T28" s="137" t="str">
        <f t="shared" ca="1" si="6"/>
        <v/>
      </c>
    </row>
    <row r="29" spans="1:20">
      <c r="A29" s="43"/>
      <c r="B29" s="131"/>
      <c r="C29" s="133"/>
      <c r="D29" s="133"/>
      <c r="E29" s="132"/>
      <c r="F29" s="45"/>
      <c r="G29" s="45"/>
      <c r="H29" s="45"/>
      <c r="I29" s="45"/>
      <c r="J29" s="45"/>
      <c r="K29" s="137">
        <f>ROW()</f>
        <v>29</v>
      </c>
      <c r="L29" s="48" t="b">
        <f t="shared" ca="1" si="0"/>
        <v>0</v>
      </c>
      <c r="M29" s="135"/>
      <c r="N29" s="137">
        <f t="shared" si="1"/>
        <v>28</v>
      </c>
      <c r="O29" s="137">
        <f t="shared" ca="1" si="2"/>
        <v>0</v>
      </c>
      <c r="P29" s="137" t="b">
        <f t="shared" ca="1" si="3"/>
        <v>1</v>
      </c>
      <c r="Q29" s="135"/>
      <c r="R29" s="137" t="e">
        <f t="shared" ca="1" si="4"/>
        <v>#N/A</v>
      </c>
      <c r="S29" s="137" t="e">
        <f t="shared" ca="1" si="5"/>
        <v>#N/A</v>
      </c>
      <c r="T29" s="137" t="str">
        <f t="shared" ca="1" si="6"/>
        <v/>
      </c>
    </row>
    <row r="30" spans="1:20">
      <c r="A30" s="43"/>
      <c r="B30" s="131"/>
      <c r="C30" s="133"/>
      <c r="D30" s="133"/>
      <c r="E30" s="132"/>
      <c r="F30" s="45"/>
      <c r="G30" s="45"/>
      <c r="H30" s="45"/>
      <c r="I30" s="45"/>
      <c r="J30" s="45"/>
      <c r="K30" s="137">
        <f>ROW()</f>
        <v>30</v>
      </c>
      <c r="L30" s="48" t="b">
        <f t="shared" ca="1" si="0"/>
        <v>0</v>
      </c>
      <c r="M30" s="135"/>
      <c r="N30" s="137">
        <f t="shared" si="1"/>
        <v>29</v>
      </c>
      <c r="O30" s="137">
        <f t="shared" ca="1" si="2"/>
        <v>0</v>
      </c>
      <c r="P30" s="137" t="b">
        <f t="shared" ca="1" si="3"/>
        <v>1</v>
      </c>
      <c r="Q30" s="135"/>
      <c r="R30" s="137" t="e">
        <f t="shared" ca="1" si="4"/>
        <v>#N/A</v>
      </c>
      <c r="S30" s="137" t="e">
        <f t="shared" ca="1" si="5"/>
        <v>#N/A</v>
      </c>
      <c r="T30" s="137" t="str">
        <f t="shared" ca="1" si="6"/>
        <v/>
      </c>
    </row>
    <row r="31" spans="1:20">
      <c r="A31" s="43"/>
      <c r="B31" s="131"/>
      <c r="C31" s="133"/>
      <c r="D31" s="133"/>
      <c r="E31" s="132"/>
      <c r="F31" s="45"/>
      <c r="G31" s="45"/>
      <c r="H31" s="45"/>
      <c r="I31" s="45"/>
      <c r="J31" s="45"/>
      <c r="K31" s="137">
        <f>ROW()</f>
        <v>31</v>
      </c>
      <c r="L31" s="48" t="b">
        <f t="shared" ca="1" si="0"/>
        <v>0</v>
      </c>
      <c r="M31" s="135"/>
      <c r="N31" s="137">
        <f t="shared" si="1"/>
        <v>30</v>
      </c>
      <c r="O31" s="137">
        <f t="shared" ca="1" si="2"/>
        <v>0</v>
      </c>
      <c r="P31" s="137" t="b">
        <f t="shared" ca="1" si="3"/>
        <v>1</v>
      </c>
      <c r="Q31" s="135"/>
      <c r="R31" s="137" t="e">
        <f t="shared" ca="1" si="4"/>
        <v>#N/A</v>
      </c>
      <c r="S31" s="137" t="e">
        <f t="shared" ca="1" si="5"/>
        <v>#N/A</v>
      </c>
      <c r="T31" s="137" t="str">
        <f t="shared" ca="1" si="6"/>
        <v/>
      </c>
    </row>
    <row r="32" spans="1:20">
      <c r="A32" s="43"/>
      <c r="B32" s="131"/>
      <c r="C32" s="133"/>
      <c r="D32" s="133"/>
      <c r="E32" s="132"/>
      <c r="F32" s="45"/>
      <c r="G32" s="45"/>
      <c r="H32" s="45"/>
      <c r="I32" s="45"/>
      <c r="J32" s="45"/>
      <c r="K32" s="137">
        <f>ROW()</f>
        <v>32</v>
      </c>
      <c r="L32" s="48" t="b">
        <f t="shared" ca="1" si="0"/>
        <v>0</v>
      </c>
      <c r="M32" s="135"/>
      <c r="N32" s="137">
        <f t="shared" si="1"/>
        <v>31</v>
      </c>
      <c r="O32" s="137">
        <f t="shared" ca="1" si="2"/>
        <v>0</v>
      </c>
      <c r="P32" s="137" t="b">
        <f t="shared" ca="1" si="3"/>
        <v>1</v>
      </c>
      <c r="Q32" s="135"/>
      <c r="R32" s="137" t="e">
        <f t="shared" ca="1" si="4"/>
        <v>#N/A</v>
      </c>
      <c r="S32" s="137" t="e">
        <f t="shared" ca="1" si="5"/>
        <v>#N/A</v>
      </c>
      <c r="T32" s="137" t="str">
        <f t="shared" ca="1" si="6"/>
        <v/>
      </c>
    </row>
    <row r="33" spans="1:20">
      <c r="A33" s="43"/>
      <c r="B33" s="131"/>
      <c r="C33" s="133"/>
      <c r="D33" s="133"/>
      <c r="E33" s="132"/>
      <c r="F33" s="45"/>
      <c r="G33" s="45"/>
      <c r="H33" s="45"/>
      <c r="I33" s="45"/>
      <c r="J33" s="45"/>
      <c r="K33" s="137">
        <f>ROW()</f>
        <v>33</v>
      </c>
      <c r="L33" s="48" t="b">
        <f t="shared" ca="1" si="0"/>
        <v>0</v>
      </c>
      <c r="M33" s="135"/>
      <c r="N33" s="137">
        <f t="shared" si="1"/>
        <v>32</v>
      </c>
      <c r="O33" s="137">
        <f t="shared" ca="1" si="2"/>
        <v>0</v>
      </c>
      <c r="P33" s="137" t="b">
        <f t="shared" ca="1" si="3"/>
        <v>1</v>
      </c>
      <c r="Q33" s="135"/>
      <c r="R33" s="137" t="e">
        <f t="shared" ca="1" si="4"/>
        <v>#N/A</v>
      </c>
      <c r="S33" s="137" t="e">
        <f t="shared" ca="1" si="5"/>
        <v>#N/A</v>
      </c>
      <c r="T33" s="137" t="str">
        <f t="shared" ca="1" si="6"/>
        <v/>
      </c>
    </row>
    <row r="34" spans="1:20">
      <c r="A34" s="43"/>
      <c r="B34" s="131"/>
      <c r="C34" s="133"/>
      <c r="D34" s="133"/>
      <c r="E34" s="132"/>
      <c r="F34" s="45"/>
      <c r="G34" s="45"/>
      <c r="H34" s="45"/>
      <c r="I34" s="45"/>
      <c r="J34" s="45"/>
      <c r="K34" s="137">
        <f>ROW()</f>
        <v>34</v>
      </c>
      <c r="L34" s="48" t="b">
        <f t="shared" ca="1" si="0"/>
        <v>0</v>
      </c>
      <c r="M34" s="135"/>
      <c r="N34" s="137">
        <f t="shared" si="1"/>
        <v>33</v>
      </c>
      <c r="O34" s="137">
        <f t="shared" ca="1" si="2"/>
        <v>0</v>
      </c>
      <c r="P34" s="137" t="b">
        <f t="shared" ca="1" si="3"/>
        <v>1</v>
      </c>
      <c r="Q34" s="135"/>
      <c r="R34" s="137" t="e">
        <f t="shared" ca="1" si="4"/>
        <v>#N/A</v>
      </c>
      <c r="S34" s="137" t="e">
        <f t="shared" ca="1" si="5"/>
        <v>#N/A</v>
      </c>
      <c r="T34" s="137" t="str">
        <f t="shared" ca="1" si="6"/>
        <v/>
      </c>
    </row>
    <row r="35" spans="1:20">
      <c r="A35" s="43"/>
      <c r="B35" s="131"/>
      <c r="C35" s="133"/>
      <c r="D35" s="133"/>
      <c r="E35" s="132"/>
      <c r="F35" s="45"/>
      <c r="G35" s="45"/>
      <c r="H35" s="45"/>
      <c r="I35" s="45"/>
      <c r="J35" s="45"/>
      <c r="K35" s="137">
        <f>ROW()</f>
        <v>35</v>
      </c>
      <c r="L35" s="48" t="b">
        <f t="shared" ca="1" si="0"/>
        <v>0</v>
      </c>
      <c r="M35" s="135"/>
      <c r="N35" s="137">
        <f t="shared" si="1"/>
        <v>34</v>
      </c>
      <c r="O35" s="137">
        <f t="shared" ca="1" si="2"/>
        <v>0</v>
      </c>
      <c r="P35" s="137" t="b">
        <f t="shared" ca="1" si="3"/>
        <v>1</v>
      </c>
      <c r="Q35" s="135"/>
      <c r="R35" s="137" t="e">
        <f t="shared" ca="1" si="4"/>
        <v>#N/A</v>
      </c>
      <c r="S35" s="137" t="e">
        <f t="shared" ca="1" si="5"/>
        <v>#N/A</v>
      </c>
      <c r="T35" s="137" t="str">
        <f t="shared" ca="1" si="6"/>
        <v/>
      </c>
    </row>
    <row r="36" spans="1:20">
      <c r="A36" s="43"/>
      <c r="B36" s="131"/>
      <c r="C36" s="133"/>
      <c r="D36" s="133"/>
      <c r="E36" s="132"/>
      <c r="F36" s="45"/>
      <c r="G36" s="45"/>
      <c r="H36" s="45"/>
      <c r="I36" s="45"/>
      <c r="J36" s="45"/>
      <c r="K36" s="137">
        <f>ROW()</f>
        <v>36</v>
      </c>
      <c r="L36" s="48" t="b">
        <f t="shared" ca="1" si="0"/>
        <v>0</v>
      </c>
      <c r="M36" s="135"/>
      <c r="N36" s="137">
        <f t="shared" si="1"/>
        <v>35</v>
      </c>
      <c r="O36" s="137">
        <f t="shared" ca="1" si="2"/>
        <v>0</v>
      </c>
      <c r="P36" s="137" t="b">
        <f t="shared" ca="1" si="3"/>
        <v>1</v>
      </c>
      <c r="Q36" s="135"/>
      <c r="R36" s="137" t="e">
        <f t="shared" ca="1" si="4"/>
        <v>#N/A</v>
      </c>
      <c r="S36" s="137" t="e">
        <f t="shared" ca="1" si="5"/>
        <v>#N/A</v>
      </c>
      <c r="T36" s="137" t="str">
        <f t="shared" ca="1" si="6"/>
        <v/>
      </c>
    </row>
    <row r="37" spans="1:20">
      <c r="A37" s="43"/>
      <c r="B37" s="131"/>
      <c r="C37" s="133"/>
      <c r="D37" s="133"/>
      <c r="E37" s="132"/>
      <c r="F37" s="45"/>
      <c r="G37" s="45"/>
      <c r="H37" s="45"/>
      <c r="I37" s="45"/>
      <c r="J37" s="45"/>
      <c r="K37" s="137">
        <f>ROW()</f>
        <v>37</v>
      </c>
      <c r="L37" s="48" t="b">
        <f t="shared" ca="1" si="0"/>
        <v>0</v>
      </c>
      <c r="M37" s="135"/>
      <c r="N37" s="137">
        <f t="shared" si="1"/>
        <v>36</v>
      </c>
      <c r="O37" s="137">
        <f t="shared" ca="1" si="2"/>
        <v>0</v>
      </c>
      <c r="P37" s="137" t="b">
        <f t="shared" ca="1" si="3"/>
        <v>1</v>
      </c>
      <c r="Q37" s="135"/>
      <c r="R37" s="137" t="e">
        <f t="shared" ca="1" si="4"/>
        <v>#N/A</v>
      </c>
      <c r="S37" s="137" t="e">
        <f t="shared" ca="1" si="5"/>
        <v>#N/A</v>
      </c>
      <c r="T37" s="137" t="str">
        <f t="shared" ca="1" si="6"/>
        <v/>
      </c>
    </row>
    <row r="38" spans="1:20">
      <c r="A38" s="43"/>
      <c r="B38" s="131"/>
      <c r="C38" s="133"/>
      <c r="D38" s="133"/>
      <c r="E38" s="132"/>
      <c r="F38" s="45"/>
      <c r="G38" s="45"/>
      <c r="H38" s="45"/>
      <c r="I38" s="45"/>
      <c r="J38" s="45"/>
      <c r="K38" s="137">
        <f>ROW()</f>
        <v>38</v>
      </c>
      <c r="L38" s="48" t="b">
        <f t="shared" ca="1" si="0"/>
        <v>0</v>
      </c>
      <c r="M38" s="135"/>
      <c r="N38" s="137">
        <f t="shared" si="1"/>
        <v>37</v>
      </c>
      <c r="O38" s="137">
        <f t="shared" ca="1" si="2"/>
        <v>0</v>
      </c>
      <c r="P38" s="137" t="b">
        <f t="shared" ca="1" si="3"/>
        <v>1</v>
      </c>
      <c r="Q38" s="135"/>
      <c r="R38" s="137" t="e">
        <f t="shared" ca="1" si="4"/>
        <v>#N/A</v>
      </c>
      <c r="S38" s="137" t="e">
        <f t="shared" ca="1" si="5"/>
        <v>#N/A</v>
      </c>
      <c r="T38" s="137" t="str">
        <f t="shared" ca="1" si="6"/>
        <v/>
      </c>
    </row>
    <row r="39" spans="1:20">
      <c r="A39" s="43"/>
      <c r="B39" s="131"/>
      <c r="C39" s="133"/>
      <c r="D39" s="133"/>
      <c r="E39" s="132"/>
      <c r="F39" s="45"/>
      <c r="G39" s="45"/>
      <c r="H39" s="45"/>
      <c r="I39" s="45"/>
      <c r="J39" s="45"/>
      <c r="K39" s="137">
        <f>ROW()</f>
        <v>39</v>
      </c>
      <c r="L39" s="48" t="b">
        <f t="shared" ca="1" si="0"/>
        <v>0</v>
      </c>
      <c r="M39" s="135"/>
      <c r="N39" s="137">
        <f t="shared" si="1"/>
        <v>38</v>
      </c>
      <c r="O39" s="137">
        <f t="shared" ca="1" si="2"/>
        <v>0</v>
      </c>
      <c r="P39" s="137" t="b">
        <f t="shared" ca="1" si="3"/>
        <v>1</v>
      </c>
      <c r="Q39" s="135"/>
      <c r="R39" s="137" t="e">
        <f t="shared" ca="1" si="4"/>
        <v>#N/A</v>
      </c>
      <c r="S39" s="137" t="e">
        <f t="shared" ca="1" si="5"/>
        <v>#N/A</v>
      </c>
      <c r="T39" s="137" t="str">
        <f t="shared" ca="1" si="6"/>
        <v/>
      </c>
    </row>
    <row r="40" spans="1:20">
      <c r="A40" s="43"/>
      <c r="B40" s="131"/>
      <c r="C40" s="133"/>
      <c r="D40" s="133"/>
      <c r="E40" s="132"/>
      <c r="F40" s="45"/>
      <c r="G40" s="45"/>
      <c r="H40" s="45"/>
      <c r="I40" s="45"/>
      <c r="J40" s="45"/>
      <c r="K40" s="137">
        <f>ROW()</f>
        <v>40</v>
      </c>
      <c r="L40" s="48" t="b">
        <f t="shared" ca="1" si="0"/>
        <v>0</v>
      </c>
      <c r="M40" s="135"/>
      <c r="N40" s="137">
        <f t="shared" si="1"/>
        <v>39</v>
      </c>
      <c r="O40" s="137">
        <f t="shared" ca="1" si="2"/>
        <v>0</v>
      </c>
      <c r="P40" s="137" t="b">
        <f t="shared" ca="1" si="3"/>
        <v>1</v>
      </c>
      <c r="Q40" s="135"/>
      <c r="R40" s="137" t="e">
        <f t="shared" ca="1" si="4"/>
        <v>#N/A</v>
      </c>
      <c r="S40" s="137" t="e">
        <f t="shared" ca="1" si="5"/>
        <v>#N/A</v>
      </c>
      <c r="T40" s="137" t="str">
        <f t="shared" ca="1" si="6"/>
        <v/>
      </c>
    </row>
    <row r="41" spans="1:20">
      <c r="A41" s="43"/>
      <c r="B41" s="131"/>
      <c r="C41" s="133"/>
      <c r="D41" s="133"/>
      <c r="E41" s="132"/>
      <c r="F41" s="45"/>
      <c r="G41" s="45"/>
      <c r="H41" s="45"/>
      <c r="I41" s="45"/>
      <c r="J41" s="45"/>
      <c r="K41" s="137">
        <f>ROW()</f>
        <v>41</v>
      </c>
      <c r="L41" s="48" t="b">
        <f t="shared" ca="1" si="0"/>
        <v>0</v>
      </c>
      <c r="M41" s="135"/>
      <c r="N41" s="137">
        <f t="shared" si="1"/>
        <v>40</v>
      </c>
      <c r="O41" s="137">
        <f t="shared" ca="1" si="2"/>
        <v>0</v>
      </c>
      <c r="P41" s="137" t="b">
        <f t="shared" ca="1" si="3"/>
        <v>1</v>
      </c>
      <c r="Q41" s="135"/>
      <c r="R41" s="137" t="e">
        <f t="shared" ca="1" si="4"/>
        <v>#N/A</v>
      </c>
      <c r="S41" s="137" t="e">
        <f t="shared" ca="1" si="5"/>
        <v>#N/A</v>
      </c>
      <c r="T41" s="137" t="str">
        <f t="shared" ca="1" si="6"/>
        <v/>
      </c>
    </row>
    <row r="42" spans="1:20">
      <c r="A42" s="43"/>
      <c r="B42" s="131"/>
      <c r="C42" s="133"/>
      <c r="D42" s="133"/>
      <c r="E42" s="132"/>
      <c r="F42" s="45"/>
      <c r="G42" s="45"/>
      <c r="H42" s="45"/>
      <c r="I42" s="45"/>
      <c r="J42" s="45"/>
      <c r="K42" s="137">
        <f>ROW()</f>
        <v>42</v>
      </c>
      <c r="L42" s="48" t="b">
        <f t="shared" ca="1" si="0"/>
        <v>0</v>
      </c>
      <c r="M42" s="135"/>
      <c r="N42" s="137">
        <f t="shared" si="1"/>
        <v>41</v>
      </c>
      <c r="O42" s="137">
        <f t="shared" ca="1" si="2"/>
        <v>0</v>
      </c>
      <c r="P42" s="137" t="b">
        <f t="shared" ca="1" si="3"/>
        <v>1</v>
      </c>
      <c r="Q42" s="135"/>
      <c r="R42" s="137" t="e">
        <f t="shared" ca="1" si="4"/>
        <v>#N/A</v>
      </c>
      <c r="S42" s="137" t="e">
        <f t="shared" ca="1" si="5"/>
        <v>#N/A</v>
      </c>
      <c r="T42" s="137" t="str">
        <f t="shared" ca="1" si="6"/>
        <v/>
      </c>
    </row>
    <row r="43" spans="1:20">
      <c r="A43" s="43"/>
      <c r="B43" s="131"/>
      <c r="C43" s="133"/>
      <c r="D43" s="133"/>
      <c r="E43" s="132"/>
      <c r="F43" s="45"/>
      <c r="G43" s="45"/>
      <c r="H43" s="45"/>
      <c r="I43" s="45"/>
      <c r="J43" s="45"/>
      <c r="K43" s="137">
        <f>ROW()</f>
        <v>43</v>
      </c>
      <c r="L43" s="48" t="b">
        <f t="shared" ca="1" si="0"/>
        <v>0</v>
      </c>
      <c r="M43" s="135"/>
      <c r="N43" s="137">
        <f t="shared" si="1"/>
        <v>42</v>
      </c>
      <c r="O43" s="137">
        <f t="shared" ca="1" si="2"/>
        <v>0</v>
      </c>
      <c r="P43" s="137" t="b">
        <f t="shared" ca="1" si="3"/>
        <v>1</v>
      </c>
      <c r="Q43" s="135"/>
      <c r="R43" s="137" t="e">
        <f t="shared" ca="1" si="4"/>
        <v>#N/A</v>
      </c>
      <c r="S43" s="137" t="e">
        <f t="shared" ca="1" si="5"/>
        <v>#N/A</v>
      </c>
      <c r="T43" s="137" t="str">
        <f t="shared" ca="1" si="6"/>
        <v/>
      </c>
    </row>
    <row r="44" spans="1:20">
      <c r="A44" s="43"/>
      <c r="B44" s="131"/>
      <c r="C44" s="133"/>
      <c r="D44" s="133"/>
      <c r="E44" s="132"/>
      <c r="F44" s="45"/>
      <c r="G44" s="45"/>
      <c r="H44" s="45"/>
      <c r="I44" s="45"/>
      <c r="J44" s="45"/>
      <c r="K44" s="137">
        <f>ROW()</f>
        <v>44</v>
      </c>
      <c r="L44" s="48" t="b">
        <f t="shared" ca="1" si="0"/>
        <v>0</v>
      </c>
      <c r="M44" s="135"/>
      <c r="N44" s="137">
        <f t="shared" si="1"/>
        <v>43</v>
      </c>
      <c r="O44" s="137">
        <f t="shared" ca="1" si="2"/>
        <v>0</v>
      </c>
      <c r="P44" s="137" t="b">
        <f t="shared" ca="1" si="3"/>
        <v>1</v>
      </c>
      <c r="Q44" s="135"/>
      <c r="R44" s="137" t="e">
        <f t="shared" ca="1" si="4"/>
        <v>#N/A</v>
      </c>
      <c r="S44" s="137" t="e">
        <f t="shared" ca="1" si="5"/>
        <v>#N/A</v>
      </c>
      <c r="T44" s="137" t="str">
        <f t="shared" ca="1" si="6"/>
        <v/>
      </c>
    </row>
    <row r="45" spans="1:20">
      <c r="A45" s="43"/>
      <c r="B45" s="131"/>
      <c r="C45" s="133"/>
      <c r="D45" s="133"/>
      <c r="E45" s="132"/>
      <c r="F45" s="45"/>
      <c r="G45" s="45"/>
      <c r="H45" s="45"/>
      <c r="I45" s="45"/>
      <c r="J45" s="45"/>
      <c r="K45" s="137">
        <f>ROW()</f>
        <v>45</v>
      </c>
      <c r="L45" s="48" t="b">
        <f t="shared" ca="1" si="0"/>
        <v>0</v>
      </c>
      <c r="M45" s="135"/>
      <c r="N45" s="137">
        <f t="shared" si="1"/>
        <v>44</v>
      </c>
      <c r="O45" s="137">
        <f t="shared" ca="1" si="2"/>
        <v>0</v>
      </c>
      <c r="P45" s="137" t="b">
        <f t="shared" ca="1" si="3"/>
        <v>1</v>
      </c>
      <c r="Q45" s="135"/>
      <c r="R45" s="137" t="e">
        <f t="shared" ca="1" si="4"/>
        <v>#N/A</v>
      </c>
      <c r="S45" s="137" t="e">
        <f t="shared" ca="1" si="5"/>
        <v>#N/A</v>
      </c>
      <c r="T45" s="137" t="str">
        <f t="shared" ca="1" si="6"/>
        <v/>
      </c>
    </row>
    <row r="46" spans="1:20">
      <c r="A46" s="43"/>
      <c r="B46" s="131"/>
      <c r="C46" s="133"/>
      <c r="D46" s="133"/>
      <c r="E46" s="132"/>
      <c r="F46" s="45"/>
      <c r="G46" s="45"/>
      <c r="H46" s="45"/>
      <c r="I46" s="45"/>
      <c r="J46" s="45"/>
      <c r="K46" s="137">
        <f>ROW()</f>
        <v>46</v>
      </c>
      <c r="L46" s="48" t="b">
        <f t="shared" ca="1" si="0"/>
        <v>0</v>
      </c>
      <c r="M46" s="135"/>
      <c r="N46" s="137">
        <f t="shared" si="1"/>
        <v>45</v>
      </c>
      <c r="O46" s="137">
        <f t="shared" ca="1" si="2"/>
        <v>0</v>
      </c>
      <c r="P46" s="137" t="b">
        <f t="shared" ca="1" si="3"/>
        <v>1</v>
      </c>
      <c r="Q46" s="135"/>
      <c r="R46" s="137" t="e">
        <f t="shared" ca="1" si="4"/>
        <v>#N/A</v>
      </c>
      <c r="S46" s="137" t="e">
        <f t="shared" ca="1" si="5"/>
        <v>#N/A</v>
      </c>
      <c r="T46" s="137" t="str">
        <f t="shared" ca="1" si="6"/>
        <v/>
      </c>
    </row>
    <row r="47" spans="1:20">
      <c r="A47" s="43"/>
      <c r="B47" s="131"/>
      <c r="C47" s="133"/>
      <c r="D47" s="133"/>
      <c r="E47" s="132"/>
      <c r="F47" s="45"/>
      <c r="G47" s="45"/>
      <c r="H47" s="45"/>
      <c r="I47" s="45"/>
      <c r="J47" s="45"/>
      <c r="K47" s="137">
        <f>ROW()</f>
        <v>47</v>
      </c>
      <c r="L47" s="48" t="b">
        <f t="shared" ca="1" si="0"/>
        <v>0</v>
      </c>
      <c r="M47" s="135"/>
      <c r="N47" s="137">
        <f t="shared" si="1"/>
        <v>46</v>
      </c>
      <c r="O47" s="137">
        <f t="shared" ca="1" si="2"/>
        <v>0</v>
      </c>
      <c r="P47" s="137" t="b">
        <f t="shared" ca="1" si="3"/>
        <v>1</v>
      </c>
      <c r="Q47" s="135"/>
      <c r="R47" s="137" t="e">
        <f t="shared" ca="1" si="4"/>
        <v>#N/A</v>
      </c>
      <c r="S47" s="137" t="e">
        <f t="shared" ca="1" si="5"/>
        <v>#N/A</v>
      </c>
      <c r="T47" s="137" t="str">
        <f t="shared" ca="1" si="6"/>
        <v/>
      </c>
    </row>
    <row r="48" spans="1:20">
      <c r="A48" s="43"/>
      <c r="B48" s="131"/>
      <c r="C48" s="133"/>
      <c r="D48" s="133"/>
      <c r="E48" s="132"/>
      <c r="F48" s="45"/>
      <c r="G48" s="45"/>
      <c r="H48" s="45"/>
      <c r="I48" s="45"/>
      <c r="J48" s="45"/>
      <c r="K48" s="137">
        <f>ROW()</f>
        <v>48</v>
      </c>
      <c r="L48" s="48" t="b">
        <f t="shared" ca="1" si="0"/>
        <v>0</v>
      </c>
      <c r="M48" s="135"/>
      <c r="N48" s="137">
        <f t="shared" si="1"/>
        <v>47</v>
      </c>
      <c r="O48" s="137">
        <f t="shared" ca="1" si="2"/>
        <v>0</v>
      </c>
      <c r="P48" s="137" t="b">
        <f t="shared" ca="1" si="3"/>
        <v>1</v>
      </c>
      <c r="Q48" s="135"/>
      <c r="R48" s="137" t="e">
        <f t="shared" ca="1" si="4"/>
        <v>#N/A</v>
      </c>
      <c r="S48" s="137" t="e">
        <f t="shared" ca="1" si="5"/>
        <v>#N/A</v>
      </c>
      <c r="T48" s="137" t="str">
        <f t="shared" ca="1" si="6"/>
        <v/>
      </c>
    </row>
    <row r="49" spans="1:20">
      <c r="A49" s="43"/>
      <c r="B49" s="131"/>
      <c r="C49" s="133"/>
      <c r="D49" s="133"/>
      <c r="E49" s="132"/>
      <c r="F49" s="45"/>
      <c r="G49" s="45"/>
      <c r="H49" s="45"/>
      <c r="I49" s="45"/>
      <c r="J49" s="45"/>
      <c r="K49" s="137">
        <f>ROW()</f>
        <v>49</v>
      </c>
      <c r="L49" s="48" t="b">
        <f t="shared" ca="1" si="0"/>
        <v>0</v>
      </c>
      <c r="M49" s="135"/>
      <c r="N49" s="137">
        <f t="shared" si="1"/>
        <v>48</v>
      </c>
      <c r="O49" s="137">
        <f t="shared" ca="1" si="2"/>
        <v>0</v>
      </c>
      <c r="P49" s="137" t="b">
        <f t="shared" ca="1" si="3"/>
        <v>1</v>
      </c>
      <c r="Q49" s="135"/>
      <c r="R49" s="137" t="e">
        <f t="shared" ca="1" si="4"/>
        <v>#N/A</v>
      </c>
      <c r="S49" s="137" t="e">
        <f t="shared" ca="1" si="5"/>
        <v>#N/A</v>
      </c>
      <c r="T49" s="137" t="str">
        <f t="shared" ca="1" si="6"/>
        <v/>
      </c>
    </row>
    <row r="50" spans="1:20">
      <c r="A50" s="43"/>
      <c r="B50" s="131"/>
      <c r="C50" s="133"/>
      <c r="D50" s="133"/>
      <c r="E50" s="132"/>
      <c r="F50" s="45"/>
      <c r="G50" s="45"/>
      <c r="H50" s="45"/>
      <c r="I50" s="45"/>
      <c r="J50" s="45"/>
      <c r="K50" s="137">
        <f>ROW()</f>
        <v>50</v>
      </c>
      <c r="L50" s="48" t="b">
        <f t="shared" ca="1" si="0"/>
        <v>0</v>
      </c>
      <c r="M50" s="135"/>
      <c r="N50" s="137">
        <f t="shared" si="1"/>
        <v>49</v>
      </c>
      <c r="O50" s="137">
        <f t="shared" ca="1" si="2"/>
        <v>0</v>
      </c>
      <c r="P50" s="137" t="b">
        <f t="shared" ca="1" si="3"/>
        <v>1</v>
      </c>
      <c r="Q50" s="135"/>
      <c r="R50" s="137" t="e">
        <f t="shared" ca="1" si="4"/>
        <v>#N/A</v>
      </c>
      <c r="S50" s="137" t="e">
        <f t="shared" ca="1" si="5"/>
        <v>#N/A</v>
      </c>
      <c r="T50" s="137" t="str">
        <f t="shared" ca="1" si="6"/>
        <v/>
      </c>
    </row>
    <row r="51" spans="1:20">
      <c r="A51" s="43"/>
      <c r="B51" s="131"/>
      <c r="C51" s="133"/>
      <c r="D51" s="133"/>
      <c r="E51" s="132"/>
      <c r="F51" s="45"/>
      <c r="G51" s="45"/>
      <c r="H51" s="45"/>
      <c r="I51" s="45"/>
      <c r="J51" s="45"/>
      <c r="K51" s="137">
        <f>ROW()</f>
        <v>51</v>
      </c>
      <c r="L51" s="48" t="b">
        <f t="shared" ca="1" si="0"/>
        <v>0</v>
      </c>
      <c r="M51" s="135"/>
      <c r="N51" s="137">
        <f t="shared" si="1"/>
        <v>50</v>
      </c>
      <c r="O51" s="137">
        <f t="shared" ca="1" si="2"/>
        <v>0</v>
      </c>
      <c r="P51" s="137" t="b">
        <f t="shared" ca="1" si="3"/>
        <v>1</v>
      </c>
      <c r="Q51" s="135"/>
      <c r="R51" s="137" t="e">
        <f t="shared" ca="1" si="4"/>
        <v>#N/A</v>
      </c>
      <c r="S51" s="137" t="e">
        <f t="shared" ca="1" si="5"/>
        <v>#N/A</v>
      </c>
      <c r="T51" s="137" t="str">
        <f t="shared" ca="1" si="6"/>
        <v/>
      </c>
    </row>
    <row r="52" spans="1:20">
      <c r="A52" s="43"/>
      <c r="B52" s="131"/>
      <c r="C52" s="133"/>
      <c r="D52" s="133"/>
      <c r="E52" s="132"/>
      <c r="F52" s="45"/>
      <c r="G52" s="45"/>
      <c r="H52" s="45"/>
      <c r="I52" s="45"/>
      <c r="J52" s="45"/>
      <c r="K52" s="137">
        <f>ROW()</f>
        <v>52</v>
      </c>
      <c r="L52" s="48" t="b">
        <f t="shared" ca="1" si="0"/>
        <v>0</v>
      </c>
      <c r="M52" s="135"/>
      <c r="N52" s="137">
        <f t="shared" si="1"/>
        <v>51</v>
      </c>
      <c r="O52" s="137">
        <f t="shared" ca="1" si="2"/>
        <v>0</v>
      </c>
      <c r="P52" s="137" t="b">
        <f t="shared" ca="1" si="3"/>
        <v>1</v>
      </c>
      <c r="Q52" s="135"/>
      <c r="R52" s="137" t="e">
        <f t="shared" ca="1" si="4"/>
        <v>#N/A</v>
      </c>
      <c r="S52" s="137" t="e">
        <f t="shared" ca="1" si="5"/>
        <v>#N/A</v>
      </c>
      <c r="T52" s="137" t="str">
        <f t="shared" ca="1" si="6"/>
        <v/>
      </c>
    </row>
    <row r="53" spans="1:20">
      <c r="A53" s="43"/>
      <c r="B53" s="131"/>
      <c r="C53" s="133"/>
      <c r="D53" s="133"/>
      <c r="E53" s="132"/>
      <c r="F53" s="45"/>
      <c r="G53" s="45"/>
      <c r="H53" s="45"/>
      <c r="I53" s="45"/>
      <c r="J53" s="45"/>
      <c r="K53" s="137">
        <f>ROW()</f>
        <v>53</v>
      </c>
      <c r="L53" s="48" t="b">
        <f t="shared" ca="1" si="0"/>
        <v>0</v>
      </c>
      <c r="M53" s="135"/>
      <c r="N53" s="137">
        <f t="shared" si="1"/>
        <v>52</v>
      </c>
      <c r="O53" s="137">
        <f t="shared" ca="1" si="2"/>
        <v>0</v>
      </c>
      <c r="P53" s="137" t="b">
        <f t="shared" ca="1" si="3"/>
        <v>1</v>
      </c>
      <c r="Q53" s="135"/>
      <c r="R53" s="137" t="e">
        <f t="shared" ca="1" si="4"/>
        <v>#N/A</v>
      </c>
      <c r="S53" s="137" t="e">
        <f t="shared" ca="1" si="5"/>
        <v>#N/A</v>
      </c>
      <c r="T53" s="137" t="str">
        <f t="shared" ca="1" si="6"/>
        <v/>
      </c>
    </row>
    <row r="54" spans="1:20">
      <c r="A54" s="43"/>
      <c r="B54" s="131"/>
      <c r="C54" s="133"/>
      <c r="D54" s="133"/>
      <c r="E54" s="132"/>
      <c r="F54" s="45"/>
      <c r="G54" s="45"/>
      <c r="H54" s="45"/>
      <c r="I54" s="45"/>
      <c r="J54" s="45"/>
      <c r="K54" s="137">
        <f>ROW()</f>
        <v>54</v>
      </c>
      <c r="L54" s="48" t="b">
        <f t="shared" ca="1" si="0"/>
        <v>0</v>
      </c>
      <c r="M54" s="135"/>
      <c r="N54" s="137">
        <f t="shared" si="1"/>
        <v>53</v>
      </c>
      <c r="O54" s="137">
        <f t="shared" ca="1" si="2"/>
        <v>0</v>
      </c>
      <c r="P54" s="137" t="b">
        <f t="shared" ca="1" si="3"/>
        <v>1</v>
      </c>
      <c r="Q54" s="135"/>
      <c r="R54" s="137" t="e">
        <f t="shared" ca="1" si="4"/>
        <v>#N/A</v>
      </c>
      <c r="S54" s="137" t="e">
        <f t="shared" ca="1" si="5"/>
        <v>#N/A</v>
      </c>
      <c r="T54" s="137" t="str">
        <f t="shared" ca="1" si="6"/>
        <v/>
      </c>
    </row>
    <row r="55" spans="1:20">
      <c r="A55" s="43"/>
      <c r="B55" s="131"/>
      <c r="C55" s="133"/>
      <c r="D55" s="133"/>
      <c r="E55" s="132"/>
      <c r="F55" s="45"/>
      <c r="G55" s="45"/>
      <c r="H55" s="45"/>
      <c r="I55" s="45"/>
      <c r="J55" s="45"/>
      <c r="K55" s="137">
        <f>ROW()</f>
        <v>55</v>
      </c>
      <c r="L55" s="48" t="b">
        <f t="shared" ca="1" si="0"/>
        <v>0</v>
      </c>
      <c r="M55" s="135"/>
      <c r="N55" s="137">
        <f t="shared" si="1"/>
        <v>54</v>
      </c>
      <c r="O55" s="137">
        <f t="shared" ca="1" si="2"/>
        <v>0</v>
      </c>
      <c r="P55" s="137" t="b">
        <f t="shared" ca="1" si="3"/>
        <v>1</v>
      </c>
      <c r="Q55" s="135"/>
      <c r="R55" s="137" t="e">
        <f t="shared" ca="1" si="4"/>
        <v>#N/A</v>
      </c>
      <c r="S55" s="137" t="e">
        <f t="shared" ca="1" si="5"/>
        <v>#N/A</v>
      </c>
      <c r="T55" s="137" t="str">
        <f t="shared" ca="1" si="6"/>
        <v/>
      </c>
    </row>
    <row r="56" spans="1:20">
      <c r="A56" s="43"/>
      <c r="B56" s="131"/>
      <c r="C56" s="133"/>
      <c r="D56" s="133"/>
      <c r="E56" s="132"/>
      <c r="F56" s="45"/>
      <c r="G56" s="45"/>
      <c r="H56" s="45"/>
      <c r="I56" s="45"/>
      <c r="J56" s="45"/>
      <c r="K56" s="137">
        <f>ROW()</f>
        <v>56</v>
      </c>
      <c r="L56" s="48" t="b">
        <f t="shared" ca="1" si="0"/>
        <v>0</v>
      </c>
      <c r="M56" s="135"/>
      <c r="N56" s="137">
        <f t="shared" si="1"/>
        <v>55</v>
      </c>
      <c r="O56" s="137">
        <f t="shared" ca="1" si="2"/>
        <v>0</v>
      </c>
      <c r="P56" s="137" t="b">
        <f t="shared" ca="1" si="3"/>
        <v>1</v>
      </c>
      <c r="Q56" s="135"/>
      <c r="R56" s="137" t="e">
        <f t="shared" ca="1" si="4"/>
        <v>#N/A</v>
      </c>
      <c r="S56" s="137" t="e">
        <f t="shared" ca="1" si="5"/>
        <v>#N/A</v>
      </c>
      <c r="T56" s="137" t="str">
        <f t="shared" ca="1" si="6"/>
        <v/>
      </c>
    </row>
  </sheetData>
  <autoFilter ref="A5:J5"/>
  <mergeCells count="5">
    <mergeCell ref="N3:P3"/>
    <mergeCell ref="F4:J4"/>
    <mergeCell ref="A3:J3"/>
    <mergeCell ref="K3:L3"/>
    <mergeCell ref="R3:T3"/>
  </mergeCells>
  <phoneticPr fontId="10" type="noConversion"/>
  <conditionalFormatting sqref="B6:E56">
    <cfRule type="expression" dxfId="64" priority="0" stopIfTrue="1">
      <formula>B6&lt;&gt;""</formula>
    </cfRule>
  </conditionalFormatting>
  <conditionalFormatting sqref="A6:A56">
    <cfRule type="expression" dxfId="63" priority="1" stopIfTrue="1">
      <formula>AND(NOT(ISBLANK($A6)),NOT($P6))</formula>
    </cfRule>
    <cfRule type="expression" dxfId="62" priority="2" stopIfTrue="1">
      <formula>AND(NOT(ISBLANK($A6)),$P6)</formula>
    </cfRule>
  </conditionalFormatting>
  <conditionalFormatting sqref="F6:J56">
    <cfRule type="expression" dxfId="61" priority="3" stopIfTrue="1">
      <formula>OR(NOT(F$2),NOT($K6))</formula>
    </cfRule>
    <cfRule type="expression" dxfId="60" priority="4" stopIfTrue="1">
      <formula>AND(F$2,$K6,NOT(ISBLANK(F6)),NOT(F6))</formula>
    </cfRule>
    <cfRule type="expression" dxfId="59" priority="5" stopIfTrue="1">
      <formula>AND(F$2,$K6,NOT(ISBLANK(F6)),F6)</formula>
    </cfRule>
  </conditionalFormatting>
  <conditionalFormatting sqref="F5:J5">
    <cfRule type="expression" dxfId="58" priority="6" stopIfTrue="1">
      <formula>F$2</formula>
    </cfRule>
  </conditionalFormatting>
  <dataValidations count="3">
    <dataValidation type="list" allowBlank="1" showInputMessage="1" showErrorMessage="1" sqref="C6:C56">
      <formula1>AttackerName</formula1>
    </dataValidation>
    <dataValidation type="list" allowBlank="1" showInputMessage="1" showErrorMessage="1" sqref="E6:E56">
      <formula1>IntendedResponse</formula1>
    </dataValidation>
    <dataValidation type="list" allowBlank="1" showInputMessage="1" showErrorMessage="1" sqref="F6:J56">
      <formula1>"TRUE, FALSE"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8"/>
  <sheetViews>
    <sheetView workbookViewId="0">
      <pane xSplit="2" ySplit="4" topLeftCell="C5" activePane="bottomRight" state="frozen"/>
      <selection activeCell="A3" sqref="A3"/>
      <selection pane="topRight" activeCell="C3" sqref="C3"/>
      <selection pane="bottomLeft" activeCell="A5" sqref="A5"/>
      <selection pane="bottomRight" activeCell="B5" sqref="B5"/>
    </sheetView>
  </sheetViews>
  <sheetFormatPr baseColWidth="10" defaultRowHeight="13" x14ac:dyDescent="0"/>
  <cols>
    <col min="1" max="1" width="6.140625" customWidth="1"/>
    <col min="2" max="2" width="12.85546875" customWidth="1"/>
    <col min="3" max="3" width="23" customWidth="1"/>
    <col min="4" max="4" width="22.85546875" customWidth="1"/>
    <col min="5" max="5" width="27.140625" customWidth="1"/>
    <col min="6" max="10" width="5.7109375" customWidth="1"/>
    <col min="11" max="11" width="11" hidden="1" customWidth="1"/>
    <col min="12" max="12" width="5" hidden="1" customWidth="1"/>
    <col min="13" max="13" width="20.5703125" hidden="1" customWidth="1"/>
    <col min="14" max="14" width="4.5703125" hidden="1" customWidth="1"/>
    <col min="15" max="16" width="0" hidden="1" customWidth="1"/>
  </cols>
  <sheetData>
    <row r="1" spans="1:16" hidden="1">
      <c r="A1" s="22"/>
      <c r="B1" s="22"/>
      <c r="C1" s="22"/>
      <c r="D1" s="22"/>
      <c r="E1" s="141" t="s">
        <v>263</v>
      </c>
      <c r="F1" s="33" t="b">
        <f>Actors!K$5&lt;&gt;""</f>
        <v>0</v>
      </c>
      <c r="G1" s="33" t="b">
        <f>Actors!L$5&lt;&gt;""</f>
        <v>0</v>
      </c>
      <c r="H1" s="33" t="b">
        <f>Actors!M$5&lt;&gt;""</f>
        <v>0</v>
      </c>
      <c r="I1" s="33" t="b">
        <f>Actors!N$5&lt;&gt;""</f>
        <v>0</v>
      </c>
      <c r="J1" s="33" t="b">
        <f>Actors!O$5&lt;&gt;""</f>
        <v>0</v>
      </c>
      <c r="K1" s="28"/>
      <c r="M1" s="134"/>
      <c r="N1" s="135"/>
      <c r="O1" s="134"/>
      <c r="P1" s="134"/>
    </row>
    <row r="2" spans="1:16" ht="66" hidden="1" customHeight="1">
      <c r="A2" s="170" t="s">
        <v>255</v>
      </c>
      <c r="B2" s="219"/>
      <c r="C2" s="173"/>
      <c r="D2" s="173"/>
      <c r="E2" s="173"/>
      <c r="F2" s="173"/>
      <c r="G2" s="173"/>
      <c r="H2" s="173"/>
      <c r="I2" s="173"/>
      <c r="J2" s="174"/>
      <c r="K2" s="113" t="s">
        <v>148</v>
      </c>
      <c r="M2" s="113" t="s">
        <v>150</v>
      </c>
      <c r="N2" s="135"/>
      <c r="O2" s="170" t="s">
        <v>149</v>
      </c>
      <c r="P2" s="188"/>
    </row>
    <row r="3" spans="1:16" ht="16" customHeight="1">
      <c r="A3" s="16"/>
      <c r="B3" s="16"/>
      <c r="C3" s="16"/>
      <c r="D3" s="16"/>
      <c r="E3" s="16"/>
      <c r="F3" s="175" t="s">
        <v>300</v>
      </c>
      <c r="G3" s="176"/>
      <c r="H3" s="176"/>
      <c r="I3" s="176"/>
      <c r="J3" s="182"/>
      <c r="K3" s="138"/>
      <c r="M3" s="138"/>
      <c r="N3" s="135"/>
      <c r="O3" s="92" t="s">
        <v>221</v>
      </c>
      <c r="P3" s="92" t="s">
        <v>290</v>
      </c>
    </row>
    <row r="4" spans="1:16" ht="78" customHeight="1">
      <c r="A4" s="16" t="s">
        <v>338</v>
      </c>
      <c r="B4" s="16" t="s">
        <v>31</v>
      </c>
      <c r="C4" s="16" t="s">
        <v>64</v>
      </c>
      <c r="D4" s="16" t="s">
        <v>253</v>
      </c>
      <c r="E4" s="16" t="s">
        <v>254</v>
      </c>
      <c r="F4" s="124" t="str">
        <f>IF(F$1,Actors!K$5,"")</f>
        <v/>
      </c>
      <c r="G4" s="124" t="str">
        <f>IF(G$1,Actors!L$5,"")</f>
        <v/>
      </c>
      <c r="H4" s="124" t="str">
        <f>IF(H$1,Actors!M$5,"")</f>
        <v/>
      </c>
      <c r="I4" s="124" t="str">
        <f>IF(I$1,Actors!N$5,"")</f>
        <v/>
      </c>
      <c r="J4" s="124" t="str">
        <f>IF(J$1,Actors!O$5,"")</f>
        <v/>
      </c>
      <c r="K4" s="39" t="s">
        <v>256</v>
      </c>
      <c r="L4" s="30" t="s">
        <v>48</v>
      </c>
      <c r="M4" s="21" t="s">
        <v>221</v>
      </c>
      <c r="N4" s="86" t="s">
        <v>171</v>
      </c>
      <c r="O4" s="137">
        <f>ROW()</f>
        <v>4</v>
      </c>
      <c r="P4" s="137"/>
    </row>
    <row r="5" spans="1:16">
      <c r="A5" s="43" t="s">
        <v>339</v>
      </c>
      <c r="B5" s="43"/>
      <c r="C5" s="44"/>
      <c r="D5" s="44"/>
      <c r="E5" s="44"/>
      <c r="F5" s="45"/>
      <c r="G5" s="45"/>
      <c r="H5" s="45"/>
      <c r="I5" s="45"/>
      <c r="J5" s="45"/>
      <c r="K5" s="48" t="b">
        <f>NOT(ISBLANK($A5))</f>
        <v>1</v>
      </c>
      <c r="L5" s="49"/>
      <c r="M5" s="137">
        <f>ROW()-1</f>
        <v>4</v>
      </c>
      <c r="N5" s="135"/>
      <c r="O5" s="137">
        <f ca="1">MATCH(TRUE,INDIRECT("$K"&amp;(INDIRECT("O"&amp;M5)+1)&amp;":$K1001"),0)+INDIRECT("O"&amp;M5)</f>
        <v>5</v>
      </c>
      <c r="P5" s="137" t="str">
        <f ca="1">IF(ISNA(O5),"",INDIRECT("A"&amp;O5))</f>
        <v>UC1</v>
      </c>
    </row>
    <row r="6" spans="1:16">
      <c r="A6" s="43"/>
      <c r="B6" s="43"/>
      <c r="C6" s="44"/>
      <c r="D6" s="44"/>
      <c r="E6" s="44"/>
      <c r="F6" s="45"/>
      <c r="G6" s="45"/>
      <c r="H6" s="45"/>
      <c r="I6" s="45"/>
      <c r="J6" s="45"/>
      <c r="K6" s="48" t="b">
        <f t="shared" ref="K6:K38" si="0">NOT(ISBLANK($A6))</f>
        <v>0</v>
      </c>
      <c r="L6" s="49"/>
      <c r="M6" s="137">
        <f t="shared" ref="M6:M38" si="1">ROW()-1</f>
        <v>5</v>
      </c>
      <c r="N6" s="135"/>
      <c r="O6" s="137" t="e">
        <f t="shared" ref="O6:O38" ca="1" si="2">MATCH(TRUE,INDIRECT("$K"&amp;(INDIRECT("O"&amp;M6)+1)&amp;":$K1001"),0)+INDIRECT("O"&amp;M6)</f>
        <v>#N/A</v>
      </c>
      <c r="P6" s="137" t="str">
        <f t="shared" ref="P6:P38" ca="1" si="3">IF(ISNA(O6),"",INDIRECT("A"&amp;O6))</f>
        <v/>
      </c>
    </row>
    <row r="7" spans="1:16">
      <c r="A7" s="43"/>
      <c r="B7" s="43"/>
      <c r="C7" s="44"/>
      <c r="D7" s="44"/>
      <c r="E7" s="44"/>
      <c r="F7" s="45"/>
      <c r="G7" s="45"/>
      <c r="H7" s="45"/>
      <c r="I7" s="45"/>
      <c r="J7" s="45"/>
      <c r="K7" s="48" t="b">
        <f t="shared" si="0"/>
        <v>0</v>
      </c>
      <c r="L7" s="49"/>
      <c r="M7" s="137">
        <f t="shared" si="1"/>
        <v>6</v>
      </c>
      <c r="N7" s="135"/>
      <c r="O7" s="137" t="e">
        <f t="shared" ca="1" si="2"/>
        <v>#N/A</v>
      </c>
      <c r="P7" s="137" t="str">
        <f t="shared" ca="1" si="3"/>
        <v/>
      </c>
    </row>
    <row r="8" spans="1:16">
      <c r="A8" s="43"/>
      <c r="B8" s="43"/>
      <c r="C8" s="44"/>
      <c r="D8" s="44"/>
      <c r="E8" s="44"/>
      <c r="F8" s="45"/>
      <c r="G8" s="45"/>
      <c r="H8" s="45"/>
      <c r="I8" s="45"/>
      <c r="J8" s="45"/>
      <c r="K8" s="48" t="b">
        <f t="shared" si="0"/>
        <v>0</v>
      </c>
      <c r="L8" s="49"/>
      <c r="M8" s="137">
        <f t="shared" si="1"/>
        <v>7</v>
      </c>
      <c r="N8" s="135"/>
      <c r="O8" s="137" t="e">
        <f t="shared" ca="1" si="2"/>
        <v>#N/A</v>
      </c>
      <c r="P8" s="137" t="str">
        <f t="shared" ca="1" si="3"/>
        <v/>
      </c>
    </row>
    <row r="9" spans="1:16">
      <c r="A9" s="43"/>
      <c r="B9" s="43"/>
      <c r="C9" s="44"/>
      <c r="D9" s="44"/>
      <c r="E9" s="44"/>
      <c r="F9" s="45"/>
      <c r="G9" s="45"/>
      <c r="H9" s="45"/>
      <c r="I9" s="45"/>
      <c r="J9" s="45"/>
      <c r="K9" s="48" t="b">
        <f t="shared" si="0"/>
        <v>0</v>
      </c>
      <c r="L9" s="49"/>
      <c r="M9" s="137">
        <f t="shared" si="1"/>
        <v>8</v>
      </c>
      <c r="N9" s="135"/>
      <c r="O9" s="137" t="e">
        <f t="shared" ca="1" si="2"/>
        <v>#N/A</v>
      </c>
      <c r="P9" s="137" t="str">
        <f t="shared" ca="1" si="3"/>
        <v/>
      </c>
    </row>
    <row r="10" spans="1:16">
      <c r="A10" s="43"/>
      <c r="B10" s="43"/>
      <c r="C10" s="44"/>
      <c r="D10" s="44"/>
      <c r="E10" s="44"/>
      <c r="F10" s="45"/>
      <c r="G10" s="45"/>
      <c r="H10" s="45"/>
      <c r="I10" s="45"/>
      <c r="J10" s="45"/>
      <c r="K10" s="48" t="b">
        <f t="shared" si="0"/>
        <v>0</v>
      </c>
      <c r="L10" s="49"/>
      <c r="M10" s="137">
        <f t="shared" si="1"/>
        <v>9</v>
      </c>
      <c r="N10" s="135"/>
      <c r="O10" s="137" t="e">
        <f t="shared" ca="1" si="2"/>
        <v>#N/A</v>
      </c>
      <c r="P10" s="137" t="str">
        <f t="shared" ca="1" si="3"/>
        <v/>
      </c>
    </row>
    <row r="11" spans="1:16">
      <c r="A11" s="43"/>
      <c r="B11" s="43"/>
      <c r="C11" s="44"/>
      <c r="D11" s="44"/>
      <c r="E11" s="44"/>
      <c r="F11" s="45"/>
      <c r="G11" s="45"/>
      <c r="H11" s="45"/>
      <c r="I11" s="45"/>
      <c r="J11" s="45"/>
      <c r="K11" s="48" t="b">
        <f t="shared" si="0"/>
        <v>0</v>
      </c>
      <c r="L11" s="49"/>
      <c r="M11" s="137">
        <f t="shared" si="1"/>
        <v>10</v>
      </c>
      <c r="N11" s="135"/>
      <c r="O11" s="137" t="e">
        <f t="shared" ca="1" si="2"/>
        <v>#N/A</v>
      </c>
      <c r="P11" s="137" t="str">
        <f t="shared" ca="1" si="3"/>
        <v/>
      </c>
    </row>
    <row r="12" spans="1:16">
      <c r="A12" s="43"/>
      <c r="B12" s="43"/>
      <c r="C12" s="44"/>
      <c r="D12" s="44"/>
      <c r="E12" s="44"/>
      <c r="F12" s="45"/>
      <c r="G12" s="45"/>
      <c r="H12" s="45"/>
      <c r="I12" s="45"/>
      <c r="J12" s="45"/>
      <c r="K12" s="48" t="b">
        <f t="shared" si="0"/>
        <v>0</v>
      </c>
      <c r="L12" s="49"/>
      <c r="M12" s="137">
        <f t="shared" si="1"/>
        <v>11</v>
      </c>
      <c r="N12" s="135"/>
      <c r="O12" s="137" t="e">
        <f t="shared" ca="1" si="2"/>
        <v>#N/A</v>
      </c>
      <c r="P12" s="137" t="str">
        <f t="shared" ca="1" si="3"/>
        <v/>
      </c>
    </row>
    <row r="13" spans="1:16">
      <c r="A13" s="43"/>
      <c r="B13" s="43"/>
      <c r="C13" s="44"/>
      <c r="D13" s="44"/>
      <c r="E13" s="44"/>
      <c r="F13" s="45"/>
      <c r="G13" s="45"/>
      <c r="H13" s="45"/>
      <c r="I13" s="45"/>
      <c r="J13" s="45"/>
      <c r="K13" s="48" t="b">
        <f t="shared" si="0"/>
        <v>0</v>
      </c>
      <c r="L13" s="49"/>
      <c r="M13" s="137">
        <f t="shared" si="1"/>
        <v>12</v>
      </c>
      <c r="N13" s="135"/>
      <c r="O13" s="137" t="e">
        <f t="shared" ca="1" si="2"/>
        <v>#N/A</v>
      </c>
      <c r="P13" s="137" t="str">
        <f t="shared" ca="1" si="3"/>
        <v/>
      </c>
    </row>
    <row r="14" spans="1:16">
      <c r="A14" s="43"/>
      <c r="B14" s="43"/>
      <c r="C14" s="44"/>
      <c r="D14" s="44"/>
      <c r="E14" s="44"/>
      <c r="F14" s="45"/>
      <c r="G14" s="45"/>
      <c r="H14" s="45"/>
      <c r="I14" s="45"/>
      <c r="J14" s="45"/>
      <c r="K14" s="48" t="b">
        <f t="shared" si="0"/>
        <v>0</v>
      </c>
      <c r="L14" s="49"/>
      <c r="M14" s="137">
        <f t="shared" si="1"/>
        <v>13</v>
      </c>
      <c r="N14" s="135"/>
      <c r="O14" s="137" t="e">
        <f t="shared" ca="1" si="2"/>
        <v>#N/A</v>
      </c>
      <c r="P14" s="137" t="str">
        <f t="shared" ca="1" si="3"/>
        <v/>
      </c>
    </row>
    <row r="15" spans="1:16">
      <c r="A15" s="43"/>
      <c r="B15" s="43"/>
      <c r="C15" s="44"/>
      <c r="D15" s="44"/>
      <c r="E15" s="44"/>
      <c r="F15" s="45"/>
      <c r="G15" s="45"/>
      <c r="H15" s="45"/>
      <c r="I15" s="45"/>
      <c r="J15" s="45"/>
      <c r="K15" s="48" t="b">
        <f t="shared" si="0"/>
        <v>0</v>
      </c>
      <c r="L15" s="49"/>
      <c r="M15" s="137">
        <f t="shared" si="1"/>
        <v>14</v>
      </c>
      <c r="N15" s="135"/>
      <c r="O15" s="137" t="e">
        <f t="shared" ca="1" si="2"/>
        <v>#N/A</v>
      </c>
      <c r="P15" s="137" t="str">
        <f t="shared" ca="1" si="3"/>
        <v/>
      </c>
    </row>
    <row r="16" spans="1:16">
      <c r="A16" s="43"/>
      <c r="B16" s="43"/>
      <c r="C16" s="44"/>
      <c r="D16" s="44"/>
      <c r="E16" s="44"/>
      <c r="F16" s="45"/>
      <c r="G16" s="45"/>
      <c r="H16" s="45"/>
      <c r="I16" s="45"/>
      <c r="J16" s="45"/>
      <c r="K16" s="48" t="b">
        <f t="shared" si="0"/>
        <v>0</v>
      </c>
      <c r="L16" s="49"/>
      <c r="M16" s="137">
        <f t="shared" si="1"/>
        <v>15</v>
      </c>
      <c r="N16" s="135"/>
      <c r="O16" s="137" t="e">
        <f t="shared" ca="1" si="2"/>
        <v>#N/A</v>
      </c>
      <c r="P16" s="137" t="str">
        <f t="shared" ca="1" si="3"/>
        <v/>
      </c>
    </row>
    <row r="17" spans="1:16">
      <c r="A17" s="43"/>
      <c r="B17" s="43"/>
      <c r="C17" s="44"/>
      <c r="D17" s="44"/>
      <c r="E17" s="44"/>
      <c r="F17" s="45"/>
      <c r="G17" s="45"/>
      <c r="H17" s="45"/>
      <c r="I17" s="45"/>
      <c r="J17" s="45"/>
      <c r="K17" s="48" t="b">
        <f t="shared" si="0"/>
        <v>0</v>
      </c>
      <c r="L17" s="49"/>
      <c r="M17" s="137">
        <f t="shared" si="1"/>
        <v>16</v>
      </c>
      <c r="N17" s="135"/>
      <c r="O17" s="137" t="e">
        <f t="shared" ca="1" si="2"/>
        <v>#N/A</v>
      </c>
      <c r="P17" s="137" t="str">
        <f t="shared" ca="1" si="3"/>
        <v/>
      </c>
    </row>
    <row r="18" spans="1:16">
      <c r="A18" s="43"/>
      <c r="B18" s="43"/>
      <c r="C18" s="44"/>
      <c r="D18" s="44"/>
      <c r="E18" s="44"/>
      <c r="F18" s="45"/>
      <c r="G18" s="45"/>
      <c r="H18" s="45"/>
      <c r="I18" s="45"/>
      <c r="J18" s="45"/>
      <c r="K18" s="48" t="b">
        <f t="shared" si="0"/>
        <v>0</v>
      </c>
      <c r="L18" s="49"/>
      <c r="M18" s="137">
        <f t="shared" si="1"/>
        <v>17</v>
      </c>
      <c r="N18" s="135"/>
      <c r="O18" s="137" t="e">
        <f t="shared" ca="1" si="2"/>
        <v>#N/A</v>
      </c>
      <c r="P18" s="137" t="str">
        <f t="shared" ca="1" si="3"/>
        <v/>
      </c>
    </row>
    <row r="19" spans="1:16">
      <c r="A19" s="43"/>
      <c r="B19" s="43"/>
      <c r="C19" s="44"/>
      <c r="D19" s="44"/>
      <c r="E19" s="44"/>
      <c r="F19" s="45"/>
      <c r="G19" s="45"/>
      <c r="H19" s="45"/>
      <c r="I19" s="45"/>
      <c r="J19" s="45"/>
      <c r="K19" s="48" t="b">
        <f t="shared" si="0"/>
        <v>0</v>
      </c>
      <c r="L19" s="49"/>
      <c r="M19" s="137">
        <f t="shared" si="1"/>
        <v>18</v>
      </c>
      <c r="N19" s="135"/>
      <c r="O19" s="137" t="e">
        <f t="shared" ca="1" si="2"/>
        <v>#N/A</v>
      </c>
      <c r="P19" s="137" t="str">
        <f t="shared" ca="1" si="3"/>
        <v/>
      </c>
    </row>
    <row r="20" spans="1:16">
      <c r="A20" s="43"/>
      <c r="B20" s="43"/>
      <c r="C20" s="44"/>
      <c r="D20" s="44"/>
      <c r="E20" s="44"/>
      <c r="F20" s="45"/>
      <c r="G20" s="45"/>
      <c r="H20" s="45"/>
      <c r="I20" s="45"/>
      <c r="J20" s="45"/>
      <c r="K20" s="48" t="b">
        <f t="shared" si="0"/>
        <v>0</v>
      </c>
      <c r="L20" s="49"/>
      <c r="M20" s="137">
        <f t="shared" si="1"/>
        <v>19</v>
      </c>
      <c r="N20" s="135"/>
      <c r="O20" s="137" t="e">
        <f t="shared" ca="1" si="2"/>
        <v>#N/A</v>
      </c>
      <c r="P20" s="137" t="str">
        <f t="shared" ca="1" si="3"/>
        <v/>
      </c>
    </row>
    <row r="21" spans="1:16">
      <c r="A21" s="43"/>
      <c r="B21" s="43"/>
      <c r="C21" s="44"/>
      <c r="D21" s="44"/>
      <c r="E21" s="44"/>
      <c r="F21" s="45"/>
      <c r="G21" s="45"/>
      <c r="H21" s="45"/>
      <c r="I21" s="45"/>
      <c r="J21" s="45"/>
      <c r="K21" s="48" t="b">
        <f t="shared" si="0"/>
        <v>0</v>
      </c>
      <c r="L21" s="49"/>
      <c r="M21" s="137">
        <f t="shared" si="1"/>
        <v>20</v>
      </c>
      <c r="N21" s="135"/>
      <c r="O21" s="137" t="e">
        <f t="shared" ca="1" si="2"/>
        <v>#N/A</v>
      </c>
      <c r="P21" s="137" t="str">
        <f t="shared" ca="1" si="3"/>
        <v/>
      </c>
    </row>
    <row r="22" spans="1:16">
      <c r="A22" s="43"/>
      <c r="B22" s="43"/>
      <c r="C22" s="44"/>
      <c r="D22" s="44"/>
      <c r="E22" s="44"/>
      <c r="F22" s="45"/>
      <c r="G22" s="45"/>
      <c r="H22" s="45"/>
      <c r="I22" s="45"/>
      <c r="J22" s="45"/>
      <c r="K22" s="48" t="b">
        <f t="shared" si="0"/>
        <v>0</v>
      </c>
      <c r="L22" s="49"/>
      <c r="M22" s="137">
        <f t="shared" si="1"/>
        <v>21</v>
      </c>
      <c r="N22" s="135"/>
      <c r="O22" s="137" t="e">
        <f t="shared" ca="1" si="2"/>
        <v>#N/A</v>
      </c>
      <c r="P22" s="137" t="str">
        <f t="shared" ca="1" si="3"/>
        <v/>
      </c>
    </row>
    <row r="23" spans="1:16">
      <c r="A23" s="43"/>
      <c r="B23" s="43"/>
      <c r="C23" s="44"/>
      <c r="D23" s="44"/>
      <c r="E23" s="44"/>
      <c r="F23" s="45"/>
      <c r="G23" s="45"/>
      <c r="H23" s="45"/>
      <c r="I23" s="45"/>
      <c r="J23" s="45"/>
      <c r="K23" s="48" t="b">
        <f t="shared" si="0"/>
        <v>0</v>
      </c>
      <c r="L23" s="49"/>
      <c r="M23" s="137">
        <f t="shared" si="1"/>
        <v>22</v>
      </c>
      <c r="N23" s="135"/>
      <c r="O23" s="137" t="e">
        <f t="shared" ca="1" si="2"/>
        <v>#N/A</v>
      </c>
      <c r="P23" s="137" t="str">
        <f t="shared" ca="1" si="3"/>
        <v/>
      </c>
    </row>
    <row r="24" spans="1:16">
      <c r="A24" s="43"/>
      <c r="B24" s="43"/>
      <c r="C24" s="44"/>
      <c r="D24" s="44"/>
      <c r="E24" s="44"/>
      <c r="F24" s="45"/>
      <c r="G24" s="45"/>
      <c r="H24" s="45"/>
      <c r="I24" s="45"/>
      <c r="J24" s="45"/>
      <c r="K24" s="48" t="b">
        <f t="shared" si="0"/>
        <v>0</v>
      </c>
      <c r="L24" s="49"/>
      <c r="M24" s="137">
        <f t="shared" si="1"/>
        <v>23</v>
      </c>
      <c r="N24" s="135"/>
      <c r="O24" s="137" t="e">
        <f t="shared" ca="1" si="2"/>
        <v>#N/A</v>
      </c>
      <c r="P24" s="137" t="str">
        <f t="shared" ca="1" si="3"/>
        <v/>
      </c>
    </row>
    <row r="25" spans="1:16">
      <c r="A25" s="43"/>
      <c r="B25" s="43"/>
      <c r="C25" s="44"/>
      <c r="D25" s="44"/>
      <c r="E25" s="44"/>
      <c r="F25" s="45"/>
      <c r="G25" s="45"/>
      <c r="H25" s="45"/>
      <c r="I25" s="45"/>
      <c r="J25" s="45"/>
      <c r="K25" s="48" t="b">
        <f t="shared" si="0"/>
        <v>0</v>
      </c>
      <c r="L25" s="49"/>
      <c r="M25" s="137">
        <f t="shared" si="1"/>
        <v>24</v>
      </c>
      <c r="N25" s="135"/>
      <c r="O25" s="137" t="e">
        <f t="shared" ca="1" si="2"/>
        <v>#N/A</v>
      </c>
      <c r="P25" s="137" t="str">
        <f t="shared" ca="1" si="3"/>
        <v/>
      </c>
    </row>
    <row r="26" spans="1:16">
      <c r="A26" s="43"/>
      <c r="B26" s="43"/>
      <c r="C26" s="44"/>
      <c r="D26" s="44"/>
      <c r="E26" s="44"/>
      <c r="F26" s="45"/>
      <c r="G26" s="45"/>
      <c r="H26" s="45"/>
      <c r="I26" s="45"/>
      <c r="J26" s="45"/>
      <c r="K26" s="48" t="b">
        <f t="shared" si="0"/>
        <v>0</v>
      </c>
      <c r="L26" s="49"/>
      <c r="M26" s="137">
        <f t="shared" si="1"/>
        <v>25</v>
      </c>
      <c r="N26" s="135"/>
      <c r="O26" s="137" t="e">
        <f t="shared" ca="1" si="2"/>
        <v>#N/A</v>
      </c>
      <c r="P26" s="137" t="str">
        <f t="shared" ca="1" si="3"/>
        <v/>
      </c>
    </row>
    <row r="27" spans="1:16">
      <c r="A27" s="43"/>
      <c r="B27" s="43"/>
      <c r="C27" s="44"/>
      <c r="D27" s="44"/>
      <c r="E27" s="44"/>
      <c r="F27" s="45"/>
      <c r="G27" s="45"/>
      <c r="H27" s="45"/>
      <c r="I27" s="45"/>
      <c r="J27" s="45"/>
      <c r="K27" s="48" t="b">
        <f t="shared" si="0"/>
        <v>0</v>
      </c>
      <c r="L27" s="49"/>
      <c r="M27" s="137">
        <f t="shared" si="1"/>
        <v>26</v>
      </c>
      <c r="N27" s="135"/>
      <c r="O27" s="137" t="e">
        <f t="shared" ca="1" si="2"/>
        <v>#N/A</v>
      </c>
      <c r="P27" s="137" t="str">
        <f t="shared" ca="1" si="3"/>
        <v/>
      </c>
    </row>
    <row r="28" spans="1:16">
      <c r="A28" s="43"/>
      <c r="B28" s="43"/>
      <c r="C28" s="44"/>
      <c r="D28" s="44"/>
      <c r="E28" s="44"/>
      <c r="F28" s="45"/>
      <c r="G28" s="45"/>
      <c r="H28" s="45"/>
      <c r="I28" s="45"/>
      <c r="J28" s="45"/>
      <c r="K28" s="48" t="b">
        <f t="shared" si="0"/>
        <v>0</v>
      </c>
      <c r="L28" s="49"/>
      <c r="M28" s="137">
        <f t="shared" si="1"/>
        <v>27</v>
      </c>
      <c r="N28" s="135"/>
      <c r="O28" s="137" t="e">
        <f t="shared" ca="1" si="2"/>
        <v>#N/A</v>
      </c>
      <c r="P28" s="137" t="str">
        <f t="shared" ca="1" si="3"/>
        <v/>
      </c>
    </row>
    <row r="29" spans="1:16">
      <c r="A29" s="43"/>
      <c r="B29" s="43"/>
      <c r="C29" s="44"/>
      <c r="D29" s="44"/>
      <c r="E29" s="44"/>
      <c r="F29" s="45"/>
      <c r="G29" s="45"/>
      <c r="H29" s="45"/>
      <c r="I29" s="45"/>
      <c r="J29" s="45"/>
      <c r="K29" s="48" t="b">
        <f t="shared" si="0"/>
        <v>0</v>
      </c>
      <c r="L29" s="49"/>
      <c r="M29" s="137">
        <f t="shared" si="1"/>
        <v>28</v>
      </c>
      <c r="N29" s="135"/>
      <c r="O29" s="137" t="e">
        <f t="shared" ca="1" si="2"/>
        <v>#N/A</v>
      </c>
      <c r="P29" s="137" t="str">
        <f t="shared" ca="1" si="3"/>
        <v/>
      </c>
    </row>
    <row r="30" spans="1:16">
      <c r="A30" s="43"/>
      <c r="B30" s="43"/>
      <c r="C30" s="44"/>
      <c r="D30" s="44"/>
      <c r="E30" s="44"/>
      <c r="F30" s="45"/>
      <c r="G30" s="45"/>
      <c r="H30" s="45"/>
      <c r="I30" s="45"/>
      <c r="J30" s="45"/>
      <c r="K30" s="48" t="b">
        <f t="shared" si="0"/>
        <v>0</v>
      </c>
      <c r="L30" s="49"/>
      <c r="M30" s="137">
        <f t="shared" si="1"/>
        <v>29</v>
      </c>
      <c r="N30" s="135"/>
      <c r="O30" s="137" t="e">
        <f t="shared" ca="1" si="2"/>
        <v>#N/A</v>
      </c>
      <c r="P30" s="137" t="str">
        <f t="shared" ca="1" si="3"/>
        <v/>
      </c>
    </row>
    <row r="31" spans="1:16">
      <c r="A31" s="43"/>
      <c r="B31" s="43"/>
      <c r="C31" s="44"/>
      <c r="D31" s="44"/>
      <c r="E31" s="44"/>
      <c r="F31" s="45"/>
      <c r="G31" s="45"/>
      <c r="H31" s="45"/>
      <c r="I31" s="45"/>
      <c r="J31" s="45"/>
      <c r="K31" s="48" t="b">
        <f t="shared" si="0"/>
        <v>0</v>
      </c>
      <c r="L31" s="49"/>
      <c r="M31" s="137">
        <f t="shared" si="1"/>
        <v>30</v>
      </c>
      <c r="N31" s="135"/>
      <c r="O31" s="137" t="e">
        <f t="shared" ca="1" si="2"/>
        <v>#N/A</v>
      </c>
      <c r="P31" s="137" t="str">
        <f t="shared" ca="1" si="3"/>
        <v/>
      </c>
    </row>
    <row r="32" spans="1:16">
      <c r="A32" s="43"/>
      <c r="B32" s="43"/>
      <c r="C32" s="44"/>
      <c r="D32" s="44"/>
      <c r="E32" s="44"/>
      <c r="F32" s="45"/>
      <c r="G32" s="45"/>
      <c r="H32" s="45"/>
      <c r="I32" s="45"/>
      <c r="J32" s="45"/>
      <c r="K32" s="48" t="b">
        <f t="shared" si="0"/>
        <v>0</v>
      </c>
      <c r="L32" s="49"/>
      <c r="M32" s="137">
        <f t="shared" si="1"/>
        <v>31</v>
      </c>
      <c r="N32" s="135"/>
      <c r="O32" s="137" t="e">
        <f t="shared" ca="1" si="2"/>
        <v>#N/A</v>
      </c>
      <c r="P32" s="137" t="str">
        <f t="shared" ca="1" si="3"/>
        <v/>
      </c>
    </row>
    <row r="33" spans="1:16">
      <c r="A33" s="43"/>
      <c r="B33" s="43"/>
      <c r="C33" s="44"/>
      <c r="D33" s="44"/>
      <c r="E33" s="44"/>
      <c r="F33" s="45"/>
      <c r="G33" s="45"/>
      <c r="H33" s="45"/>
      <c r="I33" s="45"/>
      <c r="J33" s="45"/>
      <c r="K33" s="48" t="b">
        <f t="shared" si="0"/>
        <v>0</v>
      </c>
      <c r="L33" s="49"/>
      <c r="M33" s="137">
        <f t="shared" si="1"/>
        <v>32</v>
      </c>
      <c r="N33" s="135"/>
      <c r="O33" s="137" t="e">
        <f t="shared" ca="1" si="2"/>
        <v>#N/A</v>
      </c>
      <c r="P33" s="137" t="str">
        <f t="shared" ca="1" si="3"/>
        <v/>
      </c>
    </row>
    <row r="34" spans="1:16">
      <c r="A34" s="43"/>
      <c r="B34" s="43"/>
      <c r="C34" s="44"/>
      <c r="D34" s="44"/>
      <c r="E34" s="44"/>
      <c r="F34" s="45"/>
      <c r="G34" s="45"/>
      <c r="H34" s="45"/>
      <c r="I34" s="45"/>
      <c r="J34" s="45"/>
      <c r="K34" s="48" t="b">
        <f t="shared" si="0"/>
        <v>0</v>
      </c>
      <c r="L34" s="49"/>
      <c r="M34" s="137">
        <f t="shared" si="1"/>
        <v>33</v>
      </c>
      <c r="N34" s="135"/>
      <c r="O34" s="137" t="e">
        <f t="shared" ca="1" si="2"/>
        <v>#N/A</v>
      </c>
      <c r="P34" s="137" t="str">
        <f t="shared" ca="1" si="3"/>
        <v/>
      </c>
    </row>
    <row r="35" spans="1:16">
      <c r="A35" s="43"/>
      <c r="B35" s="43"/>
      <c r="C35" s="44"/>
      <c r="D35" s="44"/>
      <c r="E35" s="44"/>
      <c r="F35" s="45"/>
      <c r="G35" s="45"/>
      <c r="H35" s="45"/>
      <c r="I35" s="45"/>
      <c r="J35" s="45"/>
      <c r="K35" s="48" t="b">
        <f t="shared" si="0"/>
        <v>0</v>
      </c>
      <c r="L35" s="49"/>
      <c r="M35" s="137">
        <f t="shared" si="1"/>
        <v>34</v>
      </c>
      <c r="N35" s="135"/>
      <c r="O35" s="137" t="e">
        <f t="shared" ca="1" si="2"/>
        <v>#N/A</v>
      </c>
      <c r="P35" s="137" t="str">
        <f t="shared" ca="1" si="3"/>
        <v/>
      </c>
    </row>
    <row r="36" spans="1:16">
      <c r="A36" s="43"/>
      <c r="B36" s="43"/>
      <c r="C36" s="44"/>
      <c r="D36" s="44"/>
      <c r="E36" s="44"/>
      <c r="F36" s="45"/>
      <c r="G36" s="45"/>
      <c r="H36" s="45"/>
      <c r="I36" s="45"/>
      <c r="J36" s="45"/>
      <c r="K36" s="48" t="b">
        <f t="shared" si="0"/>
        <v>0</v>
      </c>
      <c r="L36" s="49"/>
      <c r="M36" s="137">
        <f t="shared" si="1"/>
        <v>35</v>
      </c>
      <c r="N36" s="135"/>
      <c r="O36" s="137" t="e">
        <f t="shared" ca="1" si="2"/>
        <v>#N/A</v>
      </c>
      <c r="P36" s="137" t="str">
        <f t="shared" ca="1" si="3"/>
        <v/>
      </c>
    </row>
    <row r="37" spans="1:16">
      <c r="A37" s="43"/>
      <c r="B37" s="43"/>
      <c r="C37" s="44"/>
      <c r="D37" s="44"/>
      <c r="E37" s="44"/>
      <c r="F37" s="45"/>
      <c r="G37" s="45"/>
      <c r="H37" s="45"/>
      <c r="I37" s="45"/>
      <c r="J37" s="45"/>
      <c r="K37" s="48" t="b">
        <f t="shared" si="0"/>
        <v>0</v>
      </c>
      <c r="L37" s="49"/>
      <c r="M37" s="137">
        <f t="shared" si="1"/>
        <v>36</v>
      </c>
      <c r="N37" s="135"/>
      <c r="O37" s="137" t="e">
        <f t="shared" ca="1" si="2"/>
        <v>#N/A</v>
      </c>
      <c r="P37" s="137" t="str">
        <f t="shared" ca="1" si="3"/>
        <v/>
      </c>
    </row>
    <row r="38" spans="1:16">
      <c r="A38" s="43"/>
      <c r="B38" s="43"/>
      <c r="C38" s="44"/>
      <c r="D38" s="44"/>
      <c r="E38" s="44"/>
      <c r="F38" s="45"/>
      <c r="G38" s="45"/>
      <c r="H38" s="45"/>
      <c r="I38" s="45"/>
      <c r="J38" s="45"/>
      <c r="K38" s="48" t="b">
        <f t="shared" si="0"/>
        <v>0</v>
      </c>
      <c r="L38" s="49"/>
      <c r="M38" s="137">
        <f t="shared" si="1"/>
        <v>37</v>
      </c>
      <c r="N38" s="135"/>
      <c r="O38" s="137" t="e">
        <f t="shared" ca="1" si="2"/>
        <v>#N/A</v>
      </c>
      <c r="P38" s="137" t="str">
        <f t="shared" ca="1" si="3"/>
        <v/>
      </c>
    </row>
  </sheetData>
  <autoFilter ref="A4:K4"/>
  <mergeCells count="3">
    <mergeCell ref="O2:P2"/>
    <mergeCell ref="A2:J2"/>
    <mergeCell ref="F3:J3"/>
  </mergeCells>
  <phoneticPr fontId="10" type="noConversion"/>
  <conditionalFormatting sqref="C5:E38">
    <cfRule type="expression" dxfId="57" priority="0" stopIfTrue="1">
      <formula>NOT(ISBLANK(C5))</formula>
    </cfRule>
  </conditionalFormatting>
  <conditionalFormatting sqref="A5:B38">
    <cfRule type="expression" dxfId="56" priority="1" stopIfTrue="1">
      <formula>$K5</formula>
    </cfRule>
  </conditionalFormatting>
  <conditionalFormatting sqref="F5:J38">
    <cfRule type="expression" dxfId="55" priority="2" stopIfTrue="1">
      <formula>OR(NOT(F$1),NOT($K5))</formula>
    </cfRule>
    <cfRule type="expression" dxfId="54" priority="3" stopIfTrue="1">
      <formula>AND(F$1,$K5,NOT(ISBLANK(F5)),NOT(F5))</formula>
    </cfRule>
    <cfRule type="expression" dxfId="53" priority="4" stopIfTrue="1">
      <formula>AND(F$1,$K5,NOT(ISBLANK(F5)),F5)</formula>
    </cfRule>
  </conditionalFormatting>
  <conditionalFormatting sqref="F4:J4">
    <cfRule type="expression" dxfId="52" priority="5" stopIfTrue="1">
      <formula>F$1</formula>
    </cfRule>
  </conditionalFormatting>
  <dataValidations count="1">
    <dataValidation type="list" allowBlank="1" showInputMessage="1" showErrorMessage="1" sqref="F5:J38">
      <formula1>"TRUE, FALSE"</formula1>
    </dataValidation>
  </dataValidations>
  <pageMargins left="0.75" right="0.75" top="1" bottom="1" header="0.5" footer="0.5"/>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46"/>
  <sheetViews>
    <sheetView tabSelected="1" zoomScale="125" workbookViewId="0">
      <pane xSplit="2" ySplit="5" topLeftCell="C6" activePane="bottomRight" state="frozen"/>
      <selection pane="topRight" activeCell="C1" sqref="C1"/>
      <selection pane="bottomLeft" activeCell="A6" sqref="A6"/>
      <selection pane="bottomRight" activeCell="O6" sqref="O6"/>
    </sheetView>
  </sheetViews>
  <sheetFormatPr baseColWidth="10" defaultRowHeight="13" x14ac:dyDescent="0"/>
  <cols>
    <col min="1" max="1" width="5.5703125" customWidth="1"/>
    <col min="2" max="2" width="6" customWidth="1"/>
    <col min="3" max="3" width="11.42578125" customWidth="1"/>
    <col min="4" max="4" width="9.85546875" customWidth="1"/>
    <col min="5" max="7" width="9.85546875" hidden="1" customWidth="1"/>
    <col min="8" max="8" width="6.140625" customWidth="1"/>
    <col min="9" max="9" width="9.85546875" bestFit="1" customWidth="1"/>
    <col min="10" max="10" width="9.7109375" bestFit="1" customWidth="1"/>
    <col min="11" max="11" width="13" bestFit="1" customWidth="1"/>
    <col min="12" max="12" width="14.140625" customWidth="1"/>
    <col min="13" max="13" width="11.42578125" bestFit="1" customWidth="1"/>
    <col min="14" max="14" width="14.7109375" customWidth="1"/>
    <col min="15" max="15" width="23.140625" customWidth="1"/>
    <col min="16" max="16" width="20.140625" customWidth="1"/>
    <col min="17" max="28" width="5.5703125" customWidth="1"/>
    <col min="29" max="29" width="22.5703125" customWidth="1"/>
    <col min="30" max="30" width="5.5703125" customWidth="1"/>
    <col min="31" max="31" width="18.5703125" customWidth="1"/>
    <col min="32" max="32" width="5.5703125" customWidth="1"/>
    <col min="33" max="33" width="18.5703125" customWidth="1"/>
    <col min="34" max="35" width="5.5703125" customWidth="1"/>
    <col min="36" max="38" width="5.7109375" hidden="1" customWidth="1"/>
    <col min="39" max="39" width="8.5703125" hidden="1" customWidth="1"/>
    <col min="40" max="40" width="4.5703125" hidden="1" customWidth="1"/>
    <col min="41" max="41" width="28.5703125" hidden="1" customWidth="1"/>
    <col min="42" max="42" width="8" hidden="1" customWidth="1"/>
    <col min="43" max="43" width="7.5703125" hidden="1" customWidth="1"/>
    <col min="44" max="44" width="4.5703125" hidden="1" customWidth="1"/>
    <col min="45" max="45" width="7.42578125" hidden="1" customWidth="1"/>
    <col min="46" max="46" width="13.28515625" hidden="1" customWidth="1"/>
    <col min="47" max="51" width="15.28515625" hidden="1" customWidth="1"/>
    <col min="52" max="53" width="22.28515625" hidden="1" customWidth="1"/>
    <col min="54" max="60" width="5.5703125" hidden="1" customWidth="1"/>
    <col min="61" max="62" width="7.7109375" hidden="1" customWidth="1"/>
  </cols>
  <sheetData>
    <row r="1" spans="1:62" hidden="1">
      <c r="A1" s="22"/>
      <c r="B1" s="22"/>
      <c r="C1" s="22"/>
      <c r="D1" s="22"/>
      <c r="E1" s="22"/>
      <c r="F1" s="22"/>
      <c r="G1" s="22"/>
      <c r="H1" s="22"/>
      <c r="I1" s="22"/>
      <c r="J1" s="22"/>
      <c r="K1" s="22"/>
      <c r="L1" s="22"/>
      <c r="M1" s="22"/>
      <c r="N1" s="22"/>
      <c r="O1" s="22"/>
      <c r="P1" s="22"/>
      <c r="Q1" s="22">
        <f>COLUMN(Q5)-1</f>
        <v>16</v>
      </c>
      <c r="R1" s="22"/>
      <c r="S1" s="22"/>
      <c r="T1" s="22"/>
      <c r="U1" s="22"/>
      <c r="V1" s="22"/>
      <c r="W1" s="22"/>
      <c r="X1" s="22"/>
      <c r="Y1" s="22"/>
      <c r="Z1" s="22"/>
      <c r="AA1" s="22"/>
      <c r="AB1" s="22"/>
      <c r="AC1" s="22"/>
      <c r="AD1" s="22"/>
      <c r="AE1" s="22"/>
      <c r="AF1" s="22"/>
      <c r="AG1" s="22"/>
      <c r="AH1" s="22"/>
      <c r="AI1" s="22"/>
      <c r="AJ1" s="22"/>
      <c r="AK1" s="22"/>
      <c r="AL1" s="22"/>
      <c r="AM1" s="22"/>
      <c r="AO1" s="22"/>
      <c r="AP1" s="22"/>
      <c r="AQ1" s="22"/>
      <c r="AS1" s="22"/>
      <c r="AT1" s="22"/>
      <c r="AU1" s="22"/>
      <c r="AV1" s="22"/>
      <c r="AW1" s="22"/>
      <c r="AX1" s="22"/>
      <c r="AY1" s="22"/>
      <c r="AZ1" s="22"/>
      <c r="BA1" s="22"/>
      <c r="BB1" s="22"/>
      <c r="BC1" s="22"/>
      <c r="BD1" s="22"/>
      <c r="BE1" s="22"/>
      <c r="BF1" s="22"/>
      <c r="BG1" s="22"/>
      <c r="BH1" s="22"/>
      <c r="BI1" s="22"/>
      <c r="BJ1" s="22"/>
    </row>
    <row r="2" spans="1:62" ht="40" hidden="1">
      <c r="A2" s="28"/>
      <c r="B2" s="22"/>
      <c r="C2" s="22"/>
      <c r="D2" s="22"/>
      <c r="E2" s="22"/>
      <c r="F2" s="22"/>
      <c r="G2" s="22"/>
      <c r="H2" s="22"/>
      <c r="I2" s="22"/>
      <c r="J2" s="22"/>
      <c r="K2" s="22"/>
      <c r="L2" s="22"/>
      <c r="M2" s="28"/>
      <c r="N2" s="28"/>
      <c r="O2" s="28"/>
      <c r="P2" s="160" t="s">
        <v>268</v>
      </c>
      <c r="Q2" s="28" t="b">
        <f ca="1">Q$5&lt;&gt;""</f>
        <v>1</v>
      </c>
      <c r="R2" s="28" t="b">
        <f t="shared" ref="R2:AB2" ca="1" si="0">R$5&lt;&gt;""</f>
        <v>0</v>
      </c>
      <c r="S2" s="28" t="b">
        <f t="shared" ca="1" si="0"/>
        <v>0</v>
      </c>
      <c r="T2" s="28" t="b">
        <f t="shared" ca="1" si="0"/>
        <v>0</v>
      </c>
      <c r="U2" s="28" t="b">
        <f t="shared" ca="1" si="0"/>
        <v>0</v>
      </c>
      <c r="V2" s="28" t="b">
        <f t="shared" ca="1" si="0"/>
        <v>0</v>
      </c>
      <c r="W2" s="28" t="b">
        <f t="shared" ca="1" si="0"/>
        <v>0</v>
      </c>
      <c r="X2" s="28" t="b">
        <f t="shared" ca="1" si="0"/>
        <v>0</v>
      </c>
      <c r="Y2" s="28" t="b">
        <f t="shared" ca="1" si="0"/>
        <v>0</v>
      </c>
      <c r="Z2" s="28" t="b">
        <f t="shared" ca="1" si="0"/>
        <v>0</v>
      </c>
      <c r="AA2" s="28" t="b">
        <f t="shared" ca="1" si="0"/>
        <v>0</v>
      </c>
      <c r="AB2" s="28" t="b">
        <f t="shared" ca="1" si="0"/>
        <v>0</v>
      </c>
      <c r="AC2" s="28"/>
      <c r="AD2" s="28"/>
      <c r="AE2" s="28"/>
      <c r="AF2" s="28"/>
      <c r="AG2" s="28"/>
      <c r="AH2" s="28"/>
      <c r="AI2" s="28"/>
      <c r="AJ2" s="29"/>
      <c r="AK2" s="28"/>
      <c r="AL2" s="28"/>
      <c r="AM2" s="28"/>
      <c r="AO2" s="22"/>
      <c r="AP2" s="22"/>
      <c r="AQ2" s="22"/>
      <c r="AS2" s="141" t="s">
        <v>214</v>
      </c>
      <c r="AT2" s="22">
        <f>COLUMN(A5)</f>
        <v>1</v>
      </c>
      <c r="AU2" s="22">
        <f>COLUMN(B5)</f>
        <v>2</v>
      </c>
      <c r="AV2" s="22">
        <f t="shared" ref="AV2:AZ2" si="1">COLUMN(C5)</f>
        <v>3</v>
      </c>
      <c r="AW2" s="22">
        <f t="shared" si="1"/>
        <v>4</v>
      </c>
      <c r="AX2" s="22">
        <f t="shared" si="1"/>
        <v>5</v>
      </c>
      <c r="AY2" s="22">
        <f t="shared" si="1"/>
        <v>6</v>
      </c>
      <c r="AZ2" s="22">
        <f t="shared" si="1"/>
        <v>7</v>
      </c>
      <c r="BA2" s="22">
        <f>COLUMN(L5)</f>
        <v>12</v>
      </c>
      <c r="BB2" s="22"/>
      <c r="BC2" s="22"/>
      <c r="BD2" s="22"/>
      <c r="BE2" s="22"/>
      <c r="BF2" s="22"/>
      <c r="BG2" s="22"/>
      <c r="BH2" s="22"/>
      <c r="BI2" s="22"/>
      <c r="BJ2" s="22"/>
    </row>
    <row r="3" spans="1:62" ht="34" hidden="1" customHeight="1">
      <c r="A3" s="170" t="s">
        <v>270</v>
      </c>
      <c r="B3" s="173"/>
      <c r="C3" s="173"/>
      <c r="D3" s="173"/>
      <c r="E3" s="173"/>
      <c r="F3" s="173"/>
      <c r="G3" s="173"/>
      <c r="H3" s="173"/>
      <c r="I3" s="173"/>
      <c r="J3" s="173"/>
      <c r="K3" s="173"/>
      <c r="L3" s="173"/>
      <c r="M3" s="170" t="s">
        <v>313</v>
      </c>
      <c r="N3" s="173"/>
      <c r="O3" s="173"/>
      <c r="P3" s="173"/>
      <c r="Q3" s="173"/>
      <c r="R3" s="173"/>
      <c r="S3" s="173"/>
      <c r="T3" s="173"/>
      <c r="U3" s="173"/>
      <c r="V3" s="173"/>
      <c r="W3" s="173"/>
      <c r="X3" s="173"/>
      <c r="Y3" s="173"/>
      <c r="Z3" s="173"/>
      <c r="AA3" s="173"/>
      <c r="AB3" s="173"/>
      <c r="AC3" s="173"/>
      <c r="AD3" s="173"/>
      <c r="AE3" s="173"/>
      <c r="AF3" s="173"/>
      <c r="AG3" s="173"/>
      <c r="AH3" s="173"/>
      <c r="AI3" s="174"/>
      <c r="AJ3" s="170" t="s">
        <v>271</v>
      </c>
      <c r="AK3" s="173"/>
      <c r="AL3" s="173"/>
      <c r="AM3" s="174"/>
      <c r="AO3" s="183" t="s">
        <v>329</v>
      </c>
      <c r="AP3" s="184"/>
      <c r="AQ3" s="194"/>
      <c r="AS3" s="170" t="s">
        <v>61</v>
      </c>
      <c r="AT3" s="173"/>
      <c r="AU3" s="173"/>
      <c r="AV3" s="173"/>
      <c r="AW3" s="173"/>
      <c r="AX3" s="173"/>
      <c r="AY3" s="173"/>
      <c r="AZ3" s="173"/>
      <c r="BA3" s="173"/>
      <c r="BB3" s="173"/>
      <c r="BC3" s="173"/>
      <c r="BD3" s="173"/>
      <c r="BE3" s="173"/>
      <c r="BF3" s="173"/>
      <c r="BG3" s="173"/>
      <c r="BH3" s="173"/>
      <c r="BI3" s="173"/>
      <c r="BJ3" s="173"/>
    </row>
    <row r="4" spans="1:62" ht="31" customHeight="1">
      <c r="A4" s="16"/>
      <c r="B4" s="16"/>
      <c r="C4" s="228" t="s">
        <v>157</v>
      </c>
      <c r="D4" s="228"/>
      <c r="E4" s="228"/>
      <c r="F4" s="228"/>
      <c r="G4" s="228"/>
      <c r="H4" s="117"/>
      <c r="I4" s="117"/>
      <c r="J4" s="117"/>
      <c r="K4" s="117"/>
      <c r="L4" s="151"/>
      <c r="M4" s="152"/>
      <c r="N4" s="16"/>
      <c r="O4" s="16"/>
      <c r="P4" s="147"/>
      <c r="Q4" s="233" t="s">
        <v>349</v>
      </c>
      <c r="R4" s="234"/>
      <c r="S4" s="234"/>
      <c r="T4" s="234"/>
      <c r="U4" s="234"/>
      <c r="V4" s="235"/>
      <c r="W4" s="235"/>
      <c r="X4" s="235"/>
      <c r="Y4" s="235"/>
      <c r="Z4" s="235"/>
      <c r="AA4" s="235"/>
      <c r="AB4" s="236"/>
      <c r="AC4" s="16"/>
      <c r="AD4" s="16"/>
      <c r="AE4" s="147"/>
      <c r="AF4" s="42"/>
      <c r="AG4" s="16"/>
      <c r="AH4" s="16"/>
      <c r="AI4" s="16"/>
      <c r="AJ4" s="32"/>
      <c r="AK4" s="183" t="s">
        <v>185</v>
      </c>
      <c r="AL4" s="195"/>
      <c r="AM4" s="160" t="s">
        <v>216</v>
      </c>
      <c r="AO4" s="146"/>
      <c r="AP4" s="155" t="s">
        <v>218</v>
      </c>
      <c r="AQ4" s="116" t="s">
        <v>202</v>
      </c>
      <c r="AS4" s="24"/>
      <c r="AT4" s="116" t="s">
        <v>185</v>
      </c>
      <c r="AU4" s="116" t="s">
        <v>344</v>
      </c>
      <c r="AV4" s="116" t="s">
        <v>331</v>
      </c>
      <c r="AW4" s="116" t="s">
        <v>77</v>
      </c>
      <c r="AX4" s="116" t="s">
        <v>180</v>
      </c>
      <c r="AY4" s="116" t="s">
        <v>181</v>
      </c>
      <c r="AZ4" s="116" t="s">
        <v>332</v>
      </c>
      <c r="BA4" s="155" t="s">
        <v>212</v>
      </c>
      <c r="BB4" s="24"/>
      <c r="BC4" s="24"/>
      <c r="BD4" s="24"/>
      <c r="BE4" s="24"/>
      <c r="BF4" s="24"/>
      <c r="BG4" s="24"/>
      <c r="BH4" s="24"/>
      <c r="BI4" s="24"/>
      <c r="BJ4" s="24"/>
    </row>
    <row r="5" spans="1:62" ht="81" customHeight="1">
      <c r="A5" s="19" t="s">
        <v>151</v>
      </c>
      <c r="B5" s="19" t="s">
        <v>152</v>
      </c>
      <c r="C5" s="16" t="s">
        <v>153</v>
      </c>
      <c r="D5" s="16" t="s">
        <v>153</v>
      </c>
      <c r="E5" s="16" t="s">
        <v>154</v>
      </c>
      <c r="F5" s="16" t="s">
        <v>153</v>
      </c>
      <c r="G5" s="16" t="s">
        <v>153</v>
      </c>
      <c r="H5" s="19" t="s">
        <v>155</v>
      </c>
      <c r="I5" s="142" t="s">
        <v>156</v>
      </c>
      <c r="J5" s="14" t="s">
        <v>304</v>
      </c>
      <c r="K5" s="14" t="s">
        <v>305</v>
      </c>
      <c r="L5" s="114" t="s">
        <v>306</v>
      </c>
      <c r="M5" s="153" t="s">
        <v>273</v>
      </c>
      <c r="N5" s="16" t="s">
        <v>346</v>
      </c>
      <c r="O5" s="16" t="s">
        <v>347</v>
      </c>
      <c r="P5" s="147" t="s">
        <v>348</v>
      </c>
      <c r="Q5" s="158" t="str">
        <f t="shared" ref="Q5:AB5" ca="1" si="2">IFERROR(INDEX(SecurityObjectiveNumber,COLUMN(Q5)-$Q$1),"")</f>
        <v>SO1</v>
      </c>
      <c r="R5" s="157" t="str">
        <f t="shared" ca="1" si="2"/>
        <v/>
      </c>
      <c r="S5" s="157" t="str">
        <f t="shared" ca="1" si="2"/>
        <v/>
      </c>
      <c r="T5" s="157" t="str">
        <f t="shared" ca="1" si="2"/>
        <v/>
      </c>
      <c r="U5" s="157" t="str">
        <f t="shared" ca="1" si="2"/>
        <v/>
      </c>
      <c r="V5" s="157" t="str">
        <f t="shared" ca="1" si="2"/>
        <v/>
      </c>
      <c r="W5" s="157" t="str">
        <f t="shared" ca="1" si="2"/>
        <v/>
      </c>
      <c r="X5" s="157" t="str">
        <f t="shared" ca="1" si="2"/>
        <v/>
      </c>
      <c r="Y5" s="157" t="str">
        <f t="shared" ca="1" si="2"/>
        <v/>
      </c>
      <c r="Z5" s="157" t="str">
        <f t="shared" ca="1" si="2"/>
        <v/>
      </c>
      <c r="AA5" s="157" t="str">
        <f t="shared" ca="1" si="2"/>
        <v/>
      </c>
      <c r="AB5" s="157" t="str">
        <f t="shared" ca="1" si="2"/>
        <v/>
      </c>
      <c r="AC5" s="144" t="s">
        <v>323</v>
      </c>
      <c r="AD5" s="19" t="s">
        <v>321</v>
      </c>
      <c r="AE5" s="148" t="s">
        <v>322</v>
      </c>
      <c r="AF5" s="150" t="s">
        <v>324</v>
      </c>
      <c r="AG5" s="144" t="s">
        <v>325</v>
      </c>
      <c r="AH5" s="19" t="s">
        <v>326</v>
      </c>
      <c r="AI5" s="19" t="s">
        <v>327</v>
      </c>
      <c r="AJ5" s="21" t="s">
        <v>221</v>
      </c>
      <c r="AK5" s="21" t="s">
        <v>158</v>
      </c>
      <c r="AL5" s="21" t="s">
        <v>296</v>
      </c>
      <c r="AM5" s="21" t="s">
        <v>215</v>
      </c>
      <c r="AN5" s="30" t="s">
        <v>48</v>
      </c>
      <c r="AO5" s="26" t="s">
        <v>330</v>
      </c>
      <c r="AP5" s="21" t="s">
        <v>217</v>
      </c>
      <c r="AQ5" s="21" t="s">
        <v>272</v>
      </c>
      <c r="AR5" s="30" t="s">
        <v>328</v>
      </c>
      <c r="AS5" s="21" t="s">
        <v>221</v>
      </c>
      <c r="AT5" s="21" t="s">
        <v>151</v>
      </c>
      <c r="AU5" s="21" t="s">
        <v>159</v>
      </c>
      <c r="AV5" s="26" t="s">
        <v>153</v>
      </c>
      <c r="AW5" s="26" t="s">
        <v>154</v>
      </c>
      <c r="AX5" s="26" t="s">
        <v>153</v>
      </c>
      <c r="AY5" s="26" t="s">
        <v>153</v>
      </c>
      <c r="AZ5" s="26" t="s">
        <v>269</v>
      </c>
      <c r="BA5" s="26" t="s">
        <v>211</v>
      </c>
      <c r="BB5" s="21" t="s">
        <v>333</v>
      </c>
      <c r="BC5" s="21" t="s">
        <v>334</v>
      </c>
      <c r="BD5" s="21" t="s">
        <v>335</v>
      </c>
      <c r="BE5" s="21" t="s">
        <v>335</v>
      </c>
      <c r="BF5" s="21" t="s">
        <v>335</v>
      </c>
      <c r="BG5" s="21" t="s">
        <v>335</v>
      </c>
      <c r="BH5" s="21" t="s">
        <v>335</v>
      </c>
      <c r="BI5" s="21" t="s">
        <v>336</v>
      </c>
      <c r="BJ5" s="21" t="s">
        <v>213</v>
      </c>
    </row>
    <row r="6" spans="1:62">
      <c r="A6" s="43"/>
      <c r="B6" s="44"/>
      <c r="C6" s="57"/>
      <c r="D6" s="57"/>
      <c r="E6" s="57"/>
      <c r="F6" s="57"/>
      <c r="G6" s="57"/>
      <c r="H6" s="47"/>
      <c r="I6" s="47"/>
      <c r="J6" s="47"/>
      <c r="K6" s="47"/>
      <c r="L6" s="149"/>
      <c r="M6" s="159"/>
      <c r="N6" s="47"/>
      <c r="O6" s="145" t="str">
        <f>IF(ISNA($AO6),"",$AO6)</f>
        <v/>
      </c>
      <c r="P6" s="149"/>
      <c r="Q6" s="58"/>
      <c r="R6" s="47"/>
      <c r="S6" s="47"/>
      <c r="T6" s="47"/>
      <c r="U6" s="47"/>
      <c r="V6" s="47"/>
      <c r="W6" s="47"/>
      <c r="X6" s="47"/>
      <c r="Y6" s="47"/>
      <c r="Z6" s="47"/>
      <c r="AA6" s="47"/>
      <c r="AB6" s="47"/>
      <c r="AC6" s="162"/>
      <c r="AD6" s="47"/>
      <c r="AE6" s="149"/>
      <c r="AF6" s="58"/>
      <c r="AG6" s="47"/>
      <c r="AH6" s="47"/>
      <c r="AI6" s="47"/>
      <c r="AJ6" s="48">
        <f>ROW()</f>
        <v>6</v>
      </c>
      <c r="AK6" s="48" t="b">
        <f t="shared" ref="AK6:AK19" si="3">NOT(ISBLANK(A6))</f>
        <v>0</v>
      </c>
      <c r="AL6" s="48" t="b">
        <f t="shared" ref="AL6:AL46" ca="1" si="4">(COUNTIF(INDIRECT("$A6:A"&amp;AJ6),A6)=1)</f>
        <v>0</v>
      </c>
      <c r="AM6" s="48" t="b">
        <f>AND(NOT(ISBLANK(I6)),NOT(ISBLANK(J6)),NOT(ISBLANK(K6)))</f>
        <v>0</v>
      </c>
      <c r="AN6" s="49"/>
      <c r="AO6" s="137" t="e">
        <f t="shared" ref="AO6" si="5">INDEX(GuideWordMeaning,MATCH(N6,GuideWord,0),MATCH(M6,GuideWordElement,0))</f>
        <v>#N/A</v>
      </c>
      <c r="AP6" s="137" t="b">
        <f>P6&lt;&gt;""</f>
        <v>0</v>
      </c>
      <c r="AQ6" s="48" t="b">
        <f>IFERROR(OR(Q6:AB6), FALSE)</f>
        <v>0</v>
      </c>
      <c r="AR6" s="49"/>
      <c r="AS6" s="48">
        <f t="shared" ref="AS6:AS46" si="6">AJ6-1</f>
        <v>5</v>
      </c>
      <c r="AT6" s="48" t="str">
        <f t="shared" ref="AT6:BA31" ca="1" si="7">INDIRECT(ADDRESS($AS6,AT$2))</f>
        <v>Use Case #</v>
      </c>
      <c r="AU6" s="48" t="str">
        <f t="shared" ca="1" si="7"/>
        <v>Step #</v>
      </c>
      <c r="AV6" s="48" t="str">
        <f t="shared" ca="1" si="7"/>
        <v>Choice</v>
      </c>
      <c r="AW6" s="48" t="str">
        <f t="shared" ca="1" si="7"/>
        <v>Choice</v>
      </c>
      <c r="AX6" s="48" t="str">
        <f t="shared" ca="1" si="7"/>
        <v>Choice</v>
      </c>
      <c r="AY6" s="48" t="str">
        <f t="shared" ca="1" si="7"/>
        <v>Choice</v>
      </c>
      <c r="AZ6" s="48" t="str">
        <f t="shared" ca="1" si="7"/>
        <v>Choice</v>
      </c>
      <c r="BA6" s="48" t="str">
        <f t="shared" ca="1" si="7"/>
        <v>Condition</v>
      </c>
      <c r="BB6" s="48" t="b">
        <f ca="1">AND($AK6,$A6=$AT6)</f>
        <v>0</v>
      </c>
      <c r="BC6" s="48" t="b">
        <f t="shared" ref="BC6:BC46" ca="1" si="8">AND(BB6,NOT(ISBLANK(B6)),B6=AU6)</f>
        <v>0</v>
      </c>
      <c r="BD6" s="48" t="b">
        <f t="shared" ref="BD6:BD46" ca="1" si="9">AND(BC6,NOT(ISBLANK(C6)),C6=AV6)</f>
        <v>0</v>
      </c>
      <c r="BE6" s="48" t="b">
        <f t="shared" ref="BE6:BE46" ca="1" si="10">AND(BD6,NOT(ISBLANK(D6)),D6=AW6)</f>
        <v>0</v>
      </c>
      <c r="BF6" s="48" t="b">
        <f t="shared" ref="BF6:BF46" ca="1" si="11">AND(BE6,NOT(ISBLANK(E6)),E6=AX6)</f>
        <v>0</v>
      </c>
      <c r="BG6" s="48" t="b">
        <f t="shared" ref="BG6:BG46" ca="1" si="12">AND(BF6,NOT(ISBLANK(F6)),F6=AY6)</f>
        <v>0</v>
      </c>
      <c r="BH6" s="48" t="b">
        <f t="shared" ref="BH6:BH46" ca="1" si="13">AND(BG6,NOT(ISBLANK(G6)),G6=AZ6)</f>
        <v>0</v>
      </c>
      <c r="BI6" s="48" t="b">
        <f ca="1">AND($BC6,C6=AV6,D6=AW6,E6=AX6,F6=AY6,G6=AZ6)</f>
        <v>0</v>
      </c>
      <c r="BJ6" s="48" t="b">
        <f t="shared" ref="BJ6:BJ46" ca="1" si="14">AND(BI6,L6=BA6)</f>
        <v>0</v>
      </c>
    </row>
    <row r="7" spans="1:62">
      <c r="A7" s="43"/>
      <c r="B7" s="44"/>
      <c r="C7" s="57"/>
      <c r="D7" s="57"/>
      <c r="E7" s="57"/>
      <c r="F7" s="57"/>
      <c r="G7" s="57"/>
      <c r="H7" s="47"/>
      <c r="I7" s="47"/>
      <c r="J7" s="47"/>
      <c r="K7" s="47"/>
      <c r="L7" s="149"/>
      <c r="M7" s="159"/>
      <c r="N7" s="47"/>
      <c r="O7" s="145" t="str">
        <f t="shared" ref="O7:O46" si="15">IF(ISNA($AO7),"",$AO7)</f>
        <v/>
      </c>
      <c r="P7" s="149"/>
      <c r="Q7" s="58"/>
      <c r="R7" s="47"/>
      <c r="S7" s="47"/>
      <c r="T7" s="47"/>
      <c r="U7" s="47"/>
      <c r="V7" s="47"/>
      <c r="W7" s="47"/>
      <c r="X7" s="47"/>
      <c r="Y7" s="47"/>
      <c r="Z7" s="47"/>
      <c r="AA7" s="47"/>
      <c r="AB7" s="47"/>
      <c r="AC7" s="162"/>
      <c r="AD7" s="47"/>
      <c r="AE7" s="149"/>
      <c r="AF7" s="58"/>
      <c r="AG7" s="47"/>
      <c r="AH7" s="47"/>
      <c r="AI7" s="47"/>
      <c r="AJ7" s="48">
        <f>ROW()</f>
        <v>7</v>
      </c>
      <c r="AK7" s="48" t="b">
        <f t="shared" ref="AK7" si="16">NOT(ISBLANK(A7))</f>
        <v>0</v>
      </c>
      <c r="AL7" s="48" t="b">
        <f t="shared" ref="AL7" ca="1" si="17">(COUNTIF(INDIRECT("$A6:A"&amp;AJ7),A7)=1)</f>
        <v>0</v>
      </c>
      <c r="AM7" s="48" t="b">
        <f>AND(NOT(ISBLANK(I7)),NOT(ISBLANK(J7)),NOT(ISBLANK(K7)))</f>
        <v>0</v>
      </c>
      <c r="AN7" s="49"/>
      <c r="AO7" s="137" t="e">
        <f t="shared" ref="AO7" si="18">INDEX(GuideWordMeaning,MATCH(N7,GuideWord,0),MATCH(M7,GuideWordElement,0))</f>
        <v>#N/A</v>
      </c>
      <c r="AP7" s="137" t="b">
        <f>P7&lt;&gt;""</f>
        <v>0</v>
      </c>
      <c r="AQ7" s="48" t="b">
        <f>IFERROR(OR(Q7:AB7), FALSE)</f>
        <v>0</v>
      </c>
      <c r="AR7" s="49"/>
      <c r="AS7" s="48">
        <f t="shared" ref="AS7" si="19">AJ7-1</f>
        <v>6</v>
      </c>
      <c r="AT7" s="48">
        <f t="shared" ca="1" si="7"/>
        <v>0</v>
      </c>
      <c r="AU7" s="48">
        <f t="shared" ca="1" si="7"/>
        <v>0</v>
      </c>
      <c r="AV7" s="48">
        <f t="shared" ca="1" si="7"/>
        <v>0</v>
      </c>
      <c r="AW7" s="48">
        <f t="shared" ca="1" si="7"/>
        <v>0</v>
      </c>
      <c r="AX7" s="48">
        <f t="shared" ca="1" si="7"/>
        <v>0</v>
      </c>
      <c r="AY7" s="48">
        <f t="shared" ca="1" si="7"/>
        <v>0</v>
      </c>
      <c r="AZ7" s="48">
        <f t="shared" ca="1" si="7"/>
        <v>0</v>
      </c>
      <c r="BA7" s="48">
        <f t="shared" ca="1" si="7"/>
        <v>0</v>
      </c>
      <c r="BB7" s="48" t="b">
        <f ca="1">AND($AK7,$A7=$AT7)</f>
        <v>0</v>
      </c>
      <c r="BC7" s="48" t="b">
        <f t="shared" ref="BC7" ca="1" si="20">AND(BB7,NOT(ISBLANK(B7)),B7=AU7)</f>
        <v>0</v>
      </c>
      <c r="BD7" s="48" t="b">
        <f t="shared" ref="BD7" ca="1" si="21">AND(BC7,NOT(ISBLANK(C7)),C7=AV7)</f>
        <v>0</v>
      </c>
      <c r="BE7" s="48" t="b">
        <f t="shared" ref="BE7" ca="1" si="22">AND(BD7,NOT(ISBLANK(D7)),D7=AW7)</f>
        <v>0</v>
      </c>
      <c r="BF7" s="48" t="b">
        <f t="shared" ref="BF7" ca="1" si="23">AND(BE7,NOT(ISBLANK(E7)),E7=AX7)</f>
        <v>0</v>
      </c>
      <c r="BG7" s="48" t="b">
        <f t="shared" ref="BG7" ca="1" si="24">AND(BF7,NOT(ISBLANK(F7)),F7=AY7)</f>
        <v>0</v>
      </c>
      <c r="BH7" s="48" t="b">
        <f t="shared" ref="BH7" ca="1" si="25">AND(BG7,NOT(ISBLANK(G7)),G7=AZ7)</f>
        <v>0</v>
      </c>
      <c r="BI7" s="48" t="b">
        <f ca="1">AND($BC7,C7=AV7,D7=AW7,E7=AX7,F7=AY7,G7=AZ7)</f>
        <v>0</v>
      </c>
      <c r="BJ7" s="48" t="b">
        <f t="shared" ref="BJ7" ca="1" si="26">AND(BI7,L7=BA7)</f>
        <v>0</v>
      </c>
    </row>
    <row r="8" spans="1:62">
      <c r="A8" s="43"/>
      <c r="B8" s="44"/>
      <c r="C8" s="57"/>
      <c r="D8" s="57"/>
      <c r="E8" s="57"/>
      <c r="F8" s="57"/>
      <c r="G8" s="57"/>
      <c r="H8" s="47"/>
      <c r="I8" s="47"/>
      <c r="J8" s="47"/>
      <c r="K8" s="47"/>
      <c r="L8" s="149"/>
      <c r="M8" s="159"/>
      <c r="N8" s="47"/>
      <c r="O8" s="145" t="str">
        <f t="shared" si="15"/>
        <v/>
      </c>
      <c r="P8" s="149"/>
      <c r="Q8" s="58"/>
      <c r="R8" s="47"/>
      <c r="S8" s="47"/>
      <c r="T8" s="47"/>
      <c r="U8" s="47"/>
      <c r="V8" s="47"/>
      <c r="W8" s="47"/>
      <c r="X8" s="47"/>
      <c r="Y8" s="47"/>
      <c r="Z8" s="47"/>
      <c r="AA8" s="47"/>
      <c r="AB8" s="47"/>
      <c r="AC8" s="162"/>
      <c r="AD8" s="47"/>
      <c r="AE8" s="149"/>
      <c r="AF8" s="58"/>
      <c r="AG8" s="47"/>
      <c r="AH8" s="47"/>
      <c r="AI8" s="47"/>
      <c r="AJ8" s="48">
        <f>ROW()</f>
        <v>8</v>
      </c>
      <c r="AK8" s="48" t="b">
        <f t="shared" ref="AK8" si="27">NOT(ISBLANK(A8))</f>
        <v>0</v>
      </c>
      <c r="AL8" s="48" t="b">
        <f t="shared" ref="AL8" ca="1" si="28">(COUNTIF(INDIRECT("$A6:A"&amp;AJ8),A8)=1)</f>
        <v>0</v>
      </c>
      <c r="AM8" s="48" t="b">
        <f>AND(NOT(ISBLANK(I8)),NOT(ISBLANK(J8)),NOT(ISBLANK(K8)))</f>
        <v>0</v>
      </c>
      <c r="AN8" s="49"/>
      <c r="AO8" s="137" t="e">
        <f t="shared" ref="AO8" si="29">INDEX(GuideWordMeaning,MATCH(N8,GuideWord,0),MATCH(M8,GuideWordElement,0))</f>
        <v>#N/A</v>
      </c>
      <c r="AP8" s="137" t="b">
        <f>P8&lt;&gt;""</f>
        <v>0</v>
      </c>
      <c r="AQ8" s="48" t="b">
        <f>IFERROR(OR(Q8:AB8), FALSE)</f>
        <v>0</v>
      </c>
      <c r="AR8" s="49"/>
      <c r="AS8" s="48">
        <f t="shared" ref="AS8" si="30">AJ8-1</f>
        <v>7</v>
      </c>
      <c r="AT8" s="48">
        <f t="shared" ca="1" si="7"/>
        <v>0</v>
      </c>
      <c r="AU8" s="48">
        <f t="shared" ca="1" si="7"/>
        <v>0</v>
      </c>
      <c r="AV8" s="48">
        <f t="shared" ca="1" si="7"/>
        <v>0</v>
      </c>
      <c r="AW8" s="48">
        <f t="shared" ca="1" si="7"/>
        <v>0</v>
      </c>
      <c r="AX8" s="48">
        <f t="shared" ca="1" si="7"/>
        <v>0</v>
      </c>
      <c r="AY8" s="48">
        <f t="shared" ca="1" si="7"/>
        <v>0</v>
      </c>
      <c r="AZ8" s="48">
        <f t="shared" ca="1" si="7"/>
        <v>0</v>
      </c>
      <c r="BA8" s="48">
        <f t="shared" ca="1" si="7"/>
        <v>0</v>
      </c>
      <c r="BB8" s="48" t="b">
        <f ca="1">AND($AK8,$A8=$AT8)</f>
        <v>0</v>
      </c>
      <c r="BC8" s="48" t="b">
        <f t="shared" ref="BC8" ca="1" si="31">AND(BB8,NOT(ISBLANK(B8)),B8=AU8)</f>
        <v>0</v>
      </c>
      <c r="BD8" s="48" t="b">
        <f t="shared" ref="BD8" ca="1" si="32">AND(BC8,NOT(ISBLANK(C8)),C8=AV8)</f>
        <v>0</v>
      </c>
      <c r="BE8" s="48" t="b">
        <f t="shared" ref="BE8" ca="1" si="33">AND(BD8,NOT(ISBLANK(D8)),D8=AW8)</f>
        <v>0</v>
      </c>
      <c r="BF8" s="48" t="b">
        <f t="shared" ref="BF8" ca="1" si="34">AND(BE8,NOT(ISBLANK(E8)),E8=AX8)</f>
        <v>0</v>
      </c>
      <c r="BG8" s="48" t="b">
        <f t="shared" ref="BG8" ca="1" si="35">AND(BF8,NOT(ISBLANK(F8)),F8=AY8)</f>
        <v>0</v>
      </c>
      <c r="BH8" s="48" t="b">
        <f t="shared" ref="BH8" ca="1" si="36">AND(BG8,NOT(ISBLANK(G8)),G8=AZ8)</f>
        <v>0</v>
      </c>
      <c r="BI8" s="48" t="b">
        <f ca="1">AND($BC8,C8=AV8,D8=AW8,E8=AX8,F8=AY8,G8=AZ8)</f>
        <v>0</v>
      </c>
      <c r="BJ8" s="48" t="b">
        <f t="shared" ref="BJ8" ca="1" si="37">AND(BI8,L8=BA8)</f>
        <v>0</v>
      </c>
    </row>
    <row r="9" spans="1:62">
      <c r="A9" s="43"/>
      <c r="B9" s="44"/>
      <c r="C9" s="57"/>
      <c r="D9" s="57"/>
      <c r="E9" s="57"/>
      <c r="F9" s="57"/>
      <c r="G9" s="57"/>
      <c r="H9" s="47"/>
      <c r="I9" s="47"/>
      <c r="J9" s="47"/>
      <c r="K9" s="47"/>
      <c r="L9" s="149"/>
      <c r="M9" s="159"/>
      <c r="N9" s="47"/>
      <c r="O9" s="145" t="str">
        <f t="shared" si="15"/>
        <v/>
      </c>
      <c r="P9" s="149"/>
      <c r="Q9" s="58"/>
      <c r="R9" s="47"/>
      <c r="S9" s="47"/>
      <c r="T9" s="47"/>
      <c r="U9" s="47"/>
      <c r="V9" s="47"/>
      <c r="W9" s="47"/>
      <c r="X9" s="47"/>
      <c r="Y9" s="47"/>
      <c r="Z9" s="47"/>
      <c r="AA9" s="47"/>
      <c r="AB9" s="47"/>
      <c r="AC9" s="162"/>
      <c r="AD9" s="47"/>
      <c r="AE9" s="149"/>
      <c r="AF9" s="58"/>
      <c r="AG9" s="47"/>
      <c r="AH9" s="47"/>
      <c r="AI9" s="47"/>
      <c r="AJ9" s="48">
        <f>ROW()</f>
        <v>9</v>
      </c>
      <c r="AK9" s="48" t="b">
        <f t="shared" si="3"/>
        <v>0</v>
      </c>
      <c r="AL9" s="48" t="b">
        <f t="shared" ca="1" si="4"/>
        <v>0</v>
      </c>
      <c r="AM9" s="48" t="b">
        <f t="shared" ref="AM9:AM46" si="38">AND(NOT(ISBLANK(I9)),NOT(ISBLANK(J9)),NOT(ISBLANK(K9)))</f>
        <v>0</v>
      </c>
      <c r="AN9" s="49"/>
      <c r="AO9" s="137" t="e">
        <f>INDEX(GuideWordMeaning,MATCH(N9,GuideWord,0),MATCH(M9,GuideWordElement,0))</f>
        <v>#N/A</v>
      </c>
      <c r="AP9" s="137" t="b">
        <f t="shared" ref="AP9:AP46" si="39">P9&lt;&gt;""</f>
        <v>0</v>
      </c>
      <c r="AQ9" s="48" t="b">
        <f t="shared" ref="AQ9:AQ46" si="40">IFERROR(OR(Q9:AB9), FALSE)</f>
        <v>0</v>
      </c>
      <c r="AR9" s="49"/>
      <c r="AS9" s="48">
        <f t="shared" si="6"/>
        <v>8</v>
      </c>
      <c r="AT9" s="48">
        <f t="shared" ca="1" si="7"/>
        <v>0</v>
      </c>
      <c r="AU9" s="48">
        <f t="shared" ca="1" si="7"/>
        <v>0</v>
      </c>
      <c r="AV9" s="48">
        <f t="shared" ca="1" si="7"/>
        <v>0</v>
      </c>
      <c r="AW9" s="48">
        <f t="shared" ca="1" si="7"/>
        <v>0</v>
      </c>
      <c r="AX9" s="48">
        <f t="shared" ca="1" si="7"/>
        <v>0</v>
      </c>
      <c r="AY9" s="48">
        <f t="shared" ca="1" si="7"/>
        <v>0</v>
      </c>
      <c r="AZ9" s="48">
        <f t="shared" ca="1" si="7"/>
        <v>0</v>
      </c>
      <c r="BA9" s="48">
        <f t="shared" ca="1" si="7"/>
        <v>0</v>
      </c>
      <c r="BB9" s="48" t="b">
        <f t="shared" ref="BB9:BB46" ca="1" si="41">AND($AK9,$A9=$AT9)</f>
        <v>0</v>
      </c>
      <c r="BC9" s="48" t="b">
        <f t="shared" ca="1" si="8"/>
        <v>0</v>
      </c>
      <c r="BD9" s="48" t="b">
        <f t="shared" ca="1" si="9"/>
        <v>0</v>
      </c>
      <c r="BE9" s="48" t="b">
        <f t="shared" ca="1" si="10"/>
        <v>0</v>
      </c>
      <c r="BF9" s="48" t="b">
        <f t="shared" ca="1" si="11"/>
        <v>0</v>
      </c>
      <c r="BG9" s="48" t="b">
        <f t="shared" ca="1" si="12"/>
        <v>0</v>
      </c>
      <c r="BH9" s="48" t="b">
        <f t="shared" ca="1" si="13"/>
        <v>0</v>
      </c>
      <c r="BI9" s="48" t="b">
        <f t="shared" ref="BI9:BI46" ca="1" si="42">AND($BC9,C9=AV9,D9=AW9,E9=AX9,F9=AY9,G9=AZ9)</f>
        <v>0</v>
      </c>
      <c r="BJ9" s="48" t="b">
        <f t="shared" ca="1" si="14"/>
        <v>0</v>
      </c>
    </row>
    <row r="10" spans="1:62">
      <c r="A10" s="43"/>
      <c r="B10" s="44"/>
      <c r="C10" s="57"/>
      <c r="D10" s="57"/>
      <c r="E10" s="57"/>
      <c r="F10" s="57"/>
      <c r="G10" s="57"/>
      <c r="H10" s="47"/>
      <c r="I10" s="47"/>
      <c r="J10" s="47"/>
      <c r="K10" s="47"/>
      <c r="L10" s="149"/>
      <c r="M10" s="159"/>
      <c r="N10" s="47"/>
      <c r="O10" s="145" t="str">
        <f t="shared" si="15"/>
        <v/>
      </c>
      <c r="P10" s="149"/>
      <c r="Q10" s="58"/>
      <c r="R10" s="47"/>
      <c r="S10" s="47"/>
      <c r="T10" s="47"/>
      <c r="U10" s="47"/>
      <c r="V10" s="47"/>
      <c r="W10" s="47"/>
      <c r="X10" s="47"/>
      <c r="Y10" s="47"/>
      <c r="Z10" s="47"/>
      <c r="AA10" s="47"/>
      <c r="AB10" s="47"/>
      <c r="AC10" s="162"/>
      <c r="AD10" s="47"/>
      <c r="AE10" s="149"/>
      <c r="AF10" s="58"/>
      <c r="AG10" s="47"/>
      <c r="AH10" s="47"/>
      <c r="AI10" s="47"/>
      <c r="AJ10" s="48">
        <f>ROW()</f>
        <v>10</v>
      </c>
      <c r="AK10" s="48" t="b">
        <f t="shared" ref="AK10" si="43">NOT(ISBLANK(A10))</f>
        <v>0</v>
      </c>
      <c r="AL10" s="48" t="b">
        <f t="shared" ref="AL10" ca="1" si="44">(COUNTIF(INDIRECT("$A6:A"&amp;AJ10),A10)=1)</f>
        <v>0</v>
      </c>
      <c r="AM10" s="48" t="b">
        <f t="shared" ref="AM10" si="45">AND(NOT(ISBLANK(I10)),NOT(ISBLANK(J10)),NOT(ISBLANK(K10)))</f>
        <v>0</v>
      </c>
      <c r="AN10" s="49"/>
      <c r="AO10" s="137" t="e">
        <f t="shared" ref="AO10" si="46">INDEX(GuideWordMeaning,MATCH(N10,GuideWord,0),MATCH(M10,GuideWordElement,0))</f>
        <v>#N/A</v>
      </c>
      <c r="AP10" s="137" t="b">
        <f t="shared" ref="AP10" si="47">P10&lt;&gt;""</f>
        <v>0</v>
      </c>
      <c r="AQ10" s="48" t="b">
        <f t="shared" ref="AQ10" si="48">IFERROR(OR(Q10:AB10), FALSE)</f>
        <v>0</v>
      </c>
      <c r="AR10" s="49"/>
      <c r="AS10" s="48">
        <f t="shared" ref="AS10" si="49">AJ10-1</f>
        <v>9</v>
      </c>
      <c r="AT10" s="48">
        <f t="shared" ca="1" si="7"/>
        <v>0</v>
      </c>
      <c r="AU10" s="48">
        <f t="shared" ca="1" si="7"/>
        <v>0</v>
      </c>
      <c r="AV10" s="48">
        <f t="shared" ca="1" si="7"/>
        <v>0</v>
      </c>
      <c r="AW10" s="48">
        <f t="shared" ca="1" si="7"/>
        <v>0</v>
      </c>
      <c r="AX10" s="48">
        <f t="shared" ca="1" si="7"/>
        <v>0</v>
      </c>
      <c r="AY10" s="48">
        <f t="shared" ca="1" si="7"/>
        <v>0</v>
      </c>
      <c r="AZ10" s="48">
        <f t="shared" ca="1" si="7"/>
        <v>0</v>
      </c>
      <c r="BA10" s="48">
        <f t="shared" ca="1" si="7"/>
        <v>0</v>
      </c>
      <c r="BB10" s="48" t="b">
        <f t="shared" ca="1" si="41"/>
        <v>0</v>
      </c>
      <c r="BC10" s="48" t="b">
        <f t="shared" ref="BC10" ca="1" si="50">AND(BB10,NOT(ISBLANK(B10)),B10=AU10)</f>
        <v>0</v>
      </c>
      <c r="BD10" s="48" t="b">
        <f t="shared" ref="BD10" ca="1" si="51">AND(BC10,NOT(ISBLANK(C10)),C10=AV10)</f>
        <v>0</v>
      </c>
      <c r="BE10" s="48" t="b">
        <f t="shared" ref="BE10" ca="1" si="52">AND(BD10,NOT(ISBLANK(D10)),D10=AW10)</f>
        <v>0</v>
      </c>
      <c r="BF10" s="48" t="b">
        <f t="shared" ref="BF10" ca="1" si="53">AND(BE10,NOT(ISBLANK(E10)),E10=AX10)</f>
        <v>0</v>
      </c>
      <c r="BG10" s="48" t="b">
        <f t="shared" ref="BG10" ca="1" si="54">AND(BF10,NOT(ISBLANK(F10)),F10=AY10)</f>
        <v>0</v>
      </c>
      <c r="BH10" s="48" t="b">
        <f t="shared" ref="BH10" ca="1" si="55">AND(BG10,NOT(ISBLANK(G10)),G10=AZ10)</f>
        <v>0</v>
      </c>
      <c r="BI10" s="48" t="b">
        <f t="shared" ref="BI10" ca="1" si="56">AND($BC10,C10=AV10,D10=AW10,E10=AX10,F10=AY10,G10=AZ10)</f>
        <v>0</v>
      </c>
      <c r="BJ10" s="48" t="b">
        <f t="shared" ref="BJ10" ca="1" si="57">AND(BI10,L10=BA10)</f>
        <v>0</v>
      </c>
    </row>
    <row r="11" spans="1:62">
      <c r="A11" s="43"/>
      <c r="B11" s="44"/>
      <c r="C11" s="57"/>
      <c r="D11" s="57"/>
      <c r="E11" s="57"/>
      <c r="F11" s="57"/>
      <c r="G11" s="57"/>
      <c r="H11" s="47"/>
      <c r="I11" s="47"/>
      <c r="J11" s="47"/>
      <c r="K11" s="47"/>
      <c r="L11" s="149"/>
      <c r="M11" s="159"/>
      <c r="N11" s="47"/>
      <c r="O11" s="145" t="str">
        <f t="shared" si="15"/>
        <v/>
      </c>
      <c r="P11" s="149"/>
      <c r="Q11" s="58"/>
      <c r="R11" s="47"/>
      <c r="S11" s="47"/>
      <c r="T11" s="47"/>
      <c r="U11" s="47"/>
      <c r="V11" s="47"/>
      <c r="W11" s="47"/>
      <c r="X11" s="47"/>
      <c r="Y11" s="47"/>
      <c r="Z11" s="47"/>
      <c r="AA11" s="47"/>
      <c r="AB11" s="47"/>
      <c r="AC11" s="162"/>
      <c r="AD11" s="47"/>
      <c r="AE11" s="149"/>
      <c r="AF11" s="58"/>
      <c r="AG11" s="47"/>
      <c r="AH11" s="47"/>
      <c r="AI11" s="47"/>
      <c r="AJ11" s="48">
        <f>ROW()</f>
        <v>11</v>
      </c>
      <c r="AK11" s="48" t="b">
        <f t="shared" ref="AK11" si="58">NOT(ISBLANK(A11))</f>
        <v>0</v>
      </c>
      <c r="AL11" s="48" t="b">
        <f t="shared" ref="AL11" ca="1" si="59">(COUNTIF(INDIRECT("$A6:A"&amp;AJ11),A11)=1)</f>
        <v>0</v>
      </c>
      <c r="AM11" s="48" t="b">
        <f t="shared" ref="AM11" si="60">AND(NOT(ISBLANK(I11)),NOT(ISBLANK(J11)),NOT(ISBLANK(K11)))</f>
        <v>0</v>
      </c>
      <c r="AN11" s="49"/>
      <c r="AO11" s="137" t="e">
        <f t="shared" ref="AO11" si="61">INDEX(GuideWordMeaning,MATCH(N11,GuideWord,0),MATCH(M11,GuideWordElement,0))</f>
        <v>#N/A</v>
      </c>
      <c r="AP11" s="137" t="b">
        <f t="shared" ref="AP11" si="62">P11&lt;&gt;""</f>
        <v>0</v>
      </c>
      <c r="AQ11" s="48" t="b">
        <f t="shared" ref="AQ11" si="63">IFERROR(OR(Q11:AB11), FALSE)</f>
        <v>0</v>
      </c>
      <c r="AR11" s="49"/>
      <c r="AS11" s="48">
        <f t="shared" ref="AS11" si="64">AJ11-1</f>
        <v>10</v>
      </c>
      <c r="AT11" s="48">
        <f t="shared" ca="1" si="7"/>
        <v>0</v>
      </c>
      <c r="AU11" s="48">
        <f t="shared" ca="1" si="7"/>
        <v>0</v>
      </c>
      <c r="AV11" s="48">
        <f t="shared" ca="1" si="7"/>
        <v>0</v>
      </c>
      <c r="AW11" s="48">
        <f t="shared" ca="1" si="7"/>
        <v>0</v>
      </c>
      <c r="AX11" s="48">
        <f t="shared" ca="1" si="7"/>
        <v>0</v>
      </c>
      <c r="AY11" s="48">
        <f t="shared" ca="1" si="7"/>
        <v>0</v>
      </c>
      <c r="AZ11" s="48">
        <f t="shared" ca="1" si="7"/>
        <v>0</v>
      </c>
      <c r="BA11" s="48">
        <f t="shared" ca="1" si="7"/>
        <v>0</v>
      </c>
      <c r="BB11" s="48" t="b">
        <f t="shared" ca="1" si="41"/>
        <v>0</v>
      </c>
      <c r="BC11" s="48" t="b">
        <f t="shared" ref="BC11" ca="1" si="65">AND(BB11,NOT(ISBLANK(B11)),B11=AU11)</f>
        <v>0</v>
      </c>
      <c r="BD11" s="48" t="b">
        <f t="shared" ref="BD11" ca="1" si="66">AND(BC11,NOT(ISBLANK(C11)),C11=AV11)</f>
        <v>0</v>
      </c>
      <c r="BE11" s="48" t="b">
        <f t="shared" ref="BE11" ca="1" si="67">AND(BD11,NOT(ISBLANK(D11)),D11=AW11)</f>
        <v>0</v>
      </c>
      <c r="BF11" s="48" t="b">
        <f t="shared" ref="BF11" ca="1" si="68">AND(BE11,NOT(ISBLANK(E11)),E11=AX11)</f>
        <v>0</v>
      </c>
      <c r="BG11" s="48" t="b">
        <f t="shared" ref="BG11" ca="1" si="69">AND(BF11,NOT(ISBLANK(F11)),F11=AY11)</f>
        <v>0</v>
      </c>
      <c r="BH11" s="48" t="b">
        <f t="shared" ref="BH11" ca="1" si="70">AND(BG11,NOT(ISBLANK(G11)),G11=AZ11)</f>
        <v>0</v>
      </c>
      <c r="BI11" s="48" t="b">
        <f t="shared" ref="BI11" ca="1" si="71">AND($BC11,C11=AV11,D11=AW11,E11=AX11,F11=AY11,G11=AZ11)</f>
        <v>0</v>
      </c>
      <c r="BJ11" s="48" t="b">
        <f t="shared" ref="BJ11" ca="1" si="72">AND(BI11,L11=BA11)</f>
        <v>0</v>
      </c>
    </row>
    <row r="12" spans="1:62">
      <c r="A12" s="43"/>
      <c r="B12" s="44"/>
      <c r="C12" s="57"/>
      <c r="D12" s="57"/>
      <c r="E12" s="57"/>
      <c r="F12" s="57"/>
      <c r="G12" s="57"/>
      <c r="H12" s="47"/>
      <c r="I12" s="47"/>
      <c r="J12" s="47"/>
      <c r="K12" s="47"/>
      <c r="L12" s="149"/>
      <c r="M12" s="159"/>
      <c r="N12" s="47"/>
      <c r="O12" s="145" t="str">
        <f t="shared" si="15"/>
        <v/>
      </c>
      <c r="P12" s="149"/>
      <c r="Q12" s="58"/>
      <c r="R12" s="47"/>
      <c r="S12" s="47"/>
      <c r="T12" s="47"/>
      <c r="U12" s="47"/>
      <c r="V12" s="47"/>
      <c r="W12" s="47"/>
      <c r="X12" s="47"/>
      <c r="Y12" s="47"/>
      <c r="Z12" s="47"/>
      <c r="AA12" s="47"/>
      <c r="AB12" s="47"/>
      <c r="AC12" s="162"/>
      <c r="AD12" s="47"/>
      <c r="AE12" s="149"/>
      <c r="AF12" s="58"/>
      <c r="AG12" s="47"/>
      <c r="AH12" s="47"/>
      <c r="AI12" s="47"/>
      <c r="AJ12" s="48">
        <f>ROW()</f>
        <v>12</v>
      </c>
      <c r="AK12" s="48" t="b">
        <f t="shared" si="3"/>
        <v>0</v>
      </c>
      <c r="AL12" s="48" t="b">
        <f t="shared" ca="1" si="4"/>
        <v>0</v>
      </c>
      <c r="AM12" s="48" t="b">
        <f t="shared" si="38"/>
        <v>0</v>
      </c>
      <c r="AN12" s="49"/>
      <c r="AO12" s="137" t="e">
        <f t="shared" ref="AO12:AO46" si="73">INDEX(GuideWordMeaning,MATCH(N12,GuideWord,0),MATCH(M12,GuideWordElement,0))</f>
        <v>#N/A</v>
      </c>
      <c r="AP12" s="137" t="b">
        <f t="shared" si="39"/>
        <v>0</v>
      </c>
      <c r="AQ12" s="48" t="b">
        <f t="shared" si="40"/>
        <v>0</v>
      </c>
      <c r="AR12" s="49"/>
      <c r="AS12" s="48">
        <f t="shared" si="6"/>
        <v>11</v>
      </c>
      <c r="AT12" s="48">
        <f t="shared" ca="1" si="7"/>
        <v>0</v>
      </c>
      <c r="AU12" s="48">
        <f t="shared" ca="1" si="7"/>
        <v>0</v>
      </c>
      <c r="AV12" s="48">
        <f t="shared" ca="1" si="7"/>
        <v>0</v>
      </c>
      <c r="AW12" s="48">
        <f t="shared" ca="1" si="7"/>
        <v>0</v>
      </c>
      <c r="AX12" s="48">
        <f t="shared" ca="1" si="7"/>
        <v>0</v>
      </c>
      <c r="AY12" s="48">
        <f t="shared" ca="1" si="7"/>
        <v>0</v>
      </c>
      <c r="AZ12" s="48">
        <f t="shared" ca="1" si="7"/>
        <v>0</v>
      </c>
      <c r="BA12" s="48">
        <f t="shared" ca="1" si="7"/>
        <v>0</v>
      </c>
      <c r="BB12" s="48" t="b">
        <f t="shared" ca="1" si="41"/>
        <v>0</v>
      </c>
      <c r="BC12" s="48" t="b">
        <f t="shared" ca="1" si="8"/>
        <v>0</v>
      </c>
      <c r="BD12" s="48" t="b">
        <f t="shared" ca="1" si="9"/>
        <v>0</v>
      </c>
      <c r="BE12" s="48" t="b">
        <f t="shared" ca="1" si="10"/>
        <v>0</v>
      </c>
      <c r="BF12" s="48" t="b">
        <f t="shared" ca="1" si="11"/>
        <v>0</v>
      </c>
      <c r="BG12" s="48" t="b">
        <f t="shared" ca="1" si="12"/>
        <v>0</v>
      </c>
      <c r="BH12" s="48" t="b">
        <f t="shared" ca="1" si="13"/>
        <v>0</v>
      </c>
      <c r="BI12" s="48" t="b">
        <f t="shared" ca="1" si="42"/>
        <v>0</v>
      </c>
      <c r="BJ12" s="48" t="b">
        <f t="shared" ca="1" si="14"/>
        <v>0</v>
      </c>
    </row>
    <row r="13" spans="1:62">
      <c r="A13" s="43"/>
      <c r="B13" s="44"/>
      <c r="C13" s="57"/>
      <c r="D13" s="57"/>
      <c r="E13" s="57"/>
      <c r="F13" s="57"/>
      <c r="G13" s="57"/>
      <c r="H13" s="47"/>
      <c r="I13" s="47"/>
      <c r="J13" s="47"/>
      <c r="K13" s="47"/>
      <c r="L13" s="149"/>
      <c r="M13" s="154"/>
      <c r="N13" s="47"/>
      <c r="O13" s="145" t="str">
        <f t="shared" si="15"/>
        <v/>
      </c>
      <c r="P13" s="149"/>
      <c r="Q13" s="58"/>
      <c r="R13" s="47"/>
      <c r="S13" s="47"/>
      <c r="T13" s="47"/>
      <c r="U13" s="47"/>
      <c r="V13" s="47"/>
      <c r="W13" s="47"/>
      <c r="X13" s="47"/>
      <c r="Y13" s="47"/>
      <c r="Z13" s="47"/>
      <c r="AA13" s="47"/>
      <c r="AB13" s="47"/>
      <c r="AC13" s="162"/>
      <c r="AD13" s="47"/>
      <c r="AE13" s="149"/>
      <c r="AF13" s="58"/>
      <c r="AG13" s="47"/>
      <c r="AH13" s="47"/>
      <c r="AI13" s="47"/>
      <c r="AJ13" s="48">
        <f>ROW()</f>
        <v>13</v>
      </c>
      <c r="AK13" s="48" t="b">
        <f t="shared" si="3"/>
        <v>0</v>
      </c>
      <c r="AL13" s="48" t="b">
        <f t="shared" ca="1" si="4"/>
        <v>0</v>
      </c>
      <c r="AM13" s="48" t="b">
        <f t="shared" si="38"/>
        <v>0</v>
      </c>
      <c r="AN13" s="49"/>
      <c r="AO13" s="137" t="e">
        <f t="shared" si="73"/>
        <v>#N/A</v>
      </c>
      <c r="AP13" s="137" t="b">
        <f t="shared" si="39"/>
        <v>0</v>
      </c>
      <c r="AQ13" s="48" t="b">
        <f t="shared" si="40"/>
        <v>0</v>
      </c>
      <c r="AR13" s="49"/>
      <c r="AS13" s="48">
        <f t="shared" si="6"/>
        <v>12</v>
      </c>
      <c r="AT13" s="48">
        <f t="shared" ca="1" si="7"/>
        <v>0</v>
      </c>
      <c r="AU13" s="48">
        <f t="shared" ca="1" si="7"/>
        <v>0</v>
      </c>
      <c r="AV13" s="48">
        <f t="shared" ca="1" si="7"/>
        <v>0</v>
      </c>
      <c r="AW13" s="48">
        <f t="shared" ca="1" si="7"/>
        <v>0</v>
      </c>
      <c r="AX13" s="48">
        <f t="shared" ca="1" si="7"/>
        <v>0</v>
      </c>
      <c r="AY13" s="48">
        <f t="shared" ca="1" si="7"/>
        <v>0</v>
      </c>
      <c r="AZ13" s="48">
        <f t="shared" ca="1" si="7"/>
        <v>0</v>
      </c>
      <c r="BA13" s="48">
        <f t="shared" ca="1" si="7"/>
        <v>0</v>
      </c>
      <c r="BB13" s="48" t="b">
        <f t="shared" ca="1" si="41"/>
        <v>0</v>
      </c>
      <c r="BC13" s="48" t="b">
        <f t="shared" ca="1" si="8"/>
        <v>0</v>
      </c>
      <c r="BD13" s="48" t="b">
        <f t="shared" ca="1" si="9"/>
        <v>0</v>
      </c>
      <c r="BE13" s="48" t="b">
        <f t="shared" ca="1" si="10"/>
        <v>0</v>
      </c>
      <c r="BF13" s="48" t="b">
        <f t="shared" ca="1" si="11"/>
        <v>0</v>
      </c>
      <c r="BG13" s="48" t="b">
        <f t="shared" ca="1" si="12"/>
        <v>0</v>
      </c>
      <c r="BH13" s="48" t="b">
        <f t="shared" ca="1" si="13"/>
        <v>0</v>
      </c>
      <c r="BI13" s="48" t="b">
        <f t="shared" ca="1" si="42"/>
        <v>0</v>
      </c>
      <c r="BJ13" s="48" t="b">
        <f t="shared" ca="1" si="14"/>
        <v>0</v>
      </c>
    </row>
    <row r="14" spans="1:62">
      <c r="A14" s="43"/>
      <c r="B14" s="44"/>
      <c r="C14" s="57"/>
      <c r="D14" s="57"/>
      <c r="E14" s="57"/>
      <c r="F14" s="57"/>
      <c r="G14" s="57"/>
      <c r="H14" s="47"/>
      <c r="I14" s="47"/>
      <c r="J14" s="47"/>
      <c r="K14" s="47"/>
      <c r="L14" s="149"/>
      <c r="M14" s="154"/>
      <c r="N14" s="47"/>
      <c r="O14" s="145" t="str">
        <f t="shared" si="15"/>
        <v/>
      </c>
      <c r="P14" s="149"/>
      <c r="Q14" s="58"/>
      <c r="R14" s="47"/>
      <c r="S14" s="47"/>
      <c r="T14" s="47"/>
      <c r="U14" s="47"/>
      <c r="V14" s="47"/>
      <c r="W14" s="47"/>
      <c r="X14" s="47"/>
      <c r="Y14" s="47"/>
      <c r="Z14" s="47"/>
      <c r="AA14" s="47"/>
      <c r="AB14" s="47"/>
      <c r="AC14" s="162"/>
      <c r="AD14" s="47"/>
      <c r="AE14" s="149"/>
      <c r="AF14" s="58"/>
      <c r="AG14" s="47"/>
      <c r="AH14" s="47"/>
      <c r="AI14" s="47"/>
      <c r="AJ14" s="48">
        <f>ROW()</f>
        <v>14</v>
      </c>
      <c r="AK14" s="48" t="b">
        <f t="shared" si="3"/>
        <v>0</v>
      </c>
      <c r="AL14" s="48" t="b">
        <f t="shared" ca="1" si="4"/>
        <v>0</v>
      </c>
      <c r="AM14" s="48" t="b">
        <f t="shared" si="38"/>
        <v>0</v>
      </c>
      <c r="AN14" s="49"/>
      <c r="AO14" s="137" t="e">
        <f t="shared" si="73"/>
        <v>#N/A</v>
      </c>
      <c r="AP14" s="137" t="b">
        <f t="shared" si="39"/>
        <v>0</v>
      </c>
      <c r="AQ14" s="48" t="b">
        <f t="shared" si="40"/>
        <v>0</v>
      </c>
      <c r="AR14" s="49"/>
      <c r="AS14" s="48">
        <f t="shared" si="6"/>
        <v>13</v>
      </c>
      <c r="AT14" s="48">
        <f t="shared" ca="1" si="7"/>
        <v>0</v>
      </c>
      <c r="AU14" s="48">
        <f t="shared" ca="1" si="7"/>
        <v>0</v>
      </c>
      <c r="AV14" s="48">
        <f t="shared" ca="1" si="7"/>
        <v>0</v>
      </c>
      <c r="AW14" s="48">
        <f t="shared" ca="1" si="7"/>
        <v>0</v>
      </c>
      <c r="AX14" s="48">
        <f t="shared" ca="1" si="7"/>
        <v>0</v>
      </c>
      <c r="AY14" s="48">
        <f t="shared" ca="1" si="7"/>
        <v>0</v>
      </c>
      <c r="AZ14" s="48">
        <f t="shared" ca="1" si="7"/>
        <v>0</v>
      </c>
      <c r="BA14" s="48">
        <f t="shared" ca="1" si="7"/>
        <v>0</v>
      </c>
      <c r="BB14" s="48" t="b">
        <f t="shared" ca="1" si="41"/>
        <v>0</v>
      </c>
      <c r="BC14" s="48" t="b">
        <f t="shared" ca="1" si="8"/>
        <v>0</v>
      </c>
      <c r="BD14" s="48" t="b">
        <f t="shared" ca="1" si="9"/>
        <v>0</v>
      </c>
      <c r="BE14" s="48" t="b">
        <f t="shared" ca="1" si="10"/>
        <v>0</v>
      </c>
      <c r="BF14" s="48" t="b">
        <f t="shared" ca="1" si="11"/>
        <v>0</v>
      </c>
      <c r="BG14" s="48" t="b">
        <f t="shared" ca="1" si="12"/>
        <v>0</v>
      </c>
      <c r="BH14" s="48" t="b">
        <f t="shared" ca="1" si="13"/>
        <v>0</v>
      </c>
      <c r="BI14" s="48" t="b">
        <f t="shared" ca="1" si="42"/>
        <v>0</v>
      </c>
      <c r="BJ14" s="48" t="b">
        <f t="shared" ca="1" si="14"/>
        <v>0</v>
      </c>
    </row>
    <row r="15" spans="1:62">
      <c r="A15" s="43"/>
      <c r="B15" s="44"/>
      <c r="C15" s="57"/>
      <c r="D15" s="57"/>
      <c r="E15" s="57"/>
      <c r="F15" s="57"/>
      <c r="G15" s="57"/>
      <c r="H15" s="47"/>
      <c r="I15" s="47"/>
      <c r="J15" s="47"/>
      <c r="K15" s="47"/>
      <c r="L15" s="149"/>
      <c r="M15" s="154"/>
      <c r="N15" s="47"/>
      <c r="O15" s="145" t="str">
        <f t="shared" si="15"/>
        <v/>
      </c>
      <c r="P15" s="149"/>
      <c r="Q15" s="58"/>
      <c r="R15" s="47"/>
      <c r="S15" s="47"/>
      <c r="T15" s="47"/>
      <c r="U15" s="47"/>
      <c r="V15" s="47"/>
      <c r="W15" s="47"/>
      <c r="X15" s="47"/>
      <c r="Y15" s="47"/>
      <c r="Z15" s="47"/>
      <c r="AA15" s="47"/>
      <c r="AB15" s="47"/>
      <c r="AC15" s="162"/>
      <c r="AD15" s="47"/>
      <c r="AE15" s="149"/>
      <c r="AF15" s="58"/>
      <c r="AG15" s="47"/>
      <c r="AH15" s="47"/>
      <c r="AI15" s="47"/>
      <c r="AJ15" s="48">
        <f>ROW()</f>
        <v>15</v>
      </c>
      <c r="AK15" s="48" t="b">
        <f t="shared" si="3"/>
        <v>0</v>
      </c>
      <c r="AL15" s="48" t="b">
        <f t="shared" ca="1" si="4"/>
        <v>0</v>
      </c>
      <c r="AM15" s="48" t="b">
        <f t="shared" si="38"/>
        <v>0</v>
      </c>
      <c r="AN15" s="49"/>
      <c r="AO15" s="137" t="e">
        <f t="shared" si="73"/>
        <v>#N/A</v>
      </c>
      <c r="AP15" s="137" t="b">
        <f t="shared" si="39"/>
        <v>0</v>
      </c>
      <c r="AQ15" s="48" t="b">
        <f t="shared" si="40"/>
        <v>0</v>
      </c>
      <c r="AR15" s="49"/>
      <c r="AS15" s="48">
        <f t="shared" si="6"/>
        <v>14</v>
      </c>
      <c r="AT15" s="48">
        <f t="shared" ca="1" si="7"/>
        <v>0</v>
      </c>
      <c r="AU15" s="48">
        <f t="shared" ca="1" si="7"/>
        <v>0</v>
      </c>
      <c r="AV15" s="48">
        <f t="shared" ca="1" si="7"/>
        <v>0</v>
      </c>
      <c r="AW15" s="48">
        <f t="shared" ca="1" si="7"/>
        <v>0</v>
      </c>
      <c r="AX15" s="48">
        <f t="shared" ca="1" si="7"/>
        <v>0</v>
      </c>
      <c r="AY15" s="48">
        <f t="shared" ca="1" si="7"/>
        <v>0</v>
      </c>
      <c r="AZ15" s="48">
        <f t="shared" ca="1" si="7"/>
        <v>0</v>
      </c>
      <c r="BA15" s="48">
        <f t="shared" ca="1" si="7"/>
        <v>0</v>
      </c>
      <c r="BB15" s="48" t="b">
        <f t="shared" ca="1" si="41"/>
        <v>0</v>
      </c>
      <c r="BC15" s="48" t="b">
        <f t="shared" ca="1" si="8"/>
        <v>0</v>
      </c>
      <c r="BD15" s="48" t="b">
        <f t="shared" ca="1" si="9"/>
        <v>0</v>
      </c>
      <c r="BE15" s="48" t="b">
        <f t="shared" ca="1" si="10"/>
        <v>0</v>
      </c>
      <c r="BF15" s="48" t="b">
        <f t="shared" ca="1" si="11"/>
        <v>0</v>
      </c>
      <c r="BG15" s="48" t="b">
        <f t="shared" ca="1" si="12"/>
        <v>0</v>
      </c>
      <c r="BH15" s="48" t="b">
        <f t="shared" ca="1" si="13"/>
        <v>0</v>
      </c>
      <c r="BI15" s="48" t="b">
        <f t="shared" ca="1" si="42"/>
        <v>0</v>
      </c>
      <c r="BJ15" s="48" t="b">
        <f t="shared" ca="1" si="14"/>
        <v>0</v>
      </c>
    </row>
    <row r="16" spans="1:62">
      <c r="A16" s="43"/>
      <c r="B16" s="44"/>
      <c r="C16" s="57"/>
      <c r="D16" s="57"/>
      <c r="E16" s="57"/>
      <c r="F16" s="57"/>
      <c r="G16" s="57"/>
      <c r="H16" s="47"/>
      <c r="I16" s="47"/>
      <c r="J16" s="47"/>
      <c r="K16" s="47"/>
      <c r="L16" s="149"/>
      <c r="M16" s="154"/>
      <c r="N16" s="47"/>
      <c r="O16" s="145" t="str">
        <f t="shared" si="15"/>
        <v/>
      </c>
      <c r="P16" s="149"/>
      <c r="Q16" s="58"/>
      <c r="R16" s="47"/>
      <c r="S16" s="47"/>
      <c r="T16" s="47"/>
      <c r="U16" s="47"/>
      <c r="V16" s="47"/>
      <c r="W16" s="47"/>
      <c r="X16" s="47"/>
      <c r="Y16" s="47"/>
      <c r="Z16" s="47"/>
      <c r="AA16" s="47"/>
      <c r="AB16" s="47"/>
      <c r="AC16" s="162"/>
      <c r="AD16" s="47"/>
      <c r="AE16" s="149"/>
      <c r="AF16" s="58"/>
      <c r="AG16" s="47"/>
      <c r="AH16" s="47"/>
      <c r="AI16" s="47"/>
      <c r="AJ16" s="48">
        <f>ROW()</f>
        <v>16</v>
      </c>
      <c r="AK16" s="48" t="b">
        <f t="shared" ref="AK16" si="74">NOT(ISBLANK(A16))</f>
        <v>0</v>
      </c>
      <c r="AL16" s="48" t="b">
        <f t="shared" ref="AL16" ca="1" si="75">(COUNTIF(INDIRECT("$A6:A"&amp;AJ16),A16)=1)</f>
        <v>0</v>
      </c>
      <c r="AM16" s="48" t="b">
        <f t="shared" ref="AM16" si="76">AND(NOT(ISBLANK(I16)),NOT(ISBLANK(J16)),NOT(ISBLANK(K16)))</f>
        <v>0</v>
      </c>
      <c r="AN16" s="49"/>
      <c r="AO16" s="137" t="e">
        <f t="shared" ref="AO16" si="77">INDEX(GuideWordMeaning,MATCH(N16,GuideWord,0),MATCH(M16,GuideWordElement,0))</f>
        <v>#N/A</v>
      </c>
      <c r="AP16" s="137" t="b">
        <f t="shared" ref="AP16" si="78">P16&lt;&gt;""</f>
        <v>0</v>
      </c>
      <c r="AQ16" s="48" t="b">
        <f t="shared" ref="AQ16" si="79">IFERROR(OR(Q16:AB16), FALSE)</f>
        <v>0</v>
      </c>
      <c r="AR16" s="49"/>
      <c r="AS16" s="48">
        <f t="shared" ref="AS16" si="80">AJ16-1</f>
        <v>15</v>
      </c>
      <c r="AT16" s="48">
        <f t="shared" ca="1" si="7"/>
        <v>0</v>
      </c>
      <c r="AU16" s="48">
        <f t="shared" ca="1" si="7"/>
        <v>0</v>
      </c>
      <c r="AV16" s="48">
        <f t="shared" ca="1" si="7"/>
        <v>0</v>
      </c>
      <c r="AW16" s="48">
        <f t="shared" ca="1" si="7"/>
        <v>0</v>
      </c>
      <c r="AX16" s="48">
        <f t="shared" ca="1" si="7"/>
        <v>0</v>
      </c>
      <c r="AY16" s="48">
        <f t="shared" ca="1" si="7"/>
        <v>0</v>
      </c>
      <c r="AZ16" s="48">
        <f t="shared" ca="1" si="7"/>
        <v>0</v>
      </c>
      <c r="BA16" s="48">
        <f t="shared" ca="1" si="7"/>
        <v>0</v>
      </c>
      <c r="BB16" s="48" t="b">
        <f t="shared" ca="1" si="41"/>
        <v>0</v>
      </c>
      <c r="BC16" s="48" t="b">
        <f t="shared" ref="BC16" ca="1" si="81">AND(BB16,NOT(ISBLANK(B16)),B16=AU16)</f>
        <v>0</v>
      </c>
      <c r="BD16" s="48" t="b">
        <f t="shared" ref="BD16" ca="1" si="82">AND(BC16,NOT(ISBLANK(C16)),C16=AV16)</f>
        <v>0</v>
      </c>
      <c r="BE16" s="48" t="b">
        <f t="shared" ref="BE16" ca="1" si="83">AND(BD16,NOT(ISBLANK(D16)),D16=AW16)</f>
        <v>0</v>
      </c>
      <c r="BF16" s="48" t="b">
        <f t="shared" ref="BF16" ca="1" si="84">AND(BE16,NOT(ISBLANK(E16)),E16=AX16)</f>
        <v>0</v>
      </c>
      <c r="BG16" s="48" t="b">
        <f t="shared" ref="BG16" ca="1" si="85">AND(BF16,NOT(ISBLANK(F16)),F16=AY16)</f>
        <v>0</v>
      </c>
      <c r="BH16" s="48" t="b">
        <f t="shared" ref="BH16" ca="1" si="86">AND(BG16,NOT(ISBLANK(G16)),G16=AZ16)</f>
        <v>0</v>
      </c>
      <c r="BI16" s="48" t="b">
        <f t="shared" ref="BI16" ca="1" si="87">AND($BC16,C16=AV16,D16=AW16,E16=AX16,F16=AY16,G16=AZ16)</f>
        <v>0</v>
      </c>
      <c r="BJ16" s="48" t="b">
        <f t="shared" ref="BJ16" ca="1" si="88">AND(BI16,L16=BA16)</f>
        <v>0</v>
      </c>
    </row>
    <row r="17" spans="1:62">
      <c r="A17" s="43"/>
      <c r="B17" s="44"/>
      <c r="C17" s="57"/>
      <c r="D17" s="57"/>
      <c r="E17" s="57"/>
      <c r="F17" s="57"/>
      <c r="G17" s="57"/>
      <c r="H17" s="47"/>
      <c r="I17" s="47"/>
      <c r="J17" s="47"/>
      <c r="K17" s="47"/>
      <c r="L17" s="149"/>
      <c r="M17" s="154"/>
      <c r="N17" s="47"/>
      <c r="O17" s="145" t="str">
        <f t="shared" si="15"/>
        <v/>
      </c>
      <c r="P17" s="149"/>
      <c r="Q17" s="58"/>
      <c r="R17" s="47"/>
      <c r="S17" s="47"/>
      <c r="T17" s="47"/>
      <c r="U17" s="47"/>
      <c r="V17" s="47"/>
      <c r="W17" s="47"/>
      <c r="X17" s="47"/>
      <c r="Y17" s="47"/>
      <c r="Z17" s="47"/>
      <c r="AA17" s="47"/>
      <c r="AB17" s="47"/>
      <c r="AC17" s="162"/>
      <c r="AD17" s="47"/>
      <c r="AE17" s="149"/>
      <c r="AF17" s="58"/>
      <c r="AG17" s="47"/>
      <c r="AH17" s="47"/>
      <c r="AI17" s="47"/>
      <c r="AJ17" s="48">
        <f>ROW()</f>
        <v>17</v>
      </c>
      <c r="AK17" s="48" t="b">
        <f t="shared" si="3"/>
        <v>0</v>
      </c>
      <c r="AL17" s="48" t="b">
        <f t="shared" ca="1" si="4"/>
        <v>0</v>
      </c>
      <c r="AM17" s="48" t="b">
        <f t="shared" si="38"/>
        <v>0</v>
      </c>
      <c r="AN17" s="49"/>
      <c r="AO17" s="137" t="e">
        <f t="shared" si="73"/>
        <v>#N/A</v>
      </c>
      <c r="AP17" s="137" t="b">
        <f t="shared" si="39"/>
        <v>0</v>
      </c>
      <c r="AQ17" s="48" t="b">
        <f t="shared" si="40"/>
        <v>0</v>
      </c>
      <c r="AR17" s="49"/>
      <c r="AS17" s="48">
        <f t="shared" si="6"/>
        <v>16</v>
      </c>
      <c r="AT17" s="48">
        <f t="shared" ca="1" si="7"/>
        <v>0</v>
      </c>
      <c r="AU17" s="48">
        <f t="shared" ca="1" si="7"/>
        <v>0</v>
      </c>
      <c r="AV17" s="48">
        <f t="shared" ca="1" si="7"/>
        <v>0</v>
      </c>
      <c r="AW17" s="48">
        <f t="shared" ca="1" si="7"/>
        <v>0</v>
      </c>
      <c r="AX17" s="48">
        <f t="shared" ca="1" si="7"/>
        <v>0</v>
      </c>
      <c r="AY17" s="48">
        <f t="shared" ca="1" si="7"/>
        <v>0</v>
      </c>
      <c r="AZ17" s="48">
        <f t="shared" ca="1" si="7"/>
        <v>0</v>
      </c>
      <c r="BA17" s="48">
        <f t="shared" ca="1" si="7"/>
        <v>0</v>
      </c>
      <c r="BB17" s="48" t="b">
        <f t="shared" ca="1" si="41"/>
        <v>0</v>
      </c>
      <c r="BC17" s="48" t="b">
        <f t="shared" ca="1" si="8"/>
        <v>0</v>
      </c>
      <c r="BD17" s="48" t="b">
        <f t="shared" ca="1" si="9"/>
        <v>0</v>
      </c>
      <c r="BE17" s="48" t="b">
        <f t="shared" ca="1" si="10"/>
        <v>0</v>
      </c>
      <c r="BF17" s="48" t="b">
        <f t="shared" ca="1" si="11"/>
        <v>0</v>
      </c>
      <c r="BG17" s="48" t="b">
        <f t="shared" ca="1" si="12"/>
        <v>0</v>
      </c>
      <c r="BH17" s="48" t="b">
        <f t="shared" ca="1" si="13"/>
        <v>0</v>
      </c>
      <c r="BI17" s="48" t="b">
        <f t="shared" ca="1" si="42"/>
        <v>0</v>
      </c>
      <c r="BJ17" s="48" t="b">
        <f t="shared" ca="1" si="14"/>
        <v>0</v>
      </c>
    </row>
    <row r="18" spans="1:62">
      <c r="A18" s="43"/>
      <c r="B18" s="44"/>
      <c r="C18" s="57"/>
      <c r="D18" s="57"/>
      <c r="E18" s="57"/>
      <c r="F18" s="57"/>
      <c r="G18" s="57"/>
      <c r="H18" s="47"/>
      <c r="I18" s="47"/>
      <c r="J18" s="47"/>
      <c r="K18" s="47"/>
      <c r="L18" s="149"/>
      <c r="M18" s="154"/>
      <c r="N18" s="47"/>
      <c r="O18" s="145" t="str">
        <f t="shared" si="15"/>
        <v/>
      </c>
      <c r="P18" s="149"/>
      <c r="Q18" s="58"/>
      <c r="R18" s="47"/>
      <c r="S18" s="47"/>
      <c r="T18" s="47"/>
      <c r="U18" s="47"/>
      <c r="V18" s="47"/>
      <c r="W18" s="47"/>
      <c r="X18" s="47"/>
      <c r="Y18" s="47"/>
      <c r="Z18" s="47"/>
      <c r="AA18" s="47"/>
      <c r="AB18" s="47"/>
      <c r="AC18" s="162"/>
      <c r="AD18" s="47"/>
      <c r="AE18" s="149"/>
      <c r="AF18" s="58"/>
      <c r="AG18" s="47"/>
      <c r="AH18" s="47"/>
      <c r="AI18" s="47"/>
      <c r="AJ18" s="48">
        <f>ROW()</f>
        <v>18</v>
      </c>
      <c r="AK18" s="48" t="b">
        <f t="shared" si="3"/>
        <v>0</v>
      </c>
      <c r="AL18" s="48" t="b">
        <f t="shared" ca="1" si="4"/>
        <v>0</v>
      </c>
      <c r="AM18" s="48" t="b">
        <f t="shared" si="38"/>
        <v>0</v>
      </c>
      <c r="AN18" s="49"/>
      <c r="AO18" s="137" t="e">
        <f t="shared" si="73"/>
        <v>#N/A</v>
      </c>
      <c r="AP18" s="137" t="b">
        <f t="shared" si="39"/>
        <v>0</v>
      </c>
      <c r="AQ18" s="48" t="b">
        <f t="shared" si="40"/>
        <v>0</v>
      </c>
      <c r="AR18" s="49"/>
      <c r="AS18" s="48">
        <f t="shared" si="6"/>
        <v>17</v>
      </c>
      <c r="AT18" s="48">
        <f t="shared" ca="1" si="7"/>
        <v>0</v>
      </c>
      <c r="AU18" s="48">
        <f t="shared" ca="1" si="7"/>
        <v>0</v>
      </c>
      <c r="AV18" s="48">
        <f t="shared" ca="1" si="7"/>
        <v>0</v>
      </c>
      <c r="AW18" s="48">
        <f t="shared" ca="1" si="7"/>
        <v>0</v>
      </c>
      <c r="AX18" s="48">
        <f t="shared" ca="1" si="7"/>
        <v>0</v>
      </c>
      <c r="AY18" s="48">
        <f t="shared" ca="1" si="7"/>
        <v>0</v>
      </c>
      <c r="AZ18" s="48">
        <f t="shared" ca="1" si="7"/>
        <v>0</v>
      </c>
      <c r="BA18" s="48">
        <f t="shared" ca="1" si="7"/>
        <v>0</v>
      </c>
      <c r="BB18" s="48" t="b">
        <f t="shared" ca="1" si="41"/>
        <v>0</v>
      </c>
      <c r="BC18" s="48" t="b">
        <f t="shared" ca="1" si="8"/>
        <v>0</v>
      </c>
      <c r="BD18" s="48" t="b">
        <f t="shared" ca="1" si="9"/>
        <v>0</v>
      </c>
      <c r="BE18" s="48" t="b">
        <f t="shared" ca="1" si="10"/>
        <v>0</v>
      </c>
      <c r="BF18" s="48" t="b">
        <f t="shared" ca="1" si="11"/>
        <v>0</v>
      </c>
      <c r="BG18" s="48" t="b">
        <f t="shared" ca="1" si="12"/>
        <v>0</v>
      </c>
      <c r="BH18" s="48" t="b">
        <f t="shared" ca="1" si="13"/>
        <v>0</v>
      </c>
      <c r="BI18" s="48" t="b">
        <f t="shared" ca="1" si="42"/>
        <v>0</v>
      </c>
      <c r="BJ18" s="48" t="b">
        <f t="shared" ca="1" si="14"/>
        <v>0</v>
      </c>
    </row>
    <row r="19" spans="1:62">
      <c r="A19" s="43"/>
      <c r="B19" s="44"/>
      <c r="C19" s="57"/>
      <c r="D19" s="57"/>
      <c r="E19" s="57"/>
      <c r="F19" s="57"/>
      <c r="G19" s="57"/>
      <c r="H19" s="47"/>
      <c r="I19" s="47"/>
      <c r="J19" s="47"/>
      <c r="K19" s="47"/>
      <c r="L19" s="149"/>
      <c r="M19" s="154"/>
      <c r="N19" s="47"/>
      <c r="O19" s="145" t="str">
        <f t="shared" si="15"/>
        <v/>
      </c>
      <c r="P19" s="149"/>
      <c r="Q19" s="58"/>
      <c r="R19" s="47"/>
      <c r="S19" s="47"/>
      <c r="T19" s="47"/>
      <c r="U19" s="47"/>
      <c r="V19" s="47"/>
      <c r="W19" s="47"/>
      <c r="X19" s="47"/>
      <c r="Y19" s="47"/>
      <c r="Z19" s="47"/>
      <c r="AA19" s="47"/>
      <c r="AB19" s="47"/>
      <c r="AC19" s="162"/>
      <c r="AD19" s="47"/>
      <c r="AE19" s="149"/>
      <c r="AF19" s="58"/>
      <c r="AG19" s="47"/>
      <c r="AH19" s="47"/>
      <c r="AI19" s="47"/>
      <c r="AJ19" s="48">
        <f>ROW()</f>
        <v>19</v>
      </c>
      <c r="AK19" s="48" t="b">
        <f t="shared" si="3"/>
        <v>0</v>
      </c>
      <c r="AL19" s="48" t="b">
        <f t="shared" ca="1" si="4"/>
        <v>0</v>
      </c>
      <c r="AM19" s="48" t="b">
        <f t="shared" si="38"/>
        <v>0</v>
      </c>
      <c r="AN19" s="49"/>
      <c r="AO19" s="137" t="e">
        <f t="shared" si="73"/>
        <v>#N/A</v>
      </c>
      <c r="AP19" s="137" t="b">
        <f t="shared" si="39"/>
        <v>0</v>
      </c>
      <c r="AQ19" s="48" t="b">
        <f t="shared" si="40"/>
        <v>0</v>
      </c>
      <c r="AR19" s="49"/>
      <c r="AS19" s="48">
        <f t="shared" si="6"/>
        <v>18</v>
      </c>
      <c r="AT19" s="48">
        <f t="shared" ca="1" si="7"/>
        <v>0</v>
      </c>
      <c r="AU19" s="48">
        <f t="shared" ca="1" si="7"/>
        <v>0</v>
      </c>
      <c r="AV19" s="48">
        <f t="shared" ca="1" si="7"/>
        <v>0</v>
      </c>
      <c r="AW19" s="48">
        <f t="shared" ca="1" si="7"/>
        <v>0</v>
      </c>
      <c r="AX19" s="48">
        <f t="shared" ca="1" si="7"/>
        <v>0</v>
      </c>
      <c r="AY19" s="48">
        <f t="shared" ca="1" si="7"/>
        <v>0</v>
      </c>
      <c r="AZ19" s="48">
        <f t="shared" ca="1" si="7"/>
        <v>0</v>
      </c>
      <c r="BA19" s="48">
        <f t="shared" ca="1" si="7"/>
        <v>0</v>
      </c>
      <c r="BB19" s="48" t="b">
        <f t="shared" ca="1" si="41"/>
        <v>0</v>
      </c>
      <c r="BC19" s="48" t="b">
        <f t="shared" ca="1" si="8"/>
        <v>0</v>
      </c>
      <c r="BD19" s="48" t="b">
        <f t="shared" ca="1" si="9"/>
        <v>0</v>
      </c>
      <c r="BE19" s="48" t="b">
        <f t="shared" ca="1" si="10"/>
        <v>0</v>
      </c>
      <c r="BF19" s="48" t="b">
        <f t="shared" ca="1" si="11"/>
        <v>0</v>
      </c>
      <c r="BG19" s="48" t="b">
        <f t="shared" ca="1" si="12"/>
        <v>0</v>
      </c>
      <c r="BH19" s="48" t="b">
        <f t="shared" ca="1" si="13"/>
        <v>0</v>
      </c>
      <c r="BI19" s="48" t="b">
        <f t="shared" ca="1" si="42"/>
        <v>0</v>
      </c>
      <c r="BJ19" s="48" t="b">
        <f t="shared" ca="1" si="14"/>
        <v>0</v>
      </c>
    </row>
    <row r="20" spans="1:62">
      <c r="A20" s="43"/>
      <c r="B20" s="44"/>
      <c r="C20" s="57"/>
      <c r="D20" s="57"/>
      <c r="E20" s="57"/>
      <c r="F20" s="57"/>
      <c r="G20" s="57"/>
      <c r="H20" s="47"/>
      <c r="I20" s="47"/>
      <c r="J20" s="47"/>
      <c r="K20" s="47"/>
      <c r="L20" s="149"/>
      <c r="M20" s="154"/>
      <c r="N20" s="47"/>
      <c r="O20" s="145" t="str">
        <f t="shared" si="15"/>
        <v/>
      </c>
      <c r="P20" s="149"/>
      <c r="Q20" s="58"/>
      <c r="R20" s="47"/>
      <c r="S20" s="47"/>
      <c r="T20" s="47"/>
      <c r="U20" s="47"/>
      <c r="V20" s="47"/>
      <c r="W20" s="47"/>
      <c r="X20" s="47"/>
      <c r="Y20" s="47"/>
      <c r="Z20" s="47"/>
      <c r="AA20" s="47"/>
      <c r="AB20" s="47"/>
      <c r="AC20" s="162"/>
      <c r="AD20" s="47"/>
      <c r="AE20" s="149"/>
      <c r="AF20" s="58"/>
      <c r="AG20" s="47"/>
      <c r="AH20" s="47"/>
      <c r="AI20" s="47"/>
      <c r="AJ20" s="48">
        <f>ROW()</f>
        <v>20</v>
      </c>
      <c r="AK20" s="48" t="b">
        <f>NOT(ISBLANK(A20))</f>
        <v>0</v>
      </c>
      <c r="AL20" s="48" t="b">
        <f t="shared" ca="1" si="4"/>
        <v>0</v>
      </c>
      <c r="AM20" s="48" t="b">
        <f t="shared" si="38"/>
        <v>0</v>
      </c>
      <c r="AN20" s="49"/>
      <c r="AO20" s="137" t="e">
        <f t="shared" si="73"/>
        <v>#N/A</v>
      </c>
      <c r="AP20" s="137" t="b">
        <f t="shared" si="39"/>
        <v>0</v>
      </c>
      <c r="AQ20" s="48" t="b">
        <f t="shared" si="40"/>
        <v>0</v>
      </c>
      <c r="AR20" s="49"/>
      <c r="AS20" s="48">
        <f t="shared" si="6"/>
        <v>19</v>
      </c>
      <c r="AT20" s="48">
        <f t="shared" ca="1" si="7"/>
        <v>0</v>
      </c>
      <c r="AU20" s="48">
        <f t="shared" ca="1" si="7"/>
        <v>0</v>
      </c>
      <c r="AV20" s="48">
        <f t="shared" ca="1" si="7"/>
        <v>0</v>
      </c>
      <c r="AW20" s="48">
        <f t="shared" ca="1" si="7"/>
        <v>0</v>
      </c>
      <c r="AX20" s="48">
        <f t="shared" ca="1" si="7"/>
        <v>0</v>
      </c>
      <c r="AY20" s="48">
        <f t="shared" ca="1" si="7"/>
        <v>0</v>
      </c>
      <c r="AZ20" s="48">
        <f t="shared" ca="1" si="7"/>
        <v>0</v>
      </c>
      <c r="BA20" s="48">
        <f t="shared" ca="1" si="7"/>
        <v>0</v>
      </c>
      <c r="BB20" s="48" t="b">
        <f t="shared" ca="1" si="41"/>
        <v>0</v>
      </c>
      <c r="BC20" s="48" t="b">
        <f t="shared" ca="1" si="8"/>
        <v>0</v>
      </c>
      <c r="BD20" s="48" t="b">
        <f t="shared" ca="1" si="9"/>
        <v>0</v>
      </c>
      <c r="BE20" s="48" t="b">
        <f t="shared" ca="1" si="10"/>
        <v>0</v>
      </c>
      <c r="BF20" s="48" t="b">
        <f t="shared" ca="1" si="11"/>
        <v>0</v>
      </c>
      <c r="BG20" s="48" t="b">
        <f t="shared" ca="1" si="12"/>
        <v>0</v>
      </c>
      <c r="BH20" s="48" t="b">
        <f t="shared" ca="1" si="13"/>
        <v>0</v>
      </c>
      <c r="BI20" s="48" t="b">
        <f t="shared" ca="1" si="42"/>
        <v>0</v>
      </c>
      <c r="BJ20" s="48" t="b">
        <f t="shared" ca="1" si="14"/>
        <v>0</v>
      </c>
    </row>
    <row r="21" spans="1:62">
      <c r="A21" s="43"/>
      <c r="B21" s="44"/>
      <c r="C21" s="57"/>
      <c r="D21" s="57"/>
      <c r="E21" s="57"/>
      <c r="F21" s="57"/>
      <c r="G21" s="57"/>
      <c r="H21" s="47"/>
      <c r="I21" s="47"/>
      <c r="J21" s="47"/>
      <c r="K21" s="47"/>
      <c r="L21" s="149"/>
      <c r="M21" s="154"/>
      <c r="N21" s="47"/>
      <c r="O21" s="145" t="str">
        <f t="shared" si="15"/>
        <v/>
      </c>
      <c r="P21" s="149"/>
      <c r="Q21" s="58"/>
      <c r="R21" s="47"/>
      <c r="S21" s="47"/>
      <c r="T21" s="47"/>
      <c r="U21" s="47"/>
      <c r="V21" s="47"/>
      <c r="W21" s="47"/>
      <c r="X21" s="47"/>
      <c r="Y21" s="47"/>
      <c r="Z21" s="47"/>
      <c r="AA21" s="47"/>
      <c r="AB21" s="47"/>
      <c r="AC21" s="162"/>
      <c r="AD21" s="47"/>
      <c r="AE21" s="149"/>
      <c r="AF21" s="58"/>
      <c r="AG21" s="47"/>
      <c r="AH21" s="47"/>
      <c r="AI21" s="47"/>
      <c r="AJ21" s="48">
        <f>ROW()</f>
        <v>21</v>
      </c>
      <c r="AK21" s="48" t="b">
        <f t="shared" ref="AK21:AK46" si="89">NOT(ISBLANK(A21))</f>
        <v>0</v>
      </c>
      <c r="AL21" s="48" t="b">
        <f t="shared" ca="1" si="4"/>
        <v>0</v>
      </c>
      <c r="AM21" s="48" t="b">
        <f t="shared" si="38"/>
        <v>0</v>
      </c>
      <c r="AN21" s="49"/>
      <c r="AO21" s="137" t="e">
        <f t="shared" si="73"/>
        <v>#N/A</v>
      </c>
      <c r="AP21" s="137" t="b">
        <f t="shared" si="39"/>
        <v>0</v>
      </c>
      <c r="AQ21" s="48" t="b">
        <f t="shared" si="40"/>
        <v>0</v>
      </c>
      <c r="AR21" s="49"/>
      <c r="AS21" s="48">
        <f t="shared" si="6"/>
        <v>20</v>
      </c>
      <c r="AT21" s="48">
        <f t="shared" ca="1" si="7"/>
        <v>0</v>
      </c>
      <c r="AU21" s="48">
        <f t="shared" ca="1" si="7"/>
        <v>0</v>
      </c>
      <c r="AV21" s="48">
        <f t="shared" ca="1" si="7"/>
        <v>0</v>
      </c>
      <c r="AW21" s="48">
        <f t="shared" ca="1" si="7"/>
        <v>0</v>
      </c>
      <c r="AX21" s="48">
        <f t="shared" ca="1" si="7"/>
        <v>0</v>
      </c>
      <c r="AY21" s="48">
        <f t="shared" ca="1" si="7"/>
        <v>0</v>
      </c>
      <c r="AZ21" s="48">
        <f t="shared" ca="1" si="7"/>
        <v>0</v>
      </c>
      <c r="BA21" s="48">
        <f t="shared" ca="1" si="7"/>
        <v>0</v>
      </c>
      <c r="BB21" s="48" t="b">
        <f t="shared" ca="1" si="41"/>
        <v>0</v>
      </c>
      <c r="BC21" s="48" t="b">
        <f t="shared" ca="1" si="8"/>
        <v>0</v>
      </c>
      <c r="BD21" s="48" t="b">
        <f t="shared" ca="1" si="9"/>
        <v>0</v>
      </c>
      <c r="BE21" s="48" t="b">
        <f t="shared" ca="1" si="10"/>
        <v>0</v>
      </c>
      <c r="BF21" s="48" t="b">
        <f t="shared" ca="1" si="11"/>
        <v>0</v>
      </c>
      <c r="BG21" s="48" t="b">
        <f t="shared" ca="1" si="12"/>
        <v>0</v>
      </c>
      <c r="BH21" s="48" t="b">
        <f t="shared" ca="1" si="13"/>
        <v>0</v>
      </c>
      <c r="BI21" s="48" t="b">
        <f t="shared" ca="1" si="42"/>
        <v>0</v>
      </c>
      <c r="BJ21" s="48" t="b">
        <f t="shared" ca="1" si="14"/>
        <v>0</v>
      </c>
    </row>
    <row r="22" spans="1:62">
      <c r="A22" s="43"/>
      <c r="B22" s="44"/>
      <c r="C22" s="57"/>
      <c r="D22" s="57"/>
      <c r="E22" s="57"/>
      <c r="F22" s="57"/>
      <c r="G22" s="57"/>
      <c r="H22" s="47"/>
      <c r="I22" s="47"/>
      <c r="J22" s="47"/>
      <c r="K22" s="47"/>
      <c r="L22" s="149"/>
      <c r="M22" s="154"/>
      <c r="N22" s="47"/>
      <c r="O22" s="145" t="str">
        <f t="shared" si="15"/>
        <v/>
      </c>
      <c r="P22" s="149"/>
      <c r="Q22" s="58"/>
      <c r="R22" s="47"/>
      <c r="S22" s="47"/>
      <c r="T22" s="47"/>
      <c r="U22" s="47"/>
      <c r="V22" s="47"/>
      <c r="W22" s="47"/>
      <c r="X22" s="47"/>
      <c r="Y22" s="47"/>
      <c r="Z22" s="47"/>
      <c r="AA22" s="47"/>
      <c r="AB22" s="47"/>
      <c r="AC22" s="162"/>
      <c r="AD22" s="47"/>
      <c r="AE22" s="149"/>
      <c r="AF22" s="58"/>
      <c r="AG22" s="47"/>
      <c r="AH22" s="47"/>
      <c r="AI22" s="47"/>
      <c r="AJ22" s="48">
        <f>ROW()</f>
        <v>22</v>
      </c>
      <c r="AK22" s="48" t="b">
        <f t="shared" si="89"/>
        <v>0</v>
      </c>
      <c r="AL22" s="48" t="b">
        <f t="shared" ca="1" si="4"/>
        <v>0</v>
      </c>
      <c r="AM22" s="48" t="b">
        <f t="shared" si="38"/>
        <v>0</v>
      </c>
      <c r="AN22" s="49"/>
      <c r="AO22" s="137" t="e">
        <f t="shared" si="73"/>
        <v>#N/A</v>
      </c>
      <c r="AP22" s="137" t="b">
        <f t="shared" si="39"/>
        <v>0</v>
      </c>
      <c r="AQ22" s="48" t="b">
        <f t="shared" si="40"/>
        <v>0</v>
      </c>
      <c r="AR22" s="49"/>
      <c r="AS22" s="48">
        <f t="shared" si="6"/>
        <v>21</v>
      </c>
      <c r="AT22" s="48">
        <f t="shared" ca="1" si="7"/>
        <v>0</v>
      </c>
      <c r="AU22" s="48">
        <f t="shared" ca="1" si="7"/>
        <v>0</v>
      </c>
      <c r="AV22" s="48">
        <f t="shared" ca="1" si="7"/>
        <v>0</v>
      </c>
      <c r="AW22" s="48">
        <f t="shared" ca="1" si="7"/>
        <v>0</v>
      </c>
      <c r="AX22" s="48">
        <f t="shared" ca="1" si="7"/>
        <v>0</v>
      </c>
      <c r="AY22" s="48">
        <f t="shared" ca="1" si="7"/>
        <v>0</v>
      </c>
      <c r="AZ22" s="48">
        <f t="shared" ca="1" si="7"/>
        <v>0</v>
      </c>
      <c r="BA22" s="48">
        <f t="shared" ca="1" si="7"/>
        <v>0</v>
      </c>
      <c r="BB22" s="48" t="b">
        <f t="shared" ca="1" si="41"/>
        <v>0</v>
      </c>
      <c r="BC22" s="48" t="b">
        <f t="shared" ca="1" si="8"/>
        <v>0</v>
      </c>
      <c r="BD22" s="48" t="b">
        <f t="shared" ca="1" si="9"/>
        <v>0</v>
      </c>
      <c r="BE22" s="48" t="b">
        <f t="shared" ca="1" si="10"/>
        <v>0</v>
      </c>
      <c r="BF22" s="48" t="b">
        <f t="shared" ca="1" si="11"/>
        <v>0</v>
      </c>
      <c r="BG22" s="48" t="b">
        <f t="shared" ca="1" si="12"/>
        <v>0</v>
      </c>
      <c r="BH22" s="48" t="b">
        <f t="shared" ca="1" si="13"/>
        <v>0</v>
      </c>
      <c r="BI22" s="48" t="b">
        <f t="shared" ca="1" si="42"/>
        <v>0</v>
      </c>
      <c r="BJ22" s="48" t="b">
        <f t="shared" ca="1" si="14"/>
        <v>0</v>
      </c>
    </row>
    <row r="23" spans="1:62">
      <c r="A23" s="43"/>
      <c r="B23" s="44"/>
      <c r="C23" s="57"/>
      <c r="D23" s="57"/>
      <c r="E23" s="57"/>
      <c r="F23" s="57"/>
      <c r="G23" s="57"/>
      <c r="H23" s="47"/>
      <c r="I23" s="47"/>
      <c r="J23" s="47"/>
      <c r="K23" s="47"/>
      <c r="L23" s="149"/>
      <c r="M23" s="154"/>
      <c r="N23" s="47"/>
      <c r="O23" s="145" t="str">
        <f t="shared" si="15"/>
        <v/>
      </c>
      <c r="P23" s="149"/>
      <c r="Q23" s="58"/>
      <c r="R23" s="47"/>
      <c r="S23" s="47"/>
      <c r="T23" s="47"/>
      <c r="U23" s="47"/>
      <c r="V23" s="47"/>
      <c r="W23" s="47"/>
      <c r="X23" s="47"/>
      <c r="Y23" s="47"/>
      <c r="Z23" s="47"/>
      <c r="AA23" s="47"/>
      <c r="AB23" s="47"/>
      <c r="AC23" s="162"/>
      <c r="AD23" s="47"/>
      <c r="AE23" s="149"/>
      <c r="AF23" s="58"/>
      <c r="AG23" s="47"/>
      <c r="AH23" s="47"/>
      <c r="AI23" s="47"/>
      <c r="AJ23" s="48">
        <f>ROW()</f>
        <v>23</v>
      </c>
      <c r="AK23" s="48" t="b">
        <f t="shared" si="89"/>
        <v>0</v>
      </c>
      <c r="AL23" s="48" t="b">
        <f t="shared" ca="1" si="4"/>
        <v>0</v>
      </c>
      <c r="AM23" s="48" t="b">
        <f t="shared" si="38"/>
        <v>0</v>
      </c>
      <c r="AN23" s="49"/>
      <c r="AO23" s="137" t="e">
        <f t="shared" si="73"/>
        <v>#N/A</v>
      </c>
      <c r="AP23" s="137" t="b">
        <f t="shared" si="39"/>
        <v>0</v>
      </c>
      <c r="AQ23" s="48" t="b">
        <f t="shared" si="40"/>
        <v>0</v>
      </c>
      <c r="AR23" s="49"/>
      <c r="AS23" s="48">
        <f t="shared" si="6"/>
        <v>22</v>
      </c>
      <c r="AT23" s="48">
        <f t="shared" ca="1" si="7"/>
        <v>0</v>
      </c>
      <c r="AU23" s="48">
        <f t="shared" ca="1" si="7"/>
        <v>0</v>
      </c>
      <c r="AV23" s="48">
        <f t="shared" ca="1" si="7"/>
        <v>0</v>
      </c>
      <c r="AW23" s="48">
        <f t="shared" ca="1" si="7"/>
        <v>0</v>
      </c>
      <c r="AX23" s="48">
        <f t="shared" ca="1" si="7"/>
        <v>0</v>
      </c>
      <c r="AY23" s="48">
        <f t="shared" ca="1" si="7"/>
        <v>0</v>
      </c>
      <c r="AZ23" s="48">
        <f t="shared" ca="1" si="7"/>
        <v>0</v>
      </c>
      <c r="BA23" s="48">
        <f t="shared" ca="1" si="7"/>
        <v>0</v>
      </c>
      <c r="BB23" s="48" t="b">
        <f t="shared" ca="1" si="41"/>
        <v>0</v>
      </c>
      <c r="BC23" s="48" t="b">
        <f t="shared" ca="1" si="8"/>
        <v>0</v>
      </c>
      <c r="BD23" s="48" t="b">
        <f t="shared" ca="1" si="9"/>
        <v>0</v>
      </c>
      <c r="BE23" s="48" t="b">
        <f t="shared" ca="1" si="10"/>
        <v>0</v>
      </c>
      <c r="BF23" s="48" t="b">
        <f t="shared" ca="1" si="11"/>
        <v>0</v>
      </c>
      <c r="BG23" s="48" t="b">
        <f t="shared" ca="1" si="12"/>
        <v>0</v>
      </c>
      <c r="BH23" s="48" t="b">
        <f t="shared" ca="1" si="13"/>
        <v>0</v>
      </c>
      <c r="BI23" s="48" t="b">
        <f t="shared" ca="1" si="42"/>
        <v>0</v>
      </c>
      <c r="BJ23" s="48" t="b">
        <f t="shared" ca="1" si="14"/>
        <v>0</v>
      </c>
    </row>
    <row r="24" spans="1:62">
      <c r="A24" s="43"/>
      <c r="B24" s="44"/>
      <c r="C24" s="57"/>
      <c r="D24" s="57"/>
      <c r="E24" s="57"/>
      <c r="F24" s="57"/>
      <c r="G24" s="57"/>
      <c r="H24" s="47"/>
      <c r="I24" s="47"/>
      <c r="J24" s="47"/>
      <c r="K24" s="47"/>
      <c r="L24" s="149"/>
      <c r="M24" s="154"/>
      <c r="N24" s="47"/>
      <c r="O24" s="145" t="str">
        <f t="shared" si="15"/>
        <v/>
      </c>
      <c r="P24" s="149"/>
      <c r="Q24" s="58"/>
      <c r="R24" s="47"/>
      <c r="S24" s="47"/>
      <c r="T24" s="47"/>
      <c r="U24" s="47"/>
      <c r="V24" s="47"/>
      <c r="W24" s="47"/>
      <c r="X24" s="47"/>
      <c r="Y24" s="47"/>
      <c r="Z24" s="47"/>
      <c r="AA24" s="47"/>
      <c r="AB24" s="47"/>
      <c r="AC24" s="162"/>
      <c r="AD24" s="47"/>
      <c r="AE24" s="149"/>
      <c r="AF24" s="58"/>
      <c r="AG24" s="47"/>
      <c r="AH24" s="47"/>
      <c r="AI24" s="47"/>
      <c r="AJ24" s="48">
        <f>ROW()</f>
        <v>24</v>
      </c>
      <c r="AK24" s="48" t="b">
        <f t="shared" si="89"/>
        <v>0</v>
      </c>
      <c r="AL24" s="48" t="b">
        <f t="shared" ca="1" si="4"/>
        <v>0</v>
      </c>
      <c r="AM24" s="48" t="b">
        <f t="shared" si="38"/>
        <v>0</v>
      </c>
      <c r="AN24" s="49"/>
      <c r="AO24" s="137" t="e">
        <f t="shared" si="73"/>
        <v>#N/A</v>
      </c>
      <c r="AP24" s="137" t="b">
        <f t="shared" si="39"/>
        <v>0</v>
      </c>
      <c r="AQ24" s="48" t="b">
        <f t="shared" si="40"/>
        <v>0</v>
      </c>
      <c r="AR24" s="49"/>
      <c r="AS24" s="48">
        <f t="shared" si="6"/>
        <v>23</v>
      </c>
      <c r="AT24" s="48">
        <f t="shared" ca="1" si="7"/>
        <v>0</v>
      </c>
      <c r="AU24" s="48">
        <f t="shared" ca="1" si="7"/>
        <v>0</v>
      </c>
      <c r="AV24" s="48">
        <f t="shared" ca="1" si="7"/>
        <v>0</v>
      </c>
      <c r="AW24" s="48">
        <f t="shared" ca="1" si="7"/>
        <v>0</v>
      </c>
      <c r="AX24" s="48">
        <f t="shared" ca="1" si="7"/>
        <v>0</v>
      </c>
      <c r="AY24" s="48">
        <f t="shared" ca="1" si="7"/>
        <v>0</v>
      </c>
      <c r="AZ24" s="48">
        <f t="shared" ca="1" si="7"/>
        <v>0</v>
      </c>
      <c r="BA24" s="48">
        <f t="shared" ca="1" si="7"/>
        <v>0</v>
      </c>
      <c r="BB24" s="48" t="b">
        <f t="shared" ca="1" si="41"/>
        <v>0</v>
      </c>
      <c r="BC24" s="48" t="b">
        <f t="shared" ca="1" si="8"/>
        <v>0</v>
      </c>
      <c r="BD24" s="48" t="b">
        <f t="shared" ca="1" si="9"/>
        <v>0</v>
      </c>
      <c r="BE24" s="48" t="b">
        <f t="shared" ca="1" si="10"/>
        <v>0</v>
      </c>
      <c r="BF24" s="48" t="b">
        <f t="shared" ca="1" si="11"/>
        <v>0</v>
      </c>
      <c r="BG24" s="48" t="b">
        <f t="shared" ca="1" si="12"/>
        <v>0</v>
      </c>
      <c r="BH24" s="48" t="b">
        <f t="shared" ca="1" si="13"/>
        <v>0</v>
      </c>
      <c r="BI24" s="48" t="b">
        <f t="shared" ca="1" si="42"/>
        <v>0</v>
      </c>
      <c r="BJ24" s="48" t="b">
        <f t="shared" ca="1" si="14"/>
        <v>0</v>
      </c>
    </row>
    <row r="25" spans="1:62">
      <c r="A25" s="43"/>
      <c r="B25" s="44"/>
      <c r="C25" s="57"/>
      <c r="D25" s="57"/>
      <c r="E25" s="57"/>
      <c r="F25" s="57"/>
      <c r="G25" s="57"/>
      <c r="H25" s="47"/>
      <c r="I25" s="47"/>
      <c r="J25" s="47"/>
      <c r="K25" s="47"/>
      <c r="L25" s="149"/>
      <c r="M25" s="154"/>
      <c r="N25" s="47"/>
      <c r="O25" s="145" t="str">
        <f t="shared" si="15"/>
        <v/>
      </c>
      <c r="P25" s="149"/>
      <c r="Q25" s="58"/>
      <c r="R25" s="47"/>
      <c r="S25" s="47"/>
      <c r="T25" s="47"/>
      <c r="U25" s="47"/>
      <c r="V25" s="47"/>
      <c r="W25" s="47"/>
      <c r="X25" s="47"/>
      <c r="Y25" s="47"/>
      <c r="Z25" s="47"/>
      <c r="AA25" s="47"/>
      <c r="AB25" s="47"/>
      <c r="AC25" s="162"/>
      <c r="AD25" s="47"/>
      <c r="AE25" s="149"/>
      <c r="AF25" s="58"/>
      <c r="AG25" s="47"/>
      <c r="AH25" s="47"/>
      <c r="AI25" s="47"/>
      <c r="AJ25" s="48">
        <f>ROW()</f>
        <v>25</v>
      </c>
      <c r="AK25" s="48" t="b">
        <f t="shared" si="89"/>
        <v>0</v>
      </c>
      <c r="AL25" s="48" t="b">
        <f t="shared" ca="1" si="4"/>
        <v>0</v>
      </c>
      <c r="AM25" s="48" t="b">
        <f t="shared" si="38"/>
        <v>0</v>
      </c>
      <c r="AN25" s="49"/>
      <c r="AO25" s="137" t="e">
        <f t="shared" si="73"/>
        <v>#N/A</v>
      </c>
      <c r="AP25" s="137" t="b">
        <f t="shared" si="39"/>
        <v>0</v>
      </c>
      <c r="AQ25" s="48" t="b">
        <f t="shared" si="40"/>
        <v>0</v>
      </c>
      <c r="AR25" s="49"/>
      <c r="AS25" s="48">
        <f t="shared" si="6"/>
        <v>24</v>
      </c>
      <c r="AT25" s="48">
        <f t="shared" ca="1" si="7"/>
        <v>0</v>
      </c>
      <c r="AU25" s="48">
        <f t="shared" ca="1" si="7"/>
        <v>0</v>
      </c>
      <c r="AV25" s="48">
        <f t="shared" ca="1" si="7"/>
        <v>0</v>
      </c>
      <c r="AW25" s="48">
        <f t="shared" ca="1" si="7"/>
        <v>0</v>
      </c>
      <c r="AX25" s="48">
        <f t="shared" ca="1" si="7"/>
        <v>0</v>
      </c>
      <c r="AY25" s="48">
        <f t="shared" ca="1" si="7"/>
        <v>0</v>
      </c>
      <c r="AZ25" s="48">
        <f t="shared" ca="1" si="7"/>
        <v>0</v>
      </c>
      <c r="BA25" s="48">
        <f t="shared" ca="1" si="7"/>
        <v>0</v>
      </c>
      <c r="BB25" s="48" t="b">
        <f t="shared" ca="1" si="41"/>
        <v>0</v>
      </c>
      <c r="BC25" s="48" t="b">
        <f t="shared" ca="1" si="8"/>
        <v>0</v>
      </c>
      <c r="BD25" s="48" t="b">
        <f t="shared" ca="1" si="9"/>
        <v>0</v>
      </c>
      <c r="BE25" s="48" t="b">
        <f t="shared" ca="1" si="10"/>
        <v>0</v>
      </c>
      <c r="BF25" s="48" t="b">
        <f t="shared" ca="1" si="11"/>
        <v>0</v>
      </c>
      <c r="BG25" s="48" t="b">
        <f t="shared" ca="1" si="12"/>
        <v>0</v>
      </c>
      <c r="BH25" s="48" t="b">
        <f t="shared" ca="1" si="13"/>
        <v>0</v>
      </c>
      <c r="BI25" s="48" t="b">
        <f t="shared" ca="1" si="42"/>
        <v>0</v>
      </c>
      <c r="BJ25" s="48" t="b">
        <f t="shared" ca="1" si="14"/>
        <v>0</v>
      </c>
    </row>
    <row r="26" spans="1:62">
      <c r="A26" s="43"/>
      <c r="B26" s="44"/>
      <c r="C26" s="57"/>
      <c r="D26" s="57"/>
      <c r="E26" s="57"/>
      <c r="F26" s="57"/>
      <c r="G26" s="57"/>
      <c r="H26" s="47"/>
      <c r="I26" s="47"/>
      <c r="J26" s="47"/>
      <c r="K26" s="47"/>
      <c r="L26" s="149"/>
      <c r="M26" s="154"/>
      <c r="N26" s="47"/>
      <c r="O26" s="145" t="str">
        <f t="shared" si="15"/>
        <v/>
      </c>
      <c r="P26" s="149"/>
      <c r="Q26" s="58"/>
      <c r="R26" s="47"/>
      <c r="S26" s="47"/>
      <c r="T26" s="47"/>
      <c r="U26" s="47"/>
      <c r="V26" s="47"/>
      <c r="W26" s="47"/>
      <c r="X26" s="47"/>
      <c r="Y26" s="47"/>
      <c r="Z26" s="47"/>
      <c r="AA26" s="47"/>
      <c r="AB26" s="47"/>
      <c r="AC26" s="162"/>
      <c r="AD26" s="47"/>
      <c r="AE26" s="149"/>
      <c r="AF26" s="58"/>
      <c r="AG26" s="47"/>
      <c r="AH26" s="47"/>
      <c r="AI26" s="47"/>
      <c r="AJ26" s="48">
        <f>ROW()</f>
        <v>26</v>
      </c>
      <c r="AK26" s="48" t="b">
        <f t="shared" si="89"/>
        <v>0</v>
      </c>
      <c r="AL26" s="48" t="b">
        <f t="shared" ca="1" si="4"/>
        <v>0</v>
      </c>
      <c r="AM26" s="48" t="b">
        <f t="shared" si="38"/>
        <v>0</v>
      </c>
      <c r="AN26" s="49"/>
      <c r="AO26" s="137" t="e">
        <f t="shared" si="73"/>
        <v>#N/A</v>
      </c>
      <c r="AP26" s="137" t="b">
        <f t="shared" si="39"/>
        <v>0</v>
      </c>
      <c r="AQ26" s="48" t="b">
        <f t="shared" si="40"/>
        <v>0</v>
      </c>
      <c r="AR26" s="49"/>
      <c r="AS26" s="48">
        <f t="shared" si="6"/>
        <v>25</v>
      </c>
      <c r="AT26" s="48">
        <f t="shared" ca="1" si="7"/>
        <v>0</v>
      </c>
      <c r="AU26" s="48">
        <f t="shared" ca="1" si="7"/>
        <v>0</v>
      </c>
      <c r="AV26" s="48">
        <f t="shared" ca="1" si="7"/>
        <v>0</v>
      </c>
      <c r="AW26" s="48">
        <f t="shared" ca="1" si="7"/>
        <v>0</v>
      </c>
      <c r="AX26" s="48">
        <f t="shared" ca="1" si="7"/>
        <v>0</v>
      </c>
      <c r="AY26" s="48">
        <f t="shared" ca="1" si="7"/>
        <v>0</v>
      </c>
      <c r="AZ26" s="48">
        <f t="shared" ca="1" si="7"/>
        <v>0</v>
      </c>
      <c r="BA26" s="48">
        <f t="shared" ca="1" si="7"/>
        <v>0</v>
      </c>
      <c r="BB26" s="48" t="b">
        <f t="shared" ca="1" si="41"/>
        <v>0</v>
      </c>
      <c r="BC26" s="48" t="b">
        <f t="shared" ca="1" si="8"/>
        <v>0</v>
      </c>
      <c r="BD26" s="48" t="b">
        <f t="shared" ca="1" si="9"/>
        <v>0</v>
      </c>
      <c r="BE26" s="48" t="b">
        <f t="shared" ca="1" si="10"/>
        <v>0</v>
      </c>
      <c r="BF26" s="48" t="b">
        <f t="shared" ca="1" si="11"/>
        <v>0</v>
      </c>
      <c r="BG26" s="48" t="b">
        <f t="shared" ca="1" si="12"/>
        <v>0</v>
      </c>
      <c r="BH26" s="48" t="b">
        <f t="shared" ca="1" si="13"/>
        <v>0</v>
      </c>
      <c r="BI26" s="48" t="b">
        <f t="shared" ca="1" si="42"/>
        <v>0</v>
      </c>
      <c r="BJ26" s="48" t="b">
        <f t="shared" ca="1" si="14"/>
        <v>0</v>
      </c>
    </row>
    <row r="27" spans="1:62">
      <c r="A27" s="43"/>
      <c r="B27" s="44"/>
      <c r="C27" s="57"/>
      <c r="D27" s="57"/>
      <c r="E27" s="57"/>
      <c r="F27" s="57"/>
      <c r="G27" s="57"/>
      <c r="H27" s="47"/>
      <c r="I27" s="47"/>
      <c r="J27" s="47"/>
      <c r="K27" s="47"/>
      <c r="L27" s="149"/>
      <c r="M27" s="154"/>
      <c r="N27" s="47"/>
      <c r="O27" s="145" t="str">
        <f t="shared" si="15"/>
        <v/>
      </c>
      <c r="P27" s="149"/>
      <c r="Q27" s="58"/>
      <c r="R27" s="47"/>
      <c r="S27" s="47"/>
      <c r="T27" s="47"/>
      <c r="U27" s="47"/>
      <c r="V27" s="47"/>
      <c r="W27" s="47"/>
      <c r="X27" s="47"/>
      <c r="Y27" s="47"/>
      <c r="Z27" s="47"/>
      <c r="AA27" s="47"/>
      <c r="AB27" s="47"/>
      <c r="AC27" s="162"/>
      <c r="AD27" s="47"/>
      <c r="AE27" s="149"/>
      <c r="AF27" s="58"/>
      <c r="AG27" s="47"/>
      <c r="AH27" s="47"/>
      <c r="AI27" s="47"/>
      <c r="AJ27" s="48">
        <f>ROW()</f>
        <v>27</v>
      </c>
      <c r="AK27" s="48" t="b">
        <f t="shared" si="89"/>
        <v>0</v>
      </c>
      <c r="AL27" s="48" t="b">
        <f t="shared" ca="1" si="4"/>
        <v>0</v>
      </c>
      <c r="AM27" s="48" t="b">
        <f t="shared" si="38"/>
        <v>0</v>
      </c>
      <c r="AN27" s="49"/>
      <c r="AO27" s="137" t="e">
        <f t="shared" si="73"/>
        <v>#N/A</v>
      </c>
      <c r="AP27" s="137" t="b">
        <f t="shared" si="39"/>
        <v>0</v>
      </c>
      <c r="AQ27" s="48" t="b">
        <f t="shared" si="40"/>
        <v>0</v>
      </c>
      <c r="AR27" s="49"/>
      <c r="AS27" s="48">
        <f t="shared" si="6"/>
        <v>26</v>
      </c>
      <c r="AT27" s="48">
        <f t="shared" ca="1" si="7"/>
        <v>0</v>
      </c>
      <c r="AU27" s="48">
        <f t="shared" ca="1" si="7"/>
        <v>0</v>
      </c>
      <c r="AV27" s="48">
        <f t="shared" ca="1" si="7"/>
        <v>0</v>
      </c>
      <c r="AW27" s="48">
        <f t="shared" ca="1" si="7"/>
        <v>0</v>
      </c>
      <c r="AX27" s="48">
        <f t="shared" ca="1" si="7"/>
        <v>0</v>
      </c>
      <c r="AY27" s="48">
        <f t="shared" ca="1" si="7"/>
        <v>0</v>
      </c>
      <c r="AZ27" s="48">
        <f t="shared" ca="1" si="7"/>
        <v>0</v>
      </c>
      <c r="BA27" s="48">
        <f t="shared" ca="1" si="7"/>
        <v>0</v>
      </c>
      <c r="BB27" s="48" t="b">
        <f t="shared" ca="1" si="41"/>
        <v>0</v>
      </c>
      <c r="BC27" s="48" t="b">
        <f t="shared" ca="1" si="8"/>
        <v>0</v>
      </c>
      <c r="BD27" s="48" t="b">
        <f t="shared" ca="1" si="9"/>
        <v>0</v>
      </c>
      <c r="BE27" s="48" t="b">
        <f t="shared" ca="1" si="10"/>
        <v>0</v>
      </c>
      <c r="BF27" s="48" t="b">
        <f t="shared" ca="1" si="11"/>
        <v>0</v>
      </c>
      <c r="BG27" s="48" t="b">
        <f t="shared" ca="1" si="12"/>
        <v>0</v>
      </c>
      <c r="BH27" s="48" t="b">
        <f t="shared" ca="1" si="13"/>
        <v>0</v>
      </c>
      <c r="BI27" s="48" t="b">
        <f t="shared" ca="1" si="42"/>
        <v>0</v>
      </c>
      <c r="BJ27" s="48" t="b">
        <f t="shared" ca="1" si="14"/>
        <v>0</v>
      </c>
    </row>
    <row r="28" spans="1:62">
      <c r="A28" s="43"/>
      <c r="B28" s="44"/>
      <c r="C28" s="57"/>
      <c r="D28" s="57"/>
      <c r="E28" s="57"/>
      <c r="F28" s="57"/>
      <c r="G28" s="57"/>
      <c r="H28" s="47"/>
      <c r="I28" s="47"/>
      <c r="J28" s="47"/>
      <c r="K28" s="47"/>
      <c r="L28" s="149"/>
      <c r="M28" s="154"/>
      <c r="N28" s="47"/>
      <c r="O28" s="145" t="str">
        <f t="shared" si="15"/>
        <v/>
      </c>
      <c r="P28" s="149"/>
      <c r="Q28" s="58"/>
      <c r="R28" s="47"/>
      <c r="S28" s="47"/>
      <c r="T28" s="47"/>
      <c r="U28" s="47"/>
      <c r="V28" s="47"/>
      <c r="W28" s="47"/>
      <c r="X28" s="47"/>
      <c r="Y28" s="47"/>
      <c r="Z28" s="47"/>
      <c r="AA28" s="47"/>
      <c r="AB28" s="47"/>
      <c r="AC28" s="162"/>
      <c r="AD28" s="47"/>
      <c r="AE28" s="149"/>
      <c r="AF28" s="58"/>
      <c r="AG28" s="47"/>
      <c r="AH28" s="47"/>
      <c r="AI28" s="47"/>
      <c r="AJ28" s="48">
        <f>ROW()</f>
        <v>28</v>
      </c>
      <c r="AK28" s="48" t="b">
        <f t="shared" si="89"/>
        <v>0</v>
      </c>
      <c r="AL28" s="48" t="b">
        <f t="shared" ca="1" si="4"/>
        <v>0</v>
      </c>
      <c r="AM28" s="48" t="b">
        <f t="shared" si="38"/>
        <v>0</v>
      </c>
      <c r="AN28" s="49"/>
      <c r="AO28" s="137" t="e">
        <f t="shared" si="73"/>
        <v>#N/A</v>
      </c>
      <c r="AP28" s="137" t="b">
        <f t="shared" si="39"/>
        <v>0</v>
      </c>
      <c r="AQ28" s="48" t="b">
        <f t="shared" si="40"/>
        <v>0</v>
      </c>
      <c r="AR28" s="49"/>
      <c r="AS28" s="48">
        <f t="shared" si="6"/>
        <v>27</v>
      </c>
      <c r="AT28" s="48">
        <f t="shared" ca="1" si="7"/>
        <v>0</v>
      </c>
      <c r="AU28" s="48">
        <f t="shared" ca="1" si="7"/>
        <v>0</v>
      </c>
      <c r="AV28" s="48">
        <f t="shared" ca="1" si="7"/>
        <v>0</v>
      </c>
      <c r="AW28" s="48">
        <f t="shared" ca="1" si="7"/>
        <v>0</v>
      </c>
      <c r="AX28" s="48">
        <f t="shared" ca="1" si="7"/>
        <v>0</v>
      </c>
      <c r="AY28" s="48">
        <f t="shared" ca="1" si="7"/>
        <v>0</v>
      </c>
      <c r="AZ28" s="48">
        <f t="shared" ca="1" si="7"/>
        <v>0</v>
      </c>
      <c r="BA28" s="48">
        <f t="shared" ca="1" si="7"/>
        <v>0</v>
      </c>
      <c r="BB28" s="48" t="b">
        <f t="shared" ca="1" si="41"/>
        <v>0</v>
      </c>
      <c r="BC28" s="48" t="b">
        <f t="shared" ca="1" si="8"/>
        <v>0</v>
      </c>
      <c r="BD28" s="48" t="b">
        <f t="shared" ca="1" si="9"/>
        <v>0</v>
      </c>
      <c r="BE28" s="48" t="b">
        <f t="shared" ca="1" si="10"/>
        <v>0</v>
      </c>
      <c r="BF28" s="48" t="b">
        <f t="shared" ca="1" si="11"/>
        <v>0</v>
      </c>
      <c r="BG28" s="48" t="b">
        <f t="shared" ca="1" si="12"/>
        <v>0</v>
      </c>
      <c r="BH28" s="48" t="b">
        <f t="shared" ca="1" si="13"/>
        <v>0</v>
      </c>
      <c r="BI28" s="48" t="b">
        <f t="shared" ca="1" si="42"/>
        <v>0</v>
      </c>
      <c r="BJ28" s="48" t="b">
        <f t="shared" ca="1" si="14"/>
        <v>0</v>
      </c>
    </row>
    <row r="29" spans="1:62">
      <c r="A29" s="43"/>
      <c r="B29" s="44"/>
      <c r="C29" s="57"/>
      <c r="D29" s="57"/>
      <c r="E29" s="57"/>
      <c r="F29" s="57"/>
      <c r="G29" s="57"/>
      <c r="H29" s="47"/>
      <c r="I29" s="47"/>
      <c r="J29" s="47"/>
      <c r="K29" s="47"/>
      <c r="L29" s="149"/>
      <c r="M29" s="154"/>
      <c r="N29" s="47"/>
      <c r="O29" s="145" t="str">
        <f t="shared" si="15"/>
        <v/>
      </c>
      <c r="P29" s="149"/>
      <c r="Q29" s="58"/>
      <c r="R29" s="47"/>
      <c r="S29" s="47"/>
      <c r="T29" s="47"/>
      <c r="U29" s="47"/>
      <c r="V29" s="47"/>
      <c r="W29" s="47"/>
      <c r="X29" s="47"/>
      <c r="Y29" s="47"/>
      <c r="Z29" s="47"/>
      <c r="AA29" s="47"/>
      <c r="AB29" s="47"/>
      <c r="AC29" s="162"/>
      <c r="AD29" s="47"/>
      <c r="AE29" s="149"/>
      <c r="AF29" s="58"/>
      <c r="AG29" s="47"/>
      <c r="AH29" s="47"/>
      <c r="AI29" s="47"/>
      <c r="AJ29" s="48">
        <f>ROW()</f>
        <v>29</v>
      </c>
      <c r="AK29" s="48" t="b">
        <f t="shared" si="89"/>
        <v>0</v>
      </c>
      <c r="AL29" s="48" t="b">
        <f t="shared" ca="1" si="4"/>
        <v>0</v>
      </c>
      <c r="AM29" s="48" t="b">
        <f t="shared" si="38"/>
        <v>0</v>
      </c>
      <c r="AN29" s="49"/>
      <c r="AO29" s="137" t="e">
        <f t="shared" si="73"/>
        <v>#N/A</v>
      </c>
      <c r="AP29" s="137" t="b">
        <f t="shared" si="39"/>
        <v>0</v>
      </c>
      <c r="AQ29" s="48" t="b">
        <f t="shared" si="40"/>
        <v>0</v>
      </c>
      <c r="AR29" s="49"/>
      <c r="AS29" s="48">
        <f t="shared" si="6"/>
        <v>28</v>
      </c>
      <c r="AT29" s="48">
        <f t="shared" ca="1" si="7"/>
        <v>0</v>
      </c>
      <c r="AU29" s="48">
        <f t="shared" ca="1" si="7"/>
        <v>0</v>
      </c>
      <c r="AV29" s="48">
        <f t="shared" ca="1" si="7"/>
        <v>0</v>
      </c>
      <c r="AW29" s="48">
        <f t="shared" ca="1" si="7"/>
        <v>0</v>
      </c>
      <c r="AX29" s="48">
        <f t="shared" ca="1" si="7"/>
        <v>0</v>
      </c>
      <c r="AY29" s="48">
        <f t="shared" ca="1" si="7"/>
        <v>0</v>
      </c>
      <c r="AZ29" s="48">
        <f t="shared" ca="1" si="7"/>
        <v>0</v>
      </c>
      <c r="BA29" s="48">
        <f t="shared" ca="1" si="7"/>
        <v>0</v>
      </c>
      <c r="BB29" s="48" t="b">
        <f t="shared" ca="1" si="41"/>
        <v>0</v>
      </c>
      <c r="BC29" s="48" t="b">
        <f t="shared" ca="1" si="8"/>
        <v>0</v>
      </c>
      <c r="BD29" s="48" t="b">
        <f t="shared" ca="1" si="9"/>
        <v>0</v>
      </c>
      <c r="BE29" s="48" t="b">
        <f t="shared" ca="1" si="10"/>
        <v>0</v>
      </c>
      <c r="BF29" s="48" t="b">
        <f t="shared" ca="1" si="11"/>
        <v>0</v>
      </c>
      <c r="BG29" s="48" t="b">
        <f t="shared" ca="1" si="12"/>
        <v>0</v>
      </c>
      <c r="BH29" s="48" t="b">
        <f t="shared" ca="1" si="13"/>
        <v>0</v>
      </c>
      <c r="BI29" s="48" t="b">
        <f t="shared" ca="1" si="42"/>
        <v>0</v>
      </c>
      <c r="BJ29" s="48" t="b">
        <f t="shared" ca="1" si="14"/>
        <v>0</v>
      </c>
    </row>
    <row r="30" spans="1:62">
      <c r="A30" s="43"/>
      <c r="B30" s="44"/>
      <c r="C30" s="57"/>
      <c r="D30" s="57"/>
      <c r="E30" s="57"/>
      <c r="F30" s="57"/>
      <c r="G30" s="57"/>
      <c r="H30" s="47"/>
      <c r="I30" s="47"/>
      <c r="J30" s="47"/>
      <c r="K30" s="47"/>
      <c r="L30" s="149"/>
      <c r="M30" s="154"/>
      <c r="N30" s="47"/>
      <c r="O30" s="145" t="str">
        <f t="shared" si="15"/>
        <v/>
      </c>
      <c r="P30" s="149"/>
      <c r="Q30" s="58"/>
      <c r="R30" s="47"/>
      <c r="S30" s="47"/>
      <c r="T30" s="47"/>
      <c r="U30" s="47"/>
      <c r="V30" s="47"/>
      <c r="W30" s="47"/>
      <c r="X30" s="47"/>
      <c r="Y30" s="47"/>
      <c r="Z30" s="47"/>
      <c r="AA30" s="47"/>
      <c r="AB30" s="47"/>
      <c r="AC30" s="162"/>
      <c r="AD30" s="47"/>
      <c r="AE30" s="149"/>
      <c r="AF30" s="58"/>
      <c r="AG30" s="47"/>
      <c r="AH30" s="47"/>
      <c r="AI30" s="47"/>
      <c r="AJ30" s="48">
        <f>ROW()</f>
        <v>30</v>
      </c>
      <c r="AK30" s="48" t="b">
        <f t="shared" si="89"/>
        <v>0</v>
      </c>
      <c r="AL30" s="48" t="b">
        <f t="shared" ca="1" si="4"/>
        <v>0</v>
      </c>
      <c r="AM30" s="48" t="b">
        <f t="shared" si="38"/>
        <v>0</v>
      </c>
      <c r="AN30" s="49"/>
      <c r="AO30" s="137" t="e">
        <f t="shared" si="73"/>
        <v>#N/A</v>
      </c>
      <c r="AP30" s="137" t="b">
        <f t="shared" si="39"/>
        <v>0</v>
      </c>
      <c r="AQ30" s="48" t="b">
        <f t="shared" si="40"/>
        <v>0</v>
      </c>
      <c r="AR30" s="49"/>
      <c r="AS30" s="48">
        <f t="shared" si="6"/>
        <v>29</v>
      </c>
      <c r="AT30" s="48">
        <f t="shared" ca="1" si="7"/>
        <v>0</v>
      </c>
      <c r="AU30" s="48">
        <f t="shared" ca="1" si="7"/>
        <v>0</v>
      </c>
      <c r="AV30" s="48">
        <f t="shared" ca="1" si="7"/>
        <v>0</v>
      </c>
      <c r="AW30" s="48">
        <f t="shared" ca="1" si="7"/>
        <v>0</v>
      </c>
      <c r="AX30" s="48">
        <f t="shared" ca="1" si="7"/>
        <v>0</v>
      </c>
      <c r="AY30" s="48">
        <f t="shared" ca="1" si="7"/>
        <v>0</v>
      </c>
      <c r="AZ30" s="48">
        <f t="shared" ca="1" si="7"/>
        <v>0</v>
      </c>
      <c r="BA30" s="48">
        <f t="shared" ca="1" si="7"/>
        <v>0</v>
      </c>
      <c r="BB30" s="48" t="b">
        <f t="shared" ca="1" si="41"/>
        <v>0</v>
      </c>
      <c r="BC30" s="48" t="b">
        <f t="shared" ca="1" si="8"/>
        <v>0</v>
      </c>
      <c r="BD30" s="48" t="b">
        <f t="shared" ca="1" si="9"/>
        <v>0</v>
      </c>
      <c r="BE30" s="48" t="b">
        <f t="shared" ca="1" si="10"/>
        <v>0</v>
      </c>
      <c r="BF30" s="48" t="b">
        <f t="shared" ca="1" si="11"/>
        <v>0</v>
      </c>
      <c r="BG30" s="48" t="b">
        <f t="shared" ca="1" si="12"/>
        <v>0</v>
      </c>
      <c r="BH30" s="48" t="b">
        <f t="shared" ca="1" si="13"/>
        <v>0</v>
      </c>
      <c r="BI30" s="48" t="b">
        <f t="shared" ca="1" si="42"/>
        <v>0</v>
      </c>
      <c r="BJ30" s="48" t="b">
        <f t="shared" ca="1" si="14"/>
        <v>0</v>
      </c>
    </row>
    <row r="31" spans="1:62">
      <c r="A31" s="43"/>
      <c r="B31" s="44"/>
      <c r="C31" s="57"/>
      <c r="D31" s="57"/>
      <c r="E31" s="57"/>
      <c r="F31" s="57"/>
      <c r="G31" s="57"/>
      <c r="H31" s="47"/>
      <c r="I31" s="47"/>
      <c r="J31" s="47"/>
      <c r="K31" s="47"/>
      <c r="L31" s="149"/>
      <c r="M31" s="154"/>
      <c r="N31" s="47"/>
      <c r="O31" s="145" t="str">
        <f t="shared" si="15"/>
        <v/>
      </c>
      <c r="P31" s="149"/>
      <c r="Q31" s="58"/>
      <c r="R31" s="47"/>
      <c r="S31" s="47"/>
      <c r="T31" s="47"/>
      <c r="U31" s="47"/>
      <c r="V31" s="47"/>
      <c r="W31" s="47"/>
      <c r="X31" s="47"/>
      <c r="Y31" s="47"/>
      <c r="Z31" s="47"/>
      <c r="AA31" s="47"/>
      <c r="AB31" s="47"/>
      <c r="AC31" s="162"/>
      <c r="AD31" s="47"/>
      <c r="AE31" s="149"/>
      <c r="AF31" s="58"/>
      <c r="AG31" s="47"/>
      <c r="AH31" s="47"/>
      <c r="AI31" s="47"/>
      <c r="AJ31" s="48">
        <f>ROW()</f>
        <v>31</v>
      </c>
      <c r="AK31" s="48" t="b">
        <f t="shared" si="89"/>
        <v>0</v>
      </c>
      <c r="AL31" s="48" t="b">
        <f t="shared" ca="1" si="4"/>
        <v>0</v>
      </c>
      <c r="AM31" s="48" t="b">
        <f t="shared" si="38"/>
        <v>0</v>
      </c>
      <c r="AN31" s="49"/>
      <c r="AO31" s="137" t="e">
        <f t="shared" si="73"/>
        <v>#N/A</v>
      </c>
      <c r="AP31" s="137" t="b">
        <f t="shared" si="39"/>
        <v>0</v>
      </c>
      <c r="AQ31" s="48" t="b">
        <f t="shared" si="40"/>
        <v>0</v>
      </c>
      <c r="AR31" s="49"/>
      <c r="AS31" s="48">
        <f t="shared" si="6"/>
        <v>30</v>
      </c>
      <c r="AT31" s="48">
        <f t="shared" ca="1" si="7"/>
        <v>0</v>
      </c>
      <c r="AU31" s="48">
        <f t="shared" ca="1" si="7"/>
        <v>0</v>
      </c>
      <c r="AV31" s="48">
        <f t="shared" ca="1" si="7"/>
        <v>0</v>
      </c>
      <c r="AW31" s="48">
        <f t="shared" ca="1" si="7"/>
        <v>0</v>
      </c>
      <c r="AX31" s="48">
        <f t="shared" ca="1" si="7"/>
        <v>0</v>
      </c>
      <c r="AY31" s="48">
        <f t="shared" ca="1" si="7"/>
        <v>0</v>
      </c>
      <c r="AZ31" s="48">
        <f t="shared" ca="1" si="7"/>
        <v>0</v>
      </c>
      <c r="BA31" s="48">
        <f t="shared" ca="1" si="7"/>
        <v>0</v>
      </c>
      <c r="BB31" s="48" t="b">
        <f t="shared" ca="1" si="41"/>
        <v>0</v>
      </c>
      <c r="BC31" s="48" t="b">
        <f t="shared" ca="1" si="8"/>
        <v>0</v>
      </c>
      <c r="BD31" s="48" t="b">
        <f t="shared" ca="1" si="9"/>
        <v>0</v>
      </c>
      <c r="BE31" s="48" t="b">
        <f t="shared" ca="1" si="10"/>
        <v>0</v>
      </c>
      <c r="BF31" s="48" t="b">
        <f t="shared" ca="1" si="11"/>
        <v>0</v>
      </c>
      <c r="BG31" s="48" t="b">
        <f t="shared" ca="1" si="12"/>
        <v>0</v>
      </c>
      <c r="BH31" s="48" t="b">
        <f t="shared" ca="1" si="13"/>
        <v>0</v>
      </c>
      <c r="BI31" s="48" t="b">
        <f t="shared" ca="1" si="42"/>
        <v>0</v>
      </c>
      <c r="BJ31" s="48" t="b">
        <f t="shared" ca="1" si="14"/>
        <v>0</v>
      </c>
    </row>
    <row r="32" spans="1:62">
      <c r="A32" s="43"/>
      <c r="B32" s="44"/>
      <c r="C32" s="57"/>
      <c r="D32" s="57"/>
      <c r="E32" s="57"/>
      <c r="F32" s="57"/>
      <c r="G32" s="57"/>
      <c r="H32" s="47"/>
      <c r="I32" s="47"/>
      <c r="J32" s="47"/>
      <c r="K32" s="47"/>
      <c r="L32" s="149"/>
      <c r="M32" s="154"/>
      <c r="N32" s="47"/>
      <c r="O32" s="145" t="str">
        <f t="shared" si="15"/>
        <v/>
      </c>
      <c r="P32" s="149"/>
      <c r="Q32" s="58"/>
      <c r="R32" s="47"/>
      <c r="S32" s="47"/>
      <c r="T32" s="47"/>
      <c r="U32" s="47"/>
      <c r="V32" s="47"/>
      <c r="W32" s="47"/>
      <c r="X32" s="47"/>
      <c r="Y32" s="47"/>
      <c r="Z32" s="47"/>
      <c r="AA32" s="47"/>
      <c r="AB32" s="47"/>
      <c r="AC32" s="162"/>
      <c r="AD32" s="47"/>
      <c r="AE32" s="149"/>
      <c r="AF32" s="58"/>
      <c r="AG32" s="47"/>
      <c r="AH32" s="47"/>
      <c r="AI32" s="47"/>
      <c r="AJ32" s="48">
        <f>ROW()</f>
        <v>32</v>
      </c>
      <c r="AK32" s="48" t="b">
        <f t="shared" si="89"/>
        <v>0</v>
      </c>
      <c r="AL32" s="48" t="b">
        <f t="shared" ca="1" si="4"/>
        <v>0</v>
      </c>
      <c r="AM32" s="48" t="b">
        <f t="shared" si="38"/>
        <v>0</v>
      </c>
      <c r="AN32" s="49"/>
      <c r="AO32" s="137" t="e">
        <f t="shared" si="73"/>
        <v>#N/A</v>
      </c>
      <c r="AP32" s="137" t="b">
        <f t="shared" si="39"/>
        <v>0</v>
      </c>
      <c r="AQ32" s="48" t="b">
        <f t="shared" si="40"/>
        <v>0</v>
      </c>
      <c r="AR32" s="49"/>
      <c r="AS32" s="48">
        <f t="shared" si="6"/>
        <v>31</v>
      </c>
      <c r="AT32" s="48">
        <f t="shared" ref="AT32:BA46" ca="1" si="90">INDIRECT(ADDRESS($AS32,AT$2))</f>
        <v>0</v>
      </c>
      <c r="AU32" s="48">
        <f t="shared" ca="1" si="90"/>
        <v>0</v>
      </c>
      <c r="AV32" s="48">
        <f t="shared" ca="1" si="90"/>
        <v>0</v>
      </c>
      <c r="AW32" s="48">
        <f t="shared" ca="1" si="90"/>
        <v>0</v>
      </c>
      <c r="AX32" s="48">
        <f t="shared" ca="1" si="90"/>
        <v>0</v>
      </c>
      <c r="AY32" s="48">
        <f t="shared" ca="1" si="90"/>
        <v>0</v>
      </c>
      <c r="AZ32" s="48">
        <f t="shared" ca="1" si="90"/>
        <v>0</v>
      </c>
      <c r="BA32" s="48">
        <f t="shared" ca="1" si="90"/>
        <v>0</v>
      </c>
      <c r="BB32" s="48" t="b">
        <f t="shared" ca="1" si="41"/>
        <v>0</v>
      </c>
      <c r="BC32" s="48" t="b">
        <f t="shared" ca="1" si="8"/>
        <v>0</v>
      </c>
      <c r="BD32" s="48" t="b">
        <f t="shared" ca="1" si="9"/>
        <v>0</v>
      </c>
      <c r="BE32" s="48" t="b">
        <f t="shared" ca="1" si="10"/>
        <v>0</v>
      </c>
      <c r="BF32" s="48" t="b">
        <f t="shared" ca="1" si="11"/>
        <v>0</v>
      </c>
      <c r="BG32" s="48" t="b">
        <f t="shared" ca="1" si="12"/>
        <v>0</v>
      </c>
      <c r="BH32" s="48" t="b">
        <f t="shared" ca="1" si="13"/>
        <v>0</v>
      </c>
      <c r="BI32" s="48" t="b">
        <f t="shared" ca="1" si="42"/>
        <v>0</v>
      </c>
      <c r="BJ32" s="48" t="b">
        <f t="shared" ca="1" si="14"/>
        <v>0</v>
      </c>
    </row>
    <row r="33" spans="1:62">
      <c r="A33" s="43"/>
      <c r="B33" s="44"/>
      <c r="C33" s="57"/>
      <c r="D33" s="57"/>
      <c r="E33" s="57"/>
      <c r="F33" s="57"/>
      <c r="G33" s="57"/>
      <c r="H33" s="47"/>
      <c r="I33" s="47"/>
      <c r="J33" s="47"/>
      <c r="K33" s="47"/>
      <c r="L33" s="149"/>
      <c r="M33" s="154"/>
      <c r="N33" s="47"/>
      <c r="O33" s="145" t="str">
        <f t="shared" si="15"/>
        <v/>
      </c>
      <c r="P33" s="149"/>
      <c r="Q33" s="58"/>
      <c r="R33" s="47"/>
      <c r="S33" s="47"/>
      <c r="T33" s="47"/>
      <c r="U33" s="47"/>
      <c r="V33" s="47"/>
      <c r="W33" s="47"/>
      <c r="X33" s="47"/>
      <c r="Y33" s="47"/>
      <c r="Z33" s="47"/>
      <c r="AA33" s="47"/>
      <c r="AB33" s="47"/>
      <c r="AC33" s="162"/>
      <c r="AD33" s="47"/>
      <c r="AE33" s="149"/>
      <c r="AF33" s="58"/>
      <c r="AG33" s="47"/>
      <c r="AH33" s="47"/>
      <c r="AI33" s="47"/>
      <c r="AJ33" s="48">
        <f>ROW()</f>
        <v>33</v>
      </c>
      <c r="AK33" s="48" t="b">
        <f t="shared" si="89"/>
        <v>0</v>
      </c>
      <c r="AL33" s="48" t="b">
        <f t="shared" ca="1" si="4"/>
        <v>0</v>
      </c>
      <c r="AM33" s="48" t="b">
        <f t="shared" si="38"/>
        <v>0</v>
      </c>
      <c r="AN33" s="49"/>
      <c r="AO33" s="137" t="e">
        <f t="shared" si="73"/>
        <v>#N/A</v>
      </c>
      <c r="AP33" s="137" t="b">
        <f t="shared" si="39"/>
        <v>0</v>
      </c>
      <c r="AQ33" s="48" t="b">
        <f t="shared" si="40"/>
        <v>0</v>
      </c>
      <c r="AR33" s="49"/>
      <c r="AS33" s="48">
        <f t="shared" si="6"/>
        <v>32</v>
      </c>
      <c r="AT33" s="48">
        <f t="shared" ca="1" si="90"/>
        <v>0</v>
      </c>
      <c r="AU33" s="48">
        <f t="shared" ca="1" si="90"/>
        <v>0</v>
      </c>
      <c r="AV33" s="48">
        <f t="shared" ca="1" si="90"/>
        <v>0</v>
      </c>
      <c r="AW33" s="48">
        <f t="shared" ca="1" si="90"/>
        <v>0</v>
      </c>
      <c r="AX33" s="48">
        <f t="shared" ca="1" si="90"/>
        <v>0</v>
      </c>
      <c r="AY33" s="48">
        <f t="shared" ca="1" si="90"/>
        <v>0</v>
      </c>
      <c r="AZ33" s="48">
        <f t="shared" ca="1" si="90"/>
        <v>0</v>
      </c>
      <c r="BA33" s="48">
        <f t="shared" ca="1" si="90"/>
        <v>0</v>
      </c>
      <c r="BB33" s="48" t="b">
        <f t="shared" ca="1" si="41"/>
        <v>0</v>
      </c>
      <c r="BC33" s="48" t="b">
        <f t="shared" ca="1" si="8"/>
        <v>0</v>
      </c>
      <c r="BD33" s="48" t="b">
        <f t="shared" ca="1" si="9"/>
        <v>0</v>
      </c>
      <c r="BE33" s="48" t="b">
        <f t="shared" ca="1" si="10"/>
        <v>0</v>
      </c>
      <c r="BF33" s="48" t="b">
        <f t="shared" ca="1" si="11"/>
        <v>0</v>
      </c>
      <c r="BG33" s="48" t="b">
        <f t="shared" ca="1" si="12"/>
        <v>0</v>
      </c>
      <c r="BH33" s="48" t="b">
        <f t="shared" ca="1" si="13"/>
        <v>0</v>
      </c>
      <c r="BI33" s="48" t="b">
        <f t="shared" ca="1" si="42"/>
        <v>0</v>
      </c>
      <c r="BJ33" s="48" t="b">
        <f t="shared" ca="1" si="14"/>
        <v>0</v>
      </c>
    </row>
    <row r="34" spans="1:62">
      <c r="A34" s="43"/>
      <c r="B34" s="44"/>
      <c r="C34" s="57"/>
      <c r="D34" s="57"/>
      <c r="E34" s="57"/>
      <c r="F34" s="57"/>
      <c r="G34" s="57"/>
      <c r="H34" s="47"/>
      <c r="I34" s="47"/>
      <c r="J34" s="47"/>
      <c r="K34" s="47"/>
      <c r="L34" s="149"/>
      <c r="M34" s="154"/>
      <c r="N34" s="47"/>
      <c r="O34" s="145" t="str">
        <f t="shared" si="15"/>
        <v/>
      </c>
      <c r="P34" s="149"/>
      <c r="Q34" s="58"/>
      <c r="R34" s="47"/>
      <c r="S34" s="47"/>
      <c r="T34" s="47"/>
      <c r="U34" s="47"/>
      <c r="V34" s="47"/>
      <c r="W34" s="47"/>
      <c r="X34" s="47"/>
      <c r="Y34" s="47"/>
      <c r="Z34" s="47"/>
      <c r="AA34" s="47"/>
      <c r="AB34" s="47"/>
      <c r="AC34" s="162"/>
      <c r="AD34" s="47"/>
      <c r="AE34" s="149"/>
      <c r="AF34" s="58"/>
      <c r="AG34" s="47"/>
      <c r="AH34" s="47"/>
      <c r="AI34" s="47"/>
      <c r="AJ34" s="48">
        <f>ROW()</f>
        <v>34</v>
      </c>
      <c r="AK34" s="48" t="b">
        <f t="shared" si="89"/>
        <v>0</v>
      </c>
      <c r="AL34" s="48" t="b">
        <f t="shared" ca="1" si="4"/>
        <v>0</v>
      </c>
      <c r="AM34" s="48" t="b">
        <f t="shared" si="38"/>
        <v>0</v>
      </c>
      <c r="AN34" s="49"/>
      <c r="AO34" s="137" t="e">
        <f t="shared" si="73"/>
        <v>#N/A</v>
      </c>
      <c r="AP34" s="137" t="b">
        <f t="shared" si="39"/>
        <v>0</v>
      </c>
      <c r="AQ34" s="48" t="b">
        <f t="shared" si="40"/>
        <v>0</v>
      </c>
      <c r="AR34" s="49"/>
      <c r="AS34" s="48">
        <f t="shared" si="6"/>
        <v>33</v>
      </c>
      <c r="AT34" s="48">
        <f t="shared" ca="1" si="90"/>
        <v>0</v>
      </c>
      <c r="AU34" s="48">
        <f t="shared" ca="1" si="90"/>
        <v>0</v>
      </c>
      <c r="AV34" s="48">
        <f t="shared" ca="1" si="90"/>
        <v>0</v>
      </c>
      <c r="AW34" s="48">
        <f t="shared" ca="1" si="90"/>
        <v>0</v>
      </c>
      <c r="AX34" s="48">
        <f t="shared" ca="1" si="90"/>
        <v>0</v>
      </c>
      <c r="AY34" s="48">
        <f t="shared" ca="1" si="90"/>
        <v>0</v>
      </c>
      <c r="AZ34" s="48">
        <f t="shared" ca="1" si="90"/>
        <v>0</v>
      </c>
      <c r="BA34" s="48">
        <f t="shared" ca="1" si="90"/>
        <v>0</v>
      </c>
      <c r="BB34" s="48" t="b">
        <f t="shared" ca="1" si="41"/>
        <v>0</v>
      </c>
      <c r="BC34" s="48" t="b">
        <f t="shared" ca="1" si="8"/>
        <v>0</v>
      </c>
      <c r="BD34" s="48" t="b">
        <f t="shared" ca="1" si="9"/>
        <v>0</v>
      </c>
      <c r="BE34" s="48" t="b">
        <f t="shared" ca="1" si="10"/>
        <v>0</v>
      </c>
      <c r="BF34" s="48" t="b">
        <f t="shared" ca="1" si="11"/>
        <v>0</v>
      </c>
      <c r="BG34" s="48" t="b">
        <f t="shared" ca="1" si="12"/>
        <v>0</v>
      </c>
      <c r="BH34" s="48" t="b">
        <f t="shared" ca="1" si="13"/>
        <v>0</v>
      </c>
      <c r="BI34" s="48" t="b">
        <f t="shared" ca="1" si="42"/>
        <v>0</v>
      </c>
      <c r="BJ34" s="48" t="b">
        <f t="shared" ca="1" si="14"/>
        <v>0</v>
      </c>
    </row>
    <row r="35" spans="1:62">
      <c r="A35" s="43"/>
      <c r="B35" s="44"/>
      <c r="C35" s="57"/>
      <c r="D35" s="57"/>
      <c r="E35" s="57"/>
      <c r="F35" s="57"/>
      <c r="G35" s="57"/>
      <c r="H35" s="47"/>
      <c r="I35" s="47"/>
      <c r="J35" s="47"/>
      <c r="K35" s="47"/>
      <c r="L35" s="149"/>
      <c r="M35" s="154"/>
      <c r="N35" s="47"/>
      <c r="O35" s="145" t="str">
        <f t="shared" si="15"/>
        <v/>
      </c>
      <c r="P35" s="149"/>
      <c r="Q35" s="58"/>
      <c r="R35" s="47"/>
      <c r="S35" s="47"/>
      <c r="T35" s="47"/>
      <c r="U35" s="47"/>
      <c r="V35" s="47"/>
      <c r="W35" s="47"/>
      <c r="X35" s="47"/>
      <c r="Y35" s="47"/>
      <c r="Z35" s="47"/>
      <c r="AA35" s="47"/>
      <c r="AB35" s="47"/>
      <c r="AC35" s="162"/>
      <c r="AD35" s="47"/>
      <c r="AE35" s="149"/>
      <c r="AF35" s="58"/>
      <c r="AG35" s="47"/>
      <c r="AH35" s="47"/>
      <c r="AI35" s="47"/>
      <c r="AJ35" s="48">
        <f>ROW()</f>
        <v>35</v>
      </c>
      <c r="AK35" s="48" t="b">
        <f t="shared" si="89"/>
        <v>0</v>
      </c>
      <c r="AL35" s="48" t="b">
        <f t="shared" ca="1" si="4"/>
        <v>0</v>
      </c>
      <c r="AM35" s="48" t="b">
        <f t="shared" si="38"/>
        <v>0</v>
      </c>
      <c r="AN35" s="49"/>
      <c r="AO35" s="137" t="e">
        <f t="shared" si="73"/>
        <v>#N/A</v>
      </c>
      <c r="AP35" s="137" t="b">
        <f t="shared" si="39"/>
        <v>0</v>
      </c>
      <c r="AQ35" s="48" t="b">
        <f t="shared" si="40"/>
        <v>0</v>
      </c>
      <c r="AR35" s="49"/>
      <c r="AS35" s="48">
        <f t="shared" si="6"/>
        <v>34</v>
      </c>
      <c r="AT35" s="48">
        <f t="shared" ca="1" si="90"/>
        <v>0</v>
      </c>
      <c r="AU35" s="48">
        <f t="shared" ca="1" si="90"/>
        <v>0</v>
      </c>
      <c r="AV35" s="48">
        <f t="shared" ca="1" si="90"/>
        <v>0</v>
      </c>
      <c r="AW35" s="48">
        <f t="shared" ca="1" si="90"/>
        <v>0</v>
      </c>
      <c r="AX35" s="48">
        <f t="shared" ca="1" si="90"/>
        <v>0</v>
      </c>
      <c r="AY35" s="48">
        <f t="shared" ca="1" si="90"/>
        <v>0</v>
      </c>
      <c r="AZ35" s="48">
        <f t="shared" ca="1" si="90"/>
        <v>0</v>
      </c>
      <c r="BA35" s="48">
        <f t="shared" ca="1" si="90"/>
        <v>0</v>
      </c>
      <c r="BB35" s="48" t="b">
        <f t="shared" ca="1" si="41"/>
        <v>0</v>
      </c>
      <c r="BC35" s="48" t="b">
        <f t="shared" ca="1" si="8"/>
        <v>0</v>
      </c>
      <c r="BD35" s="48" t="b">
        <f t="shared" ca="1" si="9"/>
        <v>0</v>
      </c>
      <c r="BE35" s="48" t="b">
        <f t="shared" ca="1" si="10"/>
        <v>0</v>
      </c>
      <c r="BF35" s="48" t="b">
        <f t="shared" ca="1" si="11"/>
        <v>0</v>
      </c>
      <c r="BG35" s="48" t="b">
        <f t="shared" ca="1" si="12"/>
        <v>0</v>
      </c>
      <c r="BH35" s="48" t="b">
        <f t="shared" ca="1" si="13"/>
        <v>0</v>
      </c>
      <c r="BI35" s="48" t="b">
        <f t="shared" ca="1" si="42"/>
        <v>0</v>
      </c>
      <c r="BJ35" s="48" t="b">
        <f t="shared" ca="1" si="14"/>
        <v>0</v>
      </c>
    </row>
    <row r="36" spans="1:62">
      <c r="A36" s="43"/>
      <c r="B36" s="44"/>
      <c r="C36" s="57"/>
      <c r="D36" s="57"/>
      <c r="E36" s="57"/>
      <c r="F36" s="57"/>
      <c r="G36" s="57"/>
      <c r="H36" s="47"/>
      <c r="I36" s="47"/>
      <c r="J36" s="47"/>
      <c r="K36" s="47"/>
      <c r="L36" s="149"/>
      <c r="M36" s="154"/>
      <c r="N36" s="47"/>
      <c r="O36" s="145" t="str">
        <f t="shared" si="15"/>
        <v/>
      </c>
      <c r="P36" s="149"/>
      <c r="Q36" s="58"/>
      <c r="R36" s="47"/>
      <c r="S36" s="47"/>
      <c r="T36" s="47"/>
      <c r="U36" s="47"/>
      <c r="V36" s="47"/>
      <c r="W36" s="47"/>
      <c r="X36" s="47"/>
      <c r="Y36" s="47"/>
      <c r="Z36" s="47"/>
      <c r="AA36" s="47"/>
      <c r="AB36" s="47"/>
      <c r="AC36" s="162"/>
      <c r="AD36" s="47"/>
      <c r="AE36" s="149"/>
      <c r="AF36" s="58"/>
      <c r="AG36" s="47"/>
      <c r="AH36" s="47"/>
      <c r="AI36" s="47"/>
      <c r="AJ36" s="48">
        <f>ROW()</f>
        <v>36</v>
      </c>
      <c r="AK36" s="48" t="b">
        <f t="shared" si="89"/>
        <v>0</v>
      </c>
      <c r="AL36" s="48" t="b">
        <f t="shared" ca="1" si="4"/>
        <v>0</v>
      </c>
      <c r="AM36" s="48" t="b">
        <f t="shared" si="38"/>
        <v>0</v>
      </c>
      <c r="AN36" s="49"/>
      <c r="AO36" s="137" t="e">
        <f t="shared" si="73"/>
        <v>#N/A</v>
      </c>
      <c r="AP36" s="137" t="b">
        <f t="shared" si="39"/>
        <v>0</v>
      </c>
      <c r="AQ36" s="48" t="b">
        <f t="shared" si="40"/>
        <v>0</v>
      </c>
      <c r="AR36" s="49"/>
      <c r="AS36" s="48">
        <f t="shared" si="6"/>
        <v>35</v>
      </c>
      <c r="AT36" s="48">
        <f t="shared" ca="1" si="90"/>
        <v>0</v>
      </c>
      <c r="AU36" s="48">
        <f t="shared" ca="1" si="90"/>
        <v>0</v>
      </c>
      <c r="AV36" s="48">
        <f t="shared" ca="1" si="90"/>
        <v>0</v>
      </c>
      <c r="AW36" s="48">
        <f t="shared" ca="1" si="90"/>
        <v>0</v>
      </c>
      <c r="AX36" s="48">
        <f t="shared" ca="1" si="90"/>
        <v>0</v>
      </c>
      <c r="AY36" s="48">
        <f t="shared" ca="1" si="90"/>
        <v>0</v>
      </c>
      <c r="AZ36" s="48">
        <f t="shared" ca="1" si="90"/>
        <v>0</v>
      </c>
      <c r="BA36" s="48">
        <f t="shared" ca="1" si="90"/>
        <v>0</v>
      </c>
      <c r="BB36" s="48" t="b">
        <f t="shared" ca="1" si="41"/>
        <v>0</v>
      </c>
      <c r="BC36" s="48" t="b">
        <f t="shared" ca="1" si="8"/>
        <v>0</v>
      </c>
      <c r="BD36" s="48" t="b">
        <f t="shared" ca="1" si="9"/>
        <v>0</v>
      </c>
      <c r="BE36" s="48" t="b">
        <f t="shared" ca="1" si="10"/>
        <v>0</v>
      </c>
      <c r="BF36" s="48" t="b">
        <f t="shared" ca="1" si="11"/>
        <v>0</v>
      </c>
      <c r="BG36" s="48" t="b">
        <f t="shared" ca="1" si="12"/>
        <v>0</v>
      </c>
      <c r="BH36" s="48" t="b">
        <f t="shared" ca="1" si="13"/>
        <v>0</v>
      </c>
      <c r="BI36" s="48" t="b">
        <f t="shared" ca="1" si="42"/>
        <v>0</v>
      </c>
      <c r="BJ36" s="48" t="b">
        <f t="shared" ca="1" si="14"/>
        <v>0</v>
      </c>
    </row>
    <row r="37" spans="1:62">
      <c r="A37" s="43"/>
      <c r="B37" s="44"/>
      <c r="C37" s="57"/>
      <c r="D37" s="57"/>
      <c r="E37" s="57"/>
      <c r="F37" s="57"/>
      <c r="G37" s="57"/>
      <c r="H37" s="47"/>
      <c r="I37" s="47"/>
      <c r="J37" s="47"/>
      <c r="K37" s="47"/>
      <c r="L37" s="149"/>
      <c r="M37" s="154"/>
      <c r="N37" s="47"/>
      <c r="O37" s="145" t="str">
        <f t="shared" si="15"/>
        <v/>
      </c>
      <c r="P37" s="149"/>
      <c r="Q37" s="58"/>
      <c r="R37" s="47"/>
      <c r="S37" s="47"/>
      <c r="T37" s="47"/>
      <c r="U37" s="47"/>
      <c r="V37" s="47"/>
      <c r="W37" s="47"/>
      <c r="X37" s="47"/>
      <c r="Y37" s="47"/>
      <c r="Z37" s="47"/>
      <c r="AA37" s="47"/>
      <c r="AB37" s="47"/>
      <c r="AC37" s="162"/>
      <c r="AD37" s="47"/>
      <c r="AE37" s="149"/>
      <c r="AF37" s="58"/>
      <c r="AG37" s="47"/>
      <c r="AH37" s="47"/>
      <c r="AI37" s="47"/>
      <c r="AJ37" s="48">
        <f>ROW()</f>
        <v>37</v>
      </c>
      <c r="AK37" s="48" t="b">
        <f t="shared" si="89"/>
        <v>0</v>
      </c>
      <c r="AL37" s="48" t="b">
        <f t="shared" ca="1" si="4"/>
        <v>0</v>
      </c>
      <c r="AM37" s="48" t="b">
        <f t="shared" si="38"/>
        <v>0</v>
      </c>
      <c r="AN37" s="49"/>
      <c r="AO37" s="137" t="e">
        <f t="shared" si="73"/>
        <v>#N/A</v>
      </c>
      <c r="AP37" s="137" t="b">
        <f t="shared" si="39"/>
        <v>0</v>
      </c>
      <c r="AQ37" s="48" t="b">
        <f t="shared" si="40"/>
        <v>0</v>
      </c>
      <c r="AR37" s="49"/>
      <c r="AS37" s="48">
        <f t="shared" si="6"/>
        <v>36</v>
      </c>
      <c r="AT37" s="48">
        <f t="shared" ca="1" si="90"/>
        <v>0</v>
      </c>
      <c r="AU37" s="48">
        <f t="shared" ca="1" si="90"/>
        <v>0</v>
      </c>
      <c r="AV37" s="48">
        <f t="shared" ca="1" si="90"/>
        <v>0</v>
      </c>
      <c r="AW37" s="48">
        <f t="shared" ca="1" si="90"/>
        <v>0</v>
      </c>
      <c r="AX37" s="48">
        <f t="shared" ca="1" si="90"/>
        <v>0</v>
      </c>
      <c r="AY37" s="48">
        <f t="shared" ca="1" si="90"/>
        <v>0</v>
      </c>
      <c r="AZ37" s="48">
        <f t="shared" ca="1" si="90"/>
        <v>0</v>
      </c>
      <c r="BA37" s="48">
        <f t="shared" ca="1" si="90"/>
        <v>0</v>
      </c>
      <c r="BB37" s="48" t="b">
        <f t="shared" ca="1" si="41"/>
        <v>0</v>
      </c>
      <c r="BC37" s="48" t="b">
        <f t="shared" ca="1" si="8"/>
        <v>0</v>
      </c>
      <c r="BD37" s="48" t="b">
        <f t="shared" ca="1" si="9"/>
        <v>0</v>
      </c>
      <c r="BE37" s="48" t="b">
        <f t="shared" ca="1" si="10"/>
        <v>0</v>
      </c>
      <c r="BF37" s="48" t="b">
        <f t="shared" ca="1" si="11"/>
        <v>0</v>
      </c>
      <c r="BG37" s="48" t="b">
        <f t="shared" ca="1" si="12"/>
        <v>0</v>
      </c>
      <c r="BH37" s="48" t="b">
        <f t="shared" ca="1" si="13"/>
        <v>0</v>
      </c>
      <c r="BI37" s="48" t="b">
        <f t="shared" ca="1" si="42"/>
        <v>0</v>
      </c>
      <c r="BJ37" s="48" t="b">
        <f t="shared" ca="1" si="14"/>
        <v>0</v>
      </c>
    </row>
    <row r="38" spans="1:62">
      <c r="A38" s="43"/>
      <c r="B38" s="44"/>
      <c r="C38" s="57"/>
      <c r="D38" s="57"/>
      <c r="E38" s="57"/>
      <c r="F38" s="57"/>
      <c r="G38" s="57"/>
      <c r="H38" s="47"/>
      <c r="I38" s="47"/>
      <c r="J38" s="47"/>
      <c r="K38" s="47"/>
      <c r="L38" s="149"/>
      <c r="M38" s="154"/>
      <c r="N38" s="47"/>
      <c r="O38" s="145" t="str">
        <f t="shared" si="15"/>
        <v/>
      </c>
      <c r="P38" s="149"/>
      <c r="Q38" s="58"/>
      <c r="R38" s="47"/>
      <c r="S38" s="47"/>
      <c r="T38" s="47"/>
      <c r="U38" s="47"/>
      <c r="V38" s="47"/>
      <c r="W38" s="47"/>
      <c r="X38" s="47"/>
      <c r="Y38" s="47"/>
      <c r="Z38" s="47"/>
      <c r="AA38" s="47"/>
      <c r="AB38" s="47"/>
      <c r="AC38" s="162"/>
      <c r="AD38" s="47"/>
      <c r="AE38" s="149"/>
      <c r="AF38" s="58"/>
      <c r="AG38" s="47"/>
      <c r="AH38" s="47"/>
      <c r="AI38" s="47"/>
      <c r="AJ38" s="48">
        <f>ROW()</f>
        <v>38</v>
      </c>
      <c r="AK38" s="48" t="b">
        <f t="shared" si="89"/>
        <v>0</v>
      </c>
      <c r="AL38" s="48" t="b">
        <f t="shared" ca="1" si="4"/>
        <v>0</v>
      </c>
      <c r="AM38" s="48" t="b">
        <f t="shared" si="38"/>
        <v>0</v>
      </c>
      <c r="AN38" s="49"/>
      <c r="AO38" s="137" t="e">
        <f t="shared" si="73"/>
        <v>#N/A</v>
      </c>
      <c r="AP38" s="137" t="b">
        <f t="shared" si="39"/>
        <v>0</v>
      </c>
      <c r="AQ38" s="48" t="b">
        <f t="shared" si="40"/>
        <v>0</v>
      </c>
      <c r="AR38" s="49"/>
      <c r="AS38" s="48">
        <f t="shared" si="6"/>
        <v>37</v>
      </c>
      <c r="AT38" s="48">
        <f t="shared" ca="1" si="90"/>
        <v>0</v>
      </c>
      <c r="AU38" s="48">
        <f t="shared" ca="1" si="90"/>
        <v>0</v>
      </c>
      <c r="AV38" s="48">
        <f t="shared" ca="1" si="90"/>
        <v>0</v>
      </c>
      <c r="AW38" s="48">
        <f t="shared" ca="1" si="90"/>
        <v>0</v>
      </c>
      <c r="AX38" s="48">
        <f t="shared" ca="1" si="90"/>
        <v>0</v>
      </c>
      <c r="AY38" s="48">
        <f t="shared" ca="1" si="90"/>
        <v>0</v>
      </c>
      <c r="AZ38" s="48">
        <f t="shared" ca="1" si="90"/>
        <v>0</v>
      </c>
      <c r="BA38" s="48">
        <f t="shared" ca="1" si="90"/>
        <v>0</v>
      </c>
      <c r="BB38" s="48" t="b">
        <f t="shared" ca="1" si="41"/>
        <v>0</v>
      </c>
      <c r="BC38" s="48" t="b">
        <f t="shared" ca="1" si="8"/>
        <v>0</v>
      </c>
      <c r="BD38" s="48" t="b">
        <f t="shared" ca="1" si="9"/>
        <v>0</v>
      </c>
      <c r="BE38" s="48" t="b">
        <f t="shared" ca="1" si="10"/>
        <v>0</v>
      </c>
      <c r="BF38" s="48" t="b">
        <f t="shared" ca="1" si="11"/>
        <v>0</v>
      </c>
      <c r="BG38" s="48" t="b">
        <f t="shared" ca="1" si="12"/>
        <v>0</v>
      </c>
      <c r="BH38" s="48" t="b">
        <f t="shared" ca="1" si="13"/>
        <v>0</v>
      </c>
      <c r="BI38" s="48" t="b">
        <f t="shared" ca="1" si="42"/>
        <v>0</v>
      </c>
      <c r="BJ38" s="48" t="b">
        <f t="shared" ca="1" si="14"/>
        <v>0</v>
      </c>
    </row>
    <row r="39" spans="1:62">
      <c r="A39" s="43"/>
      <c r="B39" s="44"/>
      <c r="C39" s="57"/>
      <c r="D39" s="57"/>
      <c r="E39" s="57"/>
      <c r="F39" s="57"/>
      <c r="G39" s="57"/>
      <c r="H39" s="47"/>
      <c r="I39" s="47"/>
      <c r="J39" s="47"/>
      <c r="K39" s="47"/>
      <c r="L39" s="149"/>
      <c r="M39" s="154"/>
      <c r="N39" s="47"/>
      <c r="O39" s="145" t="str">
        <f t="shared" si="15"/>
        <v/>
      </c>
      <c r="P39" s="149"/>
      <c r="Q39" s="58"/>
      <c r="R39" s="47"/>
      <c r="S39" s="47"/>
      <c r="T39" s="47"/>
      <c r="U39" s="47"/>
      <c r="V39" s="47"/>
      <c r="W39" s="47"/>
      <c r="X39" s="47"/>
      <c r="Y39" s="47"/>
      <c r="Z39" s="47"/>
      <c r="AA39" s="47"/>
      <c r="AB39" s="47"/>
      <c r="AC39" s="162"/>
      <c r="AD39" s="47"/>
      <c r="AE39" s="149"/>
      <c r="AF39" s="58"/>
      <c r="AG39" s="47"/>
      <c r="AH39" s="47"/>
      <c r="AI39" s="47"/>
      <c r="AJ39" s="48">
        <f>ROW()</f>
        <v>39</v>
      </c>
      <c r="AK39" s="48" t="b">
        <f t="shared" si="89"/>
        <v>0</v>
      </c>
      <c r="AL39" s="48" t="b">
        <f t="shared" ca="1" si="4"/>
        <v>0</v>
      </c>
      <c r="AM39" s="48" t="b">
        <f t="shared" si="38"/>
        <v>0</v>
      </c>
      <c r="AN39" s="49"/>
      <c r="AO39" s="137" t="e">
        <f t="shared" si="73"/>
        <v>#N/A</v>
      </c>
      <c r="AP39" s="137" t="b">
        <f t="shared" si="39"/>
        <v>0</v>
      </c>
      <c r="AQ39" s="48" t="b">
        <f t="shared" si="40"/>
        <v>0</v>
      </c>
      <c r="AR39" s="49"/>
      <c r="AS39" s="48">
        <f t="shared" si="6"/>
        <v>38</v>
      </c>
      <c r="AT39" s="48">
        <f t="shared" ca="1" si="90"/>
        <v>0</v>
      </c>
      <c r="AU39" s="48">
        <f t="shared" ca="1" si="90"/>
        <v>0</v>
      </c>
      <c r="AV39" s="48">
        <f t="shared" ca="1" si="90"/>
        <v>0</v>
      </c>
      <c r="AW39" s="48">
        <f t="shared" ca="1" si="90"/>
        <v>0</v>
      </c>
      <c r="AX39" s="48">
        <f t="shared" ca="1" si="90"/>
        <v>0</v>
      </c>
      <c r="AY39" s="48">
        <f t="shared" ca="1" si="90"/>
        <v>0</v>
      </c>
      <c r="AZ39" s="48">
        <f t="shared" ca="1" si="90"/>
        <v>0</v>
      </c>
      <c r="BA39" s="48">
        <f t="shared" ca="1" si="90"/>
        <v>0</v>
      </c>
      <c r="BB39" s="48" t="b">
        <f t="shared" ca="1" si="41"/>
        <v>0</v>
      </c>
      <c r="BC39" s="48" t="b">
        <f t="shared" ca="1" si="8"/>
        <v>0</v>
      </c>
      <c r="BD39" s="48" t="b">
        <f t="shared" ca="1" si="9"/>
        <v>0</v>
      </c>
      <c r="BE39" s="48" t="b">
        <f t="shared" ca="1" si="10"/>
        <v>0</v>
      </c>
      <c r="BF39" s="48" t="b">
        <f t="shared" ca="1" si="11"/>
        <v>0</v>
      </c>
      <c r="BG39" s="48" t="b">
        <f t="shared" ca="1" si="12"/>
        <v>0</v>
      </c>
      <c r="BH39" s="48" t="b">
        <f t="shared" ca="1" si="13"/>
        <v>0</v>
      </c>
      <c r="BI39" s="48" t="b">
        <f t="shared" ca="1" si="42"/>
        <v>0</v>
      </c>
      <c r="BJ39" s="48" t="b">
        <f t="shared" ca="1" si="14"/>
        <v>0</v>
      </c>
    </row>
    <row r="40" spans="1:62">
      <c r="A40" s="43"/>
      <c r="B40" s="44"/>
      <c r="C40" s="57"/>
      <c r="D40" s="57"/>
      <c r="E40" s="57"/>
      <c r="F40" s="57"/>
      <c r="G40" s="57"/>
      <c r="H40" s="47"/>
      <c r="I40" s="47"/>
      <c r="J40" s="47"/>
      <c r="K40" s="47"/>
      <c r="L40" s="149"/>
      <c r="M40" s="154"/>
      <c r="N40" s="47"/>
      <c r="O40" s="145" t="str">
        <f t="shared" si="15"/>
        <v/>
      </c>
      <c r="P40" s="149"/>
      <c r="Q40" s="58"/>
      <c r="R40" s="47"/>
      <c r="S40" s="47"/>
      <c r="T40" s="47"/>
      <c r="U40" s="47"/>
      <c r="V40" s="47"/>
      <c r="W40" s="47"/>
      <c r="X40" s="47"/>
      <c r="Y40" s="47"/>
      <c r="Z40" s="47"/>
      <c r="AA40" s="47"/>
      <c r="AB40" s="47"/>
      <c r="AC40" s="162"/>
      <c r="AD40" s="47"/>
      <c r="AE40" s="149"/>
      <c r="AF40" s="58"/>
      <c r="AG40" s="47"/>
      <c r="AH40" s="47"/>
      <c r="AI40" s="47"/>
      <c r="AJ40" s="48">
        <f>ROW()</f>
        <v>40</v>
      </c>
      <c r="AK40" s="48" t="b">
        <f t="shared" si="89"/>
        <v>0</v>
      </c>
      <c r="AL40" s="48" t="b">
        <f t="shared" ca="1" si="4"/>
        <v>0</v>
      </c>
      <c r="AM40" s="48" t="b">
        <f t="shared" si="38"/>
        <v>0</v>
      </c>
      <c r="AN40" s="49"/>
      <c r="AO40" s="137" t="e">
        <f t="shared" si="73"/>
        <v>#N/A</v>
      </c>
      <c r="AP40" s="137" t="b">
        <f t="shared" si="39"/>
        <v>0</v>
      </c>
      <c r="AQ40" s="48" t="b">
        <f t="shared" si="40"/>
        <v>0</v>
      </c>
      <c r="AR40" s="49"/>
      <c r="AS40" s="48">
        <f t="shared" si="6"/>
        <v>39</v>
      </c>
      <c r="AT40" s="48">
        <f t="shared" ca="1" si="90"/>
        <v>0</v>
      </c>
      <c r="AU40" s="48">
        <f t="shared" ca="1" si="90"/>
        <v>0</v>
      </c>
      <c r="AV40" s="48">
        <f t="shared" ca="1" si="90"/>
        <v>0</v>
      </c>
      <c r="AW40" s="48">
        <f t="shared" ca="1" si="90"/>
        <v>0</v>
      </c>
      <c r="AX40" s="48">
        <f t="shared" ca="1" si="90"/>
        <v>0</v>
      </c>
      <c r="AY40" s="48">
        <f t="shared" ca="1" si="90"/>
        <v>0</v>
      </c>
      <c r="AZ40" s="48">
        <f t="shared" ca="1" si="90"/>
        <v>0</v>
      </c>
      <c r="BA40" s="48">
        <f t="shared" ca="1" si="90"/>
        <v>0</v>
      </c>
      <c r="BB40" s="48" t="b">
        <f t="shared" ca="1" si="41"/>
        <v>0</v>
      </c>
      <c r="BC40" s="48" t="b">
        <f t="shared" ca="1" si="8"/>
        <v>0</v>
      </c>
      <c r="BD40" s="48" t="b">
        <f t="shared" ca="1" si="9"/>
        <v>0</v>
      </c>
      <c r="BE40" s="48" t="b">
        <f t="shared" ca="1" si="10"/>
        <v>0</v>
      </c>
      <c r="BF40" s="48" t="b">
        <f t="shared" ca="1" si="11"/>
        <v>0</v>
      </c>
      <c r="BG40" s="48" t="b">
        <f t="shared" ca="1" si="12"/>
        <v>0</v>
      </c>
      <c r="BH40" s="48" t="b">
        <f t="shared" ca="1" si="13"/>
        <v>0</v>
      </c>
      <c r="BI40" s="48" t="b">
        <f t="shared" ca="1" si="42"/>
        <v>0</v>
      </c>
      <c r="BJ40" s="48" t="b">
        <f t="shared" ca="1" si="14"/>
        <v>0</v>
      </c>
    </row>
    <row r="41" spans="1:62">
      <c r="A41" s="43"/>
      <c r="B41" s="44"/>
      <c r="C41" s="57"/>
      <c r="D41" s="57"/>
      <c r="E41" s="57"/>
      <c r="F41" s="57"/>
      <c r="G41" s="57"/>
      <c r="H41" s="47"/>
      <c r="I41" s="47"/>
      <c r="J41" s="47"/>
      <c r="K41" s="47"/>
      <c r="L41" s="149"/>
      <c r="M41" s="154"/>
      <c r="N41" s="47"/>
      <c r="O41" s="145" t="str">
        <f t="shared" si="15"/>
        <v/>
      </c>
      <c r="P41" s="149"/>
      <c r="Q41" s="58"/>
      <c r="R41" s="47"/>
      <c r="S41" s="47"/>
      <c r="T41" s="47"/>
      <c r="U41" s="47"/>
      <c r="V41" s="47"/>
      <c r="W41" s="47"/>
      <c r="X41" s="47"/>
      <c r="Y41" s="47"/>
      <c r="Z41" s="47"/>
      <c r="AA41" s="47"/>
      <c r="AB41" s="47"/>
      <c r="AC41" s="162"/>
      <c r="AD41" s="47"/>
      <c r="AE41" s="149"/>
      <c r="AF41" s="58"/>
      <c r="AG41" s="47"/>
      <c r="AH41" s="47"/>
      <c r="AI41" s="47"/>
      <c r="AJ41" s="48">
        <f>ROW()</f>
        <v>41</v>
      </c>
      <c r="AK41" s="48" t="b">
        <f t="shared" si="89"/>
        <v>0</v>
      </c>
      <c r="AL41" s="48" t="b">
        <f t="shared" ca="1" si="4"/>
        <v>0</v>
      </c>
      <c r="AM41" s="48" t="b">
        <f t="shared" si="38"/>
        <v>0</v>
      </c>
      <c r="AN41" s="49"/>
      <c r="AO41" s="137" t="e">
        <f t="shared" si="73"/>
        <v>#N/A</v>
      </c>
      <c r="AP41" s="137" t="b">
        <f t="shared" si="39"/>
        <v>0</v>
      </c>
      <c r="AQ41" s="48" t="b">
        <f t="shared" si="40"/>
        <v>0</v>
      </c>
      <c r="AR41" s="49"/>
      <c r="AS41" s="48">
        <f t="shared" si="6"/>
        <v>40</v>
      </c>
      <c r="AT41" s="48">
        <f t="shared" ca="1" si="90"/>
        <v>0</v>
      </c>
      <c r="AU41" s="48">
        <f t="shared" ca="1" si="90"/>
        <v>0</v>
      </c>
      <c r="AV41" s="48">
        <f t="shared" ca="1" si="90"/>
        <v>0</v>
      </c>
      <c r="AW41" s="48">
        <f t="shared" ca="1" si="90"/>
        <v>0</v>
      </c>
      <c r="AX41" s="48">
        <f t="shared" ca="1" si="90"/>
        <v>0</v>
      </c>
      <c r="AY41" s="48">
        <f t="shared" ca="1" si="90"/>
        <v>0</v>
      </c>
      <c r="AZ41" s="48">
        <f t="shared" ca="1" si="90"/>
        <v>0</v>
      </c>
      <c r="BA41" s="48">
        <f t="shared" ca="1" si="90"/>
        <v>0</v>
      </c>
      <c r="BB41" s="48" t="b">
        <f t="shared" ca="1" si="41"/>
        <v>0</v>
      </c>
      <c r="BC41" s="48" t="b">
        <f t="shared" ca="1" si="8"/>
        <v>0</v>
      </c>
      <c r="BD41" s="48" t="b">
        <f t="shared" ca="1" si="9"/>
        <v>0</v>
      </c>
      <c r="BE41" s="48" t="b">
        <f t="shared" ca="1" si="10"/>
        <v>0</v>
      </c>
      <c r="BF41" s="48" t="b">
        <f t="shared" ca="1" si="11"/>
        <v>0</v>
      </c>
      <c r="BG41" s="48" t="b">
        <f t="shared" ca="1" si="12"/>
        <v>0</v>
      </c>
      <c r="BH41" s="48" t="b">
        <f t="shared" ca="1" si="13"/>
        <v>0</v>
      </c>
      <c r="BI41" s="48" t="b">
        <f t="shared" ca="1" si="42"/>
        <v>0</v>
      </c>
      <c r="BJ41" s="48" t="b">
        <f t="shared" ca="1" si="14"/>
        <v>0</v>
      </c>
    </row>
    <row r="42" spans="1:62">
      <c r="A42" s="43"/>
      <c r="B42" s="44"/>
      <c r="C42" s="57"/>
      <c r="D42" s="57"/>
      <c r="E42" s="57"/>
      <c r="F42" s="57"/>
      <c r="G42" s="57"/>
      <c r="H42" s="47"/>
      <c r="I42" s="47"/>
      <c r="J42" s="47"/>
      <c r="K42" s="47"/>
      <c r="L42" s="149"/>
      <c r="M42" s="154"/>
      <c r="N42" s="47"/>
      <c r="O42" s="145" t="str">
        <f t="shared" si="15"/>
        <v/>
      </c>
      <c r="P42" s="149"/>
      <c r="Q42" s="58"/>
      <c r="R42" s="47"/>
      <c r="S42" s="47"/>
      <c r="T42" s="47"/>
      <c r="U42" s="47"/>
      <c r="V42" s="47"/>
      <c r="W42" s="47"/>
      <c r="X42" s="47"/>
      <c r="Y42" s="47"/>
      <c r="Z42" s="47"/>
      <c r="AA42" s="47"/>
      <c r="AB42" s="47"/>
      <c r="AC42" s="162"/>
      <c r="AD42" s="47"/>
      <c r="AE42" s="149"/>
      <c r="AF42" s="58"/>
      <c r="AG42" s="47"/>
      <c r="AH42" s="47"/>
      <c r="AI42" s="47"/>
      <c r="AJ42" s="48">
        <f>ROW()</f>
        <v>42</v>
      </c>
      <c r="AK42" s="48" t="b">
        <f t="shared" si="89"/>
        <v>0</v>
      </c>
      <c r="AL42" s="48" t="b">
        <f t="shared" ca="1" si="4"/>
        <v>0</v>
      </c>
      <c r="AM42" s="48" t="b">
        <f t="shared" si="38"/>
        <v>0</v>
      </c>
      <c r="AN42" s="49"/>
      <c r="AO42" s="137" t="e">
        <f t="shared" si="73"/>
        <v>#N/A</v>
      </c>
      <c r="AP42" s="137" t="b">
        <f t="shared" si="39"/>
        <v>0</v>
      </c>
      <c r="AQ42" s="48" t="b">
        <f t="shared" si="40"/>
        <v>0</v>
      </c>
      <c r="AR42" s="49"/>
      <c r="AS42" s="48">
        <f t="shared" si="6"/>
        <v>41</v>
      </c>
      <c r="AT42" s="48">
        <f t="shared" ca="1" si="90"/>
        <v>0</v>
      </c>
      <c r="AU42" s="48">
        <f t="shared" ca="1" si="90"/>
        <v>0</v>
      </c>
      <c r="AV42" s="48">
        <f t="shared" ca="1" si="90"/>
        <v>0</v>
      </c>
      <c r="AW42" s="48">
        <f t="shared" ca="1" si="90"/>
        <v>0</v>
      </c>
      <c r="AX42" s="48">
        <f t="shared" ca="1" si="90"/>
        <v>0</v>
      </c>
      <c r="AY42" s="48">
        <f t="shared" ca="1" si="90"/>
        <v>0</v>
      </c>
      <c r="AZ42" s="48">
        <f t="shared" ca="1" si="90"/>
        <v>0</v>
      </c>
      <c r="BA42" s="48">
        <f t="shared" ca="1" si="90"/>
        <v>0</v>
      </c>
      <c r="BB42" s="48" t="b">
        <f t="shared" ca="1" si="41"/>
        <v>0</v>
      </c>
      <c r="BC42" s="48" t="b">
        <f t="shared" ca="1" si="8"/>
        <v>0</v>
      </c>
      <c r="BD42" s="48" t="b">
        <f t="shared" ca="1" si="9"/>
        <v>0</v>
      </c>
      <c r="BE42" s="48" t="b">
        <f t="shared" ca="1" si="10"/>
        <v>0</v>
      </c>
      <c r="BF42" s="48" t="b">
        <f t="shared" ca="1" si="11"/>
        <v>0</v>
      </c>
      <c r="BG42" s="48" t="b">
        <f t="shared" ca="1" si="12"/>
        <v>0</v>
      </c>
      <c r="BH42" s="48" t="b">
        <f t="shared" ca="1" si="13"/>
        <v>0</v>
      </c>
      <c r="BI42" s="48" t="b">
        <f t="shared" ca="1" si="42"/>
        <v>0</v>
      </c>
      <c r="BJ42" s="48" t="b">
        <f t="shared" ca="1" si="14"/>
        <v>0</v>
      </c>
    </row>
    <row r="43" spans="1:62">
      <c r="A43" s="43"/>
      <c r="B43" s="44"/>
      <c r="C43" s="57"/>
      <c r="D43" s="57"/>
      <c r="E43" s="57"/>
      <c r="F43" s="57"/>
      <c r="G43" s="57"/>
      <c r="H43" s="47"/>
      <c r="I43" s="47"/>
      <c r="J43" s="47"/>
      <c r="K43" s="47"/>
      <c r="L43" s="149"/>
      <c r="M43" s="154"/>
      <c r="N43" s="47"/>
      <c r="O43" s="145" t="str">
        <f t="shared" si="15"/>
        <v/>
      </c>
      <c r="P43" s="149"/>
      <c r="Q43" s="58"/>
      <c r="R43" s="47"/>
      <c r="S43" s="47"/>
      <c r="T43" s="47"/>
      <c r="U43" s="47"/>
      <c r="V43" s="47"/>
      <c r="W43" s="47"/>
      <c r="X43" s="47"/>
      <c r="Y43" s="47"/>
      <c r="Z43" s="47"/>
      <c r="AA43" s="47"/>
      <c r="AB43" s="47"/>
      <c r="AC43" s="162"/>
      <c r="AD43" s="47"/>
      <c r="AE43" s="149"/>
      <c r="AF43" s="58"/>
      <c r="AG43" s="47"/>
      <c r="AH43" s="47"/>
      <c r="AI43" s="47"/>
      <c r="AJ43" s="48">
        <f>ROW()</f>
        <v>43</v>
      </c>
      <c r="AK43" s="48" t="b">
        <f t="shared" si="89"/>
        <v>0</v>
      </c>
      <c r="AL43" s="48" t="b">
        <f t="shared" ca="1" si="4"/>
        <v>0</v>
      </c>
      <c r="AM43" s="48" t="b">
        <f t="shared" si="38"/>
        <v>0</v>
      </c>
      <c r="AN43" s="49"/>
      <c r="AO43" s="137" t="e">
        <f t="shared" si="73"/>
        <v>#N/A</v>
      </c>
      <c r="AP43" s="137" t="b">
        <f t="shared" si="39"/>
        <v>0</v>
      </c>
      <c r="AQ43" s="48" t="b">
        <f t="shared" si="40"/>
        <v>0</v>
      </c>
      <c r="AR43" s="49"/>
      <c r="AS43" s="48">
        <f t="shared" si="6"/>
        <v>42</v>
      </c>
      <c r="AT43" s="48">
        <f t="shared" ca="1" si="90"/>
        <v>0</v>
      </c>
      <c r="AU43" s="48">
        <f t="shared" ca="1" si="90"/>
        <v>0</v>
      </c>
      <c r="AV43" s="48">
        <f t="shared" ca="1" si="90"/>
        <v>0</v>
      </c>
      <c r="AW43" s="48">
        <f t="shared" ca="1" si="90"/>
        <v>0</v>
      </c>
      <c r="AX43" s="48">
        <f t="shared" ca="1" si="90"/>
        <v>0</v>
      </c>
      <c r="AY43" s="48">
        <f t="shared" ca="1" si="90"/>
        <v>0</v>
      </c>
      <c r="AZ43" s="48">
        <f t="shared" ca="1" si="90"/>
        <v>0</v>
      </c>
      <c r="BA43" s="48">
        <f t="shared" ca="1" si="90"/>
        <v>0</v>
      </c>
      <c r="BB43" s="48" t="b">
        <f t="shared" ca="1" si="41"/>
        <v>0</v>
      </c>
      <c r="BC43" s="48" t="b">
        <f t="shared" ca="1" si="8"/>
        <v>0</v>
      </c>
      <c r="BD43" s="48" t="b">
        <f t="shared" ca="1" si="9"/>
        <v>0</v>
      </c>
      <c r="BE43" s="48" t="b">
        <f t="shared" ca="1" si="10"/>
        <v>0</v>
      </c>
      <c r="BF43" s="48" t="b">
        <f t="shared" ca="1" si="11"/>
        <v>0</v>
      </c>
      <c r="BG43" s="48" t="b">
        <f t="shared" ca="1" si="12"/>
        <v>0</v>
      </c>
      <c r="BH43" s="48" t="b">
        <f t="shared" ca="1" si="13"/>
        <v>0</v>
      </c>
      <c r="BI43" s="48" t="b">
        <f t="shared" ca="1" si="42"/>
        <v>0</v>
      </c>
      <c r="BJ43" s="48" t="b">
        <f t="shared" ca="1" si="14"/>
        <v>0</v>
      </c>
    </row>
    <row r="44" spans="1:62">
      <c r="A44" s="43"/>
      <c r="B44" s="44"/>
      <c r="C44" s="57"/>
      <c r="D44" s="57"/>
      <c r="E44" s="57"/>
      <c r="F44" s="57"/>
      <c r="G44" s="57"/>
      <c r="H44" s="47"/>
      <c r="I44" s="47"/>
      <c r="J44" s="47"/>
      <c r="K44" s="47"/>
      <c r="L44" s="149"/>
      <c r="M44" s="154"/>
      <c r="N44" s="47"/>
      <c r="O44" s="145" t="str">
        <f t="shared" si="15"/>
        <v/>
      </c>
      <c r="P44" s="149"/>
      <c r="Q44" s="58"/>
      <c r="R44" s="47"/>
      <c r="S44" s="47"/>
      <c r="T44" s="47"/>
      <c r="U44" s="47"/>
      <c r="V44" s="47"/>
      <c r="W44" s="47"/>
      <c r="X44" s="47"/>
      <c r="Y44" s="47"/>
      <c r="Z44" s="47"/>
      <c r="AA44" s="47"/>
      <c r="AB44" s="47"/>
      <c r="AC44" s="162"/>
      <c r="AD44" s="47"/>
      <c r="AE44" s="149"/>
      <c r="AF44" s="58"/>
      <c r="AG44" s="47"/>
      <c r="AH44" s="47"/>
      <c r="AI44" s="47"/>
      <c r="AJ44" s="48">
        <f>ROW()</f>
        <v>44</v>
      </c>
      <c r="AK44" s="48" t="b">
        <f t="shared" si="89"/>
        <v>0</v>
      </c>
      <c r="AL44" s="48" t="b">
        <f t="shared" ca="1" si="4"/>
        <v>0</v>
      </c>
      <c r="AM44" s="48" t="b">
        <f t="shared" si="38"/>
        <v>0</v>
      </c>
      <c r="AN44" s="49"/>
      <c r="AO44" s="137" t="e">
        <f t="shared" si="73"/>
        <v>#N/A</v>
      </c>
      <c r="AP44" s="137" t="b">
        <f t="shared" si="39"/>
        <v>0</v>
      </c>
      <c r="AQ44" s="48" t="b">
        <f t="shared" si="40"/>
        <v>0</v>
      </c>
      <c r="AR44" s="49"/>
      <c r="AS44" s="48">
        <f t="shared" si="6"/>
        <v>43</v>
      </c>
      <c r="AT44" s="48">
        <f t="shared" ca="1" si="90"/>
        <v>0</v>
      </c>
      <c r="AU44" s="48">
        <f t="shared" ca="1" si="90"/>
        <v>0</v>
      </c>
      <c r="AV44" s="48">
        <f t="shared" ca="1" si="90"/>
        <v>0</v>
      </c>
      <c r="AW44" s="48">
        <f t="shared" ca="1" si="90"/>
        <v>0</v>
      </c>
      <c r="AX44" s="48">
        <f t="shared" ca="1" si="90"/>
        <v>0</v>
      </c>
      <c r="AY44" s="48">
        <f t="shared" ca="1" si="90"/>
        <v>0</v>
      </c>
      <c r="AZ44" s="48">
        <f t="shared" ca="1" si="90"/>
        <v>0</v>
      </c>
      <c r="BA44" s="48">
        <f t="shared" ca="1" si="90"/>
        <v>0</v>
      </c>
      <c r="BB44" s="48" t="b">
        <f t="shared" ca="1" si="41"/>
        <v>0</v>
      </c>
      <c r="BC44" s="48" t="b">
        <f t="shared" ca="1" si="8"/>
        <v>0</v>
      </c>
      <c r="BD44" s="48" t="b">
        <f t="shared" ca="1" si="9"/>
        <v>0</v>
      </c>
      <c r="BE44" s="48" t="b">
        <f t="shared" ca="1" si="10"/>
        <v>0</v>
      </c>
      <c r="BF44" s="48" t="b">
        <f t="shared" ca="1" si="11"/>
        <v>0</v>
      </c>
      <c r="BG44" s="48" t="b">
        <f t="shared" ca="1" si="12"/>
        <v>0</v>
      </c>
      <c r="BH44" s="48" t="b">
        <f t="shared" ca="1" si="13"/>
        <v>0</v>
      </c>
      <c r="BI44" s="48" t="b">
        <f t="shared" ca="1" si="42"/>
        <v>0</v>
      </c>
      <c r="BJ44" s="48" t="b">
        <f t="shared" ca="1" si="14"/>
        <v>0</v>
      </c>
    </row>
    <row r="45" spans="1:62">
      <c r="A45" s="43"/>
      <c r="B45" s="44"/>
      <c r="C45" s="57"/>
      <c r="D45" s="57"/>
      <c r="E45" s="57"/>
      <c r="F45" s="57"/>
      <c r="G45" s="57"/>
      <c r="H45" s="47"/>
      <c r="I45" s="47"/>
      <c r="J45" s="47"/>
      <c r="K45" s="47"/>
      <c r="L45" s="149"/>
      <c r="M45" s="154"/>
      <c r="N45" s="47"/>
      <c r="O45" s="145" t="str">
        <f t="shared" si="15"/>
        <v/>
      </c>
      <c r="P45" s="149"/>
      <c r="Q45" s="58"/>
      <c r="R45" s="47"/>
      <c r="S45" s="47"/>
      <c r="T45" s="47"/>
      <c r="U45" s="47"/>
      <c r="V45" s="47"/>
      <c r="W45" s="47"/>
      <c r="X45" s="47"/>
      <c r="Y45" s="47"/>
      <c r="Z45" s="47"/>
      <c r="AA45" s="47"/>
      <c r="AB45" s="47"/>
      <c r="AC45" s="162"/>
      <c r="AD45" s="47"/>
      <c r="AE45" s="149"/>
      <c r="AF45" s="58"/>
      <c r="AG45" s="47"/>
      <c r="AH45" s="47"/>
      <c r="AI45" s="47"/>
      <c r="AJ45" s="48">
        <f>ROW()</f>
        <v>45</v>
      </c>
      <c r="AK45" s="48" t="b">
        <f t="shared" si="89"/>
        <v>0</v>
      </c>
      <c r="AL45" s="48" t="b">
        <f t="shared" ca="1" si="4"/>
        <v>0</v>
      </c>
      <c r="AM45" s="48" t="b">
        <f t="shared" si="38"/>
        <v>0</v>
      </c>
      <c r="AN45" s="49"/>
      <c r="AO45" s="137" t="e">
        <f t="shared" si="73"/>
        <v>#N/A</v>
      </c>
      <c r="AP45" s="137" t="b">
        <f t="shared" si="39"/>
        <v>0</v>
      </c>
      <c r="AQ45" s="48" t="b">
        <f t="shared" si="40"/>
        <v>0</v>
      </c>
      <c r="AR45" s="49"/>
      <c r="AS45" s="48">
        <f t="shared" si="6"/>
        <v>44</v>
      </c>
      <c r="AT45" s="48">
        <f t="shared" ca="1" si="90"/>
        <v>0</v>
      </c>
      <c r="AU45" s="48">
        <f t="shared" ca="1" si="90"/>
        <v>0</v>
      </c>
      <c r="AV45" s="48">
        <f t="shared" ca="1" si="90"/>
        <v>0</v>
      </c>
      <c r="AW45" s="48">
        <f t="shared" ca="1" si="90"/>
        <v>0</v>
      </c>
      <c r="AX45" s="48">
        <f t="shared" ca="1" si="90"/>
        <v>0</v>
      </c>
      <c r="AY45" s="48">
        <f t="shared" ca="1" si="90"/>
        <v>0</v>
      </c>
      <c r="AZ45" s="48">
        <f t="shared" ca="1" si="90"/>
        <v>0</v>
      </c>
      <c r="BA45" s="48">
        <f t="shared" ca="1" si="90"/>
        <v>0</v>
      </c>
      <c r="BB45" s="48" t="b">
        <f t="shared" ca="1" si="41"/>
        <v>0</v>
      </c>
      <c r="BC45" s="48" t="b">
        <f t="shared" ca="1" si="8"/>
        <v>0</v>
      </c>
      <c r="BD45" s="48" t="b">
        <f t="shared" ca="1" si="9"/>
        <v>0</v>
      </c>
      <c r="BE45" s="48" t="b">
        <f t="shared" ca="1" si="10"/>
        <v>0</v>
      </c>
      <c r="BF45" s="48" t="b">
        <f t="shared" ca="1" si="11"/>
        <v>0</v>
      </c>
      <c r="BG45" s="48" t="b">
        <f t="shared" ca="1" si="12"/>
        <v>0</v>
      </c>
      <c r="BH45" s="48" t="b">
        <f t="shared" ca="1" si="13"/>
        <v>0</v>
      </c>
      <c r="BI45" s="48" t="b">
        <f t="shared" ca="1" si="42"/>
        <v>0</v>
      </c>
      <c r="BJ45" s="48" t="b">
        <f t="shared" ca="1" si="14"/>
        <v>0</v>
      </c>
    </row>
    <row r="46" spans="1:62">
      <c r="A46" s="43"/>
      <c r="B46" s="44"/>
      <c r="C46" s="57"/>
      <c r="D46" s="57"/>
      <c r="E46" s="57"/>
      <c r="F46" s="57"/>
      <c r="G46" s="57"/>
      <c r="H46" s="47"/>
      <c r="I46" s="47"/>
      <c r="J46" s="47"/>
      <c r="K46" s="47"/>
      <c r="L46" s="149"/>
      <c r="M46" s="154"/>
      <c r="N46" s="47"/>
      <c r="O46" s="145" t="str">
        <f t="shared" si="15"/>
        <v/>
      </c>
      <c r="P46" s="149"/>
      <c r="Q46" s="58"/>
      <c r="R46" s="47"/>
      <c r="S46" s="47"/>
      <c r="T46" s="47"/>
      <c r="U46" s="47"/>
      <c r="V46" s="47"/>
      <c r="W46" s="47"/>
      <c r="X46" s="47"/>
      <c r="Y46" s="47"/>
      <c r="Z46" s="47"/>
      <c r="AA46" s="47"/>
      <c r="AB46" s="47"/>
      <c r="AC46" s="162"/>
      <c r="AD46" s="47"/>
      <c r="AE46" s="149"/>
      <c r="AF46" s="58"/>
      <c r="AG46" s="47"/>
      <c r="AH46" s="47"/>
      <c r="AI46" s="47"/>
      <c r="AJ46" s="48">
        <f>ROW()</f>
        <v>46</v>
      </c>
      <c r="AK46" s="48" t="b">
        <f t="shared" si="89"/>
        <v>0</v>
      </c>
      <c r="AL46" s="48" t="b">
        <f t="shared" ca="1" si="4"/>
        <v>0</v>
      </c>
      <c r="AM46" s="48" t="b">
        <f t="shared" si="38"/>
        <v>0</v>
      </c>
      <c r="AN46" s="49"/>
      <c r="AO46" s="137" t="e">
        <f t="shared" si="73"/>
        <v>#N/A</v>
      </c>
      <c r="AP46" s="137" t="b">
        <f t="shared" si="39"/>
        <v>0</v>
      </c>
      <c r="AQ46" s="48" t="b">
        <f t="shared" si="40"/>
        <v>0</v>
      </c>
      <c r="AR46" s="49"/>
      <c r="AS46" s="48">
        <f t="shared" si="6"/>
        <v>45</v>
      </c>
      <c r="AT46" s="48">
        <f t="shared" ca="1" si="90"/>
        <v>0</v>
      </c>
      <c r="AU46" s="48">
        <f t="shared" ca="1" si="90"/>
        <v>0</v>
      </c>
      <c r="AV46" s="48">
        <f t="shared" ca="1" si="90"/>
        <v>0</v>
      </c>
      <c r="AW46" s="48">
        <f t="shared" ca="1" si="90"/>
        <v>0</v>
      </c>
      <c r="AX46" s="48">
        <f t="shared" ca="1" si="90"/>
        <v>0</v>
      </c>
      <c r="AY46" s="48">
        <f t="shared" ca="1" si="90"/>
        <v>0</v>
      </c>
      <c r="AZ46" s="48">
        <f t="shared" ca="1" si="90"/>
        <v>0</v>
      </c>
      <c r="BA46" s="48">
        <f t="shared" ca="1" si="90"/>
        <v>0</v>
      </c>
      <c r="BB46" s="48" t="b">
        <f t="shared" ca="1" si="41"/>
        <v>0</v>
      </c>
      <c r="BC46" s="48" t="b">
        <f t="shared" ca="1" si="8"/>
        <v>0</v>
      </c>
      <c r="BD46" s="48" t="b">
        <f t="shared" ca="1" si="9"/>
        <v>0</v>
      </c>
      <c r="BE46" s="48" t="b">
        <f t="shared" ca="1" si="10"/>
        <v>0</v>
      </c>
      <c r="BF46" s="48" t="b">
        <f t="shared" ca="1" si="11"/>
        <v>0</v>
      </c>
      <c r="BG46" s="48" t="b">
        <f t="shared" ca="1" si="12"/>
        <v>0</v>
      </c>
      <c r="BH46" s="48" t="b">
        <f t="shared" ca="1" si="13"/>
        <v>0</v>
      </c>
      <c r="BI46" s="48" t="b">
        <f t="shared" ca="1" si="42"/>
        <v>0</v>
      </c>
      <c r="BJ46" s="48" t="b">
        <f t="shared" ca="1" si="14"/>
        <v>0</v>
      </c>
    </row>
  </sheetData>
  <autoFilter ref="A5:BJ5"/>
  <mergeCells count="8">
    <mergeCell ref="AS3:BJ3"/>
    <mergeCell ref="AJ3:AM3"/>
    <mergeCell ref="A3:L3"/>
    <mergeCell ref="AK4:AL4"/>
    <mergeCell ref="C4:G4"/>
    <mergeCell ref="Q4:AB4"/>
    <mergeCell ref="AO3:AQ3"/>
    <mergeCell ref="M3:AI3"/>
  </mergeCells>
  <phoneticPr fontId="10" type="noConversion"/>
  <conditionalFormatting sqref="A6:A46">
    <cfRule type="expression" dxfId="50" priority="3" stopIfTrue="1">
      <formula>AND($AK6,NOT($BB6),$AL6)</formula>
    </cfRule>
    <cfRule type="expression" dxfId="49" priority="4" stopIfTrue="1">
      <formula>$BB6</formula>
    </cfRule>
    <cfRule type="expression" dxfId="48" priority="5" stopIfTrue="1">
      <formula>AND($AK6,NOT($BB6),NOT($AL6))</formula>
    </cfRule>
  </conditionalFormatting>
  <conditionalFormatting sqref="B6:B46">
    <cfRule type="expression" dxfId="47" priority="6" stopIfTrue="1">
      <formula>AND(NOT(ISBLANK(B6)),NOT(BC6))</formula>
    </cfRule>
    <cfRule type="expression" dxfId="46" priority="7" stopIfTrue="1">
      <formula>AND(NOT(ISBLANK(B6)),BC6)</formula>
    </cfRule>
  </conditionalFormatting>
  <conditionalFormatting sqref="C6:G46">
    <cfRule type="expression" dxfId="45" priority="8" stopIfTrue="1">
      <formula>AND(NOT(ISBLANK(C6)),NOT(BD6))</formula>
    </cfRule>
    <cfRule type="expression" dxfId="44" priority="9" stopIfTrue="1">
      <formula>AND(NOT(ISBLANK(C6)),BD6,BC6)</formula>
    </cfRule>
    <cfRule type="expression" dxfId="43" priority="10" stopIfTrue="1">
      <formula>AND(ISBLANK(B6),NOT(BC6))</formula>
    </cfRule>
  </conditionalFormatting>
  <conditionalFormatting sqref="H6:H46">
    <cfRule type="expression" dxfId="42" priority="11" stopIfTrue="1">
      <formula>NOT(AK6)</formula>
    </cfRule>
    <cfRule type="expression" dxfId="41" priority="12" stopIfTrue="1">
      <formula>AND(AK6,NOT(ISBLANK(H6)),NOT(H6))</formula>
    </cfRule>
    <cfRule type="expression" dxfId="40" priority="13" stopIfTrue="1">
      <formula>AND(AK6,NOT(ISBLANK(H6)),H6)</formula>
    </cfRule>
  </conditionalFormatting>
  <conditionalFormatting sqref="I6:K46">
    <cfRule type="expression" dxfId="39" priority="14" stopIfTrue="1">
      <formula>NOT($AK6)</formula>
    </cfRule>
    <cfRule type="expression" dxfId="38" priority="15" stopIfTrue="1">
      <formula>AND($AK6,NOT(ISBLANK(I6)),NOT($BI6))</formula>
    </cfRule>
    <cfRule type="expression" dxfId="37" priority="16" stopIfTrue="1">
      <formula>AND($AK6,NOT(ISBLANK(I6)),$BI6)</formula>
    </cfRule>
  </conditionalFormatting>
  <conditionalFormatting sqref="L6:L46">
    <cfRule type="expression" dxfId="36" priority="17" stopIfTrue="1">
      <formula>NOT($AK6)</formula>
    </cfRule>
    <cfRule type="expression" dxfId="35" priority="18" stopIfTrue="1">
      <formula>AND($AK6,NOT(ISBLANK(L6)),NOT($BJ6))</formula>
    </cfRule>
    <cfRule type="expression" dxfId="34" priority="19" stopIfTrue="1">
      <formula>AND($AK6,NOT(ISBLANK(L6)),$BJ6)</formula>
    </cfRule>
  </conditionalFormatting>
  <conditionalFormatting sqref="Q5:AB5">
    <cfRule type="expression" dxfId="33" priority="20" stopIfTrue="1">
      <formula>Q5&lt;&gt;""</formula>
    </cfRule>
  </conditionalFormatting>
  <conditionalFormatting sqref="M6:N46">
    <cfRule type="expression" dxfId="32" priority="21" stopIfTrue="1">
      <formula>NOT($AM6)</formula>
    </cfRule>
    <cfRule type="expression" dxfId="31" priority="22" stopIfTrue="1">
      <formula>AND($AM6,NOT(ISBLANK(M6)))</formula>
    </cfRule>
  </conditionalFormatting>
  <conditionalFormatting sqref="P6:P46">
    <cfRule type="expression" dxfId="30" priority="23" stopIfTrue="1">
      <formula>O6=""</formula>
    </cfRule>
    <cfRule type="expression" dxfId="29" priority="24" stopIfTrue="1">
      <formula>AND(O6&lt;&gt;"",$AP6)</formula>
    </cfRule>
  </conditionalFormatting>
  <conditionalFormatting sqref="AC6:AC46">
    <cfRule type="expression" dxfId="28" priority="25" stopIfTrue="1">
      <formula>NOT($AP6)</formula>
    </cfRule>
    <cfRule type="expression" dxfId="27" priority="26" stopIfTrue="1">
      <formula>AND($AP6,NOT(ISBLANK(AC6)))</formula>
    </cfRule>
  </conditionalFormatting>
  <conditionalFormatting sqref="AE6:AE46">
    <cfRule type="expression" dxfId="26" priority="27" stopIfTrue="1">
      <formula>NOT($AQ6)</formula>
    </cfRule>
    <cfRule type="expression" dxfId="25" priority="28" stopIfTrue="1">
      <formula>AND($AQ6,NOT(ISBLANK(AE6)))</formula>
    </cfRule>
  </conditionalFormatting>
  <conditionalFormatting sqref="AG6:AH46 AI7:AI46">
    <cfRule type="expression" dxfId="24" priority="29" stopIfTrue="1">
      <formula>NOT($AF6)</formula>
    </cfRule>
    <cfRule type="expression" dxfId="23" priority="30" stopIfTrue="1">
      <formula>AND($AF6,NOT(ISBLANK(AG6)))</formula>
    </cfRule>
  </conditionalFormatting>
  <conditionalFormatting sqref="Q6:AB46">
    <cfRule type="expression" dxfId="22" priority="31" stopIfTrue="1">
      <formula>OR(NOT($AP6),NOT(Q$2))</formula>
    </cfRule>
    <cfRule type="expression" dxfId="21" priority="32" stopIfTrue="1">
      <formula>AND($AP6,Q$2,NOT(ISBLANK(Q6)),Q6)</formula>
    </cfRule>
    <cfRule type="expression" dxfId="20" priority="33" stopIfTrue="1">
      <formula>AND($AP6,Q$2,NOT(ISBLANK(Q6)),NOT(Q6))</formula>
    </cfRule>
  </conditionalFormatting>
  <conditionalFormatting sqref="AD6:AD46">
    <cfRule type="expression" dxfId="19" priority="34" stopIfTrue="1">
      <formula>NOT($AQ6)</formula>
    </cfRule>
    <cfRule type="expression" dxfId="18" priority="35" stopIfTrue="1">
      <formula>AND($AQ6,NOT(ISBLANK(AD6)),AD6)</formula>
    </cfRule>
    <cfRule type="expression" dxfId="17" priority="36" stopIfTrue="1">
      <formula>AND($AQ6,NOT(ISBLANK(AD6)),NOT(AD6))</formula>
    </cfRule>
  </conditionalFormatting>
  <conditionalFormatting sqref="AF6:AF46">
    <cfRule type="expression" dxfId="16" priority="37" stopIfTrue="1">
      <formula>NOT($AD6)</formula>
    </cfRule>
    <cfRule type="expression" dxfId="15" priority="38" stopIfTrue="1">
      <formula>AND($AD6,NOT(ISBLANK(AF6)),AF6)</formula>
    </cfRule>
    <cfRule type="expression" dxfId="14" priority="39" stopIfTrue="1">
      <formula>AND($AD6,NOT(ISBLANK(AF6)),NOT(AF6))</formula>
    </cfRule>
  </conditionalFormatting>
  <conditionalFormatting sqref="AI6">
    <cfRule type="expression" dxfId="13" priority="40" stopIfTrue="1">
      <formula>NOT($AF6)</formula>
    </cfRule>
    <cfRule type="expression" dxfId="12" priority="41" stopIfTrue="1">
      <formula>AND($AF6,NOT(ISBLANK(AI6)),AI6)</formula>
    </cfRule>
    <cfRule type="expression" dxfId="11" priority="42" stopIfTrue="1">
      <formula>AND($AF6,NOT(ISBLANK(AI6)),NOT(AI6))</formula>
    </cfRule>
  </conditionalFormatting>
  <conditionalFormatting sqref="O6">
    <cfRule type="expression" dxfId="3" priority="2" stopIfTrue="1">
      <formula>O6&lt;&gt;""</formula>
    </cfRule>
  </conditionalFormatting>
  <conditionalFormatting sqref="O7:O46">
    <cfRule type="expression" dxfId="1" priority="1" stopIfTrue="1">
      <formula>O7&lt;&gt;""</formula>
    </cfRule>
  </conditionalFormatting>
  <dataValidations count="8">
    <dataValidation type="list" allowBlank="1" showInputMessage="1" showErrorMessage="1" sqref="Q6:AB46">
      <formula1>"TRUE, FALSE"</formula1>
    </dataValidation>
    <dataValidation type="list" allowBlank="1" showInputMessage="1" showErrorMessage="1" sqref="K6:K46">
      <formula1>DataName</formula1>
    </dataValidation>
    <dataValidation type="list" allowBlank="1" showInputMessage="1" showErrorMessage="1" sqref="A6:A46">
      <formula1>UseCaseNumber</formula1>
    </dataValidation>
    <dataValidation type="list" allowBlank="1" showInputMessage="1" showErrorMessage="1" sqref="M6:M46">
      <formula1>GuideWordElement</formula1>
    </dataValidation>
    <dataValidation type="list" allowBlank="1" showInputMessage="1" showErrorMessage="1" sqref="N6:N46">
      <formula1>GuideWord</formula1>
    </dataValidation>
    <dataValidation type="list" allowBlank="1" showInputMessage="1" showErrorMessage="1" sqref="AI6:AI46 AF6:AF46 AD6:AD46 H6:H46">
      <formula1>"TRUE,FALSE"</formula1>
    </dataValidation>
    <dataValidation type="list" allowBlank="1" showInputMessage="1" showErrorMessage="1" sqref="I6:I46">
      <formula1>ActorName</formula1>
    </dataValidation>
    <dataValidation type="list" allowBlank="1" showInputMessage="1" showErrorMessage="1" sqref="AH6:AH46">
      <formula1>"High,Medium,Low"</formula1>
    </dataValidation>
  </dataValidation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workbookViewId="0">
      <selection activeCell="A2" sqref="A2:AE2"/>
    </sheetView>
  </sheetViews>
  <sheetFormatPr baseColWidth="10" defaultColWidth="2.28515625" defaultRowHeight="13" x14ac:dyDescent="0"/>
  <cols>
    <col min="1" max="16384" width="2.28515625" style="156"/>
  </cols>
  <sheetData>
    <row r="1" spans="1:31" ht="17" customHeight="1">
      <c r="A1" s="239" t="s">
        <v>18</v>
      </c>
      <c r="B1" s="239"/>
      <c r="C1" s="238"/>
      <c r="D1" s="238"/>
      <c r="E1" s="238"/>
      <c r="F1" s="238"/>
      <c r="G1" s="238"/>
      <c r="H1" s="238"/>
      <c r="I1" s="238"/>
      <c r="J1" s="238"/>
      <c r="K1" s="238"/>
      <c r="L1" s="238"/>
      <c r="M1" s="238"/>
      <c r="N1" s="238"/>
      <c r="O1" s="238"/>
      <c r="P1" s="238"/>
      <c r="Q1" s="238"/>
      <c r="R1" s="238"/>
      <c r="S1" s="238"/>
      <c r="T1" s="238"/>
      <c r="U1" s="238"/>
      <c r="V1" s="238"/>
      <c r="W1" s="238"/>
      <c r="X1" s="238"/>
      <c r="Y1" s="238"/>
      <c r="Z1" s="238"/>
      <c r="AA1" s="238"/>
      <c r="AB1" s="238"/>
      <c r="AC1" s="238"/>
      <c r="AD1" s="238"/>
      <c r="AE1" s="238"/>
    </row>
    <row r="2" spans="1:31" ht="40" customHeight="1">
      <c r="A2" s="237" t="s">
        <v>118</v>
      </c>
      <c r="B2" s="237"/>
      <c r="C2" s="238"/>
      <c r="D2" s="238"/>
      <c r="E2" s="238"/>
      <c r="F2" s="238"/>
      <c r="G2" s="238"/>
      <c r="H2" s="238"/>
      <c r="I2" s="238"/>
      <c r="J2" s="238"/>
      <c r="K2" s="238"/>
      <c r="L2" s="238"/>
      <c r="M2" s="238"/>
      <c r="N2" s="238"/>
      <c r="O2" s="238"/>
      <c r="P2" s="238"/>
      <c r="Q2" s="238"/>
      <c r="R2" s="238"/>
      <c r="S2" s="238"/>
      <c r="T2" s="238"/>
      <c r="U2" s="238"/>
      <c r="V2" s="238"/>
      <c r="W2" s="238"/>
      <c r="X2" s="238"/>
      <c r="Y2" s="238"/>
      <c r="Z2" s="238"/>
      <c r="AA2" s="238"/>
      <c r="AB2" s="238"/>
      <c r="AC2" s="238"/>
      <c r="AD2" s="238"/>
      <c r="AE2" s="238"/>
    </row>
    <row r="3" spans="1:31">
      <c r="A3" s="237"/>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8"/>
      <c r="AB3" s="238"/>
      <c r="AC3" s="238"/>
      <c r="AD3" s="238"/>
      <c r="AE3" s="238"/>
    </row>
    <row r="4" spans="1:31" ht="25" customHeight="1">
      <c r="A4" s="237" t="s">
        <v>39</v>
      </c>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8"/>
      <c r="AB4" s="238"/>
      <c r="AC4" s="238"/>
      <c r="AD4" s="238"/>
      <c r="AE4" s="238"/>
    </row>
    <row r="5" spans="1:31">
      <c r="A5" s="237"/>
      <c r="B5" s="237"/>
      <c r="C5" s="238"/>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row>
    <row r="6" spans="1:31" ht="17" customHeight="1">
      <c r="A6" s="239" t="s">
        <v>42</v>
      </c>
      <c r="B6" s="239"/>
      <c r="C6" s="238"/>
      <c r="D6" s="238"/>
      <c r="E6" s="238"/>
      <c r="F6" s="238"/>
      <c r="G6" s="238"/>
      <c r="H6" s="238"/>
      <c r="I6" s="238"/>
      <c r="J6" s="238"/>
      <c r="K6" s="238"/>
      <c r="L6" s="238"/>
      <c r="M6" s="238"/>
      <c r="N6" s="238"/>
      <c r="O6" s="238"/>
      <c r="P6" s="238"/>
      <c r="Q6" s="238"/>
      <c r="R6" s="238"/>
      <c r="S6" s="238"/>
      <c r="T6" s="238"/>
      <c r="U6" s="238"/>
      <c r="V6" s="238"/>
      <c r="W6" s="238"/>
      <c r="X6" s="238"/>
      <c r="Y6" s="238"/>
      <c r="Z6" s="238"/>
      <c r="AA6" s="238"/>
      <c r="AB6" s="238"/>
      <c r="AC6" s="238"/>
      <c r="AD6" s="238"/>
      <c r="AE6" s="238"/>
    </row>
    <row r="7" spans="1:31" ht="14" customHeight="1">
      <c r="A7" s="237" t="s">
        <v>41</v>
      </c>
      <c r="B7" s="237"/>
      <c r="C7" s="238"/>
      <c r="D7" s="238"/>
      <c r="E7" s="238"/>
      <c r="F7" s="238"/>
      <c r="G7" s="238"/>
      <c r="H7" s="238"/>
      <c r="I7" s="238"/>
      <c r="J7" s="238"/>
      <c r="K7" s="238"/>
      <c r="L7" s="238"/>
      <c r="M7" s="238"/>
      <c r="N7" s="238"/>
      <c r="O7" s="238"/>
      <c r="P7" s="238"/>
      <c r="Q7" s="238"/>
      <c r="R7" s="238"/>
      <c r="S7" s="238"/>
      <c r="T7" s="238"/>
      <c r="U7" s="238"/>
      <c r="V7" s="238"/>
      <c r="W7" s="238"/>
      <c r="X7" s="238"/>
      <c r="Y7" s="238"/>
      <c r="Z7" s="238"/>
      <c r="AA7" s="238"/>
      <c r="AB7" s="238"/>
      <c r="AC7" s="238"/>
      <c r="AD7" s="238"/>
      <c r="AE7" s="238"/>
    </row>
    <row r="8" spans="1:31" ht="221" customHeight="1">
      <c r="A8" s="237" t="s">
        <v>40</v>
      </c>
      <c r="B8" s="237"/>
      <c r="C8" s="238"/>
      <c r="D8" s="238"/>
      <c r="E8" s="238"/>
      <c r="F8" s="238"/>
      <c r="G8" s="238"/>
      <c r="H8" s="238"/>
      <c r="I8" s="238"/>
      <c r="J8" s="238"/>
      <c r="K8" s="238"/>
      <c r="L8" s="238"/>
      <c r="M8" s="238"/>
      <c r="N8" s="238"/>
      <c r="O8" s="238"/>
      <c r="P8" s="238"/>
      <c r="Q8" s="238"/>
      <c r="R8" s="238"/>
      <c r="S8" s="238"/>
      <c r="T8" s="238"/>
      <c r="U8" s="238"/>
      <c r="V8" s="238"/>
      <c r="W8" s="238"/>
      <c r="X8" s="238"/>
      <c r="Y8" s="238"/>
      <c r="Z8" s="238"/>
      <c r="AA8" s="238"/>
      <c r="AB8" s="238"/>
      <c r="AC8" s="238"/>
      <c r="AD8" s="238"/>
      <c r="AE8" s="238"/>
    </row>
  </sheetData>
  <mergeCells count="8">
    <mergeCell ref="A5:AE5"/>
    <mergeCell ref="A6:AE6"/>
    <mergeCell ref="A7:AE7"/>
    <mergeCell ref="A8:AE8"/>
    <mergeCell ref="A1:AE1"/>
    <mergeCell ref="A2:AE2"/>
    <mergeCell ref="A3:AE3"/>
    <mergeCell ref="A4:AE4"/>
  </mergeCells>
  <phoneticPr fontId="10" type="noConversion"/>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3" sqref="A3"/>
    </sheetView>
  </sheetViews>
  <sheetFormatPr baseColWidth="10" defaultRowHeight="13" x14ac:dyDescent="0"/>
  <cols>
    <col min="1" max="1" width="19.85546875" bestFit="1" customWidth="1"/>
    <col min="2" max="2" width="48.42578125" customWidth="1"/>
    <col min="3" max="8" width="3.42578125" bestFit="1" customWidth="1"/>
  </cols>
  <sheetData>
    <row r="1" spans="1:8" ht="16">
      <c r="A1" s="20"/>
      <c r="B1" s="20"/>
      <c r="C1" s="240" t="s">
        <v>260</v>
      </c>
      <c r="D1" s="240"/>
      <c r="E1" s="240"/>
      <c r="F1" s="240"/>
      <c r="G1" s="240"/>
      <c r="H1" s="240"/>
    </row>
    <row r="2" spans="1:8" ht="16">
      <c r="A2" s="14" t="s">
        <v>261</v>
      </c>
      <c r="B2" s="14" t="s">
        <v>241</v>
      </c>
      <c r="C2" s="7" t="s">
        <v>242</v>
      </c>
      <c r="D2" s="7" t="s">
        <v>243</v>
      </c>
      <c r="E2" s="7" t="s">
        <v>244</v>
      </c>
      <c r="F2" s="7" t="s">
        <v>245</v>
      </c>
      <c r="G2" s="7" t="s">
        <v>249</v>
      </c>
      <c r="H2" s="7" t="s">
        <v>250</v>
      </c>
    </row>
    <row r="3" spans="1:8" ht="39">
      <c r="A3" s="3" t="s">
        <v>246</v>
      </c>
      <c r="B3" s="2" t="s">
        <v>274</v>
      </c>
      <c r="C3" s="5" t="b">
        <v>0</v>
      </c>
      <c r="D3" s="5" t="b">
        <v>0</v>
      </c>
      <c r="E3" s="5" t="b">
        <v>0</v>
      </c>
      <c r="F3" s="5" t="b">
        <v>0</v>
      </c>
      <c r="G3" s="5" t="b">
        <v>1</v>
      </c>
      <c r="H3" s="5" t="b">
        <v>1</v>
      </c>
    </row>
    <row r="4" spans="1:8" ht="52">
      <c r="A4" s="3" t="s">
        <v>247</v>
      </c>
      <c r="B4" s="2" t="s">
        <v>275</v>
      </c>
      <c r="C4" s="5" t="b">
        <v>1</v>
      </c>
      <c r="D4" s="5" t="b">
        <v>1</v>
      </c>
      <c r="E4" s="5" t="b">
        <v>1</v>
      </c>
      <c r="F4" s="5" t="b">
        <v>1</v>
      </c>
      <c r="G4" s="5" t="b">
        <v>1</v>
      </c>
      <c r="H4" s="5" t="b">
        <v>1</v>
      </c>
    </row>
    <row r="5" spans="1:8" ht="65">
      <c r="A5" s="3" t="s">
        <v>248</v>
      </c>
      <c r="B5" s="2" t="s">
        <v>190</v>
      </c>
      <c r="C5" s="5" t="b">
        <v>1</v>
      </c>
      <c r="D5" s="5" t="b">
        <v>1</v>
      </c>
      <c r="E5" s="5" t="b">
        <v>1</v>
      </c>
      <c r="F5" s="5" t="b">
        <v>1</v>
      </c>
      <c r="G5" s="5" t="b">
        <v>1</v>
      </c>
      <c r="H5" s="5" t="b">
        <v>1</v>
      </c>
    </row>
  </sheetData>
  <mergeCells count="1">
    <mergeCell ref="C1:H1"/>
  </mergeCells>
  <phoneticPr fontId="10" type="noConversion"/>
  <conditionalFormatting sqref="C3:H5">
    <cfRule type="cellIs" dxfId="10" priority="0" stopIfTrue="1" operator="equal">
      <formula>FALSE</formula>
    </cfRule>
    <cfRule type="cellIs" dxfId="9" priority="1" stopIfTrue="1" operator="equal">
      <formula>TRUE</formula>
    </cfRule>
  </conditionalFormatting>
  <dataValidations count="1">
    <dataValidation type="list" allowBlank="1" showInputMessage="1" showErrorMessage="1" sqref="C3:H5">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3" sqref="A3"/>
    </sheetView>
  </sheetViews>
  <sheetFormatPr baseColWidth="10" defaultRowHeight="13" x14ac:dyDescent="0"/>
  <cols>
    <col min="1" max="1" width="21.5703125" bestFit="1" customWidth="1"/>
    <col min="2" max="2" width="48.42578125" customWidth="1"/>
    <col min="3" max="8" width="3.42578125" bestFit="1" customWidth="1"/>
  </cols>
  <sheetData>
    <row r="1" spans="1:8" ht="16">
      <c r="A1" s="228" t="s">
        <v>262</v>
      </c>
      <c r="B1" s="228"/>
      <c r="C1" s="228" t="s">
        <v>260</v>
      </c>
      <c r="D1" s="228"/>
      <c r="E1" s="228"/>
      <c r="F1" s="228"/>
      <c r="G1" s="228"/>
      <c r="H1" s="228"/>
    </row>
    <row r="2" spans="1:8" ht="16">
      <c r="A2" s="6" t="s">
        <v>261</v>
      </c>
      <c r="B2" s="6" t="s">
        <v>241</v>
      </c>
      <c r="C2" s="7" t="s">
        <v>242</v>
      </c>
      <c r="D2" s="7" t="s">
        <v>243</v>
      </c>
      <c r="E2" s="7" t="s">
        <v>244</v>
      </c>
      <c r="F2" s="7" t="s">
        <v>245</v>
      </c>
      <c r="G2" s="7" t="s">
        <v>249</v>
      </c>
      <c r="H2" s="7" t="s">
        <v>250</v>
      </c>
    </row>
    <row r="3" spans="1:8" ht="39">
      <c r="A3" s="3" t="s">
        <v>191</v>
      </c>
      <c r="B3" s="2" t="s">
        <v>161</v>
      </c>
      <c r="C3" s="5" t="b">
        <v>1</v>
      </c>
      <c r="D3" s="5" t="b">
        <v>1</v>
      </c>
      <c r="E3" s="5" t="b">
        <v>1</v>
      </c>
      <c r="F3" s="5" t="b">
        <v>1</v>
      </c>
      <c r="G3" s="5" t="b">
        <v>0</v>
      </c>
      <c r="H3" s="5" t="b">
        <v>0</v>
      </c>
    </row>
    <row r="4" spans="1:8" ht="39">
      <c r="A4" s="3" t="s">
        <v>162</v>
      </c>
      <c r="B4" s="2" t="s">
        <v>220</v>
      </c>
      <c r="C4" s="5" t="b">
        <v>1</v>
      </c>
      <c r="D4" s="5" t="b">
        <v>1</v>
      </c>
      <c r="E4" s="5" t="b">
        <v>1</v>
      </c>
      <c r="F4" s="5" t="b">
        <v>1</v>
      </c>
      <c r="G4" s="5" t="b">
        <v>1</v>
      </c>
      <c r="H4" s="5" t="b">
        <v>0</v>
      </c>
    </row>
    <row r="5" spans="1:8" ht="26">
      <c r="A5" s="3" t="s">
        <v>318</v>
      </c>
      <c r="B5" s="2" t="s">
        <v>112</v>
      </c>
      <c r="C5" s="5" t="b">
        <v>0</v>
      </c>
      <c r="D5" s="5" t="b">
        <v>1</v>
      </c>
      <c r="E5" s="5" t="b">
        <v>1</v>
      </c>
      <c r="F5" s="5" t="b">
        <v>0</v>
      </c>
      <c r="G5" s="5" t="b">
        <v>0</v>
      </c>
      <c r="H5" s="5" t="b">
        <v>1</v>
      </c>
    </row>
    <row r="6" spans="1:8" ht="26">
      <c r="A6" s="3" t="s">
        <v>113</v>
      </c>
      <c r="B6" s="2" t="s">
        <v>114</v>
      </c>
      <c r="C6" s="5" t="b">
        <v>1</v>
      </c>
      <c r="D6" s="5" t="b">
        <v>1</v>
      </c>
      <c r="E6" s="5" t="b">
        <v>1</v>
      </c>
      <c r="F6" s="5" t="b">
        <v>1</v>
      </c>
      <c r="G6" s="5" t="b">
        <v>0</v>
      </c>
      <c r="H6" s="5" t="b">
        <v>1</v>
      </c>
    </row>
  </sheetData>
  <mergeCells count="2">
    <mergeCell ref="A1:B1"/>
    <mergeCell ref="C1:H1"/>
  </mergeCells>
  <phoneticPr fontId="10" type="noConversion"/>
  <conditionalFormatting sqref="C3:H6">
    <cfRule type="cellIs" dxfId="8" priority="0" stopIfTrue="1" operator="equal">
      <formula>FALSE</formula>
    </cfRule>
    <cfRule type="cellIs" dxfId="7" priority="1" stopIfTrue="1" operator="equal">
      <formula>TRUE</formula>
    </cfRule>
  </conditionalFormatting>
  <dataValidations count="1">
    <dataValidation type="list" allowBlank="1" showInputMessage="1" showErrorMessage="1" sqref="C3:H6">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
    </sheetView>
  </sheetViews>
  <sheetFormatPr baseColWidth="10" defaultRowHeight="13" x14ac:dyDescent="0"/>
  <cols>
    <col min="1" max="1" width="12.7109375" customWidth="1"/>
    <col min="2" max="2" width="3.42578125" bestFit="1" customWidth="1"/>
    <col min="3" max="3" width="31.140625" customWidth="1"/>
  </cols>
  <sheetData>
    <row r="1" spans="1:3" ht="96">
      <c r="A1" s="6" t="s">
        <v>240</v>
      </c>
      <c r="B1" s="8" t="s">
        <v>251</v>
      </c>
      <c r="C1" s="6" t="s">
        <v>352</v>
      </c>
    </row>
    <row r="2" spans="1:3" ht="39">
      <c r="A2" s="3" t="s">
        <v>143</v>
      </c>
      <c r="B2" s="4" t="s">
        <v>242</v>
      </c>
      <c r="C2" s="1" t="s">
        <v>252</v>
      </c>
    </row>
    <row r="3" spans="1:3" ht="52">
      <c r="A3" s="3" t="s">
        <v>230</v>
      </c>
      <c r="B3" s="4" t="s">
        <v>353</v>
      </c>
      <c r="C3" s="1" t="s">
        <v>311</v>
      </c>
    </row>
    <row r="4" spans="1:3" ht="52">
      <c r="A4" s="3" t="s">
        <v>231</v>
      </c>
      <c r="B4" s="4" t="s">
        <v>244</v>
      </c>
      <c r="C4" s="1" t="s">
        <v>319</v>
      </c>
    </row>
    <row r="5" spans="1:3" ht="39">
      <c r="A5" s="3" t="s">
        <v>232</v>
      </c>
      <c r="B5" s="4" t="s">
        <v>354</v>
      </c>
      <c r="C5" s="1" t="s">
        <v>320</v>
      </c>
    </row>
    <row r="6" spans="1:3" ht="52">
      <c r="A6" s="3" t="s">
        <v>233</v>
      </c>
      <c r="B6" s="4" t="s">
        <v>355</v>
      </c>
      <c r="C6" s="1" t="s">
        <v>239</v>
      </c>
    </row>
    <row r="7" spans="1:3" ht="52">
      <c r="A7" s="3" t="s">
        <v>234</v>
      </c>
      <c r="B7" s="4" t="s">
        <v>235</v>
      </c>
      <c r="C7" s="1" t="s">
        <v>259</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baseColWidth="10" defaultRowHeight="13" x14ac:dyDescent="0"/>
  <cols>
    <col min="1" max="1" width="12.7109375" customWidth="1"/>
    <col min="2" max="2" width="3.42578125" customWidth="1"/>
    <col min="3" max="3" width="31.140625" customWidth="1"/>
  </cols>
  <sheetData>
    <row r="1" spans="1:3" ht="61">
      <c r="A1" s="34" t="s">
        <v>240</v>
      </c>
      <c r="B1" s="8" t="s">
        <v>129</v>
      </c>
      <c r="C1" s="34" t="s">
        <v>352</v>
      </c>
    </row>
    <row r="2" spans="1:3">
      <c r="A2" s="3" t="s">
        <v>130</v>
      </c>
      <c r="B2" s="4">
        <v>7</v>
      </c>
      <c r="C2" s="1"/>
    </row>
    <row r="3" spans="1:3">
      <c r="A3" s="3" t="s">
        <v>131</v>
      </c>
      <c r="B3" s="4">
        <v>6</v>
      </c>
      <c r="C3" s="1"/>
    </row>
    <row r="4" spans="1:3">
      <c r="A4" s="3" t="s">
        <v>55</v>
      </c>
      <c r="B4" s="4">
        <v>5</v>
      </c>
      <c r="C4" s="1"/>
    </row>
    <row r="5" spans="1:3">
      <c r="A5" s="3" t="s">
        <v>56</v>
      </c>
      <c r="B5" s="4">
        <v>4</v>
      </c>
      <c r="C5" s="1"/>
    </row>
    <row r="6" spans="1:3">
      <c r="A6" s="3" t="s">
        <v>57</v>
      </c>
      <c r="B6" s="4">
        <v>3</v>
      </c>
      <c r="C6" s="1"/>
    </row>
    <row r="7" spans="1:3">
      <c r="A7" s="3" t="s">
        <v>163</v>
      </c>
      <c r="B7" s="4">
        <v>2</v>
      </c>
      <c r="C7" s="1"/>
    </row>
    <row r="8" spans="1:3">
      <c r="A8" s="3" t="s">
        <v>164</v>
      </c>
      <c r="B8" s="4">
        <v>1</v>
      </c>
      <c r="C8" s="1"/>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4" sqref="H4"/>
    </sheetView>
  </sheetViews>
  <sheetFormatPr baseColWidth="10" defaultRowHeight="13" x14ac:dyDescent="0"/>
  <cols>
    <col min="1" max="1" width="21.5703125" customWidth="1"/>
    <col min="2" max="7" width="3.42578125" customWidth="1"/>
  </cols>
  <sheetData>
    <row r="1" spans="1:7" ht="48" customHeight="1">
      <c r="A1" s="243" t="s">
        <v>93</v>
      </c>
      <c r="B1" s="178" t="s">
        <v>43</v>
      </c>
      <c r="C1" s="179"/>
      <c r="D1" s="180"/>
      <c r="E1" s="178" t="s">
        <v>44</v>
      </c>
      <c r="F1" s="179"/>
      <c r="G1" s="180"/>
    </row>
    <row r="2" spans="1:7" ht="16">
      <c r="A2" s="244"/>
      <c r="B2" s="85" t="s">
        <v>357</v>
      </c>
      <c r="C2" s="85" t="s">
        <v>243</v>
      </c>
      <c r="D2" s="85" t="s">
        <v>355</v>
      </c>
      <c r="E2" s="85" t="s">
        <v>357</v>
      </c>
      <c r="F2" s="85" t="s">
        <v>243</v>
      </c>
      <c r="G2" s="85" t="s">
        <v>355</v>
      </c>
    </row>
    <row r="3" spans="1:7" ht="16">
      <c r="A3" s="191"/>
      <c r="B3" s="85" t="s">
        <v>244</v>
      </c>
      <c r="C3" s="85" t="s">
        <v>77</v>
      </c>
      <c r="D3" s="85" t="s">
        <v>250</v>
      </c>
      <c r="E3" s="85" t="s">
        <v>244</v>
      </c>
      <c r="F3" s="85" t="s">
        <v>77</v>
      </c>
      <c r="G3" s="85" t="s">
        <v>250</v>
      </c>
    </row>
    <row r="4" spans="1:7">
      <c r="A4" s="241" t="s">
        <v>78</v>
      </c>
      <c r="B4" s="5"/>
      <c r="C4" s="5"/>
      <c r="D4" s="5" t="b">
        <v>1</v>
      </c>
      <c r="E4" s="5"/>
      <c r="F4" s="5"/>
      <c r="G4" s="5" t="b">
        <v>1</v>
      </c>
    </row>
    <row r="5" spans="1:7">
      <c r="A5" s="242"/>
      <c r="B5" s="5"/>
      <c r="C5" s="5"/>
      <c r="D5" s="5" t="b">
        <v>1</v>
      </c>
      <c r="E5" s="5"/>
      <c r="F5" s="5"/>
      <c r="G5" s="5" t="b">
        <v>1</v>
      </c>
    </row>
    <row r="6" spans="1:7">
      <c r="A6" s="241" t="s">
        <v>91</v>
      </c>
      <c r="B6" s="5" t="b">
        <v>1</v>
      </c>
      <c r="C6" s="5" t="b">
        <v>1</v>
      </c>
      <c r="D6" s="5" t="b">
        <v>0</v>
      </c>
      <c r="E6" s="5" t="b">
        <v>1</v>
      </c>
      <c r="F6" s="5" t="b">
        <v>1</v>
      </c>
      <c r="G6" s="5" t="b">
        <v>0</v>
      </c>
    </row>
    <row r="7" spans="1:7">
      <c r="A7" s="242"/>
      <c r="B7" s="5" t="b">
        <v>1</v>
      </c>
      <c r="C7" s="5" t="b">
        <v>1</v>
      </c>
      <c r="D7" s="5" t="b">
        <v>0</v>
      </c>
      <c r="E7" s="5" t="b">
        <v>1</v>
      </c>
      <c r="F7" s="5" t="b">
        <v>1</v>
      </c>
      <c r="G7" s="5" t="b">
        <v>0</v>
      </c>
    </row>
    <row r="8" spans="1:7">
      <c r="A8" s="241" t="s">
        <v>92</v>
      </c>
      <c r="B8" s="5" t="b">
        <v>1</v>
      </c>
      <c r="C8" s="5" t="b">
        <v>1</v>
      </c>
      <c r="D8" s="5" t="b">
        <v>0</v>
      </c>
      <c r="E8" s="5" t="b">
        <v>1</v>
      </c>
      <c r="F8" s="5" t="b">
        <v>1</v>
      </c>
      <c r="G8" s="5" t="b">
        <v>0</v>
      </c>
    </row>
    <row r="9" spans="1:7">
      <c r="A9" s="242"/>
      <c r="B9" s="5" t="b">
        <v>1</v>
      </c>
      <c r="C9" s="5" t="b">
        <v>1</v>
      </c>
      <c r="D9" s="5" t="b">
        <v>0</v>
      </c>
      <c r="E9" s="5" t="b">
        <v>0</v>
      </c>
      <c r="F9" s="5" t="b">
        <v>0</v>
      </c>
      <c r="G9" s="5" t="b">
        <v>0</v>
      </c>
    </row>
  </sheetData>
  <mergeCells count="6">
    <mergeCell ref="A8:A9"/>
    <mergeCell ref="B1:D1"/>
    <mergeCell ref="A1:A3"/>
    <mergeCell ref="E1:G1"/>
    <mergeCell ref="A4:A5"/>
    <mergeCell ref="A6:A7"/>
  </mergeCells>
  <phoneticPr fontId="10" type="noConversion"/>
  <conditionalFormatting sqref="B4:G9">
    <cfRule type="cellIs" dxfId="6" priority="0" stopIfTrue="1" operator="equal">
      <formula>FALSE</formula>
    </cfRule>
    <cfRule type="cellIs" dxfId="5" priority="1" stopIfTrue="1" operator="equal">
      <formula>TRUE</formula>
    </cfRule>
  </conditionalFormatting>
  <dataValidations count="1">
    <dataValidation type="list" allowBlank="1" showInputMessage="1" showErrorMessage="1" sqref="B4:G9">
      <formula1>"TRUE,FALSE"</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RowHeight="13" x14ac:dyDescent="0"/>
  <cols>
    <col min="1" max="1" width="17.85546875" customWidth="1"/>
    <col min="2" max="2" width="48.42578125" customWidth="1"/>
  </cols>
  <sheetData>
    <row r="1" spans="1:2" ht="16">
      <c r="A1" s="6" t="s">
        <v>261</v>
      </c>
      <c r="B1" s="6" t="s">
        <v>241</v>
      </c>
    </row>
    <row r="2" spans="1:2" ht="39">
      <c r="A2" s="3" t="s">
        <v>115</v>
      </c>
      <c r="B2" s="2" t="s">
        <v>144</v>
      </c>
    </row>
    <row r="3" spans="1:2" ht="26">
      <c r="A3" s="3" t="s">
        <v>137</v>
      </c>
      <c r="B3" s="2" t="s">
        <v>340</v>
      </c>
    </row>
    <row r="4" spans="1:2" ht="26">
      <c r="A4" s="3" t="s">
        <v>341</v>
      </c>
      <c r="B4" s="2" t="s">
        <v>46</v>
      </c>
    </row>
    <row r="5" spans="1:2" ht="39">
      <c r="A5" s="3" t="s">
        <v>47</v>
      </c>
      <c r="B5" s="2" t="s">
        <v>140</v>
      </c>
    </row>
    <row r="6" spans="1:2">
      <c r="A6" s="3" t="s">
        <v>141</v>
      </c>
      <c r="B6" s="2" t="s">
        <v>142</v>
      </c>
    </row>
  </sheetData>
  <phoneticPr fontId="10"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3" sqref="C3"/>
    </sheetView>
  </sheetViews>
  <sheetFormatPr baseColWidth="10" defaultRowHeight="13" x14ac:dyDescent="0"/>
  <cols>
    <col min="1" max="1" width="3.42578125" customWidth="1"/>
    <col min="3" max="6" width="23.140625" customWidth="1"/>
  </cols>
  <sheetData>
    <row r="1" spans="1:6" ht="16">
      <c r="A1" s="9"/>
      <c r="B1" s="10"/>
      <c r="C1" s="245" t="s">
        <v>145</v>
      </c>
      <c r="D1" s="246"/>
      <c r="E1" s="246"/>
      <c r="F1" s="247"/>
    </row>
    <row r="2" spans="1:6" ht="16">
      <c r="A2" s="11"/>
      <c r="B2" s="12"/>
      <c r="C2" s="13" t="s">
        <v>146</v>
      </c>
      <c r="D2" s="13" t="s">
        <v>147</v>
      </c>
      <c r="E2" s="13" t="s">
        <v>160</v>
      </c>
      <c r="F2" s="13" t="s">
        <v>198</v>
      </c>
    </row>
    <row r="3" spans="1:6" ht="39">
      <c r="A3" s="248" t="s">
        <v>199</v>
      </c>
      <c r="B3" s="3" t="s">
        <v>200</v>
      </c>
      <c r="C3" s="2" t="s">
        <v>51</v>
      </c>
      <c r="D3" s="2" t="s">
        <v>52</v>
      </c>
      <c r="E3" s="2" t="s">
        <v>50</v>
      </c>
      <c r="F3" s="2" t="s">
        <v>105</v>
      </c>
    </row>
    <row r="4" spans="1:6" ht="65">
      <c r="A4" s="249"/>
      <c r="B4" s="3" t="s">
        <v>106</v>
      </c>
      <c r="C4" s="2" t="s">
        <v>38</v>
      </c>
      <c r="D4" s="2" t="s">
        <v>257</v>
      </c>
      <c r="E4" s="2" t="s">
        <v>258</v>
      </c>
      <c r="F4" s="2" t="s">
        <v>173</v>
      </c>
    </row>
    <row r="5" spans="1:6" ht="52">
      <c r="A5" s="249"/>
      <c r="B5" s="3" t="s">
        <v>174</v>
      </c>
      <c r="C5" s="2" t="s">
        <v>175</v>
      </c>
      <c r="D5" s="2" t="s">
        <v>99</v>
      </c>
      <c r="E5" s="2" t="s">
        <v>100</v>
      </c>
      <c r="F5" s="2" t="s">
        <v>103</v>
      </c>
    </row>
    <row r="6" spans="1:6" ht="65">
      <c r="A6" s="249"/>
      <c r="B6" s="3" t="s">
        <v>104</v>
      </c>
      <c r="C6" s="2" t="s">
        <v>102</v>
      </c>
      <c r="D6" s="2" t="s">
        <v>219</v>
      </c>
      <c r="E6" s="2" t="s">
        <v>315</v>
      </c>
      <c r="F6" s="2" t="s">
        <v>316</v>
      </c>
    </row>
    <row r="7" spans="1:6" ht="78">
      <c r="A7" s="249"/>
      <c r="B7" s="3" t="s">
        <v>317</v>
      </c>
      <c r="C7" s="2" t="e">
        <v>#N/A</v>
      </c>
      <c r="D7" s="2" t="s">
        <v>226</v>
      </c>
      <c r="E7" s="2" t="s">
        <v>227</v>
      </c>
      <c r="F7" s="2" t="e">
        <v>#N/A</v>
      </c>
    </row>
    <row r="8" spans="1:6" ht="52">
      <c r="A8" s="249"/>
      <c r="B8" s="3" t="s">
        <v>20</v>
      </c>
      <c r="C8" s="2" t="e">
        <v>#N/A</v>
      </c>
      <c r="D8" s="2" t="s">
        <v>68</v>
      </c>
      <c r="E8" s="2" t="s">
        <v>69</v>
      </c>
      <c r="F8" s="2" t="e">
        <v>#N/A</v>
      </c>
    </row>
    <row r="9" spans="1:6" ht="26">
      <c r="A9" s="249"/>
      <c r="B9" s="3" t="s">
        <v>70</v>
      </c>
      <c r="C9" s="2" t="e">
        <v>#N/A</v>
      </c>
      <c r="D9" s="2" t="s">
        <v>71</v>
      </c>
      <c r="E9" s="2" t="e">
        <v>#N/A</v>
      </c>
      <c r="F9" s="2" t="s">
        <v>228</v>
      </c>
    </row>
    <row r="10" spans="1:6" ht="26">
      <c r="A10" s="250"/>
      <c r="B10" s="3" t="s">
        <v>229</v>
      </c>
      <c r="C10" s="2" t="e">
        <v>#N/A</v>
      </c>
      <c r="D10" s="2" t="s">
        <v>74</v>
      </c>
      <c r="E10" s="2" t="e">
        <v>#N/A</v>
      </c>
      <c r="F10" s="2" t="s">
        <v>75</v>
      </c>
    </row>
    <row r="11" spans="1:6" ht="41" customHeight="1">
      <c r="A11" s="251" t="s">
        <v>76</v>
      </c>
      <c r="B11" s="252"/>
      <c r="C11" s="2" t="s">
        <v>236</v>
      </c>
      <c r="D11" s="2" t="s">
        <v>237</v>
      </c>
      <c r="E11" s="2" t="s">
        <v>238</v>
      </c>
      <c r="F11" s="2" t="s">
        <v>132</v>
      </c>
    </row>
  </sheetData>
  <mergeCells count="3">
    <mergeCell ref="C1:F1"/>
    <mergeCell ref="A3:A10"/>
    <mergeCell ref="A11:B11"/>
  </mergeCells>
  <phoneticPr fontId="10" type="noConversion"/>
  <conditionalFormatting sqref="C3:F11">
    <cfRule type="expression" dxfId="4" priority="0" stopIfTrue="1">
      <formula>ISNA(C3)</formula>
    </cfRule>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System Overview</vt:lpstr>
      <vt:lpstr>Document Index</vt:lpstr>
      <vt:lpstr>Development Team</vt:lpstr>
      <vt:lpstr>Actors</vt:lpstr>
      <vt:lpstr>Data Model</vt:lpstr>
      <vt:lpstr>Intended Actions</vt:lpstr>
      <vt:lpstr>Connections</vt:lpstr>
      <vt:lpstr>Protocols</vt:lpstr>
      <vt:lpstr>Threats</vt:lpstr>
      <vt:lpstr>Security Objectives</vt:lpstr>
      <vt:lpstr>Use Case Index</vt:lpstr>
      <vt:lpstr>Use Case Details</vt:lpstr>
      <vt:lpstr>Help</vt:lpstr>
      <vt:lpstr>Actor Type Reference</vt:lpstr>
      <vt:lpstr>Data Type Reference</vt:lpstr>
      <vt:lpstr>Action Reference</vt:lpstr>
      <vt:lpstr>Network Layer Reference</vt:lpstr>
      <vt:lpstr>Meaningful Threat Reference</vt:lpstr>
      <vt:lpstr>Intended Response Reference</vt:lpstr>
      <vt:lpstr>Guide Word Reference</vt:lpstr>
    </vt:vector>
  </TitlesOfParts>
  <Company>Stach &amp; Liu,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Larcom</dc:creator>
  <cp:lastModifiedBy>Brenda Larcom</cp:lastModifiedBy>
  <cp:lastPrinted>2010-12-04T23:30:33Z</cp:lastPrinted>
  <dcterms:created xsi:type="dcterms:W3CDTF">2010-11-16T22:27:02Z</dcterms:created>
  <dcterms:modified xsi:type="dcterms:W3CDTF">2011-01-14T02:26:35Z</dcterms:modified>
</cp:coreProperties>
</file>