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fixes" sheetId="1" state="visible" r:id="rId2"/>
    <sheet name="classes" sheetId="2" state="visible" r:id="rId3"/>
    <sheet name="properties" sheetId="3" state="visible" r:id="rId4"/>
    <sheet name="Catalogue" sheetId="4" state="visible" r:id="rId5"/>
  </sheets>
  <definedNames>
    <definedName function="false" hidden="false" localSheetId="2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<sst xmlns="http://schemas.openxmlformats.org/spreadsheetml/2006/main" count="708" uniqueCount="417">
  <si>
    <t xml:space="preserve">PREFIX</t>
  </si>
  <si>
    <t xml:space="preserve">owl</t>
  </si>
  <si>
    <t xml:space="preserve">http://www.w3.org/2002/07/owl#</t>
  </si>
  <si>
    <t xml:space="preserve">xml</t>
  </si>
  <si>
    <t xml:space="preserve">http://www.w3.org/XML/1998/namespace</t>
  </si>
  <si>
    <t xml:space="preserve">xsd</t>
  </si>
  <si>
    <t xml:space="preserve">http://www.w3.org/2001/XMLSchema#</t>
  </si>
  <si>
    <t xml:space="preserve">rdfs</t>
  </si>
  <si>
    <t xml:space="preserve">http://www.w3.org/2000/01/rdf-schema#</t>
  </si>
  <si>
    <t xml:space="preserve">shacl-play</t>
  </si>
  <si>
    <t xml:space="preserve">https://shacl-play.sparna.fr/ontology#</t>
  </si>
  <si>
    <t xml:space="preserve">mus</t>
  </si>
  <si>
    <t xml:space="preserve">http://data.doremus.org/ontology#</t>
  </si>
  <si>
    <t xml:space="preserve">efrbroo</t>
  </si>
  <si>
    <t xml:space="preserve">http://erlangen-crm.org/efrbroo/</t>
  </si>
  <si>
    <t xml:space="preserve">ecrm</t>
  </si>
  <si>
    <t xml:space="preserve">http://erlangen-crm.org/current/</t>
  </si>
  <si>
    <t xml:space="preserve">philhar</t>
  </si>
  <si>
    <t xml:space="preserve">http://data.philharmoniedeparis.fr/ontology/partitions#</t>
  </si>
  <si>
    <t xml:space="preserve">philharshapes</t>
  </si>
  <si>
    <t xml:space="preserve">http://data.philharmoniedeparis.fr/shapes/partitions#</t>
  </si>
  <si>
    <t xml:space="preserve">Shapes URI</t>
  </si>
  <si>
    <t xml:space="preserve">http://data.doremus.org/shapes/mus</t>
  </si>
  <si>
    <t xml:space="preserve">rdf:type</t>
  </si>
  <si>
    <t xml:space="preserve">owl:Ontology</t>
  </si>
  <si>
    <t xml:space="preserve">rdfs:label</t>
  </si>
  <si>
    <t xml:space="preserve">FRBR-EP Application Profile</t>
  </si>
  <si>
    <t xml:space="preserve">owl:versionInfo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</si>
  <si>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</si>
  <si>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</si>
  <si>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</si>
  <si>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</si>
  <si>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Textual description of the Shape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</si>
  <si>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</si>
  <si>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</si>
  <si>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</si>
  <si>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</si>
  <si>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</si>
  <si>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</si>
  <si>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</si>
  <si>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</si>
  <si>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</si>
  <si>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 xml:space="preserve">Version</t>
  </si>
  <si>
    <t xml:space="preserve">Color</t>
  </si>
  <si>
    <t xml:space="preserve">URI</t>
  </si>
  <si>
    <t xml:space="preserve">rdf:type(separator=",")</t>
  </si>
  <si>
    <t xml:space="preserve">sh:targetClass</t>
  </si>
  <si>
    <t xml:space="preserve">rdfs:comment@en</t>
  </si>
  <si>
    <t xml:space="preserve">skos:example^^xsd:string</t>
  </si>
  <si>
    <t xml:space="preserve">sh:nodeKind</t>
  </si>
  <si>
    <t xml:space="preserve">foaf:depiction</t>
  </si>
  <si>
    <t xml:space="preserve">sh:pattern^^xsd:string</t>
  </si>
  <si>
    <t xml:space="preserve">sh:closed^^xsd:boolean</t>
  </si>
  <si>
    <t xml:space="preserve">sh:ignoredProperties</t>
  </si>
  <si>
    <t xml:space="preserve">rdfs:label@fr</t>
  </si>
  <si>
    <t xml:space="preserve">rdfs:label@en</t>
  </si>
  <si>
    <t xml:space="preserve">sh:order^^xsd:integer</t>
  </si>
  <si>
    <t xml:space="preserve">skos:editorialNote@en</t>
  </si>
  <si>
    <t xml:space="preserve">shacl-play:color</t>
  </si>
  <si>
    <t xml:space="preserve">efrbroo:F24_Publication_Expression</t>
  </si>
  <si>
    <t xml:space="preserve">sh:NodeShape, rdfs:Class</t>
  </si>
  <si>
    <t xml:space="preserve">sh:IRI</t>
  </si>
  <si>
    <t xml:space="preserve">philharshapes:diagram_Publication_Expression</t>
  </si>
  <si>
    <t xml:space="preserve">^https://ark.philharmoniedeparis.fr/ark:49250/[0-9]*?$</t>
  </si>
  <si>
    <t xml:space="preserve">true</t>
  </si>
  <si>
    <t xml:space="preserve">(rdf:type)</t>
  </si>
  <si>
    <t xml:space="preserve">efrbroo:F30_Publication_Event</t>
  </si>
  <si>
    <t xml:space="preserve">^https://ark.philharmoniedeparis.fr/ark:49250/[0-9]*#event</t>
  </si>
  <si>
    <t xml:space="preserve">ecrm:E7_Activity</t>
  </si>
  <si>
    <t xml:space="preserve">mus:M6_Casting</t>
  </si>
  <si>
    <t xml:space="preserve">mus:M23_Casting_Detail</t>
  </si>
  <si>
    <t xml:space="preserve">mus:M156_Title_Statement</t>
  </si>
  <si>
    <t xml:space="preserve">mus:M157_Statement_of_Responsibility</t>
  </si>
  <si>
    <t xml:space="preserve">ecrm:E35_Title</t>
  </si>
  <si>
    <t xml:space="preserve">mus:M159_Edition_Statement</t>
  </si>
  <si>
    <t xml:space="preserve">mus:M163_Music_Format_Statement</t>
  </si>
  <si>
    <t xml:space="preserve">mus:M160_Publication_Statement</t>
  </si>
  <si>
    <t xml:space="preserve">ecrm:E42_Identifier</t>
  </si>
  <si>
    <t xml:space="preserve">ecrm:E52_Time-Span</t>
  </si>
  <si>
    <t xml:space="preserve">mus:M167_Publication_Expression_Fragment</t>
  </si>
  <si>
    <t xml:space="preserve">References to external controlled vocabularies</t>
  </si>
  <si>
    <t xml:space="preserve">philharshapes:MIMO</t>
  </si>
  <si>
    <t xml:space="preserve">sh:NodeShape</t>
  </si>
  <si>
    <t xml:space="preserve">philharshapes:IAML</t>
  </si>
  <si>
    <t xml:space="preserve">philharshapes:EducationalLevel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</si>
  <si>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</si>
  <si>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</si>
  <si>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</si>
  <si>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</si>
  <si>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</si>
  <si>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</si>
  <si>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</si>
  <si>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</si>
  <si>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</si>
  <si>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</si>
  <si>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</si>
  <si>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</si>
  <si>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Expected class that the values of the predicate/path must have, if only one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</si>
  <si>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</si>
  <si>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</si>
  <si>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</si>
  <si>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</si>
  <si>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</si>
  <si>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</si>
  <si>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</si>
  <si>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Identifier</t>
  </si>
  <si>
    <t xml:space="preserve">Class / Shapes</t>
  </si>
  <si>
    <t xml:space="preserve">Property</t>
  </si>
  <si>
    <t xml:space="preserve">Cardinality</t>
  </si>
  <si>
    <t xml:space="preserve">Range (either a class or a datatype)</t>
  </si>
  <si>
    <t xml:space="preserve">Label</t>
  </si>
  <si>
    <t xml:space="preserve">Usage Note</t>
  </si>
  <si>
    <t xml:space="preserve">Example value</t>
  </si>
  <si>
    <t xml:space="preserve">Questions / Comments (internal, not converted to SHACL)</t>
  </si>
  <si>
    <t xml:space="preserve">^sh:property(separator=",")</t>
  </si>
  <si>
    <t xml:space="preserve">sh:path</t>
  </si>
  <si>
    <t xml:space="preserve">-</t>
  </si>
  <si>
    <t xml:space="preserve">sh:name@en</t>
  </si>
  <si>
    <t xml:space="preserve">sh:description@en</t>
  </si>
  <si>
    <t xml:space="preserve">skos:example@en</t>
  </si>
  <si>
    <t xml:space="preserve">shacl-play:note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</si>
  <si>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</si>
  <si>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</si>
  <si>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</si>
  <si>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</si>
  <si>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</si>
  <si>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</si>
  <si>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</si>
  <si>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</si>
  <si>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</si>
  <si>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</si>
  <si>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</si>
  <si>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</si>
  <si>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Properties on efrbroo:F24_Publication_Expression</t>
  </si>
  <si>
    <t xml:space="preserve">mus:U227_has_content_type</t>
  </si>
  <si>
    <t xml:space="preserve">1..1</t>
  </si>
  <si>
    <t xml:space="preserve">U227 has content type</t>
  </si>
  <si>
    <t xml:space="preserve">Note : valeur cablée en dur, on pourrait la rajouter</t>
  </si>
  <si>
    <t xml:space="preserve">ecrm:P72_has_language</t>
  </si>
  <si>
    <t xml:space="preserve">1..n</t>
  </si>
  <si>
    <t xml:space="preserve">P72 has language</t>
  </si>
  <si>
    <t xml:space="preserve">mus:U170_has_title_statement</t>
  </si>
  <si>
    <t xml:space="preserve">U170 has title statement</t>
  </si>
  <si>
    <t xml:space="preserve">mus:U172_has_statement_of_responsibility_relating_to_title</t>
  </si>
  <si>
    <t xml:space="preserve">U172 has statement of responsibility relating to title</t>
  </si>
  <si>
    <t xml:space="preserve">Note : rare que ce ne soit pas rempli, on met card min à 1 pour l’avoir dans le rapport</t>
  </si>
  <si>
    <t xml:space="preserve">mus:U168_has_parallel_title</t>
  </si>
  <si>
    <t xml:space="preserve">0..1</t>
  </si>
  <si>
    <t xml:space="preserve">U168 has parallel title</t>
  </si>
  <si>
    <t xml:space="preserve">mus:U68_has_variant_title</t>
  </si>
  <si>
    <t xml:space="preserve">0..n</t>
  </si>
  <si>
    <t xml:space="preserve">U68 has variant title</t>
  </si>
  <si>
    <t xml:space="preserve">mus:U176_has_edition_statement</t>
  </si>
  <si>
    <t xml:space="preserve">U176 has edition statement</t>
  </si>
  <si>
    <t xml:space="preserve">mus:U182_has_music_format_statement</t>
  </si>
  <si>
    <t xml:space="preserve">U182 has music format statement</t>
  </si>
  <si>
    <t xml:space="preserve">Note : rare que ce soit répété, mais on laisse max card à 1 pour l’avoir dans le rapport</t>
  </si>
  <si>
    <t xml:space="preserve">mus:U184_has_publication_statement</t>
  </si>
  <si>
    <t xml:space="preserve">U184 has publication statement</t>
  </si>
  <si>
    <t xml:space="preserve">Si pas renseigné, c’est qu’il y a un souci</t>
  </si>
  <si>
    <t xml:space="preserve">mus:U65_has_geographical_context</t>
  </si>
  <si>
    <t xml:space="preserve">U65 has geographical context</t>
  </si>
  <si>
    <t xml:space="preserve">mus:U12_has_genre</t>
  </si>
  <si>
    <t xml:space="preserve">U12 has genre</t>
  </si>
  <si>
    <t xml:space="preserve">mus:U19_is_categorized_as</t>
  </si>
  <si>
    <t xml:space="preserve">U19 is categorized as</t>
  </si>
  <si>
    <t xml:space="preserve">ecrm:P129_is_about</t>
  </si>
  <si>
    <t xml:space="preserve">P129 is about </t>
  </si>
  <si>
    <t xml:space="preserve">ecrm:P3_has_note</t>
  </si>
  <si>
    <t xml:space="preserve">xsd:string</t>
  </si>
  <si>
    <t xml:space="preserve">P3 has note</t>
  </si>
  <si>
    <t xml:space="preserve">ecrm:P1_is_identified_by</t>
  </si>
  <si>
    <t xml:space="preserve">P1 is identified by</t>
  </si>
  <si>
    <t xml:space="preserve">Au moins l’identifiant Aloes</t>
  </si>
  <si>
    <t xml:space="preserve">ecrm:P148_has_component</t>
  </si>
  <si>
    <t xml:space="preserve">P148 has component</t>
  </si>
  <si>
    <t xml:space="preserve">mus:U13_has_casting</t>
  </si>
  <si>
    <t xml:space="preserve">U13 has casting </t>
  </si>
  <si>
    <t xml:space="preserve">Pas forcément de casting quand il y a des sous-parties</t>
  </si>
  <si>
    <t xml:space="preserve">Properties on mus:M167_Publication_Expression_Fragment</t>
  </si>
  <si>
    <t xml:space="preserve">Un seul identifiant pour les sous-parties (pas d’ISMN)</t>
  </si>
  <si>
    <t xml:space="preserve">Normalement c’est obligatoire, on voit dans le rapport</t>
  </si>
  <si>
    <t xml:space="preserve">Properties on efrbroo:F30_Publication_Event</t>
  </si>
  <si>
    <t xml:space="preserve">mus:R24_created</t>
  </si>
  <si>
    <t xml:space="preserve">R24 created</t>
  </si>
  <si>
    <t xml:space="preserve">ecrm:P9_consists_of</t>
  </si>
  <si>
    <t xml:space="preserve">P9 consists of</t>
  </si>
  <si>
    <t xml:space="preserve">ecrm:P4_has_time-span</t>
  </si>
  <si>
    <t xml:space="preserve">P4 has time-span</t>
  </si>
  <si>
    <t xml:space="preserve">Properties on ecrm:E7_Activity</t>
  </si>
  <si>
    <t xml:space="preserve">ecrm:P14_carried_out_by</t>
  </si>
  <si>
    <t xml:space="preserve">P14 carried out by</t>
  </si>
  <si>
    <t xml:space="preserve">mus:U31_had_function</t>
  </si>
  <si>
    <t xml:space="preserve">U31 had function</t>
  </si>
  <si>
    <t xml:space="preserve">S’il n’y a pas de fonction renseignée, c’est une erreur dans les données</t>
  </si>
  <si>
    <t xml:space="preserve">Properties on mus:M6_casting</t>
  </si>
  <si>
    <t xml:space="preserve">mus:U48_foresees_quantity_of_actors</t>
  </si>
  <si>
    <t xml:space="preserve">xsd:integer</t>
  </si>
  <si>
    <t xml:space="preserve">U48 foresees quantity of actors </t>
  </si>
  <si>
    <t xml:space="preserve">E60 Number “3”</t>
  </si>
  <si>
    <t xml:space="preserve">mus:U23_has_casting_detail</t>
  </si>
  <si>
    <t xml:space="preserve">M23 Casting Detail</t>
  </si>
  <si>
    <t xml:space="preserve">Properties on mus:U23_has_casting_detail</t>
  </si>
  <si>
    <t xml:space="preserve">philhar:P1_foresees_use_of_medium_of_performance_instrument</t>
  </si>
  <si>
    <t xml:space="preserve">P1 foresees use of medium of performance instrument</t>
  </si>
  <si>
    <t xml:space="preserve">type = saxophone alto (MIMO)</t>
  </si>
  <si>
    <t xml:space="preserve">philhar:P2_foresees_use_of_medium_of_performance_vocal</t>
  </si>
  <si>
    <t xml:space="preserve">P2 foresees use of medium of performance vocal</t>
  </si>
  <si>
    <t xml:space="preserve">ecrm:P103_was_intended_for</t>
  </si>
  <si>
    <t xml:space="preserve">P103 was intended for</t>
  </si>
  <si>
    <t xml:space="preserve">mus:U90_foresees_creation_or_performance_mode</t>
  </si>
  <si>
    <t xml:space="preserve">U90 foresees creation or performance mode</t>
  </si>
  <si>
    <t xml:space="preserve">mus:U30_foresees_quantity_of_mop</t>
  </si>
  <si>
    <t xml:space="preserve">U30 foresees quantity of mop</t>
  </si>
  <si>
    <t xml:space="preserve">E60 Number “1”</t>
  </si>
  <si>
    <t xml:space="preserve">Pas toujours renseigné (vérifier dans la XSLT)</t>
  </si>
  <si>
    <t xml:space="preserve">mus:U36_foresees_responsibility</t>
  </si>
  <si>
    <t xml:space="preserve">U36 foresees responsibility </t>
  </si>
  <si>
    <t xml:space="preserve">Properties on mus:M156_Title_Statement</t>
  </si>
  <si>
    <t xml:space="preserve">label</t>
  </si>
  <si>
    <t xml:space="preserve">Properties on mus:M157_Statement_of_Responsibility</t>
  </si>
  <si>
    <t xml:space="preserve">Properties on ecrm:E35_Title</t>
  </si>
  <si>
    <t xml:space="preserve">Properties on mus:M159_Edition_Statement</t>
  </si>
  <si>
    <t xml:space="preserve">Properties on mus:M163_Music_Format_Statement</t>
  </si>
  <si>
    <t xml:space="preserve">Properties on mus:M160_Publication_Statement</t>
  </si>
  <si>
    <t xml:space="preserve">Properties on ecrm:E42_Identifier</t>
  </si>
  <si>
    <t xml:space="preserve">ecrm:P2_has_type</t>
  </si>
  <si>
    <t xml:space="preserve">P2 has type</t>
  </si>
  <si>
    <t xml:space="preserve">Properties on ecrm:E52_Time-Span</t>
  </si>
  <si>
    <t xml:space="preserve">ecrm:P82_at_some_time_within</t>
  </si>
  <si>
    <t xml:space="preserve">xsd:gYear</t>
  </si>
  <si>
    <t xml:space="preserve">Properties on MIMO</t>
  </si>
  <si>
    <t xml:space="preserve">skos:prefLabel</t>
  </si>
  <si>
    <t xml:space="preserve">Properties on IAML</t>
  </si>
  <si>
    <t xml:space="preserve">Properties on EducationalLevel</t>
  </si>
  <si>
    <t xml:space="preserve">datatype</t>
  </si>
  <si>
    <t xml:space="preserve">Color PlantUml</t>
  </si>
  <si>
    <t xml:space="preserve">owl:rational</t>
  </si>
  <si>
    <t xml:space="preserve">AliceBlue</t>
  </si>
  <si>
    <t xml:space="preserve">owl:real</t>
  </si>
  <si>
    <t xml:space="preserve">AntiqueWhite</t>
  </si>
  <si>
    <t xml:space="preserve">rdf:PlainLiteral</t>
  </si>
  <si>
    <t xml:space="preserve">Aqua</t>
  </si>
  <si>
    <t xml:space="preserve">rdf:XMLLiteral</t>
  </si>
  <si>
    <t xml:space="preserve">Aquamarine</t>
  </si>
  <si>
    <t xml:space="preserve">rdfs:Literal</t>
  </si>
  <si>
    <t xml:space="preserve">Azure</t>
  </si>
  <si>
    <t xml:space="preserve">xsd:anyURI</t>
  </si>
  <si>
    <t xml:space="preserve">Beige</t>
  </si>
  <si>
    <t xml:space="preserve">xsd:base64Binary</t>
  </si>
  <si>
    <t xml:space="preserve">Bisque</t>
  </si>
  <si>
    <t xml:space="preserve">xsd:boolean</t>
  </si>
  <si>
    <t xml:space="preserve">Black</t>
  </si>
  <si>
    <t xml:space="preserve">xsd:byte</t>
  </si>
  <si>
    <t xml:space="preserve">BlanchedAlmond</t>
  </si>
  <si>
    <t xml:space="preserve">xsd:dateTime</t>
  </si>
  <si>
    <t xml:space="preserve">Blue</t>
  </si>
  <si>
    <t xml:space="preserve">xsd:dateTimeStamp</t>
  </si>
  <si>
    <t xml:space="preserve">BlueViolet</t>
  </si>
  <si>
    <t xml:space="preserve">xsd:decimal</t>
  </si>
  <si>
    <t xml:space="preserve">Brown</t>
  </si>
  <si>
    <t xml:space="preserve">xsd:double</t>
  </si>
  <si>
    <t xml:space="preserve">BurlyWood</t>
  </si>
  <si>
    <t xml:space="preserve">xsd:float</t>
  </si>
  <si>
    <t xml:space="preserve">CadetBlue</t>
  </si>
  <si>
    <t xml:space="preserve">xsd:hexBinary</t>
  </si>
  <si>
    <t xml:space="preserve">Chartreuse</t>
  </si>
  <si>
    <t xml:space="preserve">xsd:int</t>
  </si>
  <si>
    <t xml:space="preserve">Chocolate</t>
  </si>
  <si>
    <t xml:space="preserve">Coral</t>
  </si>
  <si>
    <t xml:space="preserve">xsd:language</t>
  </si>
  <si>
    <t xml:space="preserve">CornflowerBlue</t>
  </si>
  <si>
    <t xml:space="preserve">xsd:long</t>
  </si>
  <si>
    <t xml:space="preserve">Cornsilk</t>
  </si>
  <si>
    <t xml:space="preserve">xsd:Name</t>
  </si>
  <si>
    <t xml:space="preserve">Crimson</t>
  </si>
  <si>
    <t xml:space="preserve">xsd:NCName</t>
  </si>
  <si>
    <t xml:space="preserve">Cyan</t>
  </si>
  <si>
    <t xml:space="preserve">xsd:negativeInteger</t>
  </si>
  <si>
    <t xml:space="preserve">DarkBlue</t>
  </si>
  <si>
    <t xml:space="preserve">xsd:NMTOKEN</t>
  </si>
  <si>
    <t xml:space="preserve">DarkCyan</t>
  </si>
  <si>
    <t xml:space="preserve">xsd:nonNegativeInteger</t>
  </si>
  <si>
    <t xml:space="preserve">DarkGoldenRod</t>
  </si>
  <si>
    <t xml:space="preserve">xsd:nonPositiveInteger</t>
  </si>
  <si>
    <t xml:space="preserve">DarkGray</t>
  </si>
  <si>
    <t xml:space="preserve">xsd:normalizedString</t>
  </si>
  <si>
    <t xml:space="preserve">DarkGreen</t>
  </si>
  <si>
    <t xml:space="preserve">xsd:positiveInteger</t>
  </si>
  <si>
    <t xml:space="preserve">DarkGrey</t>
  </si>
  <si>
    <t xml:space="preserve">xsd:short</t>
  </si>
  <si>
    <t xml:space="preserve">DarkKhaki</t>
  </si>
  <si>
    <t xml:space="preserve">DarkMagenta</t>
  </si>
  <si>
    <t xml:space="preserve">xsd:token</t>
  </si>
  <si>
    <t xml:space="preserve">DarkOliveGreen</t>
  </si>
  <si>
    <t xml:space="preserve">xsd:unsignedByte</t>
  </si>
  <si>
    <t xml:space="preserve">DarkOrchid</t>
  </si>
  <si>
    <t xml:space="preserve">xsd:unsignedInt</t>
  </si>
  <si>
    <t xml:space="preserve">DarkRed</t>
  </si>
  <si>
    <t xml:space="preserve">xsd:unsignedLong</t>
  </si>
  <si>
    <t xml:space="preserve">DarkSalmon</t>
  </si>
  <si>
    <t xml:space="preserve">xsd:unsignedShort</t>
  </si>
  <si>
    <t xml:space="preserve">DarkSeaGreen</t>
  </si>
  <si>
    <t xml:space="preserve">rdf:langString</t>
  </si>
  <si>
    <t xml:space="preserve">DarkSlateBlue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</si>
  <si>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</si>
  <si>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</si>
  <si>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</si>
  <si>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</si>
  <si>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Darkorange</t>
  </si>
  <si>
    <t xml:space="preserve">DeepPink</t>
  </si>
  <si>
    <t xml:space="preserve">DeepSkyBlue</t>
  </si>
  <si>
    <t xml:space="preserve">DimGray</t>
  </si>
  <si>
    <t xml:space="preserve">DimGrey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</si>
  <si>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</si>
  <si>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</si>
  <si>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</si>
  <si>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</si>
  <si>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Fuchsia</t>
  </si>
  <si>
    <t xml:space="preserve">Gainsboro</t>
  </si>
  <si>
    <t xml:space="preserve">GhostWhite</t>
  </si>
  <si>
    <t xml:space="preserve">Gold</t>
  </si>
  <si>
    <t xml:space="preserve">GoldenRod</t>
  </si>
  <si>
    <t xml:space="preserve">Gray</t>
  </si>
  <si>
    <t xml:space="preserve">Green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</si>
  <si>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</si>
  <si>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</si>
  <si>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</si>
  <si>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</si>
  <si>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</si>
  <si>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</si>
  <si>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</si>
  <si>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</si>
  <si>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</si>
  <si>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</si>
  <si>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LawnGreen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</si>
  <si>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</si>
  <si>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</si>
  <si>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</si>
  <si>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</si>
  <si>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</si>
  <si>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</si>
  <si>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</si>
  <si>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</si>
  <si>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LightPink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</si>
  <si>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</si>
  <si>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</si>
  <si>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</si>
  <si>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</si>
  <si>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</si>
  <si>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</si>
  <si>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</si>
  <si>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</si>
  <si>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LimeGreen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</si>
  <si>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</si>
  <si>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</si>
  <si>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</si>
  <si>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</si>
  <si>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</si>
  <si>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</si>
  <si>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</si>
  <si>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</si>
  <si>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MediumSlateBlue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</si>
  <si>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</si>
  <si>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</si>
  <si>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</si>
  <si>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</si>
  <si>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</si>
  <si>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</si>
  <si>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</si>
  <si>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NavajoWhite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</si>
  <si>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</si>
  <si>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</si>
  <si>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</si>
  <si>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</si>
  <si>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</si>
  <si>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OrangeRed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</si>
  <si>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</si>
  <si>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</si>
  <si>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</si>
  <si>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</si>
  <si>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PaleVioletRed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</si>
  <si>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</si>
  <si>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</si>
  <si>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</si>
  <si>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</si>
  <si>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</si>
  <si>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</si>
  <si>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</si>
  <si>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Red</t>
  </si>
  <si>
    <t xml:space="preserve">RosyBrown</t>
  </si>
  <si>
    <t xml:space="preserve">RoyalBlue</t>
  </si>
  <si>
    <t xml:space="preserve">SaddleBrown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</si>
  <si>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</si>
  <si>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</si>
  <si>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</si>
  <si>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</si>
  <si>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</si>
  <si>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</si>
  <si>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</si>
  <si>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</si>
  <si>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</si>
  <si>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</si>
  <si>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Snow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</si>
  <si>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</si>
  <si>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</si>
  <si>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</si>
  <si>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</si>
  <si>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</si>
  <si>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</si>
  <si>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</si>
  <si>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</si>
  <si>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</si>
  <si>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</si>
  <si>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</si>
  <si>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</t>
  </si>
  <si>
    <t xml:space="preserve">YellowGreen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</si>
</sst>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General"/>
    <numFmt numFmtId="167" formatCode="0.0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0"/>
      <charset val="1"/>
    </font>
    <font>
      <sz val="11"/>
      <color rgb="FF9C57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9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9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EEEEEE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EEEEE"/>
      </patternFill>
    </fill>
    <fill>
      <patternFill patternType="solid">
        <fgColor rgb="FFB9CDE5"/>
        <bgColor rgb="FFB4C7DC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B4C7DC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95B3D7"/>
        <bgColor rgb="FFB2B2B2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AFD095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B4C7DC"/>
      </patternFill>
    </fill>
    <fill>
      <patternFill patternType="solid">
        <fgColor rgb="FFFAC090"/>
        <bgColor rgb="FFE6B9B8"/>
      </patternFill>
    </fill>
    <fill>
      <patternFill patternType="solid">
        <fgColor rgb="FFFFFFCC"/>
        <bgColor rgb="FFEBF1DE"/>
      </patternFill>
    </fill>
    <fill>
      <patternFill patternType="solid">
        <fgColor rgb="FFFFEB9C"/>
        <bgColor rgb="FFFCD5B5"/>
      </patternFill>
    </fill>
    <fill>
      <patternFill patternType="solid">
        <fgColor rgb="FFB4C7DC"/>
        <bgColor rgb="FFB9CDE5"/>
      </patternFill>
    </fill>
    <fill>
      <patternFill patternType="solid">
        <fgColor rgb="FFAFD095"/>
        <bgColor rgb="FFC3D69B"/>
      </patternFill>
    </fill>
    <fill>
      <patternFill patternType="solid">
        <fgColor rgb="FF729FCF"/>
        <bgColor rgb="FF95B3D7"/>
      </patternFill>
    </fill>
    <fill>
      <patternFill patternType="solid">
        <fgColor rgb="FFEEEEEE"/>
        <bgColor rgb="FFEBF1DE"/>
      </patternFill>
    </fill>
    <fill>
      <patternFill patternType="solid">
        <fgColor rgb="FFFFFF00"/>
        <bgColor rgb="FFFFEB9C"/>
      </patternFill>
    </fill>
    <fill>
      <patternFill patternType="solid">
        <fgColor rgb="FFE46C0A"/>
        <bgColor rgb="FF9C57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8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7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7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8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2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2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5" borderId="0" xfId="66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25" borderId="2" xfId="66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9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8" fillId="25" borderId="0" xfId="66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20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20" fillId="25" borderId="2" xfId="6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0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68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1"/>
    <cellStyle name="20 % - Accent2 2" xfId="22"/>
    <cellStyle name="20 % - Accent3 2" xfId="23"/>
    <cellStyle name="20 % - Accent4 2" xfId="24"/>
    <cellStyle name="20 % - Accent5 2" xfId="25"/>
    <cellStyle name="20 % - Accent6 2" xfId="26"/>
    <cellStyle name="40 % - Accent1 2" xfId="27"/>
    <cellStyle name="40 % - Accent2 2" xfId="28"/>
    <cellStyle name="40 % - Accent3 2" xfId="29"/>
    <cellStyle name="40 % - Accent4 2" xfId="30"/>
    <cellStyle name="40 % - Accent5 2" xfId="31"/>
    <cellStyle name="40 % - Accent6 2" xfId="32"/>
    <cellStyle name="60 % - Accent1 2" xfId="33"/>
    <cellStyle name="60 % - Accent1 3" xfId="34"/>
    <cellStyle name="60 % - Accent1 4" xfId="35"/>
    <cellStyle name="60 % - Accent2 2" xfId="36"/>
    <cellStyle name="60 % - Accent2 3" xfId="37"/>
    <cellStyle name="60 % - Accent2 4" xfId="38"/>
    <cellStyle name="60 % - Accent3 2" xfId="39"/>
    <cellStyle name="60 % - Accent3 3" xfId="40"/>
    <cellStyle name="60 % - Accent3 4" xfId="41"/>
    <cellStyle name="60 % - Accent4 2" xfId="42"/>
    <cellStyle name="60 % - Accent4 3" xfId="43"/>
    <cellStyle name="60 % - Accent4 4" xfId="44"/>
    <cellStyle name="60 % - Accent5 2" xfId="45"/>
    <cellStyle name="60 % - Accent5 3" xfId="46"/>
    <cellStyle name="60 % - Accent5 4" xfId="47"/>
    <cellStyle name="60 % - Accent6 2" xfId="48"/>
    <cellStyle name="60 % - Accent6 3" xfId="49"/>
    <cellStyle name="60 % - Accent6 4" xfId="50"/>
    <cellStyle name="Commentaire 2" xfId="51"/>
    <cellStyle name="Commentaire 3" xfId="52"/>
    <cellStyle name="Commentaire 4" xfId="53"/>
    <cellStyle name="Lien hypertexte 2" xfId="54"/>
    <cellStyle name="Lien hypertexte 2 2" xfId="55"/>
    <cellStyle name="Milliers 2" xfId="56"/>
    <cellStyle name="Milliers 2 2" xfId="57"/>
    <cellStyle name="Milliers 2 2 2" xfId="58"/>
    <cellStyle name="Milliers 2 3" xfId="59"/>
    <cellStyle name="Milliers 2 3 2" xfId="60"/>
    <cellStyle name="Milliers 2 4" xfId="61"/>
    <cellStyle name="Milliers 3" xfId="62"/>
    <cellStyle name="Milliers 3 2" xfId="63"/>
    <cellStyle name="Neutre 2" xfId="64"/>
    <cellStyle name="Neutre 3" xfId="65"/>
    <cellStyle name="Normal 2" xfId="66"/>
    <cellStyle name="Normal 2 2" xfId="67"/>
    <cellStyle name="Normal 2 2 2" xfId="68"/>
    <cellStyle name="Normal 2 3" xfId="69"/>
    <cellStyle name="Normal 2 3 2" xfId="70"/>
    <cellStyle name="Normal 2 4" xfId="71"/>
    <cellStyle name="Normal 3" xfId="72"/>
    <cellStyle name="Normal 3 2" xfId="73"/>
    <cellStyle name="Normal 4" xfId="74"/>
    <cellStyle name="Normal 5" xfId="75"/>
    <cellStyle name="Normal 5 2" xfId="76"/>
    <cellStyle name="Normal 6" xfId="77"/>
    <cellStyle name="Normal 7" xfId="78"/>
    <cellStyle name="Normal 8" xfId="79"/>
    <cellStyle name="Normal 9" xfId="80"/>
    <cellStyle name="Titre 2" xfId="81"/>
    <cellStyle name="Titre 3" xfId="8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EEEEE"/>
      <rgbColor rgb="FF800000"/>
      <rgbColor rgb="FF008000"/>
      <rgbColor rgb="FF000080"/>
      <rgbColor rgb="FFF2DCDB"/>
      <rgbColor rgb="FF800080"/>
      <rgbColor rgb="FF008080"/>
      <rgbColor rgb="FFCCC1DA"/>
      <rgbColor rgb="FF729FCF"/>
      <rgbColor rgb="FF95B3D7"/>
      <rgbColor rgb="FF993366"/>
      <rgbColor rgb="FFFFFFCC"/>
      <rgbColor rgb="FFDBEEF4"/>
      <rgbColor rgb="FF660066"/>
      <rgbColor rgb="FFD99694"/>
      <rgbColor rgb="FF0066CC"/>
      <rgbColor rgb="FFB9CDE5"/>
      <rgbColor rgb="FF000080"/>
      <rgbColor rgb="FFFF00FF"/>
      <rgbColor rgb="FFC3D69B"/>
      <rgbColor rgb="FFFDEADA"/>
      <rgbColor rgb="FF800080"/>
      <rgbColor rgb="FF800000"/>
      <rgbColor rgb="FF008080"/>
      <rgbColor rgb="FF0000FF"/>
      <rgbColor rgb="FF00CCFF"/>
      <rgbColor rgb="FFDCE6F2"/>
      <rgbColor rgb="FFEBF1DE"/>
      <rgbColor rgb="FFFFEB9C"/>
      <rgbColor rgb="FF93CDDD"/>
      <rgbColor rgb="FFE6B9B8"/>
      <rgbColor rgb="FFB3A2C7"/>
      <rgbColor rgb="FFFAC090"/>
      <rgbColor rgb="FF3366FF"/>
      <rgbColor rgb="FFB4C7DC"/>
      <rgbColor rgb="FFAFD095"/>
      <rgbColor rgb="FFFCD5B5"/>
      <rgbColor rgb="FFD7E4BD"/>
      <rgbColor rgb="FFE46C0A"/>
      <rgbColor rgb="FFE6E0EC"/>
      <rgbColor rgb="FFB2B2B2"/>
      <rgbColor rgb="FF003366"/>
      <rgbColor rgb="FFB7DEE8"/>
      <rgbColor rgb="FF003300"/>
      <rgbColor rgb="FF333300"/>
      <rgbColor rgb="FF9C57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3.org/2002/07/owl" TargetMode="External"/><Relationship Id="rId2" Type="http://schemas.openxmlformats.org/officeDocument/2006/relationships/hyperlink" Target="https://shacl-play.sparna.fr/ontology" TargetMode="External"/><Relationship Id="rId3" Type="http://schemas.openxmlformats.org/officeDocument/2006/relationships/hyperlink" Target="http://data.doremus.org/ontology" TargetMode="External"/><Relationship Id="rId4" Type="http://schemas.openxmlformats.org/officeDocument/2006/relationships/hyperlink" Target="http://erlangen-crm.org/efrbroo/" TargetMode="External"/><Relationship Id="rId5" Type="http://schemas.openxmlformats.org/officeDocument/2006/relationships/hyperlink" Target="http://erlangen-crm.org/curren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comment@en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s://data.doremus.org/ontolog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1" sqref="G28 B10"/>
    </sheetView>
  </sheetViews>
  <sheetFormatPr defaultColWidth="10.78515625" defaultRowHeight="12.5" zeroHeight="false" outlineLevelRow="0" outlineLevelCol="0"/>
  <cols>
    <col collapsed="false" customWidth="true" hidden="false" outlineLevel="0" max="2" min="2" style="0" width="35.09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2" t="s">
        <v>2</v>
      </c>
      <c r="G1" s="3"/>
    </row>
    <row r="2" customFormat="false" ht="14" hidden="false" customHeight="true" outlineLevel="0" collapsed="false">
      <c r="A2" s="0" t="s">
        <v>0</v>
      </c>
      <c r="B2" s="1" t="s">
        <v>3</v>
      </c>
      <c r="C2" s="2" t="s">
        <v>4</v>
      </c>
      <c r="G2" s="3"/>
    </row>
    <row r="3" customFormat="false" ht="14.25" hidden="false" customHeight="false" outlineLevel="0" collapsed="false">
      <c r="A3" s="0" t="s">
        <v>0</v>
      </c>
      <c r="B3" s="1" t="s">
        <v>5</v>
      </c>
      <c r="C3" s="2" t="s">
        <v>6</v>
      </c>
      <c r="G3" s="3"/>
    </row>
    <row r="4" customFormat="false" ht="14.25" hidden="false" customHeight="false" outlineLevel="0" collapsed="false">
      <c r="A4" s="0" t="s">
        <v>0</v>
      </c>
      <c r="B4" s="1" t="s">
        <v>7</v>
      </c>
      <c r="C4" s="2" t="s">
        <v>8</v>
      </c>
      <c r="G4" s="3"/>
    </row>
    <row r="5" customFormat="false" ht="12.5" hidden="false" customHeight="false" outlineLevel="0" collapsed="false">
      <c r="A5" s="0" t="s">
        <v>0</v>
      </c>
      <c r="B5" s="0" t="s">
        <v>9</v>
      </c>
      <c r="C5" s="2" t="s">
        <v>10</v>
      </c>
    </row>
    <row r="6" customFormat="false" ht="12.5" hidden="false" customHeight="false" outlineLevel="0" collapsed="false">
      <c r="A6" s="0" t="s">
        <v>0</v>
      </c>
      <c r="B6" s="0" t="s">
        <v>11</v>
      </c>
      <c r="C6" s="2" t="s">
        <v>12</v>
      </c>
    </row>
    <row r="7" customFormat="false" ht="12.5" hidden="false" customHeight="false" outlineLevel="0" collapsed="false">
      <c r="A7" s="0" t="s">
        <v>0</v>
      </c>
      <c r="B7" s="0" t="s">
        <v>13</v>
      </c>
      <c r="C7" s="2" t="s">
        <v>14</v>
      </c>
    </row>
    <row r="8" customFormat="false" ht="12.5" hidden="false" customHeight="false" outlineLevel="0" collapsed="false">
      <c r="A8" s="0" t="s">
        <v>0</v>
      </c>
      <c r="B8" s="0" t="s">
        <v>15</v>
      </c>
      <c r="C8" s="2" t="s">
        <v>16</v>
      </c>
    </row>
    <row r="9" customFormat="false" ht="12.8" hidden="false" customHeight="false" outlineLevel="0" collapsed="false">
      <c r="A9" s="0" t="s">
        <v>0</v>
      </c>
      <c r="B9" s="0" t="s">
        <v>17</v>
      </c>
      <c r="C9" s="2" t="s">
        <v>18</v>
      </c>
    </row>
    <row r="10" customFormat="false" ht="12.8" hidden="false" customHeight="false" outlineLevel="0" collapsed="false">
      <c r="A10" s="0" t="s">
        <v>0</v>
      </c>
      <c r="B10" s="0" t="s">
        <v>19</v>
      </c>
      <c r="C10" s="2" t="s">
        <v>20</v>
      </c>
    </row>
  </sheetData>
  <hyperlinks>
    <hyperlink ref="C1" r:id="rId1" display="http://www.w3.org/2002/07/owl#"/>
    <hyperlink ref="C5" r:id="rId2" display="https://shacl-play.sparna.fr/ontology#"/>
    <hyperlink ref="C6" r:id="rId3" display="http://data.doremus.org/ontology#"/>
    <hyperlink ref="C7" r:id="rId4" display="http://erlangen-crm.org/efrbroo/"/>
    <hyperlink ref="C8" r:id="rId5" display="http://erlangen-crm.org/current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G28" activeCellId="0" sqref="G28"/>
    </sheetView>
  </sheetViews>
  <sheetFormatPr defaultColWidth="8.61328125" defaultRowHeight="12.8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4"/>
    <col collapsed="false" customWidth="true" hidden="true" outlineLevel="0" max="3" min="3" style="4" width="27.86"/>
    <col collapsed="false" customWidth="true" hidden="true" outlineLevel="0" max="4" min="4" style="0" width="42.33"/>
    <col collapsed="false" customWidth="true" hidden="false" outlineLevel="0" max="5" min="5" style="0" width="22.43"/>
    <col collapsed="false" customWidth="true" hidden="false" outlineLevel="0" max="6" min="6" style="0" width="19.31"/>
    <col collapsed="false" customWidth="true" hidden="false" outlineLevel="0" max="8" min="7" style="0" width="57.68"/>
    <col collapsed="false" customWidth="true" hidden="false" outlineLevel="0" max="9" min="9" style="0" width="28.68"/>
    <col collapsed="false" customWidth="true" hidden="false" outlineLevel="0" max="10" min="10" style="5" width="24.54"/>
    <col collapsed="false" customWidth="true" hidden="false" outlineLevel="0" max="11" min="11" style="4" width="25.33"/>
    <col collapsed="false" customWidth="true" hidden="false" outlineLevel="0" max="13" min="12" style="4" width="23.68"/>
    <col collapsed="false" customWidth="true" hidden="false" outlineLevel="0" max="14" min="14" style="0" width="68.86"/>
    <col collapsed="false" customWidth="true" hidden="false" outlineLevel="0" max="15" min="15" style="0" width="14.54"/>
    <col collapsed="false" customWidth="true" hidden="false" outlineLevel="0" max="16" min="16" style="0" width="15.32"/>
    <col collapsed="false" customWidth="true" hidden="false" outlineLevel="0" max="1024" min="1021" style="0" width="11.45"/>
  </cols>
  <sheetData>
    <row r="1" customFormat="false" ht="12.8" hidden="false" customHeight="false" outlineLevel="0" collapsed="false">
      <c r="A1" s="0" t="s">
        <v>21</v>
      </c>
      <c r="B1" s="2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2"/>
      <c r="K2" s="6"/>
      <c r="L2" s="6"/>
    </row>
    <row r="3" customFormat="false" ht="12.8" hidden="false" customHeight="false" outlineLevel="0" collapsed="false">
      <c r="A3" s="0" t="s">
        <v>25</v>
      </c>
      <c r="B3" s="0" t="s">
        <v>26</v>
      </c>
      <c r="C3" s="2"/>
      <c r="K3" s="6"/>
      <c r="L3" s="6"/>
    </row>
    <row r="4" customFormat="false" ht="12.8" hidden="false" customHeight="false" outlineLevel="0" collapsed="false">
      <c r="A4" s="0" t="s">
        <v>27</v>
      </c>
      <c r="B4" s="0" t="n">
        <v>0</v>
      </c>
      <c r="C4" s="2"/>
      <c r="K4" s="6"/>
      <c r="L4" s="6"/>
    </row>
    <row r="5" customFormat="false" ht="12.8" hidden="false" customHeight="false" outlineLevel="0" collapsed="false">
      <c r="C5" s="6"/>
      <c r="K5" s="6"/>
      <c r="L5" s="6"/>
    </row>
    <row r="6" customFormat="false" ht="12.8" hidden="false" customHeight="false" outlineLevel="0" collapsed="false">
      <c r="A6" s="7" t="s">
        <v>28</v>
      </c>
      <c r="B6" s="8"/>
      <c r="C6" s="9"/>
      <c r="D6" s="8"/>
      <c r="E6" s="8"/>
      <c r="F6" s="8"/>
      <c r="G6" s="8"/>
      <c r="H6" s="8"/>
      <c r="I6" s="9"/>
      <c r="J6" s="10"/>
      <c r="K6" s="9"/>
      <c r="L6" s="9"/>
      <c r="M6" s="11"/>
    </row>
    <row r="7" customFormat="false" ht="12.8" hidden="false" customHeight="false" outlineLevel="0" collapsed="false">
      <c r="I7" s="4"/>
      <c r="J7" s="12"/>
    </row>
    <row r="8" s="13" customFormat="true" ht="50.25" hidden="false" customHeight="true" outlineLevel="0" collapsed="false">
      <c r="A8" s="13" t="s">
        <v>29</v>
      </c>
      <c r="B8" s="14" t="s">
        <v>30</v>
      </c>
      <c r="C8" s="14" t="s">
        <v>31</v>
      </c>
      <c r="D8" s="15" t="s">
        <v>32</v>
      </c>
      <c r="E8" s="15" t="s">
        <v>33</v>
      </c>
      <c r="F8" s="15" t="s">
        <v>34</v>
      </c>
      <c r="G8" s="15"/>
      <c r="H8" s="15" t="s">
        <v>35</v>
      </c>
      <c r="I8" s="15" t="s">
        <v>36</v>
      </c>
      <c r="J8" s="16" t="s">
        <v>37</v>
      </c>
      <c r="K8" s="15" t="s">
        <v>38</v>
      </c>
      <c r="L8" s="15" t="s">
        <v>39</v>
      </c>
      <c r="M8" s="15" t="s">
        <v>40</v>
      </c>
      <c r="N8" s="13" t="s">
        <v>41</v>
      </c>
      <c r="O8" s="13" t="s">
        <v>42</v>
      </c>
      <c r="P8" s="13" t="s">
        <v>43</v>
      </c>
    </row>
    <row r="9" customFormat="false" ht="23.85" hidden="false" customHeight="false" outlineLevel="0" collapsed="false">
      <c r="A9" s="17" t="s">
        <v>44</v>
      </c>
      <c r="B9" s="17" t="s">
        <v>45</v>
      </c>
      <c r="C9" s="17" t="s">
        <v>46</v>
      </c>
      <c r="D9" s="18" t="s">
        <v>47</v>
      </c>
      <c r="E9" s="18" t="s">
        <v>48</v>
      </c>
      <c r="F9" s="17" t="s">
        <v>49</v>
      </c>
      <c r="G9" s="17" t="s">
        <v>50</v>
      </c>
      <c r="H9" s="17" t="s">
        <v>51</v>
      </c>
      <c r="I9" s="17" t="s">
        <v>52</v>
      </c>
      <c r="J9" s="19" t="s">
        <v>53</v>
      </c>
      <c r="K9" s="18" t="s">
        <v>54</v>
      </c>
      <c r="L9" s="18" t="s">
        <v>55</v>
      </c>
      <c r="M9" s="18" t="s">
        <v>56</v>
      </c>
      <c r="N9" s="18" t="s">
        <v>57</v>
      </c>
      <c r="O9" s="18" t="s">
        <v>27</v>
      </c>
      <c r="P9" s="18" t="s">
        <v>58</v>
      </c>
    </row>
    <row r="10" customFormat="false" ht="13.8" hidden="false" customHeight="false" outlineLevel="0" collapsed="false">
      <c r="A10" s="4" t="s">
        <v>59</v>
      </c>
      <c r="B10" s="0" t="s">
        <v>60</v>
      </c>
      <c r="D10" s="4"/>
      <c r="E10" s="4"/>
      <c r="F10" s="4" t="s">
        <v>61</v>
      </c>
      <c r="G10" s="20" t="s">
        <v>62</v>
      </c>
      <c r="H10" s="2" t="s">
        <v>63</v>
      </c>
      <c r="I10" s="4" t="s">
        <v>64</v>
      </c>
      <c r="J10" s="12" t="s">
        <v>65</v>
      </c>
      <c r="N10" s="4"/>
      <c r="O10" s="21"/>
    </row>
    <row r="11" s="23" customFormat="true" ht="13.8" hidden="false" customHeight="false" outlineLevel="0" collapsed="false">
      <c r="A11" s="22" t="s">
        <v>66</v>
      </c>
      <c r="B11" s="23" t="s">
        <v>60</v>
      </c>
      <c r="C11" s="22"/>
      <c r="D11" s="22"/>
      <c r="E11" s="22"/>
      <c r="F11" s="22" t="s">
        <v>61</v>
      </c>
      <c r="G11" s="22"/>
      <c r="H11" s="2" t="s">
        <v>67</v>
      </c>
      <c r="I11" s="22" t="s">
        <v>64</v>
      </c>
      <c r="J11" s="24" t="s">
        <v>65</v>
      </c>
      <c r="M11" s="22"/>
      <c r="N11" s="22"/>
      <c r="O11" s="21"/>
    </row>
    <row r="12" customFormat="false" ht="13.8" hidden="false" customHeight="false" outlineLevel="0" collapsed="false">
      <c r="A12" s="4" t="s">
        <v>68</v>
      </c>
      <c r="B12" s="0" t="s">
        <v>60</v>
      </c>
      <c r="D12" s="4"/>
      <c r="E12" s="4"/>
      <c r="F12" s="4" t="s">
        <v>61</v>
      </c>
      <c r="G12" s="4"/>
      <c r="I12" s="4" t="s">
        <v>64</v>
      </c>
      <c r="J12" s="12" t="s">
        <v>65</v>
      </c>
      <c r="N12" s="4"/>
      <c r="O12" s="21"/>
    </row>
    <row r="13" customFormat="false" ht="13.8" hidden="false" customHeight="false" outlineLevel="0" collapsed="false">
      <c r="A13" s="4" t="s">
        <v>69</v>
      </c>
      <c r="B13" s="0" t="s">
        <v>60</v>
      </c>
      <c r="D13" s="4"/>
      <c r="E13" s="4"/>
      <c r="F13" s="4" t="s">
        <v>61</v>
      </c>
      <c r="G13" s="20" t="s">
        <v>62</v>
      </c>
      <c r="H13" s="2"/>
      <c r="I13" s="4" t="s">
        <v>64</v>
      </c>
      <c r="J13" s="12" t="s">
        <v>65</v>
      </c>
      <c r="N13" s="4"/>
      <c r="O13" s="21"/>
    </row>
    <row r="14" customFormat="false" ht="13.8" hidden="false" customHeight="false" outlineLevel="0" collapsed="false">
      <c r="A14" s="25" t="s">
        <v>70</v>
      </c>
      <c r="B14" s="0" t="s">
        <v>60</v>
      </c>
      <c r="D14" s="4"/>
      <c r="E14" s="4"/>
      <c r="F14" s="4" t="s">
        <v>61</v>
      </c>
      <c r="G14" s="20" t="s">
        <v>62</v>
      </c>
      <c r="H14" s="2"/>
      <c r="I14" s="4" t="s">
        <v>64</v>
      </c>
      <c r="J14" s="12" t="s">
        <v>65</v>
      </c>
      <c r="N14" s="4"/>
      <c r="O14" s="21"/>
    </row>
    <row r="15" customFormat="false" ht="13.8" hidden="false" customHeight="false" outlineLevel="0" collapsed="false">
      <c r="A15" s="0" t="s">
        <v>71</v>
      </c>
      <c r="B15" s="0" t="s">
        <v>60</v>
      </c>
      <c r="D15" s="4"/>
      <c r="E15" s="4"/>
      <c r="F15" s="4" t="s">
        <v>61</v>
      </c>
      <c r="G15" s="20" t="s">
        <v>62</v>
      </c>
      <c r="I15" s="4" t="s">
        <v>64</v>
      </c>
      <c r="J15" s="12" t="s">
        <v>65</v>
      </c>
      <c r="N15" s="4"/>
      <c r="O15" s="21"/>
    </row>
    <row r="16" customFormat="false" ht="13.8" hidden="false" customHeight="false" outlineLevel="0" collapsed="false">
      <c r="A16" s="0" t="s">
        <v>72</v>
      </c>
      <c r="B16" s="0" t="s">
        <v>60</v>
      </c>
      <c r="D16" s="4"/>
      <c r="E16" s="4"/>
      <c r="F16" s="4" t="s">
        <v>61</v>
      </c>
      <c r="G16" s="20" t="s">
        <v>62</v>
      </c>
      <c r="I16" s="4" t="s">
        <v>64</v>
      </c>
      <c r="J16" s="12" t="s">
        <v>65</v>
      </c>
      <c r="N16" s="4"/>
      <c r="O16" s="21"/>
    </row>
    <row r="17" customFormat="false" ht="13.8" hidden="false" customHeight="false" outlineLevel="0" collapsed="false">
      <c r="A17" s="0" t="s">
        <v>73</v>
      </c>
      <c r="B17" s="0" t="s">
        <v>60</v>
      </c>
      <c r="D17" s="4"/>
      <c r="E17" s="4"/>
      <c r="F17" s="4" t="s">
        <v>61</v>
      </c>
      <c r="G17" s="20" t="s">
        <v>62</v>
      </c>
      <c r="I17" s="4" t="s">
        <v>64</v>
      </c>
      <c r="J17" s="12" t="s">
        <v>65</v>
      </c>
      <c r="N17" s="4"/>
      <c r="O17" s="21"/>
    </row>
    <row r="18" customFormat="false" ht="13.8" hidden="false" customHeight="false" outlineLevel="0" collapsed="false">
      <c r="A18" s="0" t="s">
        <v>74</v>
      </c>
      <c r="B18" s="0" t="s">
        <v>60</v>
      </c>
      <c r="D18" s="4"/>
      <c r="E18" s="4"/>
      <c r="F18" s="4" t="s">
        <v>61</v>
      </c>
      <c r="G18" s="20" t="s">
        <v>62</v>
      </c>
      <c r="I18" s="4" t="s">
        <v>64</v>
      </c>
      <c r="J18" s="12" t="s">
        <v>65</v>
      </c>
      <c r="N18" s="4"/>
      <c r="O18" s="21"/>
    </row>
    <row r="19" customFormat="false" ht="13.8" hidden="false" customHeight="false" outlineLevel="0" collapsed="false">
      <c r="A19" s="0" t="s">
        <v>75</v>
      </c>
      <c r="B19" s="0" t="s">
        <v>60</v>
      </c>
      <c r="D19" s="4"/>
      <c r="E19" s="4"/>
      <c r="F19" s="4" t="s">
        <v>61</v>
      </c>
      <c r="G19" s="20" t="s">
        <v>62</v>
      </c>
      <c r="I19" s="4" t="s">
        <v>64</v>
      </c>
      <c r="J19" s="12" t="s">
        <v>65</v>
      </c>
      <c r="N19" s="4"/>
      <c r="O19" s="21"/>
    </row>
    <row r="20" customFormat="false" ht="13.8" hidden="false" customHeight="false" outlineLevel="0" collapsed="false">
      <c r="A20" s="0" t="s">
        <v>76</v>
      </c>
      <c r="B20" s="0" t="s">
        <v>60</v>
      </c>
      <c r="D20" s="4"/>
      <c r="E20" s="4"/>
      <c r="F20" s="4" t="s">
        <v>61</v>
      </c>
      <c r="G20" s="20" t="s">
        <v>62</v>
      </c>
      <c r="I20" s="4" t="s">
        <v>64</v>
      </c>
      <c r="J20" s="12" t="s">
        <v>65</v>
      </c>
      <c r="N20" s="4"/>
      <c r="O20" s="21"/>
    </row>
    <row r="21" customFormat="false" ht="13.8" hidden="false" customHeight="false" outlineLevel="0" collapsed="false">
      <c r="A21" s="0" t="s">
        <v>77</v>
      </c>
      <c r="B21" s="0" t="s">
        <v>60</v>
      </c>
      <c r="D21" s="4"/>
      <c r="E21" s="4"/>
      <c r="F21" s="4" t="s">
        <v>61</v>
      </c>
      <c r="G21" s="20" t="s">
        <v>62</v>
      </c>
      <c r="I21" s="4" t="s">
        <v>64</v>
      </c>
      <c r="J21" s="12" t="s">
        <v>65</v>
      </c>
      <c r="N21" s="4"/>
      <c r="O21" s="21"/>
    </row>
    <row r="22" s="23" customFormat="true" ht="12.8" hidden="false" customHeight="false" outlineLevel="0" collapsed="false">
      <c r="A22" s="23" t="s">
        <v>78</v>
      </c>
      <c r="B22" s="23" t="s">
        <v>60</v>
      </c>
      <c r="C22" s="22"/>
      <c r="D22" s="22"/>
      <c r="E22" s="22"/>
      <c r="F22" s="22" t="s">
        <v>61</v>
      </c>
      <c r="G22" s="22"/>
      <c r="I22" s="22" t="s">
        <v>64</v>
      </c>
      <c r="J22" s="24" t="s">
        <v>65</v>
      </c>
      <c r="M22" s="22"/>
    </row>
    <row r="23" customFormat="false" ht="12.8" hidden="false" customHeight="false" outlineLevel="0" collapsed="false">
      <c r="A23" s="0" t="s">
        <v>79</v>
      </c>
      <c r="B23" s="0" t="s">
        <v>60</v>
      </c>
      <c r="D23" s="4"/>
      <c r="E23" s="4"/>
      <c r="F23" s="4" t="s">
        <v>61</v>
      </c>
      <c r="G23" s="20"/>
      <c r="I23" s="4" t="s">
        <v>64</v>
      </c>
      <c r="J23" s="12" t="s">
        <v>65</v>
      </c>
    </row>
    <row r="24" customFormat="false" ht="12.8" hidden="false" customHeight="false" outlineLevel="0" collapsed="false">
      <c r="D24" s="4"/>
      <c r="E24" s="4"/>
      <c r="F24" s="4"/>
      <c r="G24" s="4"/>
      <c r="I24" s="4"/>
      <c r="J24" s="12"/>
    </row>
    <row r="25" customFormat="false" ht="15" hidden="false" customHeight="false" outlineLevel="0" collapsed="false">
      <c r="A25" s="26" t="s">
        <v>80</v>
      </c>
      <c r="B25" s="27"/>
      <c r="C25" s="28"/>
      <c r="D25" s="28"/>
      <c r="E25" s="28"/>
      <c r="F25" s="28"/>
      <c r="G25" s="28"/>
      <c r="H25" s="28"/>
      <c r="I25" s="28"/>
      <c r="J25" s="29"/>
      <c r="K25" s="28"/>
      <c r="L25" s="27"/>
      <c r="M25" s="27"/>
      <c r="N25" s="27"/>
      <c r="O25" s="27"/>
    </row>
    <row r="26" customFormat="false" ht="12.8" hidden="false" customHeight="false" outlineLevel="0" collapsed="false">
      <c r="A26" s="30" t="s">
        <v>81</v>
      </c>
      <c r="B26" s="0" t="s">
        <v>82</v>
      </c>
      <c r="F26" s="4" t="s">
        <v>61</v>
      </c>
      <c r="G26" s="20" t="s">
        <v>62</v>
      </c>
    </row>
    <row r="27" customFormat="false" ht="12.8" hidden="false" customHeight="false" outlineLevel="0" collapsed="false">
      <c r="A27" s="30" t="s">
        <v>83</v>
      </c>
      <c r="B27" s="0" t="s">
        <v>82</v>
      </c>
      <c r="F27" s="4" t="s">
        <v>61</v>
      </c>
      <c r="G27" s="20" t="s">
        <v>62</v>
      </c>
    </row>
    <row r="28" customFormat="false" ht="12.8" hidden="false" customHeight="false" outlineLevel="0" collapsed="false">
      <c r="A28" s="30" t="s">
        <v>84</v>
      </c>
      <c r="B28" s="0" t="s">
        <v>82</v>
      </c>
      <c r="F28" s="4" t="s">
        <v>61</v>
      </c>
      <c r="G28" s="20" t="s">
        <v>62</v>
      </c>
    </row>
  </sheetData>
  <hyperlinks>
    <hyperlink ref="B1" r:id="rId1" display="http://data.doremus.org/shapes/mus"/>
    <hyperlink ref="D9" r:id="rId2" display="rdfs:comment@en"/>
    <hyperlink ref="K9" r:id="rId3" display="rdfs:label@fr"/>
    <hyperlink ref="L9" r:id="rId4" display="rdfs:label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3" ySplit="7" topLeftCell="D68" activePane="bottomRight" state="frozen"/>
      <selection pane="topLeft" activeCell="A1" activeCellId="0" sqref="A1"/>
      <selection pane="topRight" activeCell="D1" activeCellId="0" sqref="D1"/>
      <selection pane="bottomLeft" activeCell="A68" activeCellId="0" sqref="A68"/>
      <selection pane="bottomRight" activeCell="D83" activeCellId="1" sqref="G28 D83"/>
    </sheetView>
  </sheetViews>
  <sheetFormatPr defaultColWidth="8.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4" width="40.98"/>
    <col collapsed="false" customWidth="true" hidden="false" outlineLevel="0" max="3" min="3" style="0" width="51.66"/>
    <col collapsed="false" customWidth="true" hidden="false" outlineLevel="0" max="4" min="4" style="4" width="10.99"/>
    <col collapsed="false" customWidth="true" hidden="false" outlineLevel="0" max="5" min="5" style="25" width="36.26"/>
    <col collapsed="false" customWidth="true" hidden="false" outlineLevel="0" max="6" min="6" style="31" width="37.79"/>
    <col collapsed="false" customWidth="true" hidden="true" outlineLevel="0" max="7" min="7" style="4" width="41.45"/>
    <col collapsed="false" customWidth="true" hidden="true" outlineLevel="0" max="8" min="8" style="4" width="34.45"/>
    <col collapsed="false" customWidth="true" hidden="true" outlineLevel="0" max="9" min="9" style="12" width="41.09"/>
    <col collapsed="false" customWidth="true" hidden="false" outlineLevel="0" max="10" min="10" style="4" width="36.26"/>
    <col collapsed="false" customWidth="true" hidden="false" outlineLevel="0" max="11" min="11" style="32" width="14.54"/>
    <col collapsed="false" customWidth="true" hidden="false" outlineLevel="0" max="12" min="12" style="33" width="11.99"/>
    <col collapsed="false" customWidth="true" hidden="false" outlineLevel="0" max="13" min="13" style="0" width="20.11"/>
    <col collapsed="false" customWidth="true" hidden="false" outlineLevel="0" max="14" min="14" style="0" width="20.98"/>
    <col collapsed="false" customWidth="true" hidden="false" outlineLevel="0" max="15" min="15" style="0" width="36.12"/>
    <col collapsed="false" customWidth="true" hidden="false" outlineLevel="0" max="16" min="16" style="5" width="28.86"/>
    <col collapsed="false" customWidth="true" hidden="false" outlineLevel="0" max="17" min="17" style="0" width="18.68"/>
    <col collapsed="false" customWidth="true" hidden="false" outlineLevel="0" max="20" min="18" style="0" width="26"/>
    <col collapsed="false" customWidth="true" hidden="false" outlineLevel="0" max="21" min="21" style="0" width="26.09"/>
    <col collapsed="false" customWidth="true" hidden="false" outlineLevel="0" max="22" min="22" style="0" width="36"/>
    <col collapsed="false" customWidth="true" hidden="false" outlineLevel="0" max="23" min="23" style="0" width="34.86"/>
    <col collapsed="false" customWidth="true" hidden="false" outlineLevel="0" max="24" min="24" style="4" width="28.11"/>
    <col collapsed="false" customWidth="true" hidden="false" outlineLevel="0" max="25" min="25" style="0" width="22.3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21</v>
      </c>
      <c r="B1" s="2" t="s">
        <v>22</v>
      </c>
      <c r="C1" s="2"/>
      <c r="F1" s="0"/>
      <c r="U1" s="4"/>
    </row>
    <row r="2" customFormat="false" ht="12.8" hidden="false" customHeight="false" outlineLevel="0" collapsed="false">
      <c r="B2" s="6"/>
    </row>
    <row r="3" customFormat="false" ht="12.8" hidden="false" customHeight="false" outlineLevel="0" collapsed="false">
      <c r="A3" s="7" t="s">
        <v>85</v>
      </c>
      <c r="B3" s="9"/>
      <c r="C3" s="8"/>
      <c r="D3" s="8"/>
      <c r="E3" s="34"/>
      <c r="F3" s="35"/>
      <c r="G3" s="8"/>
      <c r="H3" s="8"/>
      <c r="I3" s="36"/>
      <c r="J3" s="11"/>
      <c r="K3" s="37"/>
      <c r="L3" s="37"/>
      <c r="M3" s="8"/>
      <c r="N3" s="8"/>
      <c r="O3" s="8"/>
      <c r="P3" s="36"/>
      <c r="Q3" s="8"/>
      <c r="R3" s="8"/>
      <c r="S3" s="8"/>
      <c r="T3" s="8"/>
      <c r="U3" s="8"/>
      <c r="V3" s="11"/>
      <c r="W3" s="11"/>
      <c r="X3" s="11"/>
    </row>
    <row r="4" customFormat="false" ht="12.8" hidden="false" customHeight="false" outlineLevel="0" collapsed="false">
      <c r="F4" s="38"/>
      <c r="K4" s="39"/>
      <c r="V4" s="4"/>
    </row>
    <row r="5" s="15" customFormat="true" ht="57.45" hidden="false" customHeight="false" outlineLevel="0" collapsed="false">
      <c r="A5" s="15" t="s">
        <v>86</v>
      </c>
      <c r="B5" s="15" t="s">
        <v>87</v>
      </c>
      <c r="C5" s="15" t="s">
        <v>88</v>
      </c>
      <c r="E5" s="40"/>
      <c r="F5" s="41" t="s">
        <v>89</v>
      </c>
      <c r="G5" s="15" t="s">
        <v>90</v>
      </c>
      <c r="I5" s="16"/>
      <c r="K5" s="42" t="s">
        <v>91</v>
      </c>
      <c r="L5" s="42" t="s">
        <v>92</v>
      </c>
      <c r="M5" s="15" t="s">
        <v>93</v>
      </c>
      <c r="N5" s="15" t="s">
        <v>94</v>
      </c>
      <c r="O5" s="15" t="s">
        <v>95</v>
      </c>
      <c r="P5" s="16" t="s">
        <v>96</v>
      </c>
      <c r="Q5" s="15" t="s">
        <v>97</v>
      </c>
      <c r="R5" s="15" t="s">
        <v>98</v>
      </c>
      <c r="S5" s="15" t="s">
        <v>99</v>
      </c>
      <c r="T5" s="15" t="s">
        <v>100</v>
      </c>
      <c r="U5" s="15" t="s">
        <v>101</v>
      </c>
      <c r="V5" s="15" t="s">
        <v>102</v>
      </c>
      <c r="W5" s="15" t="s">
        <v>103</v>
      </c>
      <c r="X5" s="15" t="s">
        <v>104</v>
      </c>
      <c r="AMJ5" s="0"/>
    </row>
    <row r="6" s="43" customFormat="true" ht="23.85" hidden="false" customHeight="false" outlineLevel="0" collapsed="false">
      <c r="A6" s="43" t="s">
        <v>105</v>
      </c>
      <c r="B6" s="43" t="s">
        <v>106</v>
      </c>
      <c r="C6" s="43" t="s">
        <v>107</v>
      </c>
      <c r="D6" s="43" t="s">
        <v>108</v>
      </c>
      <c r="E6" s="44" t="s">
        <v>109</v>
      </c>
      <c r="F6" s="45" t="s">
        <v>110</v>
      </c>
      <c r="G6" s="43" t="s">
        <v>111</v>
      </c>
      <c r="H6" s="43" t="s">
        <v>112</v>
      </c>
      <c r="I6" s="46" t="s">
        <v>113</v>
      </c>
      <c r="P6" s="46"/>
      <c r="AMJ6" s="0"/>
    </row>
    <row r="7" customFormat="false" ht="35.05" hidden="false" customHeight="false" outlineLevel="0" collapsed="false">
      <c r="A7" s="47" t="s">
        <v>44</v>
      </c>
      <c r="B7" s="48" t="s">
        <v>114</v>
      </c>
      <c r="C7" s="47" t="s">
        <v>115</v>
      </c>
      <c r="D7" s="47" t="s">
        <v>116</v>
      </c>
      <c r="E7" s="49" t="s">
        <v>116</v>
      </c>
      <c r="F7" s="50" t="s">
        <v>117</v>
      </c>
      <c r="G7" s="47" t="s">
        <v>118</v>
      </c>
      <c r="H7" s="47" t="s">
        <v>119</v>
      </c>
      <c r="I7" s="51" t="s">
        <v>120</v>
      </c>
      <c r="J7" s="48" t="s">
        <v>116</v>
      </c>
      <c r="K7" s="48" t="s">
        <v>121</v>
      </c>
      <c r="L7" s="48" t="s">
        <v>122</v>
      </c>
      <c r="M7" s="48" t="s">
        <v>49</v>
      </c>
      <c r="N7" s="48" t="s">
        <v>123</v>
      </c>
      <c r="O7" s="17" t="s">
        <v>124</v>
      </c>
      <c r="P7" s="19" t="s">
        <v>125</v>
      </c>
      <c r="Q7" s="17" t="s">
        <v>124</v>
      </c>
      <c r="R7" s="48" t="s">
        <v>126</v>
      </c>
      <c r="S7" s="48" t="s">
        <v>127</v>
      </c>
      <c r="T7" s="48" t="s">
        <v>128</v>
      </c>
      <c r="U7" s="48" t="s">
        <v>129</v>
      </c>
      <c r="V7" s="17" t="s">
        <v>51</v>
      </c>
      <c r="W7" s="48" t="s">
        <v>130</v>
      </c>
      <c r="X7" s="48" t="s">
        <v>131</v>
      </c>
      <c r="Y7" s="48" t="s">
        <v>132</v>
      </c>
    </row>
    <row r="8" s="52" customFormat="true" ht="15" hidden="false" customHeight="false" outlineLevel="0" collapsed="false">
      <c r="A8" s="52" t="s">
        <v>133</v>
      </c>
      <c r="E8" s="53"/>
      <c r="F8" s="54"/>
      <c r="I8" s="55"/>
      <c r="J8" s="56"/>
      <c r="K8" s="57"/>
      <c r="L8" s="57"/>
      <c r="P8" s="55"/>
      <c r="X8" s="56"/>
      <c r="AMJ8" s="0"/>
    </row>
    <row r="9" s="59" customFormat="true" ht="23.45" hidden="false" customHeight="false" outlineLevel="0" collapsed="false">
      <c r="A9" s="58" t="str">
        <f aca="false">CONCATENATE("mus:P",ROW(A9))</f>
        <v>mus:P9</v>
      </c>
      <c r="B9" s="59" t="s">
        <v>59</v>
      </c>
      <c r="C9" s="23" t="s">
        <v>134</v>
      </c>
      <c r="D9" s="59" t="s">
        <v>135</v>
      </c>
      <c r="E9" s="0"/>
      <c r="F9" s="60" t="s">
        <v>136</v>
      </c>
      <c r="G9" s="60"/>
      <c r="I9" s="61"/>
      <c r="J9" s="62" t="s">
        <v>137</v>
      </c>
      <c r="K9" s="63" t="str">
        <f aca="false">IF(LEFT($D9,SEARCH("..",$D9,1)-1)="n","",IF(LEFT($D9,SEARCH("..",$D9,1)-1)="0","",LEFT($D9,SEARCH("..",$D9,1)-1)))</f>
        <v>1</v>
      </c>
      <c r="L9" s="63" t="str">
        <f aca="false">IF(RIGHT($D9,SEARCH("..",$D9,1)-1)="n","",IF(RIGHT($D9,SEARCH("..",$D9,1)-1)="0","",RIGHT($D9,SEARCH("..",$D9,1)-1)))</f>
        <v>1</v>
      </c>
      <c r="M9" s="64" t="str">
        <f aca="false">IF(IFERROR(VLOOKUP(#REF!,Catalogue!$A$2:$A$40,1,0),0) &lt;&gt; 0,"sh:Literal","sh:IRI")</f>
        <v>sh:IRI</v>
      </c>
      <c r="N9" s="64" t="str">
        <f aca="false">IF(M9="sh:Literal",#REF!,"")</f>
        <v/>
      </c>
      <c r="O9" s="64" t="str">
        <f aca="false">IF($M9="sh:IRI",IF($E9&lt;&gt;"",$E9,""),"")</f>
        <v/>
      </c>
      <c r="P9" s="65" t="str">
        <f aca="false">IF($M9&lt;&gt;"sh:IRI","",IF(IFERROR(SEARCH(",",#REF!)-1,0)=0,"","1"))</f>
        <v/>
      </c>
      <c r="W9" s="66"/>
      <c r="AMJ9" s="0"/>
    </row>
    <row r="10" s="59" customFormat="true" ht="12.8" hidden="false" customHeight="false" outlineLevel="0" collapsed="false">
      <c r="A10" s="58" t="str">
        <f aca="false">CONCATENATE("mus:P",ROW(A10))</f>
        <v>mus:P10</v>
      </c>
      <c r="B10" s="59" t="s">
        <v>59</v>
      </c>
      <c r="C10" s="59" t="s">
        <v>138</v>
      </c>
      <c r="D10" s="59" t="s">
        <v>139</v>
      </c>
      <c r="E10" s="61"/>
      <c r="F10" s="60" t="s">
        <v>140</v>
      </c>
      <c r="G10" s="66"/>
      <c r="H10" s="66"/>
      <c r="I10" s="67"/>
      <c r="J10" s="68"/>
      <c r="K10" s="63" t="str">
        <f aca="false">IF(LEFT($D10,SEARCH("..",$D10,1)-1)="n","",IF(LEFT($D10,SEARCH("..",$D10,1)-1)="0","",LEFT($D10,SEARCH("..",$D10,1)-1)))</f>
        <v>1</v>
      </c>
      <c r="L10" s="63" t="str">
        <f aca="false">IF(RIGHT($D10,SEARCH("..",$D10,1)-1)="n","",IF(RIGHT($D10,SEARCH("..",$D10,1)-1)="0","",RIGHT($D10,SEARCH("..",$D10,1)-1)))</f>
        <v/>
      </c>
      <c r="M10" s="64" t="str">
        <f aca="false">IF(IFERROR(VLOOKUP($E10,Catalogue!$A$2:$A$40,1,0),0) &lt;&gt; 0,"sh:Literal","sh:IRI")</f>
        <v>sh:IRI</v>
      </c>
      <c r="N10" s="64" t="str">
        <f aca="false">IF(M10="sh:Literal",E10,"")</f>
        <v/>
      </c>
      <c r="O10" s="64" t="str">
        <f aca="false">IF($M10="sh:IRI",IF($E10&lt;&gt;"",$E10,""),"")</f>
        <v/>
      </c>
      <c r="P10" s="65" t="str">
        <f aca="false">IF($M10&lt;&gt;"sh:IRI","",IF(IFERROR(SEARCH(",",$E10)-1,0)=0,"","1"))</f>
        <v/>
      </c>
      <c r="W10" s="66"/>
      <c r="AMJ10" s="0"/>
    </row>
    <row r="11" customFormat="false" ht="12.8" hidden="false" customHeight="false" outlineLevel="0" collapsed="false">
      <c r="A11" s="58" t="str">
        <f aca="false">CONCATENATE("mus:P",ROW(A11))</f>
        <v>mus:P11</v>
      </c>
      <c r="B11" s="59" t="s">
        <v>59</v>
      </c>
      <c r="C11" s="0" t="s">
        <v>141</v>
      </c>
      <c r="D11" s="59" t="s">
        <v>135</v>
      </c>
      <c r="E11" s="25" t="s">
        <v>71</v>
      </c>
      <c r="F11" s="60" t="s">
        <v>142</v>
      </c>
      <c r="J11" s="68"/>
      <c r="K11" s="63" t="str">
        <f aca="false">IF(LEFT($D11,SEARCH("..",$D11,1)-1)="n","",IF(LEFT($D11,SEARCH("..",$D11,1)-1)="0","",LEFT($D11,SEARCH("..",$D11,1)-1)))</f>
        <v>1</v>
      </c>
      <c r="L11" s="63" t="str">
        <f aca="false">IF(RIGHT($D11,SEARCH("..",$D11,1)-1)="n","",IF(RIGHT($D11,SEARCH("..",$D11,1)-1)="0","",RIGHT($D11,SEARCH("..",$D11,1)-1)))</f>
        <v>1</v>
      </c>
      <c r="M11" s="64" t="str">
        <f aca="false">IF(IFERROR(VLOOKUP($E11,Catalogue!$A$2:$A$40,1,0),0) &lt;&gt; 0,"sh:Literal","sh:IRI")</f>
        <v>sh:IRI</v>
      </c>
      <c r="N11" s="64" t="str">
        <f aca="false">IF(M11="sh:Literal",E11,"")</f>
        <v/>
      </c>
      <c r="O11" s="64" t="str">
        <f aca="false">IF($M11="sh:IRI",IF($E11&lt;&gt;"",$E11,""),"")</f>
        <v>mus:M156_Title_Statement</v>
      </c>
      <c r="P11" s="65" t="str">
        <f aca="false">IF($M11&lt;&gt;"sh:IRI","",IF(IFERROR(SEARCH(",",$E11)-1,0)=0,"","1"))</f>
        <v/>
      </c>
    </row>
    <row r="12" customFormat="false" ht="23.85" hidden="false" customHeight="false" outlineLevel="0" collapsed="false">
      <c r="A12" s="58" t="str">
        <f aca="false">CONCATENATE("mus:P",ROW(A12))</f>
        <v>mus:P12</v>
      </c>
      <c r="B12" s="59" t="s">
        <v>59</v>
      </c>
      <c r="C12" s="0" t="s">
        <v>143</v>
      </c>
      <c r="D12" s="59" t="s">
        <v>135</v>
      </c>
      <c r="E12" s="25" t="s">
        <v>72</v>
      </c>
      <c r="F12" s="60" t="s">
        <v>144</v>
      </c>
      <c r="J12" s="69" t="s">
        <v>145</v>
      </c>
      <c r="K12" s="63" t="str">
        <f aca="false">IF(LEFT($D12,SEARCH("..",$D12,1)-1)="n","",IF(LEFT($D12,SEARCH("..",$D12,1)-1)="0","",LEFT($D12,SEARCH("..",$D12,1)-1)))</f>
        <v>1</v>
      </c>
      <c r="L12" s="63" t="str">
        <f aca="false">IF(RIGHT($D12,SEARCH("..",$D12,1)-1)="n","",IF(RIGHT($D12,SEARCH("..",$D12,1)-1)="0","",RIGHT($D12,SEARCH("..",$D12,1)-1)))</f>
        <v>1</v>
      </c>
      <c r="M12" s="64" t="str">
        <f aca="false">IF(IFERROR(VLOOKUP($E12,Catalogue!$A$2:$A$40,1,0),0) &lt;&gt; 0,"sh:Literal","sh:IRI")</f>
        <v>sh:IRI</v>
      </c>
      <c r="N12" s="64" t="str">
        <f aca="false">IF(M12="sh:Literal",E12,"")</f>
        <v/>
      </c>
      <c r="O12" s="64" t="str">
        <f aca="false">IF($M12="sh:IRI",IF($E12&lt;&gt;"",$E12,""),"")</f>
        <v>mus:M157_Statement_of_Responsibility</v>
      </c>
      <c r="P12" s="65" t="str">
        <f aca="false">IF($M12&lt;&gt;"sh:IRI","",IF(IFERROR(SEARCH(",",$E12)-1,0)=0,"","1"))</f>
        <v/>
      </c>
    </row>
    <row r="13" customFormat="false" ht="12.8" hidden="false" customHeight="false" outlineLevel="0" collapsed="false">
      <c r="A13" s="58" t="str">
        <f aca="false">CONCATENATE("mus:P",ROW(A13))</f>
        <v>mus:P13</v>
      </c>
      <c r="B13" s="59" t="s">
        <v>59</v>
      </c>
      <c r="C13" s="0" t="s">
        <v>146</v>
      </c>
      <c r="D13" s="59" t="s">
        <v>147</v>
      </c>
      <c r="E13" s="25" t="s">
        <v>73</v>
      </c>
      <c r="F13" s="60" t="s">
        <v>148</v>
      </c>
      <c r="J13" s="68"/>
      <c r="K13" s="63" t="str">
        <f aca="false">IF(LEFT($D13,SEARCH("..",$D13,1)-1)="n","",IF(LEFT($D13,SEARCH("..",$D13,1)-1)="0","",LEFT($D13,SEARCH("..",$D13,1)-1)))</f>
        <v/>
      </c>
      <c r="L13" s="63" t="str">
        <f aca="false">IF(RIGHT($D13,SEARCH("..",$D13,1)-1)="n","",IF(RIGHT($D13,SEARCH("..",$D13,1)-1)="0","",RIGHT($D13,SEARCH("..",$D13,1)-1)))</f>
        <v>1</v>
      </c>
      <c r="M13" s="64" t="str">
        <f aca="false">IF(IFERROR(VLOOKUP($E13,Catalogue!$A$2:$A$40,1,0),0) &lt;&gt; 0,"sh:Literal","sh:IRI")</f>
        <v>sh:IRI</v>
      </c>
      <c r="N13" s="64" t="str">
        <f aca="false">IF(M13="sh:Literal",E13,"")</f>
        <v/>
      </c>
      <c r="O13" s="64" t="str">
        <f aca="false">IF($M13="sh:IRI",IF($E13&lt;&gt;"",$E13,""),"")</f>
        <v>ecrm:E35_Title</v>
      </c>
      <c r="P13" s="65" t="str">
        <f aca="false">IF($M13&lt;&gt;"sh:IRI","",IF(IFERROR(SEARCH(",",$E13)-1,0)=0,"","1"))</f>
        <v/>
      </c>
    </row>
    <row r="14" customFormat="false" ht="12.8" hidden="false" customHeight="false" outlineLevel="0" collapsed="false">
      <c r="A14" s="58" t="str">
        <f aca="false">CONCATENATE("mus:P",ROW(A14))</f>
        <v>mus:P14</v>
      </c>
      <c r="B14" s="59" t="s">
        <v>59</v>
      </c>
      <c r="C14" s="0" t="s">
        <v>149</v>
      </c>
      <c r="D14" s="59" t="s">
        <v>150</v>
      </c>
      <c r="E14" s="25" t="s">
        <v>73</v>
      </c>
      <c r="F14" s="60" t="s">
        <v>151</v>
      </c>
      <c r="J14" s="68"/>
      <c r="K14" s="63" t="str">
        <f aca="false">IF(LEFT($D14,SEARCH("..",$D14,1)-1)="n","",IF(LEFT($D14,SEARCH("..",$D14,1)-1)="0","",LEFT($D14,SEARCH("..",$D14,1)-1)))</f>
        <v/>
      </c>
      <c r="L14" s="63" t="str">
        <f aca="false">IF(RIGHT($D14,SEARCH("..",$D14,1)-1)="n","",IF(RIGHT($D14,SEARCH("..",$D14,1)-1)="0","",RIGHT($D14,SEARCH("..",$D14,1)-1)))</f>
        <v/>
      </c>
      <c r="M14" s="64" t="str">
        <f aca="false">IF(IFERROR(VLOOKUP($E14,Catalogue!$A$2:$A$40,1,0),0) &lt;&gt; 0,"sh:Literal","sh:IRI")</f>
        <v>sh:IRI</v>
      </c>
      <c r="N14" s="64" t="str">
        <f aca="false">IF(M14="sh:Literal",E14,"")</f>
        <v/>
      </c>
      <c r="O14" s="64" t="str">
        <f aca="false">IF($M14="sh:IRI",IF($E14&lt;&gt;"",$E14,""),"")</f>
        <v>ecrm:E35_Title</v>
      </c>
      <c r="P14" s="65" t="str">
        <f aca="false">IF($M14&lt;&gt;"sh:IRI","",IF(IFERROR(SEARCH(",",$E14)-1,0)=0,"","1"))</f>
        <v/>
      </c>
    </row>
    <row r="15" customFormat="false" ht="12.8" hidden="false" customHeight="false" outlineLevel="0" collapsed="false">
      <c r="A15" s="58" t="str">
        <f aca="false">CONCATENATE("mus:P",ROW(A15))</f>
        <v>mus:P15</v>
      </c>
      <c r="B15" s="59" t="s">
        <v>59</v>
      </c>
      <c r="C15" s="4" t="s">
        <v>152</v>
      </c>
      <c r="D15" s="59" t="s">
        <v>147</v>
      </c>
      <c r="E15" s="25" t="s">
        <v>74</v>
      </c>
      <c r="F15" s="60" t="s">
        <v>153</v>
      </c>
      <c r="J15" s="68"/>
      <c r="K15" s="63" t="str">
        <f aca="false">IF(LEFT($D15,SEARCH("..",$D15,1)-1)="n","",IF(LEFT($D15,SEARCH("..",$D15,1)-1)="0","",LEFT($D15,SEARCH("..",$D15,1)-1)))</f>
        <v/>
      </c>
      <c r="L15" s="63" t="str">
        <f aca="false">IF(RIGHT($D15,SEARCH("..",$D15,1)-1)="n","",IF(RIGHT($D15,SEARCH("..",$D15,1)-1)="0","",RIGHT($D15,SEARCH("..",$D15,1)-1)))</f>
        <v>1</v>
      </c>
      <c r="M15" s="64" t="str">
        <f aca="false">IF(IFERROR(VLOOKUP($E15,Catalogue!$A$2:$A$40,1,0),0) &lt;&gt; 0,"sh:Literal","sh:IRI")</f>
        <v>sh:IRI</v>
      </c>
      <c r="N15" s="64" t="str">
        <f aca="false">IF(M15="sh:Literal",E15,"")</f>
        <v/>
      </c>
      <c r="O15" s="64" t="str">
        <f aca="false">IF($M15="sh:IRI",IF($E15&lt;&gt;"",$E15,""),"")</f>
        <v>mus:M159_Edition_Statement</v>
      </c>
      <c r="P15" s="65" t="str">
        <f aca="false">IF($M15&lt;&gt;"sh:IRI","",IF(IFERROR(SEARCH(",",$E15)-1,0)=0,"","1"))</f>
        <v/>
      </c>
    </row>
    <row r="16" customFormat="false" ht="35.05" hidden="false" customHeight="false" outlineLevel="0" collapsed="false">
      <c r="A16" s="58" t="str">
        <f aca="false">CONCATENATE("mus:P",ROW(A16))</f>
        <v>mus:P16</v>
      </c>
      <c r="B16" s="59" t="s">
        <v>59</v>
      </c>
      <c r="C16" s="0" t="s">
        <v>154</v>
      </c>
      <c r="D16" s="59" t="s">
        <v>147</v>
      </c>
      <c r="E16" s="25" t="s">
        <v>75</v>
      </c>
      <c r="F16" s="60" t="s">
        <v>155</v>
      </c>
      <c r="J16" s="69" t="s">
        <v>156</v>
      </c>
      <c r="K16" s="63" t="str">
        <f aca="false">IF(LEFT($D16,SEARCH("..",$D16,1)-1)="n","",IF(LEFT($D16,SEARCH("..",$D16,1)-1)="0","",LEFT($D16,SEARCH("..",$D16,1)-1)))</f>
        <v/>
      </c>
      <c r="L16" s="63" t="str">
        <f aca="false">IF(RIGHT($D16,SEARCH("..",$D16,1)-1)="n","",IF(RIGHT($D16,SEARCH("..",$D16,1)-1)="0","",RIGHT($D16,SEARCH("..",$D16,1)-1)))</f>
        <v>1</v>
      </c>
      <c r="M16" s="64" t="str">
        <f aca="false">IF(IFERROR(VLOOKUP($E16,Catalogue!$A$2:$A$40,1,0),0) &lt;&gt; 0,"sh:Literal","sh:IRI")</f>
        <v>sh:IRI</v>
      </c>
      <c r="N16" s="64" t="str">
        <f aca="false">IF(M16="sh:Literal",E16,"")</f>
        <v/>
      </c>
      <c r="O16" s="64" t="str">
        <f aca="false">IF($M16="sh:IRI",IF($E16&lt;&gt;"",$E16,""),"")</f>
        <v>mus:M163_Music_Format_Statement</v>
      </c>
      <c r="P16" s="65" t="str">
        <f aca="false">IF($M16&lt;&gt;"sh:IRI","",IF(IFERROR(SEARCH(",",$E16)-1,0)=0,"","1"))</f>
        <v/>
      </c>
    </row>
    <row r="17" customFormat="false" ht="12.8" hidden="false" customHeight="false" outlineLevel="0" collapsed="false">
      <c r="A17" s="58" t="str">
        <f aca="false">CONCATENATE("mus:P",ROW(A17))</f>
        <v>mus:P17</v>
      </c>
      <c r="B17" s="59" t="s">
        <v>59</v>
      </c>
      <c r="C17" s="0" t="s">
        <v>157</v>
      </c>
      <c r="D17" s="59" t="s">
        <v>135</v>
      </c>
      <c r="E17" s="25" t="s">
        <v>76</v>
      </c>
      <c r="F17" s="60" t="s">
        <v>158</v>
      </c>
      <c r="J17" s="69" t="s">
        <v>159</v>
      </c>
      <c r="K17" s="63" t="str">
        <f aca="false">IF(LEFT($D17,SEARCH("..",$D17,1)-1)="n","",IF(LEFT($D17,SEARCH("..",$D17,1)-1)="0","",LEFT($D17,SEARCH("..",$D17,1)-1)))</f>
        <v>1</v>
      </c>
      <c r="L17" s="63" t="str">
        <f aca="false">IF(RIGHT($D17,SEARCH("..",$D17,1)-1)="n","",IF(RIGHT($D17,SEARCH("..",$D17,1)-1)="0","",RIGHT($D17,SEARCH("..",$D17,1)-1)))</f>
        <v>1</v>
      </c>
      <c r="M17" s="64" t="str">
        <f aca="false">IF(IFERROR(VLOOKUP($E17,Catalogue!$A$2:$A$40,1,0),0) &lt;&gt; 0,"sh:Literal","sh:IRI")</f>
        <v>sh:IRI</v>
      </c>
      <c r="N17" s="64" t="str">
        <f aca="false">IF(M17="sh:Literal",E17,"")</f>
        <v/>
      </c>
      <c r="O17" s="64" t="str">
        <f aca="false">IF($M17="sh:IRI",IF($E17&lt;&gt;"",$E17,""),"")</f>
        <v>mus:M160_Publication_Statement</v>
      </c>
      <c r="P17" s="65" t="str">
        <f aca="false">IF($M17&lt;&gt;"sh:IRI","",IF(IFERROR(SEARCH(",",$E17)-1,0)=0,"","1"))</f>
        <v/>
      </c>
    </row>
    <row r="18" customFormat="false" ht="12.8" hidden="false" customHeight="false" outlineLevel="0" collapsed="false">
      <c r="A18" s="58" t="str">
        <f aca="false">CONCATENATE("mus:P",ROW(A18))</f>
        <v>mus:P18</v>
      </c>
      <c r="B18" s="59" t="s">
        <v>59</v>
      </c>
      <c r="C18" s="23" t="s">
        <v>160</v>
      </c>
      <c r="D18" s="59" t="s">
        <v>150</v>
      </c>
      <c r="F18" s="60" t="s">
        <v>161</v>
      </c>
      <c r="J18" s="68"/>
      <c r="K18" s="63" t="str">
        <f aca="false">IF(LEFT($D18,SEARCH("..",$D18,1)-1)="n","",IF(LEFT($D18,SEARCH("..",$D18,1)-1)="0","",LEFT($D18,SEARCH("..",$D18,1)-1)))</f>
        <v/>
      </c>
      <c r="L18" s="63" t="str">
        <f aca="false">IF(RIGHT($D18,SEARCH("..",$D18,1)-1)="n","",IF(RIGHT($D18,SEARCH("..",$D18,1)-1)="0","",RIGHT($D18,SEARCH("..",$D18,1)-1)))</f>
        <v/>
      </c>
      <c r="M18" s="64" t="str">
        <f aca="false">IF(IFERROR(VLOOKUP($E18,Catalogue!$A$2:$A$40,1,0),0) &lt;&gt; 0,"sh:Literal","sh:IRI")</f>
        <v>sh:IRI</v>
      </c>
      <c r="N18" s="64" t="str">
        <f aca="false">IF(M18="sh:Literal",E18,"")</f>
        <v/>
      </c>
      <c r="O18" s="64" t="str">
        <f aca="false">IF($M18="sh:IRI",IF($E18&lt;&gt;"",$E18,""),"")</f>
        <v/>
      </c>
      <c r="P18" s="65" t="str">
        <f aca="false">IF($M18&lt;&gt;"sh:IRI","",IF(IFERROR(SEARCH(",",$E18)-1,0)=0,"","1"))</f>
        <v/>
      </c>
    </row>
    <row r="19" customFormat="false" ht="12.8" hidden="false" customHeight="false" outlineLevel="0" collapsed="false">
      <c r="A19" s="58" t="str">
        <f aca="false">CONCATENATE("mus:P",ROW(A19))</f>
        <v>mus:P19</v>
      </c>
      <c r="B19" s="59" t="s">
        <v>59</v>
      </c>
      <c r="C19" s="23" t="s">
        <v>162</v>
      </c>
      <c r="D19" s="59" t="s">
        <v>150</v>
      </c>
      <c r="F19" s="60" t="s">
        <v>163</v>
      </c>
      <c r="J19" s="68"/>
      <c r="K19" s="63" t="str">
        <f aca="false">IF(LEFT($D19,SEARCH("..",$D19,1)-1)="n","",IF(LEFT($D19,SEARCH("..",$D19,1)-1)="0","",LEFT($D19,SEARCH("..",$D19,1)-1)))</f>
        <v/>
      </c>
      <c r="L19" s="63" t="str">
        <f aca="false">IF(RIGHT($D19,SEARCH("..",$D19,1)-1)="n","",IF(RIGHT($D19,SEARCH("..",$D19,1)-1)="0","",RIGHT($D19,SEARCH("..",$D19,1)-1)))</f>
        <v/>
      </c>
      <c r="M19" s="64" t="str">
        <f aca="false">IF(IFERROR(VLOOKUP($E19,Catalogue!$A$2:$A$40,1,0),0) &lt;&gt; 0,"sh:Literal","sh:IRI")</f>
        <v>sh:IRI</v>
      </c>
      <c r="N19" s="64" t="str">
        <f aca="false">IF(M19="sh:Literal",E19,"")</f>
        <v/>
      </c>
      <c r="O19" s="64" t="str">
        <f aca="false">IF($M19="sh:IRI",IF($E19&lt;&gt;"",$E19,""),"")</f>
        <v/>
      </c>
      <c r="P19" s="65" t="str">
        <f aca="false">IF($M19&lt;&gt;"sh:IRI","",IF(IFERROR(SEARCH(",",$E19)-1,0)=0,"","1"))</f>
        <v/>
      </c>
    </row>
    <row r="20" customFormat="false" ht="12.8" hidden="false" customHeight="false" outlineLevel="0" collapsed="false">
      <c r="A20" s="58" t="str">
        <f aca="false">CONCATENATE("mus:P",ROW(A20))</f>
        <v>mus:P20</v>
      </c>
      <c r="B20" s="59" t="s">
        <v>59</v>
      </c>
      <c r="C20" s="23" t="s">
        <v>164</v>
      </c>
      <c r="D20" s="59" t="s">
        <v>150</v>
      </c>
      <c r="F20" s="60" t="s">
        <v>165</v>
      </c>
      <c r="J20" s="68"/>
      <c r="K20" s="63" t="str">
        <f aca="false">IF(LEFT($D20,SEARCH("..",$D20,1)-1)="n","",IF(LEFT($D20,SEARCH("..",$D20,1)-1)="0","",LEFT($D20,SEARCH("..",$D20,1)-1)))</f>
        <v/>
      </c>
      <c r="L20" s="63" t="str">
        <f aca="false">IF(RIGHT($D20,SEARCH("..",$D20,1)-1)="n","",IF(RIGHT($D20,SEARCH("..",$D20,1)-1)="0","",RIGHT($D20,SEARCH("..",$D20,1)-1)))</f>
        <v/>
      </c>
      <c r="M20" s="64" t="str">
        <f aca="false">IF(IFERROR(VLOOKUP($E20,Catalogue!$A$2:$A$40,1,0),0) &lt;&gt; 0,"sh:Literal","sh:IRI")</f>
        <v>sh:IRI</v>
      </c>
      <c r="N20" s="64" t="str">
        <f aca="false">IF(M20="sh:Literal",E20,"")</f>
        <v/>
      </c>
      <c r="O20" s="64" t="str">
        <f aca="false">IF($M20="sh:IRI",IF($E20&lt;&gt;"",$E20,""),"")</f>
        <v/>
      </c>
      <c r="P20" s="65" t="str">
        <f aca="false">IF($M20&lt;&gt;"sh:IRI","",IF(IFERROR(SEARCH(",",$E20)-1,0)=0,"","1"))</f>
        <v/>
      </c>
    </row>
    <row r="21" customFormat="false" ht="12.8" hidden="false" customHeight="false" outlineLevel="0" collapsed="false">
      <c r="A21" s="58" t="str">
        <f aca="false">CONCATENATE("mus:P",ROW(A21))</f>
        <v>mus:P21</v>
      </c>
      <c r="B21" s="59" t="s">
        <v>59</v>
      </c>
      <c r="C21" s="23" t="s">
        <v>166</v>
      </c>
      <c r="D21" s="59" t="s">
        <v>150</v>
      </c>
      <c r="F21" s="60" t="s">
        <v>167</v>
      </c>
      <c r="J21" s="68"/>
      <c r="K21" s="63" t="str">
        <f aca="false">IF(LEFT($D21,SEARCH("..",$D21,1)-1)="n","",IF(LEFT($D21,SEARCH("..",$D21,1)-1)="0","",LEFT($D21,SEARCH("..",$D21,1)-1)))</f>
        <v/>
      </c>
      <c r="L21" s="63" t="str">
        <f aca="false">IF(RIGHT($D21,SEARCH("..",$D21,1)-1)="n","",IF(RIGHT($D21,SEARCH("..",$D21,1)-1)="0","",RIGHT($D21,SEARCH("..",$D21,1)-1)))</f>
        <v/>
      </c>
      <c r="M21" s="64" t="str">
        <f aca="false">IF(IFERROR(VLOOKUP($E21,Catalogue!$A$2:$A$40,1,0),0) &lt;&gt; 0,"sh:Literal","sh:IRI")</f>
        <v>sh:IRI</v>
      </c>
      <c r="N21" s="64" t="str">
        <f aca="false">IF(M21="sh:Literal",E21,"")</f>
        <v/>
      </c>
      <c r="O21" s="64" t="str">
        <f aca="false">IF($M21="sh:IRI",IF($E21&lt;&gt;"",$E21,""),"")</f>
        <v/>
      </c>
      <c r="P21" s="65" t="str">
        <f aca="false">IF($M21&lt;&gt;"sh:IRI","",IF(IFERROR(SEARCH(",",$E21)-1,0)=0,"","1"))</f>
        <v/>
      </c>
    </row>
    <row r="22" customFormat="false" ht="12.8" hidden="false" customHeight="false" outlineLevel="0" collapsed="false">
      <c r="A22" s="58" t="str">
        <f aca="false">CONCATENATE("mus:P",ROW(A22))</f>
        <v>mus:P22</v>
      </c>
      <c r="B22" s="59" t="s">
        <v>59</v>
      </c>
      <c r="C22" s="0" t="s">
        <v>168</v>
      </c>
      <c r="D22" s="59" t="s">
        <v>150</v>
      </c>
      <c r="E22" s="25" t="s">
        <v>169</v>
      </c>
      <c r="F22" s="60" t="s">
        <v>170</v>
      </c>
      <c r="J22" s="68"/>
      <c r="K22" s="63" t="str">
        <f aca="false">IF(LEFT($D22,SEARCH("..",$D22,1)-1)="n","",IF(LEFT($D22,SEARCH("..",$D22,1)-1)="0","",LEFT($D22,SEARCH("..",$D22,1)-1)))</f>
        <v/>
      </c>
      <c r="L22" s="63" t="str">
        <f aca="false">IF(RIGHT($D22,SEARCH("..",$D22,1)-1)="n","",IF(RIGHT($D22,SEARCH("..",$D22,1)-1)="0","",RIGHT($D22,SEARCH("..",$D22,1)-1)))</f>
        <v/>
      </c>
      <c r="M22" s="64" t="str">
        <f aca="false">IF(IFERROR(VLOOKUP($E22,Catalogue!$A$2:$A$40,1,0),0) &lt;&gt; 0,"sh:Literal","sh:IRI")</f>
        <v>sh:Literal</v>
      </c>
      <c r="N22" s="64" t="str">
        <f aca="false">IF(M22="sh:Literal",E22,"")</f>
        <v>xsd:string</v>
      </c>
      <c r="O22" s="64" t="str">
        <f aca="false">IF($M22="sh:IRI",IF($E22&lt;&gt;"",$E22,""),"")</f>
        <v/>
      </c>
      <c r="P22" s="65" t="str">
        <f aca="false">IF($M22&lt;&gt;"sh:IRI","",IF(IFERROR(SEARCH(",",$E22)-1,0)=0,"","1"))</f>
        <v/>
      </c>
    </row>
    <row r="23" customFormat="false" ht="12.8" hidden="false" customHeight="false" outlineLevel="0" collapsed="false">
      <c r="A23" s="58" t="str">
        <f aca="false">CONCATENATE("mus:P",ROW(A23))</f>
        <v>mus:P23</v>
      </c>
      <c r="B23" s="59" t="s">
        <v>59</v>
      </c>
      <c r="C23" s="0" t="s">
        <v>171</v>
      </c>
      <c r="D23" s="59" t="s">
        <v>139</v>
      </c>
      <c r="E23" s="25" t="s">
        <v>77</v>
      </c>
      <c r="F23" s="60" t="s">
        <v>172</v>
      </c>
      <c r="J23" s="68" t="s">
        <v>173</v>
      </c>
      <c r="K23" s="63" t="str">
        <f aca="false">IF(LEFT($D23,SEARCH("..",$D23,1)-1)="n","",IF(LEFT($D23,SEARCH("..",$D23,1)-1)="0","",LEFT($D23,SEARCH("..",$D23,1)-1)))</f>
        <v>1</v>
      </c>
      <c r="L23" s="63" t="str">
        <f aca="false">IF(RIGHT($D23,SEARCH("..",$D23,1)-1)="n","",IF(RIGHT($D23,SEARCH("..",$D23,1)-1)="0","",RIGHT($D23,SEARCH("..",$D23,1)-1)))</f>
        <v/>
      </c>
      <c r="M23" s="64" t="str">
        <f aca="false">IF(IFERROR(VLOOKUP($E23,Catalogue!$A$2:$A$40,1,0),0) &lt;&gt; 0,"sh:Literal","sh:IRI")</f>
        <v>sh:IRI</v>
      </c>
      <c r="N23" s="64" t="str">
        <f aca="false">IF(M23="sh:Literal",E23,"")</f>
        <v/>
      </c>
      <c r="O23" s="64" t="str">
        <f aca="false">IF($M23="sh:IRI",IF($E23&lt;&gt;"",$E23,""),"")</f>
        <v>ecrm:E42_Identifier</v>
      </c>
      <c r="P23" s="65" t="str">
        <f aca="false">IF($M23&lt;&gt;"sh:IRI","",IF(IFERROR(SEARCH(",",$E23)-1,0)=0,"","1"))</f>
        <v/>
      </c>
    </row>
    <row r="24" s="71" customFormat="true" ht="23.85" hidden="false" customHeight="false" outlineLevel="0" collapsed="false">
      <c r="A24" s="70" t="str">
        <f aca="false">CONCATENATE("mus:P",ROW(A24))</f>
        <v>mus:P24</v>
      </c>
      <c r="B24" s="59" t="s">
        <v>59</v>
      </c>
      <c r="C24" s="71" t="s">
        <v>174</v>
      </c>
      <c r="D24" s="72" t="s">
        <v>150</v>
      </c>
      <c r="E24" s="73" t="s">
        <v>79</v>
      </c>
      <c r="F24" s="60" t="s">
        <v>175</v>
      </c>
      <c r="G24" s="74"/>
      <c r="H24" s="74"/>
      <c r="I24" s="75"/>
      <c r="J24" s="76"/>
      <c r="K24" s="77" t="str">
        <f aca="false">IF(LEFT($D24,SEARCH("..",$D24,1)-1)="n","",IF(LEFT($D24,SEARCH("..",$D24,1)-1)="0","",LEFT($D24,SEARCH("..",$D24,1)-1)))</f>
        <v/>
      </c>
      <c r="L24" s="77" t="str">
        <f aca="false">IF(RIGHT($D24,SEARCH("..",$D24,1)-1)="n","",IF(RIGHT($D24,SEARCH("..",$D24,1)-1)="0","",RIGHT($D24,SEARCH("..",$D24,1)-1)))</f>
        <v/>
      </c>
      <c r="M24" s="78" t="str">
        <f aca="false">IF(IFERROR(VLOOKUP($E24,Catalogue!$A$2:$A$40,1,0),0) &lt;&gt; 0,"sh:Literal","sh:IRI")</f>
        <v>sh:IRI</v>
      </c>
      <c r="N24" s="78" t="str">
        <f aca="false">IF(M24="sh:Literal",E24,"")</f>
        <v/>
      </c>
      <c r="O24" s="64" t="str">
        <f aca="false">IF($M24="sh:IRI",IF($E24&lt;&gt;"",$E24,""),"")</f>
        <v>mus:M167_Publication_Expression_Fragment</v>
      </c>
      <c r="P24" s="79" t="str">
        <f aca="false">IF($M24&lt;&gt;"sh:IRI","",IF(IFERROR(SEARCH(",",$E24)-1,0)=0,"","1"))</f>
        <v/>
      </c>
      <c r="X24" s="74"/>
      <c r="AMJ24" s="0"/>
    </row>
    <row r="25" customFormat="false" ht="23.85" hidden="false" customHeight="false" outlineLevel="0" collapsed="false">
      <c r="A25" s="58" t="str">
        <f aca="false">CONCATENATE("mus:P",ROW(A25))</f>
        <v>mus:P25</v>
      </c>
      <c r="B25" s="59" t="s">
        <v>59</v>
      </c>
      <c r="C25" s="0" t="s">
        <v>176</v>
      </c>
      <c r="D25" s="59" t="s">
        <v>150</v>
      </c>
      <c r="E25" s="25" t="s">
        <v>69</v>
      </c>
      <c r="F25" s="60" t="s">
        <v>177</v>
      </c>
      <c r="J25" s="68" t="s">
        <v>178</v>
      </c>
      <c r="K25" s="63" t="str">
        <f aca="false">IF(LEFT($D25,SEARCH("..",$D25,1)-1)="n","",IF(LEFT($D25,SEARCH("..",$D25,1)-1)="0","",LEFT($D25,SEARCH("..",$D25,1)-1)))</f>
        <v/>
      </c>
      <c r="L25" s="63" t="str">
        <f aca="false">IF(RIGHT($D25,SEARCH("..",$D25,1)-1)="n","",IF(RIGHT($D25,SEARCH("..",$D25,1)-1)="0","",RIGHT($D25,SEARCH("..",$D25,1)-1)))</f>
        <v/>
      </c>
      <c r="M25" s="64" t="str">
        <f aca="false">IF(IFERROR(VLOOKUP($E25,Catalogue!$A$2:$A$40,1,0),0) &lt;&gt; 0,"sh:Literal","sh:IRI")</f>
        <v>sh:IRI</v>
      </c>
      <c r="N25" s="64" t="str">
        <f aca="false">IF(M25="sh:Literal",E25,"")</f>
        <v/>
      </c>
      <c r="O25" s="64" t="str">
        <f aca="false">IF($M25="sh:IRI",IF($E25&lt;&gt;"",$E25,""),"")</f>
        <v>mus:M6_Casting</v>
      </c>
      <c r="P25" s="65" t="str">
        <f aca="false">IF($M25&lt;&gt;"sh:IRI","",IF(IFERROR(SEARCH(",",$E25)-1,0)=0,"","1"))</f>
        <v/>
      </c>
    </row>
    <row r="26" s="52" customFormat="true" ht="15" hidden="false" customHeight="false" outlineLevel="0" collapsed="false">
      <c r="A26" s="52" t="s">
        <v>179</v>
      </c>
      <c r="E26" s="53"/>
      <c r="F26" s="54"/>
      <c r="I26" s="55"/>
      <c r="J26" s="56"/>
      <c r="K26" s="57"/>
      <c r="L26" s="57"/>
      <c r="P26" s="55"/>
      <c r="X26" s="56"/>
      <c r="AMJ26" s="0"/>
    </row>
    <row r="27" s="59" customFormat="true" ht="12.8" hidden="false" customHeight="false" outlineLevel="0" collapsed="false">
      <c r="A27" s="58" t="str">
        <f aca="false">CONCATENATE("mus:P",ROW(A27))</f>
        <v>mus:P27</v>
      </c>
      <c r="B27" s="59" t="s">
        <v>79</v>
      </c>
      <c r="C27" s="23" t="s">
        <v>134</v>
      </c>
      <c r="D27" s="59" t="s">
        <v>135</v>
      </c>
      <c r="E27" s="25"/>
      <c r="F27" s="60" t="s">
        <v>136</v>
      </c>
      <c r="G27" s="60"/>
      <c r="I27" s="61"/>
      <c r="J27" s="68"/>
      <c r="K27" s="63" t="str">
        <f aca="false">IF(LEFT($D27,SEARCH("..",$D27,1)-1)="n","",IF(LEFT($D27,SEARCH("..",$D27,1)-1)="0","",LEFT($D27,SEARCH("..",$D27,1)-1)))</f>
        <v>1</v>
      </c>
      <c r="L27" s="63" t="str">
        <f aca="false">IF(RIGHT($D27,SEARCH("..",$D27,1)-1)="n","",IF(RIGHT($D27,SEARCH("..",$D27,1)-1)="0","",RIGHT($D27,SEARCH("..",$D27,1)-1)))</f>
        <v>1</v>
      </c>
      <c r="M27" s="64" t="str">
        <f aca="false">IF(IFERROR(VLOOKUP($E27,Catalogue!$A$2:$A$40,1,0),0) &lt;&gt; 0,"sh:Literal","sh:IRI")</f>
        <v>sh:IRI</v>
      </c>
      <c r="N27" s="64" t="str">
        <f aca="false">IF(M27="sh:Literal",E27,"")</f>
        <v/>
      </c>
      <c r="O27" s="64" t="str">
        <f aca="false">IF($M27="sh:IRI",IF($E27&lt;&gt;"",$E27,""),"")</f>
        <v/>
      </c>
      <c r="P27" s="65" t="str">
        <f aca="false">IF($M27&lt;&gt;"sh:IRI","",IF(IFERROR(SEARCH(",",$E27)-1,0)=0,"","1"))</f>
        <v/>
      </c>
      <c r="W27" s="66"/>
      <c r="AMJ27" s="0"/>
    </row>
    <row r="28" s="59" customFormat="true" ht="12.8" hidden="false" customHeight="false" outlineLevel="0" collapsed="false">
      <c r="A28" s="58" t="str">
        <f aca="false">CONCATENATE("mus:P",ROW(A28))</f>
        <v>mus:P28</v>
      </c>
      <c r="B28" s="59" t="s">
        <v>79</v>
      </c>
      <c r="C28" s="59" t="s">
        <v>138</v>
      </c>
      <c r="D28" s="59" t="s">
        <v>139</v>
      </c>
      <c r="E28" s="61"/>
      <c r="F28" s="60" t="s">
        <v>140</v>
      </c>
      <c r="G28" s="66"/>
      <c r="H28" s="66"/>
      <c r="I28" s="67"/>
      <c r="J28" s="68"/>
      <c r="K28" s="63" t="str">
        <f aca="false">IF(LEFT($D28,SEARCH("..",$D28,1)-1)="n","",IF(LEFT($D28,SEARCH("..",$D28,1)-1)="0","",LEFT($D28,SEARCH("..",$D28,1)-1)))</f>
        <v>1</v>
      </c>
      <c r="L28" s="63" t="str">
        <f aca="false">IF(RIGHT($D28,SEARCH("..",$D28,1)-1)="n","",IF(RIGHT($D28,SEARCH("..",$D28,1)-1)="0","",RIGHT($D28,SEARCH("..",$D28,1)-1)))</f>
        <v/>
      </c>
      <c r="M28" s="64" t="str">
        <f aca="false">IF(IFERROR(VLOOKUP($E28,Catalogue!$A$2:$A$40,1,0),0) &lt;&gt; 0,"sh:Literal","sh:IRI")</f>
        <v>sh:IRI</v>
      </c>
      <c r="N28" s="64" t="str">
        <f aca="false">IF(M28="sh:Literal",E28,"")</f>
        <v/>
      </c>
      <c r="O28" s="64" t="str">
        <f aca="false">IF($M28="sh:IRI",IF($E28&lt;&gt;"",$E28,""),"")</f>
        <v/>
      </c>
      <c r="P28" s="65" t="str">
        <f aca="false">IF($M28&lt;&gt;"sh:IRI","",IF(IFERROR(SEARCH(",",$E28)-1,0)=0,"","1"))</f>
        <v/>
      </c>
      <c r="W28" s="66"/>
      <c r="AMJ28" s="0"/>
    </row>
    <row r="29" customFormat="false" ht="12.8" hidden="false" customHeight="false" outlineLevel="0" collapsed="false">
      <c r="A29" s="58" t="str">
        <f aca="false">CONCATENATE("mus:P",ROW(A29))</f>
        <v>mus:P29</v>
      </c>
      <c r="B29" s="59" t="s">
        <v>79</v>
      </c>
      <c r="C29" s="0" t="s">
        <v>141</v>
      </c>
      <c r="D29" s="59" t="s">
        <v>135</v>
      </c>
      <c r="E29" s="25" t="s">
        <v>71</v>
      </c>
      <c r="F29" s="60" t="s">
        <v>142</v>
      </c>
      <c r="J29" s="68"/>
      <c r="K29" s="63" t="str">
        <f aca="false">IF(LEFT($D29,SEARCH("..",$D29,1)-1)="n","",IF(LEFT($D29,SEARCH("..",$D29,1)-1)="0","",LEFT($D29,SEARCH("..",$D29,1)-1)))</f>
        <v>1</v>
      </c>
      <c r="L29" s="63" t="str">
        <f aca="false">IF(RIGHT($D29,SEARCH("..",$D29,1)-1)="n","",IF(RIGHT($D29,SEARCH("..",$D29,1)-1)="0","",RIGHT($D29,SEARCH("..",$D29,1)-1)))</f>
        <v>1</v>
      </c>
      <c r="M29" s="64" t="str">
        <f aca="false">IF(IFERROR(VLOOKUP($E29,Catalogue!$A$2:$A$40,1,0),0) &lt;&gt; 0,"sh:Literal","sh:IRI")</f>
        <v>sh:IRI</v>
      </c>
      <c r="N29" s="64" t="str">
        <f aca="false">IF(M29="sh:Literal",E29,"")</f>
        <v/>
      </c>
      <c r="O29" s="64" t="str">
        <f aca="false">IF($M29="sh:IRI",IF($E29&lt;&gt;"",$E29,""),"")</f>
        <v>mus:M156_Title_Statement</v>
      </c>
      <c r="P29" s="65" t="str">
        <f aca="false">IF($M29&lt;&gt;"sh:IRI","",IF(IFERROR(SEARCH(",",$E29)-1,0)=0,"","1"))</f>
        <v/>
      </c>
    </row>
    <row r="30" customFormat="false" ht="12.8" hidden="false" customHeight="false" outlineLevel="0" collapsed="false">
      <c r="A30" s="58" t="str">
        <f aca="false">CONCATENATE("mus:P",ROW(A30))</f>
        <v>mus:P30</v>
      </c>
      <c r="B30" s="59" t="s">
        <v>79</v>
      </c>
      <c r="C30" s="0" t="s">
        <v>143</v>
      </c>
      <c r="D30" s="59" t="s">
        <v>135</v>
      </c>
      <c r="E30" s="25" t="s">
        <v>72</v>
      </c>
      <c r="F30" s="60" t="s">
        <v>144</v>
      </c>
      <c r="J30" s="68"/>
      <c r="K30" s="63" t="str">
        <f aca="false">IF(LEFT($D30,SEARCH("..",$D30,1)-1)="n","",IF(LEFT($D30,SEARCH("..",$D30,1)-1)="0","",LEFT($D30,SEARCH("..",$D30,1)-1)))</f>
        <v>1</v>
      </c>
      <c r="L30" s="63" t="str">
        <f aca="false">IF(RIGHT($D30,SEARCH("..",$D30,1)-1)="n","",IF(RIGHT($D30,SEARCH("..",$D30,1)-1)="0","",RIGHT($D30,SEARCH("..",$D30,1)-1)))</f>
        <v>1</v>
      </c>
      <c r="M30" s="64" t="str">
        <f aca="false">IF(IFERROR(VLOOKUP($E30,Catalogue!$A$2:$A$40,1,0),0) &lt;&gt; 0,"sh:Literal","sh:IRI")</f>
        <v>sh:IRI</v>
      </c>
      <c r="N30" s="64" t="str">
        <f aca="false">IF(M30="sh:Literal",E30,"")</f>
        <v/>
      </c>
      <c r="O30" s="64" t="str">
        <f aca="false">IF($M30="sh:IRI",IF($E30&lt;&gt;"",$E30,""),"")</f>
        <v>mus:M157_Statement_of_Responsibility</v>
      </c>
      <c r="P30" s="65" t="str">
        <f aca="false">IF($M30&lt;&gt;"sh:IRI","",IF(IFERROR(SEARCH(",",$E30)-1,0)=0,"","1"))</f>
        <v/>
      </c>
    </row>
    <row r="31" customFormat="false" ht="12.8" hidden="false" customHeight="false" outlineLevel="0" collapsed="false">
      <c r="A31" s="58" t="str">
        <f aca="false">CONCATENATE("mus:P",ROW(A31))</f>
        <v>mus:P31</v>
      </c>
      <c r="B31" s="59" t="s">
        <v>79</v>
      </c>
      <c r="C31" s="0" t="s">
        <v>146</v>
      </c>
      <c r="D31" s="59" t="s">
        <v>147</v>
      </c>
      <c r="E31" s="25" t="s">
        <v>73</v>
      </c>
      <c r="F31" s="60" t="s">
        <v>148</v>
      </c>
      <c r="J31" s="68"/>
      <c r="K31" s="63" t="str">
        <f aca="false">IF(LEFT($D31,SEARCH("..",$D31,1)-1)="n","",IF(LEFT($D31,SEARCH("..",$D31,1)-1)="0","",LEFT($D31,SEARCH("..",$D31,1)-1)))</f>
        <v/>
      </c>
      <c r="L31" s="63" t="str">
        <f aca="false">IF(RIGHT($D31,SEARCH("..",$D31,1)-1)="n","",IF(RIGHT($D31,SEARCH("..",$D31,1)-1)="0","",RIGHT($D31,SEARCH("..",$D31,1)-1)))</f>
        <v>1</v>
      </c>
      <c r="M31" s="64" t="str">
        <f aca="false">IF(IFERROR(VLOOKUP($E31,Catalogue!$A$2:$A$40,1,0),0) &lt;&gt; 0,"sh:Literal","sh:IRI")</f>
        <v>sh:IRI</v>
      </c>
      <c r="N31" s="64" t="str">
        <f aca="false">IF(M31="sh:Literal",E31,"")</f>
        <v/>
      </c>
      <c r="O31" s="64" t="str">
        <f aca="false">IF($M31="sh:IRI",IF($E31&lt;&gt;"",$E31,""),"")</f>
        <v>ecrm:E35_Title</v>
      </c>
      <c r="P31" s="65" t="str">
        <f aca="false">IF($M31&lt;&gt;"sh:IRI","",IF(IFERROR(SEARCH(",",$E31)-1,0)=0,"","1"))</f>
        <v/>
      </c>
    </row>
    <row r="32" customFormat="false" ht="12.8" hidden="false" customHeight="false" outlineLevel="0" collapsed="false">
      <c r="A32" s="58" t="str">
        <f aca="false">CONCATENATE("mus:P",ROW(A32))</f>
        <v>mus:P32</v>
      </c>
      <c r="B32" s="59" t="s">
        <v>79</v>
      </c>
      <c r="C32" s="0" t="s">
        <v>149</v>
      </c>
      <c r="D32" s="59" t="s">
        <v>150</v>
      </c>
      <c r="E32" s="25" t="s">
        <v>73</v>
      </c>
      <c r="F32" s="60" t="s">
        <v>151</v>
      </c>
      <c r="J32" s="68"/>
      <c r="K32" s="63" t="str">
        <f aca="false">IF(LEFT($D32,SEARCH("..",$D32,1)-1)="n","",IF(LEFT($D32,SEARCH("..",$D32,1)-1)="0","",LEFT($D32,SEARCH("..",$D32,1)-1)))</f>
        <v/>
      </c>
      <c r="L32" s="63" t="str">
        <f aca="false">IF(RIGHT($D32,SEARCH("..",$D32,1)-1)="n","",IF(RIGHT($D32,SEARCH("..",$D32,1)-1)="0","",RIGHT($D32,SEARCH("..",$D32,1)-1)))</f>
        <v/>
      </c>
      <c r="M32" s="64" t="str">
        <f aca="false">IF(IFERROR(VLOOKUP($E32,Catalogue!$A$2:$A$40,1,0),0) &lt;&gt; 0,"sh:Literal","sh:IRI")</f>
        <v>sh:IRI</v>
      </c>
      <c r="N32" s="64" t="str">
        <f aca="false">IF(M32="sh:Literal",E32,"")</f>
        <v/>
      </c>
      <c r="O32" s="64" t="str">
        <f aca="false">IF($M32="sh:IRI",IF($E32&lt;&gt;"",$E32,""),"")</f>
        <v>ecrm:E35_Title</v>
      </c>
      <c r="P32" s="65" t="str">
        <f aca="false">IF($M32&lt;&gt;"sh:IRI","",IF(IFERROR(SEARCH(",",$E32)-1,0)=0,"","1"))</f>
        <v/>
      </c>
    </row>
    <row r="33" customFormat="false" ht="12.8" hidden="false" customHeight="false" outlineLevel="0" collapsed="false">
      <c r="A33" s="58" t="str">
        <f aca="false">CONCATENATE("mus:P",ROW(A33))</f>
        <v>mus:P33</v>
      </c>
      <c r="B33" s="59" t="s">
        <v>79</v>
      </c>
      <c r="C33" s="4" t="s">
        <v>152</v>
      </c>
      <c r="D33" s="59" t="s">
        <v>147</v>
      </c>
      <c r="E33" s="25" t="s">
        <v>74</v>
      </c>
      <c r="F33" s="60" t="s">
        <v>153</v>
      </c>
      <c r="J33" s="68"/>
      <c r="K33" s="63" t="str">
        <f aca="false">IF(LEFT($D33,SEARCH("..",$D33,1)-1)="n","",IF(LEFT($D33,SEARCH("..",$D33,1)-1)="0","",LEFT($D33,SEARCH("..",$D33,1)-1)))</f>
        <v/>
      </c>
      <c r="L33" s="63" t="str">
        <f aca="false">IF(RIGHT($D33,SEARCH("..",$D33,1)-1)="n","",IF(RIGHT($D33,SEARCH("..",$D33,1)-1)="0","",RIGHT($D33,SEARCH("..",$D33,1)-1)))</f>
        <v>1</v>
      </c>
      <c r="M33" s="64" t="str">
        <f aca="false">IF(IFERROR(VLOOKUP($E33,Catalogue!$A$2:$A$40,1,0),0) &lt;&gt; 0,"sh:Literal","sh:IRI")</f>
        <v>sh:IRI</v>
      </c>
      <c r="N33" s="64" t="str">
        <f aca="false">IF(M33="sh:Literal",E33,"")</f>
        <v/>
      </c>
      <c r="O33" s="64" t="str">
        <f aca="false">IF($M33="sh:IRI",IF($E33&lt;&gt;"",$E33,""),"")</f>
        <v>mus:M159_Edition_Statement</v>
      </c>
      <c r="P33" s="65" t="str">
        <f aca="false">IF($M33&lt;&gt;"sh:IRI","",IF(IFERROR(SEARCH(",",$E33)-1,0)=0,"","1"))</f>
        <v/>
      </c>
    </row>
    <row r="34" customFormat="false" ht="12.8" hidden="false" customHeight="false" outlineLevel="0" collapsed="false">
      <c r="A34" s="58" t="str">
        <f aca="false">CONCATENATE("mus:P",ROW(A34))</f>
        <v>mus:P34</v>
      </c>
      <c r="B34" s="59" t="s">
        <v>79</v>
      </c>
      <c r="C34" s="0" t="s">
        <v>154</v>
      </c>
      <c r="D34" s="59" t="s">
        <v>147</v>
      </c>
      <c r="E34" s="25" t="s">
        <v>75</v>
      </c>
      <c r="F34" s="60" t="s">
        <v>155</v>
      </c>
      <c r="J34" s="68"/>
      <c r="K34" s="63" t="str">
        <f aca="false">IF(LEFT($D34,SEARCH("..",$D34,1)-1)="n","",IF(LEFT($D34,SEARCH("..",$D34,1)-1)="0","",LEFT($D34,SEARCH("..",$D34,1)-1)))</f>
        <v/>
      </c>
      <c r="L34" s="63" t="str">
        <f aca="false">IF(RIGHT($D34,SEARCH("..",$D34,1)-1)="n","",IF(RIGHT($D34,SEARCH("..",$D34,1)-1)="0","",RIGHT($D34,SEARCH("..",$D34,1)-1)))</f>
        <v>1</v>
      </c>
      <c r="M34" s="64" t="str">
        <f aca="false">IF(IFERROR(VLOOKUP($E34,Catalogue!$A$2:$A$40,1,0),0) &lt;&gt; 0,"sh:Literal","sh:IRI")</f>
        <v>sh:IRI</v>
      </c>
      <c r="N34" s="64" t="str">
        <f aca="false">IF(M34="sh:Literal",E34,"")</f>
        <v/>
      </c>
      <c r="O34" s="64" t="str">
        <f aca="false">IF($M34="sh:IRI",IF($E34&lt;&gt;"",$E34,""),"")</f>
        <v>mus:M163_Music_Format_Statement</v>
      </c>
      <c r="P34" s="65" t="str">
        <f aca="false">IF($M34&lt;&gt;"sh:IRI","",IF(IFERROR(SEARCH(",",$E34)-1,0)=0,"","1"))</f>
        <v/>
      </c>
    </row>
    <row r="35" customFormat="false" ht="12.8" hidden="false" customHeight="false" outlineLevel="0" collapsed="false">
      <c r="A35" s="58" t="str">
        <f aca="false">CONCATENATE("mus:P",ROW(A35))</f>
        <v>mus:P35</v>
      </c>
      <c r="B35" s="59" t="s">
        <v>79</v>
      </c>
      <c r="C35" s="0" t="s">
        <v>157</v>
      </c>
      <c r="D35" s="59" t="s">
        <v>135</v>
      </c>
      <c r="E35" s="25" t="s">
        <v>76</v>
      </c>
      <c r="F35" s="60" t="s">
        <v>158</v>
      </c>
      <c r="J35" s="68"/>
      <c r="K35" s="63" t="str">
        <f aca="false">IF(LEFT($D35,SEARCH("..",$D35,1)-1)="n","",IF(LEFT($D35,SEARCH("..",$D35,1)-1)="0","",LEFT($D35,SEARCH("..",$D35,1)-1)))</f>
        <v>1</v>
      </c>
      <c r="L35" s="63" t="str">
        <f aca="false">IF(RIGHT($D35,SEARCH("..",$D35,1)-1)="n","",IF(RIGHT($D35,SEARCH("..",$D35,1)-1)="0","",RIGHT($D35,SEARCH("..",$D35,1)-1)))</f>
        <v>1</v>
      </c>
      <c r="M35" s="64" t="str">
        <f aca="false">IF(IFERROR(VLOOKUP($E35,Catalogue!$A$2:$A$40,1,0),0) &lt;&gt; 0,"sh:Literal","sh:IRI")</f>
        <v>sh:IRI</v>
      </c>
      <c r="N35" s="64" t="str">
        <f aca="false">IF(M35="sh:Literal",E35,"")</f>
        <v/>
      </c>
      <c r="O35" s="64" t="str">
        <f aca="false">IF($M35="sh:IRI",IF($E35&lt;&gt;"",$E35,""),"")</f>
        <v>mus:M160_Publication_Statement</v>
      </c>
      <c r="P35" s="65" t="str">
        <f aca="false">IF($M35&lt;&gt;"sh:IRI","",IF(IFERROR(SEARCH(",",$E35)-1,0)=0,"","1"))</f>
        <v/>
      </c>
    </row>
    <row r="36" customFormat="false" ht="12.8" hidden="false" customHeight="false" outlineLevel="0" collapsed="false">
      <c r="A36" s="58" t="str">
        <f aca="false">CONCATENATE("mus:P",ROW(A36))</f>
        <v>mus:P36</v>
      </c>
      <c r="B36" s="59" t="s">
        <v>79</v>
      </c>
      <c r="C36" s="23" t="s">
        <v>160</v>
      </c>
      <c r="D36" s="59" t="s">
        <v>150</v>
      </c>
      <c r="F36" s="60" t="s">
        <v>161</v>
      </c>
      <c r="J36" s="68"/>
      <c r="K36" s="63" t="str">
        <f aca="false">IF(LEFT($D36,SEARCH("..",$D36,1)-1)="n","",IF(LEFT($D36,SEARCH("..",$D36,1)-1)="0","",LEFT($D36,SEARCH("..",$D36,1)-1)))</f>
        <v/>
      </c>
      <c r="L36" s="63" t="str">
        <f aca="false">IF(RIGHT($D36,SEARCH("..",$D36,1)-1)="n","",IF(RIGHT($D36,SEARCH("..",$D36,1)-1)="0","",RIGHT($D36,SEARCH("..",$D36,1)-1)))</f>
        <v/>
      </c>
      <c r="M36" s="64" t="str">
        <f aca="false">IF(IFERROR(VLOOKUP($E36,Catalogue!$A$2:$A$40,1,0),0) &lt;&gt; 0,"sh:Literal","sh:IRI")</f>
        <v>sh:IRI</v>
      </c>
      <c r="N36" s="64" t="str">
        <f aca="false">IF(M36="sh:Literal",E36,"")</f>
        <v/>
      </c>
      <c r="O36" s="64" t="str">
        <f aca="false">IF($M36="sh:IRI",IF($E36&lt;&gt;"",$E36,""),"")</f>
        <v/>
      </c>
      <c r="P36" s="65" t="str">
        <f aca="false">IF($M36&lt;&gt;"sh:IRI","",IF(IFERROR(SEARCH(",",$E36)-1,0)=0,"","1"))</f>
        <v/>
      </c>
    </row>
    <row r="37" customFormat="false" ht="12.8" hidden="false" customHeight="false" outlineLevel="0" collapsed="false">
      <c r="A37" s="58" t="str">
        <f aca="false">CONCATENATE("mus:P",ROW(A37))</f>
        <v>mus:P37</v>
      </c>
      <c r="B37" s="59" t="s">
        <v>79</v>
      </c>
      <c r="C37" s="23" t="s">
        <v>162</v>
      </c>
      <c r="D37" s="59" t="s">
        <v>150</v>
      </c>
      <c r="F37" s="60" t="s">
        <v>163</v>
      </c>
      <c r="J37" s="68"/>
      <c r="K37" s="63" t="str">
        <f aca="false">IF(LEFT($D37,SEARCH("..",$D37,1)-1)="n","",IF(LEFT($D37,SEARCH("..",$D37,1)-1)="0","",LEFT($D37,SEARCH("..",$D37,1)-1)))</f>
        <v/>
      </c>
      <c r="L37" s="63" t="str">
        <f aca="false">IF(RIGHT($D37,SEARCH("..",$D37,1)-1)="n","",IF(RIGHT($D37,SEARCH("..",$D37,1)-1)="0","",RIGHT($D37,SEARCH("..",$D37,1)-1)))</f>
        <v/>
      </c>
      <c r="M37" s="64" t="str">
        <f aca="false">IF(IFERROR(VLOOKUP($E37,Catalogue!$A$2:$A$40,1,0),0) &lt;&gt; 0,"sh:Literal","sh:IRI")</f>
        <v>sh:IRI</v>
      </c>
      <c r="N37" s="64" t="str">
        <f aca="false">IF(M37="sh:Literal",E37,"")</f>
        <v/>
      </c>
      <c r="O37" s="64" t="str">
        <f aca="false">IF($M37="sh:IRI",IF($E37&lt;&gt;"",$E37,""),"")</f>
        <v/>
      </c>
      <c r="P37" s="65" t="str">
        <f aca="false">IF($M37&lt;&gt;"sh:IRI","",IF(IFERROR(SEARCH(",",$E37)-1,0)=0,"","1"))</f>
        <v/>
      </c>
    </row>
    <row r="38" customFormat="false" ht="12.8" hidden="false" customHeight="false" outlineLevel="0" collapsed="false">
      <c r="A38" s="58" t="str">
        <f aca="false">CONCATENATE("mus:P",ROW(A38))</f>
        <v>mus:P38</v>
      </c>
      <c r="B38" s="59" t="s">
        <v>79</v>
      </c>
      <c r="C38" s="23" t="s">
        <v>164</v>
      </c>
      <c r="D38" s="59" t="s">
        <v>150</v>
      </c>
      <c r="F38" s="60" t="s">
        <v>165</v>
      </c>
      <c r="J38" s="68"/>
      <c r="K38" s="63" t="str">
        <f aca="false">IF(LEFT($D38,SEARCH("..",$D38,1)-1)="n","",IF(LEFT($D38,SEARCH("..",$D38,1)-1)="0","",LEFT($D38,SEARCH("..",$D38,1)-1)))</f>
        <v/>
      </c>
      <c r="L38" s="63" t="str">
        <f aca="false">IF(RIGHT($D38,SEARCH("..",$D38,1)-1)="n","",IF(RIGHT($D38,SEARCH("..",$D38,1)-1)="0","",RIGHT($D38,SEARCH("..",$D38,1)-1)))</f>
        <v/>
      </c>
      <c r="M38" s="64" t="str">
        <f aca="false">IF(IFERROR(VLOOKUP($E38,Catalogue!$A$2:$A$40,1,0),0) &lt;&gt; 0,"sh:Literal","sh:IRI")</f>
        <v>sh:IRI</v>
      </c>
      <c r="N38" s="64" t="str">
        <f aca="false">IF(M38="sh:Literal",E38,"")</f>
        <v/>
      </c>
      <c r="O38" s="64" t="str">
        <f aca="false">IF($M38="sh:IRI",IF($E38&lt;&gt;"",$E38,""),"")</f>
        <v/>
      </c>
      <c r="P38" s="65" t="str">
        <f aca="false">IF($M38&lt;&gt;"sh:IRI","",IF(IFERROR(SEARCH(",",$E38)-1,0)=0,"","1"))</f>
        <v/>
      </c>
    </row>
    <row r="39" customFormat="false" ht="12.8" hidden="false" customHeight="false" outlineLevel="0" collapsed="false">
      <c r="A39" s="58" t="str">
        <f aca="false">CONCATENATE("mus:P",ROW(A39))</f>
        <v>mus:P39</v>
      </c>
      <c r="B39" s="59" t="s">
        <v>79</v>
      </c>
      <c r="C39" s="23" t="s">
        <v>166</v>
      </c>
      <c r="D39" s="59" t="s">
        <v>150</v>
      </c>
      <c r="F39" s="60" t="s">
        <v>167</v>
      </c>
      <c r="J39" s="68"/>
      <c r="K39" s="63" t="str">
        <f aca="false">IF(LEFT($D39,SEARCH("..",$D39,1)-1)="n","",IF(LEFT($D39,SEARCH("..",$D39,1)-1)="0","",LEFT($D39,SEARCH("..",$D39,1)-1)))</f>
        <v/>
      </c>
      <c r="L39" s="63" t="str">
        <f aca="false">IF(RIGHT($D39,SEARCH("..",$D39,1)-1)="n","",IF(RIGHT($D39,SEARCH("..",$D39,1)-1)="0","",RIGHT($D39,SEARCH("..",$D39,1)-1)))</f>
        <v/>
      </c>
      <c r="M39" s="64" t="str">
        <f aca="false">IF(IFERROR(VLOOKUP($E39,Catalogue!$A$2:$A$40,1,0),0) &lt;&gt; 0,"sh:Literal","sh:IRI")</f>
        <v>sh:IRI</v>
      </c>
      <c r="N39" s="64" t="str">
        <f aca="false">IF(M39="sh:Literal",E39,"")</f>
        <v/>
      </c>
      <c r="O39" s="64" t="str">
        <f aca="false">IF($M39="sh:IRI",IF($E39&lt;&gt;"",$E39,""),"")</f>
        <v/>
      </c>
      <c r="P39" s="65" t="str">
        <f aca="false">IF($M39&lt;&gt;"sh:IRI","",IF(IFERROR(SEARCH(",",$E39)-1,0)=0,"","1"))</f>
        <v/>
      </c>
    </row>
    <row r="40" customFormat="false" ht="12.8" hidden="false" customHeight="false" outlineLevel="0" collapsed="false">
      <c r="A40" s="58" t="str">
        <f aca="false">CONCATENATE("mus:P",ROW(A40))</f>
        <v>mus:P40</v>
      </c>
      <c r="B40" s="59" t="s">
        <v>79</v>
      </c>
      <c r="C40" s="0" t="s">
        <v>168</v>
      </c>
      <c r="D40" s="59" t="s">
        <v>150</v>
      </c>
      <c r="E40" s="25" t="s">
        <v>169</v>
      </c>
      <c r="F40" s="60" t="s">
        <v>170</v>
      </c>
      <c r="J40" s="68"/>
      <c r="K40" s="63" t="str">
        <f aca="false">IF(LEFT($D40,SEARCH("..",$D40,1)-1)="n","",IF(LEFT($D40,SEARCH("..",$D40,1)-1)="0","",LEFT($D40,SEARCH("..",$D40,1)-1)))</f>
        <v/>
      </c>
      <c r="L40" s="63" t="str">
        <f aca="false">IF(RIGHT($D40,SEARCH("..",$D40,1)-1)="n","",IF(RIGHT($D40,SEARCH("..",$D40,1)-1)="0","",RIGHT($D40,SEARCH("..",$D40,1)-1)))</f>
        <v/>
      </c>
      <c r="M40" s="64" t="str">
        <f aca="false">IF(IFERROR(VLOOKUP($E40,Catalogue!$A$2:$A$40,1,0),0) &lt;&gt; 0,"sh:Literal","sh:IRI")</f>
        <v>sh:Literal</v>
      </c>
      <c r="N40" s="64" t="str">
        <f aca="false">IF(M40="sh:Literal",E40,"")</f>
        <v>xsd:string</v>
      </c>
      <c r="O40" s="64" t="str">
        <f aca="false">IF($M40="sh:IRI",IF($E40&lt;&gt;"",$E40,""),"")</f>
        <v/>
      </c>
      <c r="P40" s="65" t="str">
        <f aca="false">IF($M40&lt;&gt;"sh:IRI","",IF(IFERROR(SEARCH(",",$E40)-1,0)=0,"","1"))</f>
        <v/>
      </c>
    </row>
    <row r="41" customFormat="false" ht="23.85" hidden="false" customHeight="false" outlineLevel="0" collapsed="false">
      <c r="A41" s="58" t="str">
        <f aca="false">CONCATENATE("mus:P",ROW(A41))</f>
        <v>mus:P41</v>
      </c>
      <c r="B41" s="59" t="s">
        <v>79</v>
      </c>
      <c r="C41" s="0" t="s">
        <v>171</v>
      </c>
      <c r="D41" s="59" t="s">
        <v>135</v>
      </c>
      <c r="E41" s="25" t="s">
        <v>77</v>
      </c>
      <c r="F41" s="60" t="s">
        <v>172</v>
      </c>
      <c r="J41" s="69" t="s">
        <v>180</v>
      </c>
      <c r="K41" s="63" t="str">
        <f aca="false">IF(LEFT($D41,SEARCH("..",$D41,1)-1)="n","",IF(LEFT($D41,SEARCH("..",$D41,1)-1)="0","",LEFT($D41,SEARCH("..",$D41,1)-1)))</f>
        <v>1</v>
      </c>
      <c r="L41" s="63" t="str">
        <f aca="false">IF(RIGHT($D41,SEARCH("..",$D41,1)-1)="n","",IF(RIGHT($D41,SEARCH("..",$D41,1)-1)="0","",RIGHT($D41,SEARCH("..",$D41,1)-1)))</f>
        <v>1</v>
      </c>
      <c r="M41" s="64" t="str">
        <f aca="false">IF(IFERROR(VLOOKUP($E41,Catalogue!$A$2:$A$40,1,0),0) &lt;&gt; 0,"sh:Literal","sh:IRI")</f>
        <v>sh:IRI</v>
      </c>
      <c r="N41" s="64" t="str">
        <f aca="false">IF(M41="sh:Literal",E41,"")</f>
        <v/>
      </c>
      <c r="O41" s="64" t="str">
        <f aca="false">IF($M41="sh:IRI",IF($E41&lt;&gt;"",$E41,""),"")</f>
        <v>ecrm:E42_Identifier</v>
      </c>
      <c r="P41" s="65" t="str">
        <f aca="false">IF($M41&lt;&gt;"sh:IRI","",IF(IFERROR(SEARCH(",",$E41)-1,0)=0,"","1"))</f>
        <v/>
      </c>
    </row>
    <row r="42" customFormat="false" ht="23.85" hidden="false" customHeight="false" outlineLevel="0" collapsed="false">
      <c r="A42" s="58" t="str">
        <f aca="false">CONCATENATE("mus:P",ROW(A42))</f>
        <v>mus:P42</v>
      </c>
      <c r="B42" s="59" t="s">
        <v>79</v>
      </c>
      <c r="C42" s="0" t="s">
        <v>176</v>
      </c>
      <c r="D42" s="59" t="s">
        <v>139</v>
      </c>
      <c r="E42" s="25" t="s">
        <v>69</v>
      </c>
      <c r="F42" s="60" t="s">
        <v>177</v>
      </c>
      <c r="J42" s="68" t="s">
        <v>181</v>
      </c>
      <c r="K42" s="63" t="str">
        <f aca="false">IF(LEFT($D42,SEARCH("..",$D42,1)-1)="n","",IF(LEFT($D42,SEARCH("..",$D42,1)-1)="0","",LEFT($D42,SEARCH("..",$D42,1)-1)))</f>
        <v>1</v>
      </c>
      <c r="L42" s="63" t="str">
        <f aca="false">IF(RIGHT($D42,SEARCH("..",$D42,1)-1)="n","",IF(RIGHT($D42,SEARCH("..",$D42,1)-1)="0","",RIGHT($D42,SEARCH("..",$D42,1)-1)))</f>
        <v/>
      </c>
      <c r="M42" s="64" t="str">
        <f aca="false">IF(IFERROR(VLOOKUP($E42,Catalogue!$A$2:$A$40,1,0),0) &lt;&gt; 0,"sh:Literal","sh:IRI")</f>
        <v>sh:IRI</v>
      </c>
      <c r="N42" s="64" t="str">
        <f aca="false">IF(M42="sh:Literal",E42,"")</f>
        <v/>
      </c>
      <c r="O42" s="64" t="str">
        <f aca="false">IF($M42="sh:IRI",IF($E42&lt;&gt;"",$E42,""),"")</f>
        <v>mus:M6_Casting</v>
      </c>
      <c r="P42" s="65" t="str">
        <f aca="false">IF($M42&lt;&gt;"sh:IRI","",IF(IFERROR(SEARCH(",",$E42)-1,0)=0,"","1"))</f>
        <v/>
      </c>
    </row>
    <row r="43" s="52" customFormat="true" ht="15" hidden="false" customHeight="false" outlineLevel="0" collapsed="false">
      <c r="A43" s="52" t="s">
        <v>182</v>
      </c>
      <c r="E43" s="53"/>
      <c r="F43" s="54"/>
      <c r="I43" s="55"/>
      <c r="J43" s="56"/>
      <c r="K43" s="57"/>
      <c r="L43" s="57"/>
      <c r="P43" s="55"/>
      <c r="X43" s="56"/>
      <c r="AMJ43" s="0"/>
    </row>
    <row r="44" customFormat="false" ht="12.8" hidden="false" customHeight="false" outlineLevel="0" collapsed="false">
      <c r="A44" s="58" t="str">
        <f aca="false">CONCATENATE("mus:P",ROW(A44))</f>
        <v>mus:P44</v>
      </c>
      <c r="B44" s="59" t="s">
        <v>66</v>
      </c>
      <c r="C44" s="0" t="s">
        <v>183</v>
      </c>
      <c r="D44" s="59" t="s">
        <v>135</v>
      </c>
      <c r="E44" s="25" t="s">
        <v>59</v>
      </c>
      <c r="F44" s="60" t="s">
        <v>184</v>
      </c>
      <c r="J44" s="68"/>
      <c r="K44" s="63" t="str">
        <f aca="false">IF(LEFT($D44,SEARCH("..",$D44,1)-1)="n","",IF(LEFT($D44,SEARCH("..",$D44,1)-1)="0","",LEFT($D44,SEARCH("..",$D44,1)-1)))</f>
        <v>1</v>
      </c>
      <c r="L44" s="63" t="str">
        <f aca="false">IF(RIGHT($D44,SEARCH("..",$D44,1)-1)="n","",IF(RIGHT($D44,SEARCH("..",$D44,1)-1)="0","",RIGHT($D44,SEARCH("..",$D44,1)-1)))</f>
        <v>1</v>
      </c>
      <c r="M44" s="64" t="str">
        <f aca="false">IF(IFERROR(VLOOKUP($E44,Catalogue!$A$2:$A$40,1,0),0) &lt;&gt; 0,"sh:Literal","sh:IRI")</f>
        <v>sh:IRI</v>
      </c>
      <c r="N44" s="64" t="str">
        <f aca="false">IF(M44="sh:Literal",E44,"")</f>
        <v/>
      </c>
      <c r="O44" s="64" t="str">
        <f aca="false">IF($M44="sh:IRI",IF($E44&lt;&gt;"",$E44,""),"")</f>
        <v>efrbroo:F24_Publication_Expression</v>
      </c>
      <c r="P44" s="65" t="str">
        <f aca="false">IF($M44&lt;&gt;"sh:IRI","",IF(IFERROR(SEARCH(",",$E44)-1,0)=0,"","1"))</f>
        <v/>
      </c>
    </row>
    <row r="45" customFormat="false" ht="12.8" hidden="false" customHeight="false" outlineLevel="0" collapsed="false">
      <c r="A45" s="58" t="str">
        <f aca="false">CONCATENATE("mus:P",ROW(A45))</f>
        <v>mus:P45</v>
      </c>
      <c r="B45" s="59" t="s">
        <v>66</v>
      </c>
      <c r="C45" s="0" t="s">
        <v>185</v>
      </c>
      <c r="D45" s="59" t="s">
        <v>150</v>
      </c>
      <c r="E45" s="25" t="s">
        <v>68</v>
      </c>
      <c r="F45" s="60" t="s">
        <v>186</v>
      </c>
      <c r="J45" s="68"/>
      <c r="K45" s="63" t="str">
        <f aca="false">IF(LEFT($D45,SEARCH("..",$D45,1)-1)="n","",IF(LEFT($D45,SEARCH("..",$D45,1)-1)="0","",LEFT($D45,SEARCH("..",$D45,1)-1)))</f>
        <v/>
      </c>
      <c r="L45" s="63" t="str">
        <f aca="false">IF(RIGHT($D45,SEARCH("..",$D45,1)-1)="n","",IF(RIGHT($D45,SEARCH("..",$D45,1)-1)="0","",RIGHT($D45,SEARCH("..",$D45,1)-1)))</f>
        <v/>
      </c>
      <c r="M45" s="64" t="str">
        <f aca="false">IF(IFERROR(VLOOKUP($E45,Catalogue!$A$2:$A$40,1,0),0) &lt;&gt; 0,"sh:Literal","sh:IRI")</f>
        <v>sh:IRI</v>
      </c>
      <c r="N45" s="64" t="str">
        <f aca="false">IF(M45="sh:Literal",E45,"")</f>
        <v/>
      </c>
      <c r="O45" s="64" t="str">
        <f aca="false">IF($M45="sh:IRI",IF($E45&lt;&gt;"",$E45,""),"")</f>
        <v>ecrm:E7_Activity</v>
      </c>
      <c r="P45" s="65" t="str">
        <f aca="false">IF($M45&lt;&gt;"sh:IRI","",IF(IFERROR(SEARCH(",",$E45)-1,0)=0,"","1"))</f>
        <v/>
      </c>
    </row>
    <row r="46" customFormat="false" ht="12.8" hidden="false" customHeight="false" outlineLevel="0" collapsed="false">
      <c r="A46" s="58" t="str">
        <f aca="false">CONCATENATE("mus:P",ROW(A46))</f>
        <v>mus:P46</v>
      </c>
      <c r="B46" s="59" t="s">
        <v>66</v>
      </c>
      <c r="C46" s="0" t="s">
        <v>187</v>
      </c>
      <c r="D46" s="59" t="s">
        <v>147</v>
      </c>
      <c r="E46" s="25" t="s">
        <v>78</v>
      </c>
      <c r="F46" s="60" t="s">
        <v>188</v>
      </c>
      <c r="J46" s="68"/>
      <c r="K46" s="63" t="str">
        <f aca="false">IF(LEFT($D46,SEARCH("..",$D46,1)-1)="n","",IF(LEFT($D46,SEARCH("..",$D46,1)-1)="0","",LEFT($D46,SEARCH("..",$D46,1)-1)))</f>
        <v/>
      </c>
      <c r="L46" s="63" t="str">
        <f aca="false">IF(RIGHT($D46,SEARCH("..",$D46,1)-1)="n","",IF(RIGHT($D46,SEARCH("..",$D46,1)-1)="0","",RIGHT($D46,SEARCH("..",$D46,1)-1)))</f>
        <v>1</v>
      </c>
      <c r="M46" s="64" t="str">
        <f aca="false">IF(IFERROR(VLOOKUP($E46,Catalogue!$A$2:$A$40,1,0),0) &lt;&gt; 0,"sh:Literal","sh:IRI")</f>
        <v>sh:IRI</v>
      </c>
      <c r="N46" s="64" t="str">
        <f aca="false">IF(M46="sh:Literal",E46,"")</f>
        <v/>
      </c>
      <c r="O46" s="64" t="str">
        <f aca="false">IF($M46="sh:IRI",IF($E46&lt;&gt;"",$E46,""),"")</f>
        <v>ecrm:E52_Time-Span</v>
      </c>
      <c r="P46" s="65" t="str">
        <f aca="false">IF($M46&lt;&gt;"sh:IRI","",IF(IFERROR(SEARCH(",",$E46)-1,0)=0,"","1"))</f>
        <v/>
      </c>
    </row>
    <row r="47" s="52" customFormat="true" ht="15" hidden="false" customHeight="false" outlineLevel="0" collapsed="false">
      <c r="A47" s="52" t="s">
        <v>189</v>
      </c>
      <c r="E47" s="53"/>
      <c r="F47" s="54"/>
      <c r="I47" s="55"/>
      <c r="J47" s="56"/>
      <c r="K47" s="57"/>
      <c r="L47" s="57"/>
      <c r="P47" s="55"/>
      <c r="X47" s="56"/>
      <c r="AMJ47" s="0"/>
    </row>
    <row r="48" customFormat="false" ht="12.8" hidden="false" customHeight="false" outlineLevel="0" collapsed="false">
      <c r="A48" s="58" t="str">
        <f aca="false">CONCATENATE("mus:P",ROW(A48))</f>
        <v>mus:P48</v>
      </c>
      <c r="B48" s="4" t="s">
        <v>68</v>
      </c>
      <c r="C48" s="0" t="s">
        <v>190</v>
      </c>
      <c r="D48" s="59" t="s">
        <v>139</v>
      </c>
      <c r="F48" s="60" t="s">
        <v>191</v>
      </c>
      <c r="J48" s="68"/>
      <c r="K48" s="63" t="str">
        <f aca="false">IF(LEFT($D48,SEARCH("..",$D48,1)-1)="n","",IF(LEFT($D48,SEARCH("..",$D48,1)-1)="0","",LEFT($D48,SEARCH("..",$D48,1)-1)))</f>
        <v>1</v>
      </c>
      <c r="L48" s="63" t="str">
        <f aca="false">IF(RIGHT($D48,SEARCH("..",$D48,1)-1)="n","",IF(RIGHT($D48,SEARCH("..",$D48,1)-1)="0","",RIGHT($D48,SEARCH("..",$D48,1)-1)))</f>
        <v/>
      </c>
      <c r="M48" s="64" t="str">
        <f aca="false">IF(IFERROR(VLOOKUP($E48,Catalogue!$A$2:$A$40,1,0),0) &lt;&gt; 0,"sh:Literal","sh:IRI")</f>
        <v>sh:IRI</v>
      </c>
      <c r="N48" s="64" t="str">
        <f aca="false">IF(M48="sh:Literal",E48,"")</f>
        <v/>
      </c>
      <c r="O48" s="64" t="str">
        <f aca="false">IF($M48="sh:IRI",IF($E48&lt;&gt;"",$E48,""),"")</f>
        <v/>
      </c>
      <c r="P48" s="65" t="str">
        <f aca="false">IF($M48&lt;&gt;"sh:IRI","",IF(IFERROR(SEARCH(",",$E48)-1,0)=0,"","1"))</f>
        <v/>
      </c>
    </row>
    <row r="49" customFormat="false" ht="23.45" hidden="false" customHeight="false" outlineLevel="0" collapsed="false">
      <c r="A49" s="58" t="str">
        <f aca="false">CONCATENATE("mus:P",ROW(A49))</f>
        <v>mus:P49</v>
      </c>
      <c r="B49" s="4" t="s">
        <v>68</v>
      </c>
      <c r="C49" s="0" t="s">
        <v>192</v>
      </c>
      <c r="D49" s="59" t="s">
        <v>139</v>
      </c>
      <c r="E49" s="0"/>
      <c r="F49" s="60" t="s">
        <v>193</v>
      </c>
      <c r="J49" s="80" t="s">
        <v>194</v>
      </c>
      <c r="K49" s="63" t="str">
        <f aca="false">IF(LEFT($D49,SEARCH("..",$D49,1)-1)="n","",IF(LEFT($D49,SEARCH("..",$D49,1)-1)="0","",LEFT($D49,SEARCH("..",$D49,1)-1)))</f>
        <v>1</v>
      </c>
      <c r="L49" s="63" t="str">
        <f aca="false">IF(RIGHT($D49,SEARCH("..",$D49,1)-1)="n","",IF(RIGHT($D49,SEARCH("..",$D49,1)-1)="0","",RIGHT($D49,SEARCH("..",$D49,1)-1)))</f>
        <v/>
      </c>
      <c r="M49" s="64" t="str">
        <f aca="false">IF(IFERROR(VLOOKUP($J49,Catalogue!$A$2:$A$40,1,0),0) &lt;&gt; 0,"sh:Literal","sh:IRI")</f>
        <v>sh:IRI</v>
      </c>
      <c r="N49" s="64" t="str">
        <f aca="false">IF(M49="sh:Literal",J49,"")</f>
        <v/>
      </c>
      <c r="O49" s="64" t="str">
        <f aca="false">IF($M49="sh:IRI",IF($E49&lt;&gt;"",$E49,""),"")</f>
        <v/>
      </c>
      <c r="P49" s="65" t="str">
        <f aca="false">IF($M49&lt;&gt;"sh:IRI","",IF(IFERROR(SEARCH(",",$E49)-1,0)=0,"","1"))</f>
        <v/>
      </c>
    </row>
    <row r="50" s="52" customFormat="true" ht="15" hidden="false" customHeight="false" outlineLevel="0" collapsed="false">
      <c r="A50" s="52" t="s">
        <v>195</v>
      </c>
      <c r="E50" s="53"/>
      <c r="F50" s="54"/>
      <c r="I50" s="55"/>
      <c r="J50" s="56"/>
      <c r="K50" s="57"/>
      <c r="L50" s="57"/>
      <c r="P50" s="55"/>
      <c r="X50" s="56"/>
      <c r="AMJ50" s="0"/>
    </row>
    <row r="51" customFormat="false" ht="12.8" hidden="false" customHeight="false" outlineLevel="0" collapsed="false">
      <c r="A51" s="58" t="str">
        <f aca="false">CONCATENATE("mus:P",ROW(A51))</f>
        <v>mus:P51</v>
      </c>
      <c r="B51" s="4" t="s">
        <v>69</v>
      </c>
      <c r="C51" s="0" t="s">
        <v>196</v>
      </c>
      <c r="D51" s="59" t="s">
        <v>147</v>
      </c>
      <c r="E51" s="59" t="s">
        <v>197</v>
      </c>
      <c r="F51" s="60" t="s">
        <v>198</v>
      </c>
      <c r="H51" s="81" t="s">
        <v>199</v>
      </c>
      <c r="J51" s="68"/>
      <c r="K51" s="63" t="str">
        <f aca="false">IF(RIGHT($D51,SEARCH("..",$D51,1)-1)="n","",IF(RIGHT($D51,SEARCH("..",$D51,1)-1)="0","",RIGHT($D51,SEARCH("..",$D51,1)-1)))</f>
        <v>1</v>
      </c>
      <c r="L51" s="63" t="str">
        <f aca="false">IF(RIGHT($D51,SEARCH("..",$D51,1)-1)="n","",IF(RIGHT($D51,SEARCH("..",$D51,1)-1)="0","",RIGHT($D51,SEARCH("..",$D51,1)-1)))</f>
        <v>1</v>
      </c>
      <c r="M51" s="64" t="str">
        <f aca="false">IF(IFERROR(VLOOKUP($E51,Catalogue!$A$2:$A$40,1,0),0) &lt;&gt; 0,"sh:Literal","sh:IRI")</f>
        <v>sh:Literal</v>
      </c>
      <c r="N51" s="64" t="str">
        <f aca="false">IF(M51="sh:Literal",E51,"")</f>
        <v>xsd:integer</v>
      </c>
      <c r="O51" s="64" t="str">
        <f aca="false">IF($M51="sh:IRI",IF($E51&lt;&gt;"",$E51,""),"")</f>
        <v/>
      </c>
      <c r="P51" s="65" t="str">
        <f aca="false">IF($M51&lt;&gt;"sh:IRI","",IF(IFERROR(SEARCH(",",$E51)-1,0)=0,"","1"))</f>
        <v/>
      </c>
    </row>
    <row r="52" customFormat="false" ht="12.8" hidden="false" customHeight="false" outlineLevel="0" collapsed="false">
      <c r="A52" s="58" t="str">
        <f aca="false">CONCATENATE("mus:P",ROW(A52))</f>
        <v>mus:P52</v>
      </c>
      <c r="B52" s="4" t="s">
        <v>69</v>
      </c>
      <c r="C52" s="0" t="s">
        <v>200</v>
      </c>
      <c r="D52" s="59" t="s">
        <v>139</v>
      </c>
      <c r="E52" s="25" t="s">
        <v>70</v>
      </c>
      <c r="F52" s="82" t="s">
        <v>201</v>
      </c>
      <c r="H52" s="81"/>
      <c r="J52" s="68"/>
      <c r="K52" s="63" t="str">
        <f aca="false">IF(LEFT($D52,SEARCH("..",$D52,1)-1)="n","",IF(LEFT($D52,SEARCH("..",$D52,1)-1)="0","",LEFT($D52,SEARCH("..",$D52,1)-1)))</f>
        <v>1</v>
      </c>
      <c r="L52" s="63" t="str">
        <f aca="false">IF(RIGHT($D52,SEARCH("..",$D52,1)-1)="n","",IF(RIGHT($D52,SEARCH("..",$D52,1)-1)="0","",RIGHT($D52,SEARCH("..",$D52,1)-1)))</f>
        <v/>
      </c>
      <c r="M52" s="64" t="str">
        <f aca="false">IF(IFERROR(VLOOKUP($E52,Catalogue!$A$2:$A$40,1,0),0) &lt;&gt; 0,"sh:Literal","sh:IRI")</f>
        <v>sh:IRI</v>
      </c>
      <c r="N52" s="64" t="str">
        <f aca="false">IF(M52="sh:Literal",E52,"")</f>
        <v/>
      </c>
      <c r="O52" s="64" t="str">
        <f aca="false">IF($M52="sh:IRI",IF($E52&lt;&gt;"",$E52,""),"")</f>
        <v>mus:M23_Casting_Detail</v>
      </c>
      <c r="P52" s="65" t="str">
        <f aca="false">IF($M52&lt;&gt;"sh:IRI","",IF(IFERROR(SEARCH(",",$E52)-1,0)=0,"","1"))</f>
        <v/>
      </c>
    </row>
    <row r="53" s="52" customFormat="true" ht="15" hidden="false" customHeight="false" outlineLevel="0" collapsed="false">
      <c r="A53" s="52" t="s">
        <v>202</v>
      </c>
      <c r="E53" s="53"/>
      <c r="F53" s="54"/>
      <c r="I53" s="55"/>
      <c r="J53" s="56"/>
      <c r="K53" s="57"/>
      <c r="L53" s="57"/>
      <c r="P53" s="55"/>
      <c r="X53" s="56"/>
      <c r="AMJ53" s="0"/>
    </row>
    <row r="54" customFormat="false" ht="12.8" hidden="false" customHeight="false" outlineLevel="0" collapsed="false">
      <c r="A54" s="58" t="str">
        <f aca="false">CONCATENATE("mus:P",ROW(A54))</f>
        <v>mus:P54</v>
      </c>
      <c r="B54" s="25" t="s">
        <v>70</v>
      </c>
      <c r="C54" s="0" t="s">
        <v>203</v>
      </c>
      <c r="D54" s="59" t="s">
        <v>147</v>
      </c>
      <c r="E54" s="30" t="s">
        <v>81</v>
      </c>
      <c r="F54" s="60" t="s">
        <v>204</v>
      </c>
      <c r="H54" s="60" t="s">
        <v>205</v>
      </c>
      <c r="J54" s="68"/>
      <c r="K54" s="63" t="str">
        <f aca="false">IF(LEFT($D54,SEARCH("..",$D54,1)-1)="n","",IF(LEFT($D54,SEARCH("..",$D54,1)-1)="0","",LEFT($D54,SEARCH("..",$D54,1)-1)))</f>
        <v/>
      </c>
      <c r="L54" s="63" t="str">
        <f aca="false">IF(RIGHT($D54,SEARCH("..",$D54,1)-1)="n","",IF(RIGHT($D54,SEARCH("..",$D54,1)-1)="0","",RIGHT($D54,SEARCH("..",$D54,1)-1)))</f>
        <v>1</v>
      </c>
      <c r="M54" s="64" t="str">
        <f aca="false">IF(IFERROR(VLOOKUP($E54,Catalogue!$A$2:$A$40,1,0),0) &lt;&gt; 0,"sh:Literal","sh:IRI")</f>
        <v>sh:IRI</v>
      </c>
      <c r="N54" s="64" t="str">
        <f aca="false">IF(M54="sh:Literal",E54,"")</f>
        <v/>
      </c>
      <c r="O54" s="64" t="str">
        <f aca="false">IF($M54="sh:IRI",IF($E54&lt;&gt;"",$E54,""),"")</f>
        <v>philharshapes:MIMO</v>
      </c>
      <c r="P54" s="65" t="str">
        <f aca="false">IF($M54&lt;&gt;"sh:IRI","",IF(IFERROR(SEARCH(",",$E54)-1,0)=0,"","1"))</f>
        <v/>
      </c>
    </row>
    <row r="55" customFormat="false" ht="12.8" hidden="false" customHeight="false" outlineLevel="0" collapsed="false">
      <c r="A55" s="58" t="str">
        <f aca="false">CONCATENATE("mus:P",ROW(A55))</f>
        <v>mus:P55</v>
      </c>
      <c r="B55" s="25" t="s">
        <v>70</v>
      </c>
      <c r="C55" s="0" t="s">
        <v>206</v>
      </c>
      <c r="D55" s="59" t="s">
        <v>147</v>
      </c>
      <c r="E55" s="30" t="s">
        <v>83</v>
      </c>
      <c r="F55" s="60" t="s">
        <v>207</v>
      </c>
      <c r="H55" s="60" t="s">
        <v>205</v>
      </c>
      <c r="J55" s="68"/>
      <c r="K55" s="63" t="str">
        <f aca="false">IF(LEFT($D55,SEARCH("..",$D55,1)-1)="n","",IF(LEFT($D55,SEARCH("..",$D55,1)-1)="0","",LEFT($D55,SEARCH("..",$D55,1)-1)))</f>
        <v/>
      </c>
      <c r="L55" s="63" t="str">
        <f aca="false">IF(RIGHT($D55,SEARCH("..",$D55,1)-1)="n","",IF(RIGHT($D55,SEARCH("..",$D55,1)-1)="0","",RIGHT($D55,SEARCH("..",$D55,1)-1)))</f>
        <v>1</v>
      </c>
      <c r="M55" s="64" t="str">
        <f aca="false">IF(IFERROR(VLOOKUP($E55,Catalogue!$A$2:$A$40,1,0),0) &lt;&gt; 0,"sh:Literal","sh:IRI")</f>
        <v>sh:IRI</v>
      </c>
      <c r="N55" s="64" t="str">
        <f aca="false">IF(M55="sh:Literal",E55,"")</f>
        <v/>
      </c>
      <c r="O55" s="64" t="str">
        <f aca="false">IF($M55="sh:IRI",IF($E55&lt;&gt;"",$E55,""),"")</f>
        <v>philharshapes:IAML</v>
      </c>
      <c r="P55" s="65" t="str">
        <f aca="false">IF($M55&lt;&gt;"sh:IRI","",IF(IFERROR(SEARCH(",",$E55)-1,0)=0,"","1"))</f>
        <v/>
      </c>
    </row>
    <row r="56" customFormat="false" ht="12.8" hidden="false" customHeight="false" outlineLevel="0" collapsed="false">
      <c r="A56" s="58" t="str">
        <f aca="false">CONCATENATE("mus:P",ROW(A56))</f>
        <v>mus:P56</v>
      </c>
      <c r="B56" s="25" t="s">
        <v>70</v>
      </c>
      <c r="C56" s="0" t="s">
        <v>208</v>
      </c>
      <c r="D56" s="59" t="s">
        <v>147</v>
      </c>
      <c r="E56" s="30" t="s">
        <v>84</v>
      </c>
      <c r="F56" s="60" t="s">
        <v>209</v>
      </c>
      <c r="J56" s="68"/>
      <c r="K56" s="63" t="str">
        <f aca="false">IF(LEFT($D56,SEARCH("..",$D56,1)-1)="n","",IF(LEFT($D56,SEARCH("..",$D56,1)-1)="0","",LEFT($D56,SEARCH("..",$D56,1)-1)))</f>
        <v/>
      </c>
      <c r="L56" s="63" t="str">
        <f aca="false">IF(RIGHT($D56,SEARCH("..",$D56,1)-1)="n","",IF(RIGHT($D56,SEARCH("..",$D56,1)-1)="0","",RIGHT($D56,SEARCH("..",$D56,1)-1)))</f>
        <v>1</v>
      </c>
      <c r="M56" s="64" t="str">
        <f aca="false">IF(IFERROR(VLOOKUP($E56,Catalogue!$A$2:$A$40,1,0),0) &lt;&gt; 0,"sh:Literal","sh:IRI")</f>
        <v>sh:IRI</v>
      </c>
      <c r="N56" s="64" t="str">
        <f aca="false">IF(M56="sh:Literal",E56,"")</f>
        <v/>
      </c>
      <c r="O56" s="64" t="str">
        <f aca="false">IF($M56="sh:IRI",IF($E56&lt;&gt;"",$E56,""),"")</f>
        <v>philharshapes:EducationalLevel</v>
      </c>
      <c r="P56" s="65" t="str">
        <f aca="false">IF($M56&lt;&gt;"sh:IRI","",IF(IFERROR(SEARCH(",",$E56)-1,0)=0,"","1"))</f>
        <v/>
      </c>
    </row>
    <row r="57" customFormat="false" ht="12.8" hidden="false" customHeight="false" outlineLevel="0" collapsed="false">
      <c r="A57" s="58" t="str">
        <f aca="false">CONCATENATE("mus:P",ROW(A57))</f>
        <v>mus:P57</v>
      </c>
      <c r="B57" s="25" t="s">
        <v>70</v>
      </c>
      <c r="C57" s="0" t="s">
        <v>210</v>
      </c>
      <c r="D57" s="59" t="s">
        <v>147</v>
      </c>
      <c r="F57" s="60" t="s">
        <v>211</v>
      </c>
      <c r="J57" s="68"/>
      <c r="K57" s="63" t="str">
        <f aca="false">IF(LEFT($D57,SEARCH("..",$D57,1)-1)="n","",IF(LEFT($D57,SEARCH("..",$D57,1)-1)="0","",LEFT($D57,SEARCH("..",$D57,1)-1)))</f>
        <v/>
      </c>
      <c r="L57" s="63" t="str">
        <f aca="false">IF(RIGHT($D57,SEARCH("..",$D57,1)-1)="n","",IF(RIGHT($D57,SEARCH("..",$D57,1)-1)="0","",RIGHT($D57,SEARCH("..",$D57,1)-1)))</f>
        <v>1</v>
      </c>
      <c r="M57" s="64" t="str">
        <f aca="false">IF(IFERROR(VLOOKUP($E57,Catalogue!$A$2:$A$40,1,0),0) &lt;&gt; 0,"sh:Literal","sh:IRI")</f>
        <v>sh:IRI</v>
      </c>
      <c r="N57" s="64" t="str">
        <f aca="false">IF(M57="sh:Literal",E57,"")</f>
        <v/>
      </c>
      <c r="O57" s="64" t="str">
        <f aca="false">IF($M57="sh:IRI",IF($E57&lt;&gt;"",$E57,""),"")</f>
        <v/>
      </c>
      <c r="P57" s="65" t="str">
        <f aca="false">IF($M57&lt;&gt;"sh:IRI","",IF(IFERROR(SEARCH(",",$E57)-1,0)=0,"","1"))</f>
        <v/>
      </c>
    </row>
    <row r="58" customFormat="false" ht="23.85" hidden="false" customHeight="false" outlineLevel="0" collapsed="false">
      <c r="A58" s="58" t="str">
        <f aca="false">CONCATENATE("mus:P",ROW(A58))</f>
        <v>mus:P58</v>
      </c>
      <c r="B58" s="25" t="s">
        <v>70</v>
      </c>
      <c r="C58" s="0" t="s">
        <v>212</v>
      </c>
      <c r="D58" s="59" t="s">
        <v>147</v>
      </c>
      <c r="E58" s="59" t="s">
        <v>197</v>
      </c>
      <c r="F58" s="60" t="s">
        <v>213</v>
      </c>
      <c r="H58" s="82" t="s">
        <v>214</v>
      </c>
      <c r="J58" s="68" t="s">
        <v>215</v>
      </c>
      <c r="K58" s="63" t="str">
        <f aca="false">IF(LEFT($D58,SEARCH("..",$D58,1)-1)="n","",IF(LEFT($D58,SEARCH("..",$D58,1)-1)="0","",LEFT($D58,SEARCH("..",$D58,1)-1)))</f>
        <v/>
      </c>
      <c r="L58" s="63" t="str">
        <f aca="false">IF(RIGHT($D58,SEARCH("..",$D58,1)-1)="n","",IF(RIGHT($D58,SEARCH("..",$D58,1)-1)="0","",RIGHT($D58,SEARCH("..",$D58,1)-1)))</f>
        <v>1</v>
      </c>
      <c r="M58" s="64" t="str">
        <f aca="false">IF(IFERROR(VLOOKUP($E58,Catalogue!$A$2:$A$40,1,0),0) &lt;&gt; 0,"sh:Literal","sh:IRI")</f>
        <v>sh:Literal</v>
      </c>
      <c r="N58" s="64" t="str">
        <f aca="false">IF(M58="sh:Literal",E58,"")</f>
        <v>xsd:integer</v>
      </c>
      <c r="O58" s="64" t="str">
        <f aca="false">IF($M58="sh:IRI",IF($E58&lt;&gt;"",$E58,""),"")</f>
        <v/>
      </c>
      <c r="P58" s="65" t="str">
        <f aca="false">IF($M58&lt;&gt;"sh:IRI","",IF(IFERROR(SEARCH(",",$E58)-1,0)=0,"","1"))</f>
        <v/>
      </c>
    </row>
    <row r="59" customFormat="false" ht="12.8" hidden="false" customHeight="false" outlineLevel="0" collapsed="false">
      <c r="A59" s="58" t="str">
        <f aca="false">CONCATENATE("mus:P",ROW(A59))</f>
        <v>mus:P59</v>
      </c>
      <c r="B59" s="25" t="s">
        <v>70</v>
      </c>
      <c r="C59" s="0" t="s">
        <v>168</v>
      </c>
      <c r="D59" s="59" t="s">
        <v>150</v>
      </c>
      <c r="E59" s="59" t="s">
        <v>169</v>
      </c>
      <c r="F59" s="60" t="s">
        <v>170</v>
      </c>
      <c r="H59" s="82"/>
      <c r="J59" s="68"/>
      <c r="K59" s="63" t="str">
        <f aca="false">IF(LEFT($D59,SEARCH("..",$D59,1)-1)="n","",IF(LEFT($D59,SEARCH("..",$D59,1)-1)="0","",LEFT($D59,SEARCH("..",$D59,1)-1)))</f>
        <v/>
      </c>
      <c r="L59" s="63" t="str">
        <f aca="false">IF(RIGHT($D59,SEARCH("..",$D59,1)-1)="n","",IF(RIGHT($D59,SEARCH("..",$D59,1)-1)="0","",RIGHT($D59,SEARCH("..",$D59,1)-1)))</f>
        <v/>
      </c>
      <c r="M59" s="64" t="str">
        <f aca="false">IF(IFERROR(VLOOKUP($E59,Catalogue!$A$2:$A$40,1,0),0) &lt;&gt; 0,"sh:Literal","sh:IRI")</f>
        <v>sh:Literal</v>
      </c>
      <c r="N59" s="64" t="str">
        <f aca="false">IF(M59="sh:Literal",E59,"")</f>
        <v>xsd:string</v>
      </c>
      <c r="O59" s="64" t="str">
        <f aca="false">IF($M59="sh:IRI",IF($E59&lt;&gt;"",$E59,""),"")</f>
        <v/>
      </c>
      <c r="P59" s="65" t="str">
        <f aca="false">IF($M59&lt;&gt;"sh:IRI","",IF(IFERROR(SEARCH(",",$E59)-1,0)=0,"","1"))</f>
        <v/>
      </c>
    </row>
    <row r="60" customFormat="false" ht="12.8" hidden="false" customHeight="false" outlineLevel="0" collapsed="false">
      <c r="A60" s="58" t="str">
        <f aca="false">CONCATENATE("mus:P",ROW(A60))</f>
        <v>mus:P60</v>
      </c>
      <c r="B60" s="25" t="s">
        <v>70</v>
      </c>
      <c r="C60" s="0" t="s">
        <v>216</v>
      </c>
      <c r="D60" s="59" t="s">
        <v>147</v>
      </c>
      <c r="F60" s="60" t="s">
        <v>217</v>
      </c>
      <c r="H60" s="82"/>
      <c r="J60" s="68"/>
      <c r="K60" s="63" t="str">
        <f aca="false">IF(LEFT($D60,SEARCH("..",$D60,1)-1)="n","",IF(LEFT($D60,SEARCH("..",$D60,1)-1)="0","",LEFT($D60,SEARCH("..",$D60,1)-1)))</f>
        <v/>
      </c>
      <c r="L60" s="63" t="str">
        <f aca="false">IF(RIGHT($D60,SEARCH("..",$D60,1)-1)="n","",IF(RIGHT($D60,SEARCH("..",$D60,1)-1)="0","",RIGHT($D60,SEARCH("..",$D60,1)-1)))</f>
        <v>1</v>
      </c>
      <c r="M60" s="64" t="str">
        <f aca="false">IF(IFERROR(VLOOKUP($E60,Catalogue!$A$2:$A$40,1,0),0) &lt;&gt; 0,"sh:Literal","sh:IRI")</f>
        <v>sh:IRI</v>
      </c>
      <c r="N60" s="64" t="str">
        <f aca="false">IF(M60="sh:Literal",E60,"")</f>
        <v/>
      </c>
      <c r="O60" s="64" t="str">
        <f aca="false">IF($M60="sh:IRI",IF($E60&lt;&gt;"",$E60,""),"")</f>
        <v/>
      </c>
      <c r="P60" s="65" t="str">
        <f aca="false">IF($M60&lt;&gt;"sh:IRI","",IF(IFERROR(SEARCH(",",$E60)-1,0)=0,"","1"))</f>
        <v/>
      </c>
    </row>
    <row r="61" s="52" customFormat="true" ht="15" hidden="false" customHeight="false" outlineLevel="0" collapsed="false">
      <c r="A61" s="52" t="s">
        <v>218</v>
      </c>
      <c r="E61" s="53"/>
      <c r="F61" s="54"/>
      <c r="I61" s="55"/>
      <c r="J61" s="56"/>
      <c r="K61" s="57"/>
      <c r="L61" s="57"/>
      <c r="P61" s="55"/>
      <c r="X61" s="56"/>
      <c r="AMJ61" s="0"/>
    </row>
    <row r="62" s="83" customFormat="true" ht="15" hidden="false" customHeight="false" outlineLevel="0" collapsed="false">
      <c r="A62" s="58" t="str">
        <f aca="false">CONCATENATE("mus:P",ROW(A62))</f>
        <v>mus:P62</v>
      </c>
      <c r="B62" s="4" t="s">
        <v>71</v>
      </c>
      <c r="C62" s="0" t="s">
        <v>25</v>
      </c>
      <c r="D62" s="59" t="s">
        <v>135</v>
      </c>
      <c r="E62" s="0" t="s">
        <v>169</v>
      </c>
      <c r="F62" s="60" t="s">
        <v>219</v>
      </c>
      <c r="I62" s="84"/>
      <c r="J62" s="68"/>
      <c r="K62" s="63" t="str">
        <f aca="false">IF(LEFT($D62,SEARCH("..",$D62,1)-1)="n","",IF(LEFT($D62,SEARCH("..",$D62,1)-1)="0","",LEFT($D62,SEARCH("..",$D62,1)-1)))</f>
        <v>1</v>
      </c>
      <c r="L62" s="63" t="str">
        <f aca="false">IF(RIGHT($D62,SEARCH("..",$D62,1)-1)="n","",IF(RIGHT($D62,SEARCH("..",$D62,1)-1)="0","",RIGHT($D62,SEARCH("..",$D62,1)-1)))</f>
        <v>1</v>
      </c>
      <c r="M62" s="64" t="str">
        <f aca="false">IF(IFERROR(VLOOKUP($E62,Catalogue!$A$2:$A$40,1,0),0) &lt;&gt; 0,"sh:Literal","sh:IRI")</f>
        <v>sh:Literal</v>
      </c>
      <c r="N62" s="85" t="str">
        <f aca="false">IF(M62="sh:Literal",E62,"")</f>
        <v>xsd:string</v>
      </c>
      <c r="O62" s="64" t="str">
        <f aca="false">IF($M62="sh:IRI",IF($E62&lt;&gt;"",$E62,""),"")</f>
        <v/>
      </c>
      <c r="P62" s="85" t="str">
        <f aca="false">IF($M62&lt;&gt;"sh:IRI","",IF(IFERROR(SEARCH(",",$E62)-1,0)=0,"","1"))</f>
        <v/>
      </c>
      <c r="X62" s="86"/>
      <c r="AMJ62" s="0"/>
    </row>
    <row r="63" s="52" customFormat="true" ht="15" hidden="false" customHeight="false" outlineLevel="0" collapsed="false">
      <c r="A63" s="52" t="s">
        <v>220</v>
      </c>
      <c r="E63" s="53"/>
      <c r="F63" s="54"/>
      <c r="I63" s="55"/>
      <c r="J63" s="56"/>
      <c r="K63" s="57"/>
      <c r="L63" s="57"/>
      <c r="P63" s="55"/>
      <c r="X63" s="56"/>
      <c r="AMJ63" s="0"/>
    </row>
    <row r="64" customFormat="false" ht="12.8" hidden="false" customHeight="false" outlineLevel="0" collapsed="false">
      <c r="A64" s="58" t="str">
        <f aca="false">CONCATENATE("mus:P",ROW(A64))</f>
        <v>mus:P64</v>
      </c>
      <c r="B64" s="4" t="s">
        <v>72</v>
      </c>
      <c r="C64" s="0" t="s">
        <v>25</v>
      </c>
      <c r="D64" s="59" t="s">
        <v>135</v>
      </c>
      <c r="E64" s="25" t="s">
        <v>169</v>
      </c>
      <c r="F64" s="60" t="s">
        <v>219</v>
      </c>
      <c r="J64" s="68"/>
      <c r="K64" s="63" t="str">
        <f aca="false">IF(LEFT($D64,SEARCH("..",$D64,1)-1)="n","",IF(LEFT($D64,SEARCH("..",$D64,1)-1)="0","",LEFT($D64,SEARCH("..",$D64,1)-1)))</f>
        <v>1</v>
      </c>
      <c r="L64" s="63" t="str">
        <f aca="false">IF(RIGHT($D64,SEARCH("..",$D64,1)-1)="n","",IF(RIGHT($D64,SEARCH("..",$D64,1)-1)="0","",RIGHT($D64,SEARCH("..",$D64,1)-1)))</f>
        <v>1</v>
      </c>
      <c r="M64" s="64" t="str">
        <f aca="false">IF(IFERROR(VLOOKUP($E64,Catalogue!$A$2:$A$40,1,0),0) &lt;&gt; 0,"sh:Literal","sh:IRI")</f>
        <v>sh:Literal</v>
      </c>
      <c r="N64" s="85" t="str">
        <f aca="false">IF(M64="sh:Literal",E64,"")</f>
        <v>xsd:string</v>
      </c>
      <c r="O64" s="64" t="str">
        <f aca="false">IF($M64="sh:IRI",IF($E64&lt;&gt;"",$E64,""),"")</f>
        <v/>
      </c>
      <c r="P64" s="85" t="str">
        <f aca="false">IF($M64&lt;&gt;"sh:IRI","",IF(IFERROR(SEARCH(",",$E64)-1,0)=0,"","1"))</f>
        <v/>
      </c>
    </row>
    <row r="65" s="52" customFormat="true" ht="15" hidden="false" customHeight="false" outlineLevel="0" collapsed="false">
      <c r="A65" s="52" t="s">
        <v>221</v>
      </c>
      <c r="E65" s="53"/>
      <c r="F65" s="54"/>
      <c r="I65" s="55"/>
      <c r="J65" s="56"/>
      <c r="K65" s="57"/>
      <c r="L65" s="57"/>
      <c r="P65" s="55"/>
      <c r="X65" s="56"/>
      <c r="AMJ65" s="0"/>
    </row>
    <row r="66" customFormat="false" ht="12.8" hidden="false" customHeight="false" outlineLevel="0" collapsed="false">
      <c r="A66" s="58" t="str">
        <f aca="false">CONCATENATE("mus:P",ROW(A66))</f>
        <v>mus:P66</v>
      </c>
      <c r="B66" s="4" t="s">
        <v>73</v>
      </c>
      <c r="C66" s="0" t="s">
        <v>25</v>
      </c>
      <c r="D66" s="59" t="s">
        <v>135</v>
      </c>
      <c r="E66" s="25" t="s">
        <v>169</v>
      </c>
      <c r="F66" s="60" t="s">
        <v>219</v>
      </c>
      <c r="J66" s="68"/>
      <c r="K66" s="63" t="str">
        <f aca="false">IF(LEFT($D66,SEARCH("..",$D66,1)-1)="n","",IF(LEFT($D66,SEARCH("..",$D66,1)-1)="0","",LEFT($D66,SEARCH("..",$D66,1)-1)))</f>
        <v>1</v>
      </c>
      <c r="L66" s="63" t="str">
        <f aca="false">IF(RIGHT($D66,SEARCH("..",$D66,1)-1)="n","",IF(RIGHT($D66,SEARCH("..",$D66,1)-1)="0","",RIGHT($D66,SEARCH("..",$D66,1)-1)))</f>
        <v>1</v>
      </c>
      <c r="M66" s="64" t="str">
        <f aca="false">IF(IFERROR(VLOOKUP($E66,Catalogue!$A$2:$A$40,1,0),0) &lt;&gt; 0,"sh:Literal","sh:IRI")</f>
        <v>sh:Literal</v>
      </c>
      <c r="N66" s="85" t="str">
        <f aca="false">IF(M66="sh:Literal",E66,"")</f>
        <v>xsd:string</v>
      </c>
      <c r="O66" s="64" t="str">
        <f aca="false">IF($M66="sh:IRI",IF($E66&lt;&gt;"",$E66,""),"")</f>
        <v/>
      </c>
      <c r="P66" s="85" t="str">
        <f aca="false">IF($M66&lt;&gt;"sh:IRI","",IF(IFERROR(SEARCH(",",$E66)-1,0)=0,"","1"))</f>
        <v/>
      </c>
    </row>
    <row r="67" s="52" customFormat="true" ht="15" hidden="false" customHeight="false" outlineLevel="0" collapsed="false">
      <c r="A67" s="52" t="s">
        <v>222</v>
      </c>
      <c r="E67" s="53"/>
      <c r="F67" s="54"/>
      <c r="I67" s="55"/>
      <c r="J67" s="56"/>
      <c r="K67" s="57"/>
      <c r="L67" s="57"/>
      <c r="P67" s="55"/>
      <c r="X67" s="56"/>
      <c r="AMJ67" s="0"/>
    </row>
    <row r="68" s="83" customFormat="true" ht="15" hidden="false" customHeight="false" outlineLevel="0" collapsed="false">
      <c r="A68" s="58" t="str">
        <f aca="false">CONCATENATE("mus:P",ROW(A68))</f>
        <v>mus:P68</v>
      </c>
      <c r="B68" s="0" t="s">
        <v>74</v>
      </c>
      <c r="C68" s="0" t="s">
        <v>25</v>
      </c>
      <c r="D68" s="59" t="s">
        <v>135</v>
      </c>
      <c r="E68" s="25" t="s">
        <v>169</v>
      </c>
      <c r="F68" s="60" t="s">
        <v>219</v>
      </c>
      <c r="I68" s="84"/>
      <c r="J68" s="68"/>
      <c r="K68" s="63" t="str">
        <f aca="false">IF(LEFT($D68,SEARCH("..",$D68,1)-1)="n","",IF(LEFT($D68,SEARCH("..",$D68,1)-1)="0","",LEFT($D68,SEARCH("..",$D68,1)-1)))</f>
        <v>1</v>
      </c>
      <c r="L68" s="63" t="str">
        <f aca="false">IF(RIGHT($D68,SEARCH("..",$D68,1)-1)="n","",IF(RIGHT($D68,SEARCH("..",$D68,1)-1)="0","",RIGHT($D68,SEARCH("..",$D68,1)-1)))</f>
        <v>1</v>
      </c>
      <c r="M68" s="64" t="str">
        <f aca="false">IF(IFERROR(VLOOKUP($E68,Catalogue!$A$2:$A$40,1,0),0) &lt;&gt; 0,"sh:Literal","sh:IRI")</f>
        <v>sh:Literal</v>
      </c>
      <c r="N68" s="85" t="str">
        <f aca="false">IF(M68="sh:Literal",E68,"")</f>
        <v>xsd:string</v>
      </c>
      <c r="O68" s="64" t="str">
        <f aca="false">IF($M68="sh:IRI",IF($E68&lt;&gt;"",$E68,""),"")</f>
        <v/>
      </c>
      <c r="P68" s="85" t="str">
        <f aca="false">IF($M68&lt;&gt;"sh:IRI","",IF(IFERROR(SEARCH(",",$E68)-1,0)=0,"","1"))</f>
        <v/>
      </c>
      <c r="X68" s="86"/>
      <c r="AMJ68" s="0"/>
    </row>
    <row r="69" s="52" customFormat="true" ht="15" hidden="false" customHeight="false" outlineLevel="0" collapsed="false">
      <c r="A69" s="52" t="s">
        <v>223</v>
      </c>
      <c r="E69" s="53"/>
      <c r="F69" s="54"/>
      <c r="I69" s="55"/>
      <c r="J69" s="56"/>
      <c r="K69" s="57"/>
      <c r="L69" s="57"/>
      <c r="P69" s="55"/>
      <c r="X69" s="56"/>
      <c r="AMJ69" s="0"/>
    </row>
    <row r="70" s="83" customFormat="true" ht="15" hidden="false" customHeight="false" outlineLevel="0" collapsed="false">
      <c r="A70" s="58" t="str">
        <f aca="false">CONCATENATE("mus:P",ROW(A70))</f>
        <v>mus:P70</v>
      </c>
      <c r="B70" s="0" t="s">
        <v>75</v>
      </c>
      <c r="C70" s="0" t="s">
        <v>25</v>
      </c>
      <c r="D70" s="59" t="s">
        <v>135</v>
      </c>
      <c r="E70" s="25" t="s">
        <v>169</v>
      </c>
      <c r="F70" s="60" t="s">
        <v>219</v>
      </c>
      <c r="I70" s="84"/>
      <c r="J70" s="68"/>
      <c r="K70" s="63" t="str">
        <f aca="false">IF(LEFT($D70,SEARCH("..",$D70,1)-1)="n","",IF(LEFT($D70,SEARCH("..",$D70,1)-1)="0","",LEFT($D70,SEARCH("..",$D70,1)-1)))</f>
        <v>1</v>
      </c>
      <c r="L70" s="63" t="str">
        <f aca="false">IF(RIGHT($D70,SEARCH("..",$D70,1)-1)="n","",IF(RIGHT($D70,SEARCH("..",$D70,1)-1)="0","",RIGHT($D70,SEARCH("..",$D70,1)-1)))</f>
        <v>1</v>
      </c>
      <c r="M70" s="64" t="str">
        <f aca="false">IF(IFERROR(VLOOKUP($E70,Catalogue!$A$2:$A$40,1,0),0) &lt;&gt; 0,"sh:Literal","sh:IRI")</f>
        <v>sh:Literal</v>
      </c>
      <c r="N70" s="85" t="str">
        <f aca="false">IF(M70="sh:Literal",E70,"")</f>
        <v>xsd:string</v>
      </c>
      <c r="O70" s="64" t="str">
        <f aca="false">IF($M70="sh:IRI",IF($E70&lt;&gt;"",$E70,""),"")</f>
        <v/>
      </c>
      <c r="P70" s="85" t="str">
        <f aca="false">IF($M70&lt;&gt;"sh:IRI","",IF(IFERROR(SEARCH(",",$E70)-1,0)=0,"","1"))</f>
        <v/>
      </c>
      <c r="X70" s="86"/>
      <c r="AMJ70" s="0"/>
    </row>
    <row r="71" s="52" customFormat="true" ht="15" hidden="false" customHeight="false" outlineLevel="0" collapsed="false">
      <c r="A71" s="52" t="s">
        <v>224</v>
      </c>
      <c r="E71" s="53"/>
      <c r="F71" s="54"/>
      <c r="I71" s="55"/>
      <c r="J71" s="56"/>
      <c r="K71" s="57"/>
      <c r="L71" s="57"/>
      <c r="P71" s="55"/>
      <c r="X71" s="56"/>
      <c r="AMJ71" s="0"/>
    </row>
    <row r="72" customFormat="false" ht="12.8" hidden="false" customHeight="false" outlineLevel="0" collapsed="false">
      <c r="A72" s="58" t="str">
        <f aca="false">CONCATENATE("mus:P",ROW(A72))</f>
        <v>mus:P72</v>
      </c>
      <c r="B72" s="4" t="s">
        <v>76</v>
      </c>
      <c r="C72" s="0" t="s">
        <v>25</v>
      </c>
      <c r="D72" s="59" t="s">
        <v>135</v>
      </c>
      <c r="E72" s="25" t="s">
        <v>169</v>
      </c>
      <c r="F72" s="60" t="s">
        <v>219</v>
      </c>
      <c r="J72" s="68"/>
      <c r="K72" s="63" t="str">
        <f aca="false">IF(LEFT($D72,SEARCH("..",$D72,1)-1)="n","",IF(LEFT($D72,SEARCH("..",$D72,1)-1)="0","",LEFT($D72,SEARCH("..",$D72,1)-1)))</f>
        <v>1</v>
      </c>
      <c r="L72" s="63" t="str">
        <f aca="false">IF(RIGHT($D72,SEARCH("..",$D72,1)-1)="n","",IF(RIGHT($D72,SEARCH("..",$D72,1)-1)="0","",RIGHT($D72,SEARCH("..",$D72,1)-1)))</f>
        <v>1</v>
      </c>
      <c r="M72" s="64" t="str">
        <f aca="false">IF(IFERROR(VLOOKUP($E72,Catalogue!$A$2:$A$40,1,0),0) &lt;&gt; 0,"sh:Literal","sh:IRI")</f>
        <v>sh:Literal</v>
      </c>
      <c r="N72" s="85" t="str">
        <f aca="false">IF(M72="sh:Literal",E72,"")</f>
        <v>xsd:string</v>
      </c>
      <c r="O72" s="64" t="str">
        <f aca="false">IF($M72="sh:IRI",IF($E72&lt;&gt;"",$E72,""),"")</f>
        <v/>
      </c>
      <c r="P72" s="85" t="str">
        <f aca="false">IF($M72&lt;&gt;"sh:IRI","",IF(IFERROR(SEARCH(",",$E72)-1,0)=0,"","1"))</f>
        <v/>
      </c>
    </row>
    <row r="73" s="52" customFormat="true" ht="15" hidden="false" customHeight="false" outlineLevel="0" collapsed="false">
      <c r="A73" s="52" t="s">
        <v>225</v>
      </c>
      <c r="E73" s="53"/>
      <c r="F73" s="54"/>
      <c r="I73" s="55"/>
      <c r="J73" s="56"/>
      <c r="K73" s="57"/>
      <c r="L73" s="57"/>
      <c r="P73" s="55"/>
      <c r="X73" s="56"/>
      <c r="AMJ73" s="0"/>
    </row>
    <row r="74" s="83" customFormat="true" ht="15" hidden="false" customHeight="false" outlineLevel="0" collapsed="false">
      <c r="A74" s="58" t="str">
        <f aca="false">CONCATENATE("mus:P",ROW(A74))</f>
        <v>mus:P74</v>
      </c>
      <c r="B74" s="0" t="s">
        <v>77</v>
      </c>
      <c r="C74" s="0" t="s">
        <v>25</v>
      </c>
      <c r="D74" s="59" t="s">
        <v>135</v>
      </c>
      <c r="E74" s="25" t="s">
        <v>169</v>
      </c>
      <c r="F74" s="60" t="s">
        <v>172</v>
      </c>
      <c r="I74" s="84"/>
      <c r="J74" s="68"/>
      <c r="K74" s="63" t="str">
        <f aca="false">IF(LEFT($D74,SEARCH("..",$D74,1)-1)="n","",IF(LEFT($D74,SEARCH("..",$D74,1)-1)="0","",LEFT($D74,SEARCH("..",$D74,1)-1)))</f>
        <v>1</v>
      </c>
      <c r="L74" s="63" t="str">
        <f aca="false">IF(RIGHT($D74,SEARCH("..",$D74,1)-1)="n","",IF(RIGHT($D74,SEARCH("..",$D74,1)-1)="0","",RIGHT($D74,SEARCH("..",$D74,1)-1)))</f>
        <v>1</v>
      </c>
      <c r="M74" s="64" t="str">
        <f aca="false">IF(IFERROR(VLOOKUP($E74,Catalogue!$A$2:$A$40,1,0),0) &lt;&gt; 0,"sh:Literal","sh:IRI")</f>
        <v>sh:Literal</v>
      </c>
      <c r="N74" s="85" t="str">
        <f aca="false">IF(M74="sh:Literal",E74,"")</f>
        <v>xsd:string</v>
      </c>
      <c r="O74" s="64" t="str">
        <f aca="false">IF($M74="sh:IRI",IF($E74&lt;&gt;"",$E74,""),"")</f>
        <v/>
      </c>
      <c r="P74" s="85" t="str">
        <f aca="false">IF($M74&lt;&gt;"sh:IRI","",IF(IFERROR(SEARCH(",",$E74)-1,0)=0,"","1"))</f>
        <v/>
      </c>
      <c r="X74" s="86"/>
      <c r="AMJ74" s="0"/>
    </row>
    <row r="75" s="83" customFormat="true" ht="15" hidden="false" customHeight="false" outlineLevel="0" collapsed="false">
      <c r="A75" s="58" t="str">
        <f aca="false">CONCATENATE("mus:P",ROW(A75))</f>
        <v>mus:P75</v>
      </c>
      <c r="B75" s="0" t="s">
        <v>77</v>
      </c>
      <c r="C75" s="0" t="s">
        <v>226</v>
      </c>
      <c r="D75" s="59" t="s">
        <v>135</v>
      </c>
      <c r="E75" s="0"/>
      <c r="F75" s="60" t="s">
        <v>227</v>
      </c>
      <c r="I75" s="84"/>
      <c r="J75" s="68"/>
      <c r="K75" s="63" t="str">
        <f aca="false">IF(LEFT($D75,SEARCH("..",$D75,1)-1)="n","",IF(LEFT($D75,SEARCH("..",$D75,1)-1)="0","",LEFT($D75,SEARCH("..",$D75,1)-1)))</f>
        <v>1</v>
      </c>
      <c r="L75" s="63" t="str">
        <f aca="false">IF(RIGHT($D75,SEARCH("..",$D75,1)-1)="n","",IF(RIGHT($D75,SEARCH("..",$D75,1)-1)="0","",RIGHT($D75,SEARCH("..",$D75,1)-1)))</f>
        <v>1</v>
      </c>
      <c r="M75" s="64" t="str">
        <f aca="false">IF(IFERROR(VLOOKUP($E75,Catalogue!$A$2:$A$40,1,0),0) &lt;&gt; 0,"sh:Literal","sh:IRI")</f>
        <v>sh:IRI</v>
      </c>
      <c r="N75" s="64" t="str">
        <f aca="false">IF(M75="sh:Literal",E75,"")</f>
        <v/>
      </c>
      <c r="O75" s="64" t="str">
        <f aca="false">IF($M75="sh:IRI",IF($E75&lt;&gt;"",$E75,""),"")</f>
        <v/>
      </c>
      <c r="P75" s="65" t="str">
        <f aca="false">IF($M75&lt;&gt;"sh:IRI","",IF(IFERROR(SEARCH(",",$E75)-1,0)=0,"","1"))</f>
        <v/>
      </c>
      <c r="X75" s="86"/>
      <c r="AMJ75" s="0"/>
    </row>
    <row r="76" s="52" customFormat="true" ht="15" hidden="false" customHeight="false" outlineLevel="0" collapsed="false">
      <c r="A76" s="52" t="s">
        <v>228</v>
      </c>
      <c r="E76" s="53"/>
      <c r="F76" s="54"/>
      <c r="I76" s="55"/>
      <c r="J76" s="56"/>
      <c r="K76" s="57"/>
      <c r="L76" s="57"/>
      <c r="P76" s="55"/>
      <c r="X76" s="56"/>
      <c r="AMJ76" s="0"/>
    </row>
    <row r="77" s="71" customFormat="true" ht="12.8" hidden="false" customHeight="false" outlineLevel="0" collapsed="false">
      <c r="A77" s="70" t="str">
        <f aca="false">CONCATENATE("mus:P",ROW(A77))</f>
        <v>mus:P77</v>
      </c>
      <c r="B77" s="73" t="s">
        <v>78</v>
      </c>
      <c r="C77" s="71" t="s">
        <v>229</v>
      </c>
      <c r="D77" s="59" t="s">
        <v>135</v>
      </c>
      <c r="E77" s="73" t="s">
        <v>230</v>
      </c>
      <c r="F77" s="60" t="s">
        <v>188</v>
      </c>
      <c r="G77" s="74"/>
      <c r="H77" s="74"/>
      <c r="I77" s="75"/>
      <c r="J77" s="68"/>
      <c r="K77" s="63" t="str">
        <f aca="false">IF(LEFT($D77,SEARCH("..",$D77,1)-1)="n","",IF(LEFT($D77,SEARCH("..",$D77,1)-1)="0","",LEFT($D77,SEARCH("..",$D77,1)-1)))</f>
        <v>1</v>
      </c>
      <c r="L77" s="63" t="str">
        <f aca="false">IF(RIGHT($D77,SEARCH("..",$D77,1)-1)="n","",IF(RIGHT($D77,SEARCH("..",$D77,1)-1)="0","",RIGHT($D77,SEARCH("..",$D77,1)-1)))</f>
        <v>1</v>
      </c>
      <c r="M77" s="78" t="str">
        <f aca="false">IF(IFERROR(VLOOKUP($E77,Catalogue!$A$2:$A$40,1,0),0) &lt;&gt; 0,"sh:Literal","sh:IRI")</f>
        <v>sh:Literal</v>
      </c>
      <c r="N77" s="87" t="str">
        <f aca="false">IF(M77="sh:Literal",E77,"")</f>
        <v>xsd:gYear</v>
      </c>
      <c r="O77" s="64" t="str">
        <f aca="false">IF($M77="sh:IRI",IF($E77&lt;&gt;"",$E77,""),"")</f>
        <v/>
      </c>
      <c r="P77" s="87" t="str">
        <f aca="false">IF($M77&lt;&gt;"sh:IRI","",IF(IFERROR(SEARCH(",",$E77)-1,0)=0,"","1"))</f>
        <v/>
      </c>
      <c r="X77" s="74"/>
      <c r="AMJ77" s="0"/>
    </row>
    <row r="78" s="52" customFormat="true" ht="15" hidden="false" customHeight="false" outlineLevel="0" collapsed="false">
      <c r="A78" s="52" t="s">
        <v>231</v>
      </c>
      <c r="E78" s="53"/>
      <c r="F78" s="54"/>
      <c r="I78" s="55"/>
      <c r="J78" s="56"/>
      <c r="K78" s="57"/>
      <c r="L78" s="57"/>
      <c r="P78" s="55"/>
      <c r="X78" s="56"/>
      <c r="AMJ78" s="0"/>
    </row>
    <row r="79" customFormat="false" ht="12.8" hidden="false" customHeight="false" outlineLevel="0" collapsed="false">
      <c r="A79" s="70" t="str">
        <f aca="false">CONCATENATE("mus:P",ROW(A79))</f>
        <v>mus:P79</v>
      </c>
      <c r="B79" s="30" t="s">
        <v>81</v>
      </c>
      <c r="C79" s="0" t="s">
        <v>232</v>
      </c>
      <c r="D79" s="4" t="s">
        <v>139</v>
      </c>
      <c r="K79" s="63" t="str">
        <f aca="false">IF(LEFT($D79,SEARCH("..",$D79,1)-1)="n","",IF(LEFT($D79,SEARCH("..",$D79,1)-1)="0","",LEFT($D79,SEARCH("..",$D79,1)-1)))</f>
        <v>1</v>
      </c>
      <c r="L79" s="63" t="str">
        <f aca="false">IF(RIGHT($D79,SEARCH("..",$D79,1)-1)="n","",IF(RIGHT($D79,SEARCH("..",$D79,1)-1)="0","",RIGHT($D79,SEARCH("..",$D79,1)-1)))</f>
        <v/>
      </c>
      <c r="M79" s="78" t="str">
        <f aca="false">IF(IFERROR(VLOOKUP($E79,Catalogue!$A$2:$A$40,1,0),0) &lt;&gt; 0,"sh:Literal","sh:IRI")</f>
        <v>sh:IRI</v>
      </c>
      <c r="N79" s="87" t="str">
        <f aca="false">IF(M79="sh:Literal",E79,"")</f>
        <v/>
      </c>
    </row>
    <row r="80" s="52" customFormat="true" ht="15" hidden="false" customHeight="false" outlineLevel="0" collapsed="false">
      <c r="A80" s="52" t="s">
        <v>233</v>
      </c>
      <c r="E80" s="53"/>
      <c r="F80" s="54"/>
      <c r="I80" s="55"/>
      <c r="J80" s="56"/>
      <c r="K80" s="57"/>
      <c r="L80" s="57"/>
      <c r="P80" s="55"/>
      <c r="X80" s="56"/>
      <c r="AMJ80" s="0"/>
    </row>
    <row r="81" customFormat="false" ht="12.8" hidden="false" customHeight="false" outlineLevel="0" collapsed="false">
      <c r="A81" s="70" t="str">
        <f aca="false">CONCATENATE("mus:P",ROW(A81))</f>
        <v>mus:P81</v>
      </c>
      <c r="B81" s="30" t="s">
        <v>83</v>
      </c>
      <c r="C81" s="0" t="s">
        <v>232</v>
      </c>
      <c r="D81" s="4" t="s">
        <v>139</v>
      </c>
      <c r="K81" s="63" t="str">
        <f aca="false">IF(LEFT($D81,SEARCH("..",$D81,1)-1)="n","",IF(LEFT($D81,SEARCH("..",$D81,1)-1)="0","",LEFT($D81,SEARCH("..",$D81,1)-1)))</f>
        <v>1</v>
      </c>
      <c r="L81" s="63" t="str">
        <f aca="false">IF(RIGHT($D81,SEARCH("..",$D81,1)-1)="n","",IF(RIGHT($D81,SEARCH("..",$D81,1)-1)="0","",RIGHT($D81,SEARCH("..",$D81,1)-1)))</f>
        <v/>
      </c>
      <c r="M81" s="78" t="str">
        <f aca="false">IF(IFERROR(VLOOKUP($E81,Catalogue!$A$2:$A$40,1,0),0) &lt;&gt; 0,"sh:Literal","sh:IRI")</f>
        <v>sh:IRI</v>
      </c>
      <c r="N81" s="87" t="str">
        <f aca="false">IF(M81="sh:Literal",E81,"")</f>
        <v/>
      </c>
    </row>
    <row r="82" s="52" customFormat="true" ht="15" hidden="false" customHeight="false" outlineLevel="0" collapsed="false">
      <c r="A82" s="52" t="s">
        <v>234</v>
      </c>
      <c r="E82" s="53"/>
      <c r="F82" s="54"/>
      <c r="I82" s="55"/>
      <c r="J82" s="56"/>
      <c r="K82" s="57"/>
      <c r="L82" s="57"/>
      <c r="P82" s="55"/>
      <c r="X82" s="56"/>
      <c r="AMJ82" s="0"/>
    </row>
    <row r="83" customFormat="false" ht="12.8" hidden="false" customHeight="false" outlineLevel="0" collapsed="false">
      <c r="A83" s="70" t="str">
        <f aca="false">CONCATENATE("mus:P",ROW(A83))</f>
        <v>mus:P83</v>
      </c>
      <c r="B83" s="30" t="s">
        <v>84</v>
      </c>
      <c r="C83" s="0" t="s">
        <v>232</v>
      </c>
      <c r="D83" s="4" t="s">
        <v>139</v>
      </c>
      <c r="K83" s="63" t="str">
        <f aca="false">IF(LEFT($D83,SEARCH("..",$D83,1)-1)="n","",IF(LEFT($D83,SEARCH("..",$D83,1)-1)="0","",LEFT($D83,SEARCH("..",$D83,1)-1)))</f>
        <v>1</v>
      </c>
      <c r="L83" s="63" t="str">
        <f aca="false">IF(RIGHT($D83,SEARCH("..",$D83,1)-1)="n","",IF(RIGHT($D83,SEARCH("..",$D83,1)-1)="0","",RIGHT($D83,SEARCH("..",$D83,1)-1)))</f>
        <v/>
      </c>
      <c r="M83" s="78" t="str">
        <f aca="false">IF(IFERROR(VLOOKUP($E83,Catalogue!$A$2:$A$40,1,0),0) &lt;&gt; 0,"sh:Literal","sh:IRI")</f>
        <v>sh:IRI</v>
      </c>
      <c r="N83" s="87" t="str">
        <f aca="false">IF(M83="sh:Literal",E83,"")</f>
        <v/>
      </c>
    </row>
  </sheetData>
  <mergeCells count="1">
    <mergeCell ref="B1:C1"/>
  </mergeCells>
  <hyperlinks>
    <hyperlink ref="B1" r:id="rId1" display="http://data.doremus.org/shapes/mus"/>
    <hyperlink ref="F7" r:id="rId2" display="sh:name@en"/>
    <hyperlink ref="F57" r:id="rId3" location="U90_foresees_creation_or_performance_mode" display="U90 foresees creation or performance mo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8" activeCellId="1" sqref="G28 A18"/>
    </sheetView>
  </sheetViews>
  <sheetFormatPr defaultColWidth="10.78515625" defaultRowHeight="12.5" zeroHeight="false" outlineLevelRow="0" outlineLevelCol="0"/>
  <cols>
    <col collapsed="false" customWidth="true" hidden="false" outlineLevel="0" max="1" min="1" style="0" width="18.86"/>
    <col collapsed="false" customWidth="true" hidden="false" outlineLevel="0" max="5" min="5" style="0" width="20.32"/>
  </cols>
  <sheetData>
    <row r="1" customFormat="false" ht="12.5" hidden="false" customHeight="false" outlineLevel="0" collapsed="false">
      <c r="A1" s="88" t="s">
        <v>235</v>
      </c>
      <c r="E1" s="88" t="s">
        <v>236</v>
      </c>
    </row>
    <row r="2" customFormat="false" ht="12.5" hidden="false" customHeight="false" outlineLevel="0" collapsed="false">
      <c r="A2" s="89" t="s">
        <v>237</v>
      </c>
      <c r="E2" s="0" t="s">
        <v>238</v>
      </c>
    </row>
    <row r="3" customFormat="false" ht="12.5" hidden="false" customHeight="false" outlineLevel="0" collapsed="false">
      <c r="A3" s="89" t="s">
        <v>239</v>
      </c>
      <c r="E3" s="0" t="s">
        <v>240</v>
      </c>
    </row>
    <row r="4" customFormat="false" ht="12.5" hidden="false" customHeight="false" outlineLevel="0" collapsed="false">
      <c r="A4" s="0" t="s">
        <v>241</v>
      </c>
      <c r="E4" s="0" t="s">
        <v>242</v>
      </c>
    </row>
    <row r="5" customFormat="false" ht="12.5" hidden="false" customHeight="false" outlineLevel="0" collapsed="false">
      <c r="A5" s="0" t="s">
        <v>243</v>
      </c>
      <c r="E5" s="0" t="s">
        <v>244</v>
      </c>
    </row>
    <row r="6" customFormat="false" ht="12.5" hidden="false" customHeight="false" outlineLevel="0" collapsed="false">
      <c r="A6" s="0" t="s">
        <v>245</v>
      </c>
      <c r="E6" s="0" t="s">
        <v>246</v>
      </c>
    </row>
    <row r="7" customFormat="false" ht="12.5" hidden="false" customHeight="false" outlineLevel="0" collapsed="false">
      <c r="A7" s="0" t="s">
        <v>247</v>
      </c>
      <c r="E7" s="0" t="s">
        <v>248</v>
      </c>
    </row>
    <row r="8" customFormat="false" ht="12.5" hidden="false" customHeight="false" outlineLevel="0" collapsed="false">
      <c r="A8" s="0" t="s">
        <v>249</v>
      </c>
      <c r="E8" s="0" t="s">
        <v>250</v>
      </c>
    </row>
    <row r="9" customFormat="false" ht="12.5" hidden="false" customHeight="false" outlineLevel="0" collapsed="false">
      <c r="A9" s="0" t="s">
        <v>251</v>
      </c>
      <c r="E9" s="0" t="s">
        <v>252</v>
      </c>
    </row>
    <row r="10" customFormat="false" ht="12.5" hidden="false" customHeight="false" outlineLevel="0" collapsed="false">
      <c r="A10" s="0" t="s">
        <v>253</v>
      </c>
      <c r="E10" s="0" t="s">
        <v>254</v>
      </c>
    </row>
    <row r="11" customFormat="false" ht="12.5" hidden="false" customHeight="false" outlineLevel="0" collapsed="false">
      <c r="A11" s="0" t="s">
        <v>255</v>
      </c>
      <c r="E11" s="0" t="s">
        <v>256</v>
      </c>
    </row>
    <row r="12" customFormat="false" ht="12.5" hidden="false" customHeight="false" outlineLevel="0" collapsed="false">
      <c r="A12" s="0" t="s">
        <v>257</v>
      </c>
      <c r="E12" s="0" t="s">
        <v>258</v>
      </c>
    </row>
    <row r="13" customFormat="false" ht="12.5" hidden="false" customHeight="false" outlineLevel="0" collapsed="false">
      <c r="A13" s="0" t="s">
        <v>259</v>
      </c>
      <c r="E13" s="0" t="s">
        <v>260</v>
      </c>
    </row>
    <row r="14" customFormat="false" ht="12.5" hidden="false" customHeight="false" outlineLevel="0" collapsed="false">
      <c r="A14" s="0" t="s">
        <v>261</v>
      </c>
      <c r="E14" s="0" t="s">
        <v>262</v>
      </c>
    </row>
    <row r="15" customFormat="false" ht="12.5" hidden="false" customHeight="false" outlineLevel="0" collapsed="false">
      <c r="A15" s="0" t="s">
        <v>263</v>
      </c>
      <c r="E15" s="0" t="s">
        <v>264</v>
      </c>
    </row>
    <row r="16" customFormat="false" ht="12.5" hidden="false" customHeight="false" outlineLevel="0" collapsed="false">
      <c r="A16" s="0" t="s">
        <v>265</v>
      </c>
      <c r="E16" s="0" t="s">
        <v>266</v>
      </c>
    </row>
    <row r="17" customFormat="false" ht="12.5" hidden="false" customHeight="false" outlineLevel="0" collapsed="false">
      <c r="A17" s="0" t="s">
        <v>267</v>
      </c>
      <c r="E17" s="0" t="s">
        <v>268</v>
      </c>
    </row>
    <row r="18" customFormat="false" ht="12.5" hidden="false" customHeight="false" outlineLevel="0" collapsed="false">
      <c r="A18" s="0" t="s">
        <v>197</v>
      </c>
      <c r="E18" s="0" t="s">
        <v>269</v>
      </c>
    </row>
    <row r="19" customFormat="false" ht="12.5" hidden="false" customHeight="false" outlineLevel="0" collapsed="false">
      <c r="A19" s="0" t="s">
        <v>270</v>
      </c>
      <c r="E19" s="0" t="s">
        <v>271</v>
      </c>
    </row>
    <row r="20" customFormat="false" ht="12.5" hidden="false" customHeight="false" outlineLevel="0" collapsed="false">
      <c r="A20" s="0" t="s">
        <v>272</v>
      </c>
      <c r="E20" s="0" t="s">
        <v>273</v>
      </c>
    </row>
    <row r="21" customFormat="false" ht="12.5" hidden="false" customHeight="false" outlineLevel="0" collapsed="false">
      <c r="A21" s="0" t="s">
        <v>274</v>
      </c>
      <c r="E21" s="0" t="s">
        <v>275</v>
      </c>
    </row>
    <row r="22" customFormat="false" ht="12.5" hidden="false" customHeight="false" outlineLevel="0" collapsed="false">
      <c r="A22" s="0" t="s">
        <v>276</v>
      </c>
      <c r="E22" s="0" t="s">
        <v>277</v>
      </c>
    </row>
    <row r="23" customFormat="false" ht="12.5" hidden="false" customHeight="false" outlineLevel="0" collapsed="false">
      <c r="A23" s="0" t="s">
        <v>278</v>
      </c>
      <c r="E23" s="0" t="s">
        <v>279</v>
      </c>
    </row>
    <row r="24" customFormat="false" ht="12.5" hidden="false" customHeight="false" outlineLevel="0" collapsed="false">
      <c r="A24" s="0" t="s">
        <v>280</v>
      </c>
      <c r="E24" s="0" t="s">
        <v>281</v>
      </c>
    </row>
    <row r="25" customFormat="false" ht="12.5" hidden="false" customHeight="false" outlineLevel="0" collapsed="false">
      <c r="A25" s="0" t="s">
        <v>282</v>
      </c>
      <c r="E25" s="0" t="s">
        <v>283</v>
      </c>
    </row>
    <row r="26" customFormat="false" ht="12.5" hidden="false" customHeight="false" outlineLevel="0" collapsed="false">
      <c r="A26" s="0" t="s">
        <v>284</v>
      </c>
      <c r="E26" s="0" t="s">
        <v>285</v>
      </c>
    </row>
    <row r="27" customFormat="false" ht="12.5" hidden="false" customHeight="false" outlineLevel="0" collapsed="false">
      <c r="A27" s="0" t="s">
        <v>286</v>
      </c>
      <c r="E27" s="0" t="s">
        <v>287</v>
      </c>
    </row>
    <row r="28" customFormat="false" ht="12.5" hidden="false" customHeight="false" outlineLevel="0" collapsed="false">
      <c r="A28" s="0" t="s">
        <v>288</v>
      </c>
      <c r="E28" s="0" t="s">
        <v>289</v>
      </c>
    </row>
    <row r="29" customFormat="false" ht="12.5" hidden="false" customHeight="false" outlineLevel="0" collapsed="false">
      <c r="A29" s="0" t="s">
        <v>290</v>
      </c>
      <c r="E29" s="0" t="s">
        <v>291</v>
      </c>
    </row>
    <row r="30" customFormat="false" ht="12.5" hidden="false" customHeight="false" outlineLevel="0" collapsed="false">
      <c r="A30" s="0" t="s">
        <v>169</v>
      </c>
      <c r="E30" s="0" t="s">
        <v>292</v>
      </c>
    </row>
    <row r="31" customFormat="false" ht="12.5" hidden="false" customHeight="false" outlineLevel="0" collapsed="false">
      <c r="A31" s="0" t="s">
        <v>293</v>
      </c>
      <c r="E31" s="0" t="s">
        <v>294</v>
      </c>
    </row>
    <row r="32" customFormat="false" ht="12.5" hidden="false" customHeight="false" outlineLevel="0" collapsed="false">
      <c r="A32" s="0" t="s">
        <v>295</v>
      </c>
      <c r="E32" s="0" t="s">
        <v>296</v>
      </c>
    </row>
    <row r="33" customFormat="false" ht="12.5" hidden="false" customHeight="false" outlineLevel="0" collapsed="false">
      <c r="A33" s="0" t="s">
        <v>297</v>
      </c>
      <c r="E33" s="0" t="s">
        <v>298</v>
      </c>
    </row>
    <row r="34" customFormat="false" ht="12.5" hidden="false" customHeight="false" outlineLevel="0" collapsed="false">
      <c r="A34" s="0" t="s">
        <v>299</v>
      </c>
      <c r="E34" s="0" t="s">
        <v>300</v>
      </c>
    </row>
    <row r="35" customFormat="false" ht="12.5" hidden="false" customHeight="false" outlineLevel="0" collapsed="false">
      <c r="A35" s="0" t="s">
        <v>301</v>
      </c>
      <c r="E35" s="0" t="s">
        <v>302</v>
      </c>
    </row>
    <row r="36" customFormat="false" ht="12.5" hidden="false" customHeight="false" outlineLevel="0" collapsed="false">
      <c r="A36" s="0" t="s">
        <v>303</v>
      </c>
      <c r="E36" s="0" t="s">
        <v>304</v>
      </c>
    </row>
    <row r="37" customFormat="false" ht="12.5" hidden="false" customHeight="false" outlineLevel="0" collapsed="false">
      <c r="A37" s="0" t="s">
        <v>230</v>
      </c>
      <c r="E37" s="0" t="s">
        <v>305</v>
      </c>
    </row>
    <row r="38" customFormat="false" ht="12.5" hidden="false" customHeight="false" outlineLevel="0" collapsed="false">
      <c r="E38" s="0" t="s">
        <v>306</v>
      </c>
    </row>
    <row r="39" customFormat="false" ht="12.5" hidden="false" customHeight="false" outlineLevel="0" collapsed="false">
      <c r="E39" s="0" t="s">
        <v>307</v>
      </c>
    </row>
    <row r="40" customFormat="false" ht="12.5" hidden="false" customHeight="false" outlineLevel="0" collapsed="false">
      <c r="E40" s="0" t="s">
        <v>308</v>
      </c>
    </row>
    <row r="41" customFormat="false" ht="12.5" hidden="false" customHeight="false" outlineLevel="0" collapsed="false">
      <c r="E41" s="0" t="s">
        <v>309</v>
      </c>
    </row>
    <row r="42" customFormat="false" ht="12.5" hidden="false" customHeight="false" outlineLevel="0" collapsed="false">
      <c r="E42" s="0" t="s">
        <v>310</v>
      </c>
    </row>
    <row r="43" customFormat="false" ht="12.5" hidden="false" customHeight="false" outlineLevel="0" collapsed="false">
      <c r="E43" s="0" t="s">
        <v>311</v>
      </c>
    </row>
    <row r="44" customFormat="false" ht="12.5" hidden="false" customHeight="false" outlineLevel="0" collapsed="false">
      <c r="E44" s="0" t="s">
        <v>312</v>
      </c>
    </row>
    <row r="45" customFormat="false" ht="12.5" hidden="false" customHeight="false" outlineLevel="0" collapsed="false">
      <c r="E45" s="0" t="s">
        <v>313</v>
      </c>
    </row>
    <row r="46" customFormat="false" ht="12.5" hidden="false" customHeight="false" outlineLevel="0" collapsed="false">
      <c r="E46" s="0" t="s">
        <v>314</v>
      </c>
    </row>
    <row r="47" customFormat="false" ht="12.5" hidden="false" customHeight="false" outlineLevel="0" collapsed="false">
      <c r="E47" s="0" t="s">
        <v>315</v>
      </c>
    </row>
    <row r="48" customFormat="false" ht="12.5" hidden="false" customHeight="false" outlineLevel="0" collapsed="false">
      <c r="E48" s="0" t="s">
        <v>316</v>
      </c>
    </row>
    <row r="49" customFormat="false" ht="12.5" hidden="false" customHeight="false" outlineLevel="0" collapsed="false">
      <c r="E49" s="0" t="s">
        <v>317</v>
      </c>
    </row>
    <row r="50" customFormat="false" ht="12.5" hidden="false" customHeight="false" outlineLevel="0" collapsed="false">
      <c r="E50" s="0" t="s">
        <v>318</v>
      </c>
    </row>
    <row r="51" customFormat="false" ht="12.5" hidden="false" customHeight="false" outlineLevel="0" collapsed="false">
      <c r="E51" s="0" t="s">
        <v>319</v>
      </c>
    </row>
    <row r="52" customFormat="false" ht="12.5" hidden="false" customHeight="false" outlineLevel="0" collapsed="false">
      <c r="E52" s="0" t="s">
        <v>320</v>
      </c>
    </row>
    <row r="53" customFormat="false" ht="12.5" hidden="false" customHeight="false" outlineLevel="0" collapsed="false">
      <c r="E53" s="0" t="s">
        <v>321</v>
      </c>
    </row>
    <row r="54" customFormat="false" ht="12.5" hidden="false" customHeight="false" outlineLevel="0" collapsed="false">
      <c r="E54" s="0" t="s">
        <v>322</v>
      </c>
    </row>
    <row r="55" customFormat="false" ht="12.5" hidden="false" customHeight="false" outlineLevel="0" collapsed="false">
      <c r="E55" s="0" t="s">
        <v>323</v>
      </c>
    </row>
    <row r="56" customFormat="false" ht="12.5" hidden="false" customHeight="false" outlineLevel="0" collapsed="false">
      <c r="E56" s="0" t="s">
        <v>324</v>
      </c>
    </row>
    <row r="57" customFormat="false" ht="12.5" hidden="false" customHeight="false" outlineLevel="0" collapsed="false">
      <c r="E57" s="0" t="s">
        <v>325</v>
      </c>
    </row>
    <row r="58" customFormat="false" ht="12.5" hidden="false" customHeight="false" outlineLevel="0" collapsed="false">
      <c r="E58" s="0" t="s">
        <v>326</v>
      </c>
    </row>
    <row r="59" customFormat="false" ht="12.5" hidden="false" customHeight="false" outlineLevel="0" collapsed="false">
      <c r="E59" s="0" t="s">
        <v>327</v>
      </c>
    </row>
    <row r="60" customFormat="false" ht="12.5" hidden="false" customHeight="false" outlineLevel="0" collapsed="false">
      <c r="E60" s="0" t="s">
        <v>328</v>
      </c>
    </row>
    <row r="61" customFormat="false" ht="12.5" hidden="false" customHeight="false" outlineLevel="0" collapsed="false">
      <c r="E61" s="0" t="s">
        <v>329</v>
      </c>
    </row>
    <row r="62" customFormat="false" ht="12.5" hidden="false" customHeight="false" outlineLevel="0" collapsed="false">
      <c r="E62" s="0" t="s">
        <v>330</v>
      </c>
    </row>
    <row r="63" customFormat="false" ht="12.5" hidden="false" customHeight="false" outlineLevel="0" collapsed="false">
      <c r="E63" s="0" t="s">
        <v>331</v>
      </c>
    </row>
    <row r="64" customFormat="false" ht="12.5" hidden="false" customHeight="false" outlineLevel="0" collapsed="false">
      <c r="E64" s="0" t="s">
        <v>332</v>
      </c>
    </row>
    <row r="65" customFormat="false" ht="12.5" hidden="false" customHeight="false" outlineLevel="0" collapsed="false">
      <c r="E65" s="0" t="s">
        <v>333</v>
      </c>
    </row>
    <row r="66" customFormat="false" ht="12.5" hidden="false" customHeight="false" outlineLevel="0" collapsed="false">
      <c r="E66" s="0" t="s">
        <v>334</v>
      </c>
    </row>
    <row r="67" customFormat="false" ht="12.5" hidden="false" customHeight="false" outlineLevel="0" collapsed="false">
      <c r="E67" s="0" t="s">
        <v>335</v>
      </c>
    </row>
    <row r="68" customFormat="false" ht="12.5" hidden="false" customHeight="false" outlineLevel="0" collapsed="false">
      <c r="E68" s="0" t="s">
        <v>336</v>
      </c>
    </row>
    <row r="69" customFormat="false" ht="12.5" hidden="false" customHeight="false" outlineLevel="0" collapsed="false">
      <c r="E69" s="0" t="s">
        <v>337</v>
      </c>
    </row>
    <row r="70" customFormat="false" ht="12.5" hidden="false" customHeight="false" outlineLevel="0" collapsed="false">
      <c r="E70" s="0" t="s">
        <v>338</v>
      </c>
    </row>
    <row r="71" customFormat="false" ht="12.5" hidden="false" customHeight="false" outlineLevel="0" collapsed="false">
      <c r="E71" s="0" t="s">
        <v>339</v>
      </c>
    </row>
    <row r="72" customFormat="false" ht="12.5" hidden="false" customHeight="false" outlineLevel="0" collapsed="false">
      <c r="E72" s="0" t="s">
        <v>340</v>
      </c>
    </row>
    <row r="73" customFormat="false" ht="12.5" hidden="false" customHeight="false" outlineLevel="0" collapsed="false">
      <c r="E73" s="0" t="s">
        <v>341</v>
      </c>
    </row>
    <row r="74" customFormat="false" ht="12.5" hidden="false" customHeight="false" outlineLevel="0" collapsed="false">
      <c r="E74" s="0" t="s">
        <v>342</v>
      </c>
    </row>
    <row r="75" customFormat="false" ht="12.5" hidden="false" customHeight="false" outlineLevel="0" collapsed="false">
      <c r="E75" s="0" t="s">
        <v>343</v>
      </c>
    </row>
    <row r="76" customFormat="false" ht="12.5" hidden="false" customHeight="false" outlineLevel="0" collapsed="false">
      <c r="E76" s="0" t="s">
        <v>344</v>
      </c>
    </row>
    <row r="77" customFormat="false" ht="12.5" hidden="false" customHeight="false" outlineLevel="0" collapsed="false">
      <c r="E77" s="0" t="s">
        <v>345</v>
      </c>
    </row>
    <row r="78" customFormat="false" ht="12.5" hidden="false" customHeight="false" outlineLevel="0" collapsed="false">
      <c r="E78" s="0" t="s">
        <v>346</v>
      </c>
    </row>
    <row r="79" customFormat="false" ht="12.5" hidden="false" customHeight="false" outlineLevel="0" collapsed="false">
      <c r="E79" s="0" t="s">
        <v>347</v>
      </c>
    </row>
    <row r="80" customFormat="false" ht="12.5" hidden="false" customHeight="false" outlineLevel="0" collapsed="false">
      <c r="E80" s="0" t="s">
        <v>348</v>
      </c>
    </row>
    <row r="81" customFormat="false" ht="12.5" hidden="false" customHeight="false" outlineLevel="0" collapsed="false">
      <c r="E81" s="0" t="s">
        <v>349</v>
      </c>
    </row>
    <row r="82" customFormat="false" ht="12.5" hidden="false" customHeight="false" outlineLevel="0" collapsed="false">
      <c r="E82" s="0" t="s">
        <v>350</v>
      </c>
    </row>
    <row r="83" customFormat="false" ht="12.5" hidden="false" customHeight="false" outlineLevel="0" collapsed="false">
      <c r="E83" s="0" t="s">
        <v>351</v>
      </c>
    </row>
    <row r="84" customFormat="false" ht="12.5" hidden="false" customHeight="false" outlineLevel="0" collapsed="false">
      <c r="E84" s="0" t="s">
        <v>352</v>
      </c>
    </row>
    <row r="85" customFormat="false" ht="12.5" hidden="false" customHeight="false" outlineLevel="0" collapsed="false">
      <c r="E85" s="0" t="s">
        <v>353</v>
      </c>
    </row>
    <row r="86" customFormat="false" ht="12.5" hidden="false" customHeight="false" outlineLevel="0" collapsed="false">
      <c r="E86" s="0" t="s">
        <v>354</v>
      </c>
    </row>
    <row r="87" customFormat="false" ht="12.5" hidden="false" customHeight="false" outlineLevel="0" collapsed="false">
      <c r="E87" s="0" t="s">
        <v>355</v>
      </c>
    </row>
    <row r="88" customFormat="false" ht="12.5" hidden="false" customHeight="false" outlineLevel="0" collapsed="false">
      <c r="E88" s="0" t="s">
        <v>356</v>
      </c>
    </row>
    <row r="89" customFormat="false" ht="12.5" hidden="false" customHeight="false" outlineLevel="0" collapsed="false">
      <c r="E89" s="0" t="s">
        <v>357</v>
      </c>
    </row>
    <row r="90" customFormat="false" ht="12.5" hidden="false" customHeight="false" outlineLevel="0" collapsed="false">
      <c r="E90" s="0" t="s">
        <v>358</v>
      </c>
    </row>
    <row r="91" customFormat="false" ht="12.5" hidden="false" customHeight="false" outlineLevel="0" collapsed="false">
      <c r="E91" s="0" t="s">
        <v>359</v>
      </c>
    </row>
    <row r="92" customFormat="false" ht="12.5" hidden="false" customHeight="false" outlineLevel="0" collapsed="false">
      <c r="E92" s="0" t="s">
        <v>360</v>
      </c>
    </row>
    <row r="93" customFormat="false" ht="12.5" hidden="false" customHeight="false" outlineLevel="0" collapsed="false">
      <c r="E93" s="0" t="s">
        <v>361</v>
      </c>
    </row>
    <row r="94" customFormat="false" ht="12.5" hidden="false" customHeight="false" outlineLevel="0" collapsed="false">
      <c r="E94" s="0" t="s">
        <v>362</v>
      </c>
    </row>
    <row r="95" customFormat="false" ht="12.5" hidden="false" customHeight="false" outlineLevel="0" collapsed="false">
      <c r="E95" s="0" t="s">
        <v>363</v>
      </c>
    </row>
    <row r="96" customFormat="false" ht="12.5" hidden="false" customHeight="false" outlineLevel="0" collapsed="false">
      <c r="E96" s="0" t="s">
        <v>364</v>
      </c>
    </row>
    <row r="97" customFormat="false" ht="12.5" hidden="false" customHeight="false" outlineLevel="0" collapsed="false">
      <c r="E97" s="0" t="s">
        <v>365</v>
      </c>
    </row>
    <row r="98" customFormat="false" ht="12.5" hidden="false" customHeight="false" outlineLevel="0" collapsed="false">
      <c r="E98" s="0" t="s">
        <v>366</v>
      </c>
    </row>
    <row r="99" customFormat="false" ht="12.5" hidden="false" customHeight="false" outlineLevel="0" collapsed="false">
      <c r="E99" s="0" t="s">
        <v>367</v>
      </c>
    </row>
    <row r="100" customFormat="false" ht="12.5" hidden="false" customHeight="false" outlineLevel="0" collapsed="false">
      <c r="E100" s="0" t="s">
        <v>368</v>
      </c>
    </row>
    <row r="101" customFormat="false" ht="12.5" hidden="false" customHeight="false" outlineLevel="0" collapsed="false">
      <c r="E101" s="0" t="s">
        <v>369</v>
      </c>
    </row>
    <row r="102" customFormat="false" ht="12.5" hidden="false" customHeight="false" outlineLevel="0" collapsed="false">
      <c r="E102" s="0" t="s">
        <v>370</v>
      </c>
    </row>
    <row r="103" customFormat="false" ht="12.5" hidden="false" customHeight="false" outlineLevel="0" collapsed="false">
      <c r="E103" s="0" t="s">
        <v>371</v>
      </c>
    </row>
    <row r="104" customFormat="false" ht="12.5" hidden="false" customHeight="false" outlineLevel="0" collapsed="false">
      <c r="E104" s="0" t="s">
        <v>372</v>
      </c>
    </row>
    <row r="105" customFormat="false" ht="12.5" hidden="false" customHeight="false" outlineLevel="0" collapsed="false">
      <c r="E105" s="0" t="s">
        <v>373</v>
      </c>
    </row>
    <row r="106" customFormat="false" ht="12.5" hidden="false" customHeight="false" outlineLevel="0" collapsed="false">
      <c r="E106" s="0" t="s">
        <v>374</v>
      </c>
    </row>
    <row r="107" customFormat="false" ht="12.5" hidden="false" customHeight="false" outlineLevel="0" collapsed="false">
      <c r="E107" s="0" t="s">
        <v>375</v>
      </c>
    </row>
    <row r="108" customFormat="false" ht="12.5" hidden="false" customHeight="false" outlineLevel="0" collapsed="false">
      <c r="E108" s="0" t="s">
        <v>376</v>
      </c>
    </row>
    <row r="109" customFormat="false" ht="12.5" hidden="false" customHeight="false" outlineLevel="0" collapsed="false">
      <c r="E109" s="0" t="s">
        <v>377</v>
      </c>
    </row>
    <row r="110" customFormat="false" ht="12.5" hidden="false" customHeight="false" outlineLevel="0" collapsed="false">
      <c r="E110" s="0" t="s">
        <v>378</v>
      </c>
    </row>
    <row r="111" customFormat="false" ht="12.5" hidden="false" customHeight="false" outlineLevel="0" collapsed="false">
      <c r="E111" s="0" t="s">
        <v>379</v>
      </c>
    </row>
    <row r="112" customFormat="false" ht="12.5" hidden="false" customHeight="false" outlineLevel="0" collapsed="false">
      <c r="E112" s="0" t="s">
        <v>380</v>
      </c>
    </row>
    <row r="113" customFormat="false" ht="12.5" hidden="false" customHeight="false" outlineLevel="0" collapsed="false">
      <c r="E113" s="0" t="s">
        <v>381</v>
      </c>
    </row>
    <row r="114" customFormat="false" ht="12.5" hidden="false" customHeight="false" outlineLevel="0" collapsed="false">
      <c r="E114" s="0" t="s">
        <v>382</v>
      </c>
    </row>
    <row r="115" customFormat="false" ht="12.5" hidden="false" customHeight="false" outlineLevel="0" collapsed="false">
      <c r="E115" s="0" t="s">
        <v>383</v>
      </c>
    </row>
    <row r="116" customFormat="false" ht="12.5" hidden="false" customHeight="false" outlineLevel="0" collapsed="false">
      <c r="E116" s="0" t="s">
        <v>384</v>
      </c>
    </row>
    <row r="117" customFormat="false" ht="12.5" hidden="false" customHeight="false" outlineLevel="0" collapsed="false">
      <c r="E117" s="0" t="s">
        <v>385</v>
      </c>
    </row>
    <row r="118" customFormat="false" ht="12.5" hidden="false" customHeight="false" outlineLevel="0" collapsed="false">
      <c r="E118" s="0" t="s">
        <v>386</v>
      </c>
    </row>
    <row r="119" customFormat="false" ht="12.5" hidden="false" customHeight="false" outlineLevel="0" collapsed="false">
      <c r="E119" s="0" t="s">
        <v>387</v>
      </c>
    </row>
    <row r="120" customFormat="false" ht="12.5" hidden="false" customHeight="false" outlineLevel="0" collapsed="false">
      <c r="E120" s="0" t="s">
        <v>388</v>
      </c>
    </row>
    <row r="121" customFormat="false" ht="12.5" hidden="false" customHeight="false" outlineLevel="0" collapsed="false">
      <c r="E121" s="0" t="s">
        <v>389</v>
      </c>
    </row>
    <row r="122" customFormat="false" ht="12.5" hidden="false" customHeight="false" outlineLevel="0" collapsed="false">
      <c r="E122" s="0" t="s">
        <v>390</v>
      </c>
    </row>
    <row r="123" customFormat="false" ht="12.5" hidden="false" customHeight="false" outlineLevel="0" collapsed="false">
      <c r="E123" s="0" t="s">
        <v>391</v>
      </c>
    </row>
    <row r="124" customFormat="false" ht="12.5" hidden="false" customHeight="false" outlineLevel="0" collapsed="false">
      <c r="E124" s="0" t="s">
        <v>392</v>
      </c>
    </row>
    <row r="125" customFormat="false" ht="12.5" hidden="false" customHeight="false" outlineLevel="0" collapsed="false">
      <c r="E125" s="0" t="s">
        <v>393</v>
      </c>
    </row>
    <row r="126" customFormat="false" ht="12.5" hidden="false" customHeight="false" outlineLevel="0" collapsed="false">
      <c r="E126" s="0" t="s">
        <v>394</v>
      </c>
    </row>
    <row r="127" customFormat="false" ht="12.5" hidden="false" customHeight="false" outlineLevel="0" collapsed="false">
      <c r="E127" s="0" t="s">
        <v>395</v>
      </c>
    </row>
    <row r="128" customFormat="false" ht="12.5" hidden="false" customHeight="false" outlineLevel="0" collapsed="false">
      <c r="E128" s="0" t="s">
        <v>396</v>
      </c>
    </row>
    <row r="129" customFormat="false" ht="12.5" hidden="false" customHeight="false" outlineLevel="0" collapsed="false">
      <c r="E129" s="0" t="s">
        <v>397</v>
      </c>
    </row>
    <row r="130" customFormat="false" ht="12.5" hidden="false" customHeight="false" outlineLevel="0" collapsed="false">
      <c r="E130" s="0" t="s">
        <v>398</v>
      </c>
    </row>
    <row r="131" customFormat="false" ht="12.5" hidden="false" customHeight="false" outlineLevel="0" collapsed="false">
      <c r="E131" s="0" t="s">
        <v>399</v>
      </c>
    </row>
    <row r="132" customFormat="false" ht="12.5" hidden="false" customHeight="false" outlineLevel="0" collapsed="false">
      <c r="E132" s="0" t="s">
        <v>400</v>
      </c>
    </row>
    <row r="133" customFormat="false" ht="12.5" hidden="false" customHeight="false" outlineLevel="0" collapsed="false">
      <c r="E133" s="0" t="s">
        <v>401</v>
      </c>
    </row>
    <row r="134" customFormat="false" ht="12.5" hidden="false" customHeight="false" outlineLevel="0" collapsed="false">
      <c r="E134" s="0" t="s">
        <v>402</v>
      </c>
    </row>
    <row r="135" customFormat="false" ht="12.5" hidden="false" customHeight="false" outlineLevel="0" collapsed="false">
      <c r="E135" s="0" t="s">
        <v>403</v>
      </c>
    </row>
    <row r="136" customFormat="false" ht="12.5" hidden="false" customHeight="false" outlineLevel="0" collapsed="false">
      <c r="E136" s="0" t="s">
        <v>404</v>
      </c>
    </row>
    <row r="137" customFormat="false" ht="12.5" hidden="false" customHeight="false" outlineLevel="0" collapsed="false">
      <c r="E137" s="0" t="s">
        <v>405</v>
      </c>
    </row>
    <row r="138" customFormat="false" ht="12.5" hidden="false" customHeight="false" outlineLevel="0" collapsed="false">
      <c r="E138" s="0" t="s">
        <v>406</v>
      </c>
    </row>
    <row r="139" customFormat="false" ht="12.5" hidden="false" customHeight="false" outlineLevel="0" collapsed="false">
      <c r="E139" s="0" t="s">
        <v>407</v>
      </c>
    </row>
    <row r="140" customFormat="false" ht="12.5" hidden="false" customHeight="false" outlineLevel="0" collapsed="false">
      <c r="E140" s="0" t="s">
        <v>408</v>
      </c>
    </row>
    <row r="141" customFormat="false" ht="12.5" hidden="false" customHeight="false" outlineLevel="0" collapsed="false">
      <c r="E141" s="0" t="s">
        <v>409</v>
      </c>
    </row>
    <row r="142" customFormat="false" ht="12.5" hidden="false" customHeight="false" outlineLevel="0" collapsed="false">
      <c r="E142" s="0" t="s">
        <v>410</v>
      </c>
    </row>
    <row r="143" customFormat="false" ht="12.5" hidden="false" customHeight="false" outlineLevel="0" collapsed="false">
      <c r="E143" s="0" t="s">
        <v>411</v>
      </c>
    </row>
    <row r="144" customFormat="false" ht="12.5" hidden="false" customHeight="false" outlineLevel="0" collapsed="false">
      <c r="E144" s="0" t="s">
        <v>412</v>
      </c>
    </row>
    <row r="145" customFormat="false" ht="12.5" hidden="false" customHeight="false" outlineLevel="0" collapsed="false">
      <c r="E145" s="0" t="s">
        <v>413</v>
      </c>
    </row>
    <row r="146" customFormat="false" ht="12.5" hidden="false" customHeight="false" outlineLevel="0" collapsed="false">
      <c r="E146" s="0" t="s">
        <v>414</v>
      </c>
    </row>
    <row r="147" customFormat="false" ht="12.5" hidden="false" customHeight="false" outlineLevel="0" collapsed="false">
      <c r="E147" s="0" t="s">
        <v>415</v>
      </c>
    </row>
    <row r="148" customFormat="false" ht="12.5" hidden="false" customHeight="false" outlineLevel="0" collapsed="false">
      <c r="E148" s="0" t="s">
        <v>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2A89CE11044785B41DB7D4384776" ma:contentTypeVersion="2" ma:contentTypeDescription="Create a new document." ma:contentTypeScope="" ma:versionID="4dcf3fa4ac8135cd66f91417748f5a35">
  <xsd:schema xmlns:xsd="http://www.w3.org/2001/XMLSchema" xmlns:xs="http://www.w3.org/2001/XMLSchema" xmlns:p="http://schemas.microsoft.com/office/2006/metadata/properties" xmlns:ns2="3849bf21-84b7-460b-82e9-cbf687250e11" xmlns:ns3="http://schemas.microsoft.com/sharepoint/v4" targetNamespace="http://schemas.microsoft.com/office/2006/metadata/properties" ma:root="true" ma:fieldsID="bd4cf0bcdf0f7913f17c8861fe3578f2" ns2:_="" ns3:_="">
    <xsd:import namespace="3849bf21-84b7-460b-82e9-cbf687250e1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9bf21-84b7-460b-82e9-cbf687250e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8339569E-3BB2-47E5-8109-9BF2F317B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9bf21-84b7-460b-82e9-cbf687250e1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31ECF-449E-4B82-AFA9-523E93438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427146-8234-4B33-88E8-C92564CE7E4C}">
  <ds:schemaRefs>
    <ds:schemaRef ds:uri="http://schemas.microsoft.com/office/2006/metadata/properties"/>
    <ds:schemaRef ds:uri="3849bf21-84b7-460b-82e9-cbf687250e11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2022-09-13T15:36:25Z</dcterms:modified>
  <cp:revision>274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