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625" windowWidth="19380" windowHeight="10980" tabRatio="500" activeTab="1"/>
  </bookViews>
  <sheets>
    <sheet name="prefixes" sheetId="1" r:id="rId1"/>
    <sheet name="classes" sheetId="2" r:id="rId2"/>
    <sheet name="properties" sheetId="3" r:id="rId3"/>
    <sheet name="Catalogue" sheetId="4" r:id="rId4"/>
  </sheets>
  <definedNames>
    <definedName name="_xlnm._FilterDatabase" localSheetId="2" hidden="1">properties!$B$1:$B$7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3" l="1"/>
  <c r="P24" i="3" s="1"/>
  <c r="L24" i="3"/>
  <c r="K24" i="3"/>
  <c r="M23" i="3"/>
  <c r="N23" i="3" s="1"/>
  <c r="L23" i="3"/>
  <c r="K23" i="3"/>
  <c r="M22" i="3"/>
  <c r="P22" i="3" s="1"/>
  <c r="L22" i="3"/>
  <c r="K22" i="3"/>
  <c r="M21" i="3"/>
  <c r="P21" i="3" s="1"/>
  <c r="L21" i="3"/>
  <c r="K21" i="3"/>
  <c r="M20" i="3"/>
  <c r="N20" i="3" s="1"/>
  <c r="L20" i="3"/>
  <c r="K20" i="3"/>
  <c r="M19" i="3"/>
  <c r="P19" i="3" s="1"/>
  <c r="L19" i="3"/>
  <c r="K19" i="3"/>
  <c r="M18" i="3"/>
  <c r="P18" i="3" s="1"/>
  <c r="L18" i="3"/>
  <c r="K18" i="3"/>
  <c r="M17" i="3"/>
  <c r="P17" i="3" s="1"/>
  <c r="L17" i="3"/>
  <c r="K17" i="3"/>
  <c r="M16" i="3"/>
  <c r="O16" i="3" s="1"/>
  <c r="L16" i="3"/>
  <c r="K16" i="3"/>
  <c r="M15" i="3"/>
  <c r="N15" i="3" s="1"/>
  <c r="L15" i="3"/>
  <c r="K15" i="3"/>
  <c r="M14" i="3"/>
  <c r="P14" i="3" s="1"/>
  <c r="L14" i="3"/>
  <c r="K14" i="3"/>
  <c r="M13" i="3"/>
  <c r="P13" i="3" s="1"/>
  <c r="L13" i="3"/>
  <c r="K13" i="3"/>
  <c r="M12" i="3"/>
  <c r="N12" i="3" s="1"/>
  <c r="L12" i="3"/>
  <c r="K12" i="3"/>
  <c r="M11" i="3"/>
  <c r="P11" i="3" s="1"/>
  <c r="L11" i="3"/>
  <c r="K11" i="3"/>
  <c r="M10" i="3"/>
  <c r="P10" i="3" s="1"/>
  <c r="L10" i="3"/>
  <c r="K10" i="3"/>
  <c r="K8" i="3"/>
  <c r="L8" i="3"/>
  <c r="M8" i="3"/>
  <c r="N8" i="3" s="1"/>
  <c r="K9" i="3"/>
  <c r="L9" i="3"/>
  <c r="M9" i="3"/>
  <c r="N9" i="3" s="1"/>
  <c r="M45" i="3"/>
  <c r="P45" i="3" s="1"/>
  <c r="L45" i="3"/>
  <c r="A45" i="3"/>
  <c r="A44" i="3"/>
  <c r="M44" i="3"/>
  <c r="N44" i="3" s="1"/>
  <c r="L44" i="3"/>
  <c r="K44" i="3"/>
  <c r="M43" i="3"/>
  <c r="P43" i="3" s="1"/>
  <c r="L43" i="3"/>
  <c r="K43" i="3"/>
  <c r="M42" i="3"/>
  <c r="N42" i="3" s="1"/>
  <c r="L42" i="3"/>
  <c r="K42" i="3"/>
  <c r="M41" i="3"/>
  <c r="P41" i="3" s="1"/>
  <c r="L41" i="3"/>
  <c r="K41" i="3"/>
  <c r="M40" i="3"/>
  <c r="P40" i="3" s="1"/>
  <c r="L40" i="3"/>
  <c r="K40" i="3"/>
  <c r="A43" i="3"/>
  <c r="A42" i="3"/>
  <c r="A41" i="3"/>
  <c r="M37" i="3"/>
  <c r="P37" i="3" s="1"/>
  <c r="L37" i="3"/>
  <c r="K37" i="3"/>
  <c r="M36" i="3"/>
  <c r="O36" i="3" s="1"/>
  <c r="L36" i="3"/>
  <c r="K36" i="3"/>
  <c r="A40" i="3"/>
  <c r="A37" i="3"/>
  <c r="A36" i="3"/>
  <c r="A24" i="3"/>
  <c r="O11" i="3" l="1"/>
  <c r="P12" i="3"/>
  <c r="N17" i="3"/>
  <c r="O13" i="3"/>
  <c r="O15" i="3"/>
  <c r="P15" i="3"/>
  <c r="N19" i="3"/>
  <c r="N21" i="3"/>
  <c r="N22" i="3"/>
  <c r="N11" i="3"/>
  <c r="P16" i="3"/>
  <c r="O22" i="3"/>
  <c r="N24" i="3"/>
  <c r="O24" i="3"/>
  <c r="N13" i="3"/>
  <c r="P20" i="3"/>
  <c r="N16" i="3"/>
  <c r="O12" i="3"/>
  <c r="O23" i="3"/>
  <c r="P23" i="3"/>
  <c r="N14" i="3"/>
  <c r="N18" i="3"/>
  <c r="O14" i="3"/>
  <c r="N10" i="3"/>
  <c r="O10" i="3"/>
  <c r="P8" i="3"/>
  <c r="P9" i="3"/>
  <c r="O9" i="3"/>
  <c r="N45" i="3"/>
  <c r="O45" i="3"/>
  <c r="O44" i="3"/>
  <c r="N43" i="3"/>
  <c r="P44" i="3"/>
  <c r="O43" i="3"/>
  <c r="O42" i="3"/>
  <c r="N41" i="3"/>
  <c r="P42" i="3"/>
  <c r="O41" i="3"/>
  <c r="N40" i="3"/>
  <c r="O40" i="3"/>
  <c r="N37" i="3"/>
  <c r="O37" i="3"/>
  <c r="N36" i="3"/>
  <c r="P36" i="3"/>
  <c r="M76" i="3"/>
  <c r="P76" i="3" s="1"/>
  <c r="M73" i="3"/>
  <c r="N73" i="3" s="1"/>
  <c r="M70" i="3"/>
  <c r="P70" i="3" s="1"/>
  <c r="M69" i="3"/>
  <c r="P69" i="3" s="1"/>
  <c r="M66" i="3"/>
  <c r="P66" i="3" s="1"/>
  <c r="M63" i="3"/>
  <c r="P63" i="3" s="1"/>
  <c r="M60" i="3"/>
  <c r="P60" i="3" s="1"/>
  <c r="M57" i="3"/>
  <c r="P57" i="3" s="1"/>
  <c r="M54" i="3"/>
  <c r="P54" i="3" s="1"/>
  <c r="M51" i="3"/>
  <c r="P51" i="3" s="1"/>
  <c r="M48" i="3"/>
  <c r="P48" i="3" s="1"/>
  <c r="M33" i="3"/>
  <c r="N33" i="3" s="1"/>
  <c r="M32" i="3"/>
  <c r="O32" i="3" s="1"/>
  <c r="M28" i="3"/>
  <c r="N28" i="3" s="1"/>
  <c r="M29" i="3"/>
  <c r="P29" i="3" s="1"/>
  <c r="M27" i="3"/>
  <c r="O27" i="3" s="1"/>
  <c r="L73" i="3"/>
  <c r="K73" i="3"/>
  <c r="L70" i="3"/>
  <c r="K70" i="3"/>
  <c r="L33" i="3"/>
  <c r="K33" i="3"/>
  <c r="L32" i="3"/>
  <c r="K32" i="3"/>
  <c r="L29" i="3"/>
  <c r="K29" i="3"/>
  <c r="L28" i="3"/>
  <c r="K28" i="3"/>
  <c r="L27" i="3"/>
  <c r="K27" i="3"/>
  <c r="L76" i="3"/>
  <c r="K76" i="3"/>
  <c r="L69" i="3"/>
  <c r="K69" i="3"/>
  <c r="L66" i="3"/>
  <c r="K66" i="3"/>
  <c r="L63" i="3"/>
  <c r="K63" i="3"/>
  <c r="L60" i="3"/>
  <c r="K60" i="3"/>
  <c r="L57" i="3"/>
  <c r="K57" i="3"/>
  <c r="L54" i="3"/>
  <c r="K54" i="3"/>
  <c r="L51" i="3"/>
  <c r="K51" i="3"/>
  <c r="L48" i="3"/>
  <c r="K48" i="3"/>
  <c r="A76" i="3"/>
  <c r="A73" i="3"/>
  <c r="A70" i="3"/>
  <c r="A69" i="3"/>
  <c r="A66" i="3"/>
  <c r="A63" i="3"/>
  <c r="A60" i="3"/>
  <c r="A57" i="3"/>
  <c r="A54" i="3"/>
  <c r="A51" i="3"/>
  <c r="A48" i="3"/>
  <c r="A33" i="3"/>
  <c r="A32" i="3"/>
  <c r="A29" i="3"/>
  <c r="A28" i="3"/>
  <c r="A27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N69" i="3" l="1"/>
  <c r="P33" i="3"/>
  <c r="P32" i="3"/>
  <c r="P73" i="3"/>
  <c r="N70" i="3"/>
  <c r="O70" i="3"/>
  <c r="O33" i="3"/>
  <c r="N32" i="3"/>
  <c r="O28" i="3"/>
  <c r="P28" i="3"/>
  <c r="N29" i="3"/>
  <c r="O29" i="3"/>
  <c r="P27" i="3"/>
  <c r="N27" i="3"/>
  <c r="N76" i="3"/>
  <c r="N66" i="3"/>
  <c r="N63" i="3"/>
  <c r="N60" i="3"/>
  <c r="N57" i="3"/>
  <c r="N54" i="3"/>
  <c r="N51" i="3"/>
  <c r="N48" i="3"/>
</calcChain>
</file>

<file path=xl/sharedStrings.xml><?xml version="1.0" encoding="utf-8"?>
<sst xmlns="http://schemas.openxmlformats.org/spreadsheetml/2006/main" count="573" uniqueCount="390">
  <si>
    <t>PREFIX</t>
  </si>
  <si>
    <t>owl</t>
  </si>
  <si>
    <t>http://www.w3.org/2002/07/owl#</t>
  </si>
  <si>
    <t>xml</t>
  </si>
  <si>
    <t>http://www.w3.org/XML/1998/namespace</t>
  </si>
  <si>
    <t>xsd</t>
  </si>
  <si>
    <t>http://www.w3.org/2001/XMLSchema#</t>
  </si>
  <si>
    <t>rdfs</t>
  </si>
  <si>
    <t>http://www.w3.org/2000/01/rdf-schema#</t>
  </si>
  <si>
    <t>shacl-play</t>
  </si>
  <si>
    <t>https://shacl-play.sparna.fr/ontology#</t>
  </si>
  <si>
    <t>Shapes URI</t>
  </si>
  <si>
    <t>rdf:type</t>
  </si>
  <si>
    <t>owl:Ontology</t>
  </si>
  <si>
    <t>rdfs:label</t>
  </si>
  <si>
    <t>FRBR-EP Application Profile</t>
  </si>
  <si>
    <t>owl:versionInfo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</si>
  <si>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</si>
  <si>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</si>
  <si>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</si>
  <si>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</si>
  <si>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Textual description of the Shape</t>
  </si>
  <si>
    <t>Example URIs for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</si>
  <si>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</si>
  <si>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</si>
  <si>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</si>
  <si>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</si>
  <si>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Label for the Shape (French)</t>
  </si>
  <si>
    <t>Label for the Shape (English)</t>
  </si>
  <si>
    <t>Order in which Shape shall be printed</t>
  </si>
  <si>
    <t>Questions / Comments</t>
  </si>
  <si>
    <t>URI</t>
  </si>
  <si>
    <t>rdf:type(separator=",")</t>
  </si>
  <si>
    <t>sh:targetClass</t>
  </si>
  <si>
    <t>rdfs:comment@en</t>
  </si>
  <si>
    <t>skos:example^^xsd:string</t>
  </si>
  <si>
    <t>sh:nodeKind</t>
  </si>
  <si>
    <t>sh:pattern^^xsd:string</t>
  </si>
  <si>
    <t>sh:closed^^xsd:boolean</t>
  </si>
  <si>
    <t>sh:ignoredProperties</t>
  </si>
  <si>
    <t>rdfs:label@fr</t>
  </si>
  <si>
    <t>rdfs:label@en</t>
  </si>
  <si>
    <t>sh:order^^xsd:integer</t>
  </si>
  <si>
    <t>skos:editorialNote@en</t>
  </si>
  <si>
    <t>shacl-play:color</t>
  </si>
  <si>
    <t>sh:NodeShape, rdfs:Class</t>
  </si>
  <si>
    <t>sh:IRI</t>
  </si>
  <si>
    <t>true</t>
  </si>
  <si>
    <t>(rdf:type)</t>
  </si>
  <si>
    <t>Green</t>
  </si>
  <si>
    <t>References to external controlled vocabularies</t>
  </si>
  <si>
    <t>This sheet specifies constraints that are attached to the NodeShapes specified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</si>
  <si>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</si>
  <si>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</si>
  <si>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</si>
  <si>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</si>
  <si>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</si>
  <si>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</si>
  <si>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</si>
  <si>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Type of nodes that the values must have (sh:IRI or sh:Literal)</t>
  </si>
  <si>
    <t>For literal values, the expected datatype of the values</t>
  </si>
  <si>
    <t>Expected shape that the values of the predicate/path must follow.</t>
  </si>
  <si>
    <t>Expected classes that the values of the predicate/path must have, if there are multiple. Expressed as a Turtle list.</t>
  </si>
  <si>
    <t>Expected class that the values of the predicate/path must have, if only one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</si>
  <si>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</si>
  <si>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</si>
  <si>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</si>
  <si>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</si>
  <si>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</si>
  <si>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</si>
  <si>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</si>
  <si>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Identifier</t>
  </si>
  <si>
    <t>Version</t>
  </si>
  <si>
    <t>Class / Shapes</t>
  </si>
  <si>
    <t>Property</t>
  </si>
  <si>
    <t>Cardinality</t>
  </si>
  <si>
    <t>Range (either a class or a datatype)</t>
  </si>
  <si>
    <t>Label</t>
  </si>
  <si>
    <t>Usage Note</t>
  </si>
  <si>
    <t>Example value</t>
  </si>
  <si>
    <t>Questions / Comments (internal, not converted to SHACL)</t>
  </si>
  <si>
    <t>^sh:property(separator=",")</t>
  </si>
  <si>
    <t>sh:path</t>
  </si>
  <si>
    <t>-</t>
  </si>
  <si>
    <t>sh:name@en</t>
  </si>
  <si>
    <t>sh:description@en</t>
  </si>
  <si>
    <t>skos:example@en</t>
  </si>
  <si>
    <t>sh:minCount^^xsd:integer</t>
  </si>
  <si>
    <t>sh:maxCount^^xsd:integer</t>
  </si>
  <si>
    <t>sh:datatype</t>
  </si>
  <si>
    <t>sh:node</t>
  </si>
  <si>
    <t>sh:or</t>
  </si>
  <si>
    <t>sh:class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</si>
  <si>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</si>
  <si>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</si>
  <si>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</si>
  <si>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</si>
  <si>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</si>
  <si>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</si>
  <si>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</si>
  <si>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xsd:dateTime</t>
  </si>
  <si>
    <t>xsd:string</t>
  </si>
  <si>
    <t>rdf:langString</t>
  </si>
  <si>
    <t>0,n</t>
  </si>
  <si>
    <t>xsd:long</t>
  </si>
  <si>
    <t>datatype</t>
  </si>
  <si>
    <t>Color PlantUml</t>
  </si>
  <si>
    <t>owl:rational</t>
  </si>
  <si>
    <t>AliceBlue</t>
  </si>
  <si>
    <t>owl:real</t>
  </si>
  <si>
    <t>AntiqueWhite</t>
  </si>
  <si>
    <t>rdf:PlainLiteral</t>
  </si>
  <si>
    <t>Aqua</t>
  </si>
  <si>
    <t>rdf:XMLLiteral</t>
  </si>
  <si>
    <t>Aquamarine</t>
  </si>
  <si>
    <t>rdfs:Literal</t>
  </si>
  <si>
    <t>Azure</t>
  </si>
  <si>
    <t>xsd:anyURI</t>
  </si>
  <si>
    <t>Beige</t>
  </si>
  <si>
    <t>xsd:base64Binary</t>
  </si>
  <si>
    <t>Bisque</t>
  </si>
  <si>
    <t>xsd:boolean</t>
  </si>
  <si>
    <t>Black</t>
  </si>
  <si>
    <t>xsd:byte</t>
  </si>
  <si>
    <t>BlanchedAlmond</t>
  </si>
  <si>
    <t>Blue</t>
  </si>
  <si>
    <t>xsd:dateTimeStamp</t>
  </si>
  <si>
    <t>BlueViolet</t>
  </si>
  <si>
    <t>xsd:decimal</t>
  </si>
  <si>
    <t>Brown</t>
  </si>
  <si>
    <t>xsd:double</t>
  </si>
  <si>
    <t>BurlyWood</t>
  </si>
  <si>
    <t>xsd:float</t>
  </si>
  <si>
    <t>CadetBlue</t>
  </si>
  <si>
    <t>xsd:hexBinary</t>
  </si>
  <si>
    <t>Chartreuse</t>
  </si>
  <si>
    <t>xsd:int</t>
  </si>
  <si>
    <t>Chocolate</t>
  </si>
  <si>
    <t>xsd:integer</t>
  </si>
  <si>
    <t>Coral</t>
  </si>
  <si>
    <t>xsd:language</t>
  </si>
  <si>
    <t>CornflowerBlue</t>
  </si>
  <si>
    <t>Cornsilk</t>
  </si>
  <si>
    <t>xsd:Name</t>
  </si>
  <si>
    <t>Crimson</t>
  </si>
  <si>
    <t>xsd:NCName</t>
  </si>
  <si>
    <t>Cyan</t>
  </si>
  <si>
    <t>xsd:negativeInteger</t>
  </si>
  <si>
    <t>DarkBlue</t>
  </si>
  <si>
    <t>xsd:NMTOKEN</t>
  </si>
  <si>
    <t>DarkCyan</t>
  </si>
  <si>
    <t>xsd:nonNegativeInteger</t>
  </si>
  <si>
    <t>DarkGoldenRod</t>
  </si>
  <si>
    <t>xsd:nonPositiveInteger</t>
  </si>
  <si>
    <t>DarkGray</t>
  </si>
  <si>
    <t>xsd:normalizedString</t>
  </si>
  <si>
    <t>DarkGreen</t>
  </si>
  <si>
    <t>xsd:positiveInteger</t>
  </si>
  <si>
    <t>DarkGrey</t>
  </si>
  <si>
    <t>xsd:short</t>
  </si>
  <si>
    <t>DarkKhaki</t>
  </si>
  <si>
    <t>DarkMagenta</t>
  </si>
  <si>
    <t>xsd:token</t>
  </si>
  <si>
    <t>DarkOliveGreen</t>
  </si>
  <si>
    <t>xsd:unsignedByte</t>
  </si>
  <si>
    <t>DarkOrchid</t>
  </si>
  <si>
    <t>xsd:unsignedInt</t>
  </si>
  <si>
    <t>DarkRed</t>
  </si>
  <si>
    <t>xsd:unsignedLong</t>
  </si>
  <si>
    <t>DarkSalmon</t>
  </si>
  <si>
    <t>xsd:unsignedShort</t>
  </si>
  <si>
    <t>DarkSeaGreen</t>
  </si>
  <si>
    <t>DarkSlateBlue</t>
  </si>
  <si>
    <t>DarkSlateGray</t>
  </si>
  <si>
    <t>DarkSlateGrey</t>
  </si>
  <si>
    <t>DarkTurquoise</t>
  </si>
  <si>
    <t>DarkViolet</t>
  </si>
  <si>
    <t>Darkorange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</si>
  <si>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</si>
  <si>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</si>
  <si>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</si>
  <si>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</si>
  <si>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</si>
  <si>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</si>
  <si>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</si>
  <si>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</si>
  <si>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</si>
  <si>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</si>
  <si>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</si>
  <si>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</si>
  <si>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</si>
  <si>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</si>
  <si>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</si>
  <si>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</si>
  <si>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</si>
  <si>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</si>
  <si>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</si>
  <si>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</si>
  <si>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</si>
  <si>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</si>
  <si>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</si>
  <si>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</si>
  <si>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</si>
  <si>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</si>
  <si>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</si>
  <si>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</si>
  <si>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</si>
  <si>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</si>
  <si>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</si>
  <si>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</si>
  <si>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</si>
  <si>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</si>
  <si>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</si>
  <si>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</si>
  <si>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</si>
  <si>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</si>
  <si>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</si>
  <si>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</si>
  <si>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</si>
  <si>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</si>
  <si>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</si>
  <si>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</si>
  <si>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</si>
  <si>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</si>
  <si>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</si>
  <si>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</si>
  <si>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</si>
  <si>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</si>
  <si>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</si>
  <si>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</si>
  <si>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</si>
  <si>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</si>
  <si>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</si>
  <si>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</si>
  <si>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</si>
  <si>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</si>
  <si>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</si>
  <si>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</si>
  <si>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</si>
  <si>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</si>
  <si>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</si>
  <si>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</si>
  <si>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</si>
  <si>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</si>
  <si>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</si>
  <si>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</si>
  <si>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</si>
  <si>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</si>
  <si>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</si>
  <si>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</si>
  <si>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</si>
  <si>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</si>
  <si>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</si>
  <si>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</si>
  <si>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</si>
  <si>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</si>
  <si>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</si>
  <si>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</si>
  <si>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</si>
  <si>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</si>
  <si>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</si>
  <si>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</si>
  <si>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</si>
  <si>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</si>
  <si>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</si>
  <si>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</si>
  <si>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</si>
  <si>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</si>
  <si>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</si>
  <si>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</si>
  <si>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</si>
  <si>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</si>
  <si>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</si>
  <si>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</si>
  <si>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</si>
  <si>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</si>
  <si>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</si>
  <si>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</si>
  <si>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</si>
  <si>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</si>
  <si>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</si>
  <si>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</si>
  <si>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</si>
  <si>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</si>
  <si>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shacl-play:note</t>
  </si>
  <si>
    <t>mus</t>
  </si>
  <si>
    <t>efrbroo</t>
  </si>
  <si>
    <t>ecrm</t>
  </si>
  <si>
    <t>http://data.doremus.org/ontology#</t>
  </si>
  <si>
    <t>http://erlangen-crm.org/efrbroo/</t>
  </si>
  <si>
    <t>http://erlangen-crm.org/current/</t>
  </si>
  <si>
    <t>efrbroo:F24_Publication_Expression</t>
  </si>
  <si>
    <t>efrbroo:F30_Publication_Event</t>
  </si>
  <si>
    <t>mus:U227_has_content_type</t>
  </si>
  <si>
    <t>U227 has content type</t>
  </si>
  <si>
    <t>P72 has language</t>
  </si>
  <si>
    <t>ecrm:P72_has_language</t>
  </si>
  <si>
    <t>ecrm:E56_Language</t>
  </si>
  <si>
    <t>mus:U170_has_title_statement</t>
  </si>
  <si>
    <t>mus:M156_Title_Statement</t>
  </si>
  <si>
    <t>U170 has title statement</t>
  </si>
  <si>
    <t>U172 has statement of responsibility relating to title</t>
  </si>
  <si>
    <t>mus:U172_has_statement_of_responsibility_relating_to_title</t>
  </si>
  <si>
    <t>mus:M157_Statement_of_Responsibility</t>
  </si>
  <si>
    <t>U168 has parallel title</t>
  </si>
  <si>
    <t>mus:U168_has_parallel_title</t>
  </si>
  <si>
    <t>ecrm:E35_Title</t>
  </si>
  <si>
    <t>U68 has variant title</t>
  </si>
  <si>
    <t>mus:U68_has_variant_title</t>
  </si>
  <si>
    <t>U176 has edition statement</t>
  </si>
  <si>
    <t>mus:U176_has_edition_statement</t>
  </si>
  <si>
    <t>mus:M159_Edition_Statement</t>
  </si>
  <si>
    <t>U182 has music format statement</t>
  </si>
  <si>
    <t>mus:U182_has_music_format_statement</t>
  </si>
  <si>
    <t>mus:M163_Music_Format_Statement</t>
  </si>
  <si>
    <t>U184 has publication statement</t>
  </si>
  <si>
    <t>mus:U184_has_publication_statement</t>
  </si>
  <si>
    <t>mus:M160_Publication_Statement</t>
  </si>
  <si>
    <t>U65 has geographical context</t>
  </si>
  <si>
    <t>mus:U65_has_geographical_context</t>
  </si>
  <si>
    <t>U12 has genre</t>
  </si>
  <si>
    <t>mus:U12_has_genre</t>
  </si>
  <si>
    <t>U19 is categorized as</t>
  </si>
  <si>
    <t>mus:U19_is_categorized_as</t>
  </si>
  <si>
    <t xml:space="preserve">P129 is about </t>
  </si>
  <si>
    <t>ecrm:P129_is_about</t>
  </si>
  <si>
    <t>P3 has note</t>
  </si>
  <si>
    <t>ecrm:P3_has_note</t>
  </si>
  <si>
    <t>Properties on efrbroo:F30_Publication_Event</t>
  </si>
  <si>
    <t>mus:R24_created</t>
  </si>
  <si>
    <t>R24 created</t>
  </si>
  <si>
    <t>P4 has time-span</t>
  </si>
  <si>
    <t>ecrm:P4_has_time-span</t>
  </si>
  <si>
    <t>ecrm:E52_Time-Span</t>
  </si>
  <si>
    <t>P9 consists of</t>
  </si>
  <si>
    <t>ecrm:P9_consists_of</t>
  </si>
  <si>
    <t>ecrm:E7_Activity</t>
  </si>
  <si>
    <t>Properties on ecrm:E7_Activity</t>
  </si>
  <si>
    <t>ecrm:P14_carried_out_by</t>
  </si>
  <si>
    <t>mus:U31_had_function</t>
  </si>
  <si>
    <t>ecrm:P1_is_identified_by</t>
  </si>
  <si>
    <t>ecrm:E42_Identifier</t>
  </si>
  <si>
    <t>P1 is identified by</t>
  </si>
  <si>
    <t>P14 carried out by</t>
  </si>
  <si>
    <t>U31 had function</t>
  </si>
  <si>
    <t>ecrm:P148_has_component</t>
  </si>
  <si>
    <t>P148 has component</t>
  </si>
  <si>
    <t>Properties on ecrm:E56_Language</t>
  </si>
  <si>
    <t>Properties on mus:M156_Title_Statement</t>
  </si>
  <si>
    <t>Properties on mus:M157_Statement_of_Responsibility</t>
  </si>
  <si>
    <t>Properties on ecrm:E35_Title</t>
  </si>
  <si>
    <t>Properties on mus:M159_Edition_Statement</t>
  </si>
  <si>
    <t>Properties on mus:M163_Music_Format_Statement</t>
  </si>
  <si>
    <t>Properties on mus:M160_Publication_Statement</t>
  </si>
  <si>
    <t>Properties on ecrm:E42_Identifier</t>
  </si>
  <si>
    <t>Properties on ecrm:E52_Time-Span</t>
  </si>
  <si>
    <t>ecrm:P82_at_some_time_within</t>
  </si>
  <si>
    <t>xsd:gYear</t>
  </si>
  <si>
    <t>ecrm:P2_has_type</t>
  </si>
  <si>
    <t>ecrm:E55_Type</t>
  </si>
  <si>
    <t>P2 has type</t>
  </si>
  <si>
    <t>Properties on ecrm:P2_has_type</t>
  </si>
  <si>
    <t>label</t>
  </si>
  <si>
    <t>http://data.doremus.org/shapes/mus</t>
  </si>
  <si>
    <t>mus:U13_has_casting</t>
  </si>
  <si>
    <t xml:space="preserve">U13 has casting </t>
  </si>
  <si>
    <t>Properties on mus:U13_has_casting</t>
  </si>
  <si>
    <t>Properties on mus:U23_has_casting_detail</t>
  </si>
  <si>
    <t>mus:U23_has_casting_detail</t>
  </si>
  <si>
    <t>mus:M6_Casting</t>
  </si>
  <si>
    <t>mus:U48_foresees_quantity_of_actors</t>
  </si>
  <si>
    <t xml:space="preserve">U48 foresees quantity of actors </t>
  </si>
  <si>
    <t>E60 Number “3”</t>
  </si>
  <si>
    <t>mus:M23_Casting_Detail</t>
  </si>
  <si>
    <t>M23 Casting Detail</t>
  </si>
  <si>
    <t>mus:U2_foresees_use_of_medium_of_performance</t>
  </si>
  <si>
    <t>U2 foresees use of medium of performance</t>
  </si>
  <si>
    <t>type = saxophone alto (MIMO)</t>
  </si>
  <si>
    <t>mus:M60_Intended_Audience</t>
  </si>
  <si>
    <t>P103 was intended for</t>
  </si>
  <si>
    <t>mus:U90_foresees_creation_or_performance_mode</t>
  </si>
  <si>
    <t>U90 foresees creation or performance mode</t>
  </si>
  <si>
    <t>U30 foresees quantity of mop</t>
  </si>
  <si>
    <t>E60 Number “1”</t>
  </si>
  <si>
    <t>mus:U30_foresees_quantity_of_mop</t>
  </si>
  <si>
    <t xml:space="preserve">U36 foresees responsibility </t>
  </si>
  <si>
    <t>mus:U36_foresees_responsibility</t>
  </si>
  <si>
    <t>Color</t>
  </si>
  <si>
    <t>^https://ark.philharmoniedeparis.fr/ark/49250/[0-9]*?$</t>
  </si>
  <si>
    <t>^https://ark.philharmoniedeparis.fr/ark/49250/[0-9]*#event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</si>
</sst>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\-??\ _€_-;_-@_-"/>
  </numFmts>
  <fonts count="45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name val="Arial"/>
      <charset val="1"/>
    </font>
    <font>
      <sz val="11"/>
      <color rgb="FF9C57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Arial"/>
      <family val="2"/>
      <charset val="1"/>
    </font>
    <font>
      <i/>
      <sz val="9"/>
      <color rgb="FF000000"/>
      <name val="Cambria"/>
      <family val="1"/>
    </font>
    <font>
      <sz val="9"/>
      <color rgb="FF000000"/>
      <name val="Cambria"/>
      <family val="1"/>
    </font>
    <font>
      <sz val="10"/>
      <color rgb="FF000000"/>
      <name val="Arial"/>
      <family val="2"/>
    </font>
    <font>
      <strike/>
      <sz val="10"/>
      <name val="Cambria"/>
      <family val="1"/>
    </font>
    <font>
      <i/>
      <strike/>
      <sz val="9"/>
      <color rgb="FF000000"/>
      <name val="Cambria"/>
      <family val="1"/>
    </font>
    <font>
      <strike/>
      <sz val="10"/>
      <color rgb="FF000000"/>
      <name val="Cambria"/>
      <family val="1"/>
    </font>
    <font>
      <sz val="10"/>
      <name val="Cambria"/>
      <family val="1"/>
    </font>
    <font>
      <sz val="10"/>
      <color rgb="FF000000"/>
      <name val="Cambria"/>
      <family val="1"/>
    </font>
  </fonts>
  <fills count="49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AFD095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B4C7DC"/>
      </patternFill>
    </fill>
    <fill>
      <patternFill patternType="solid">
        <fgColor rgb="FFFAC090"/>
        <bgColor rgb="FFFFEB9C"/>
      </patternFill>
    </fill>
    <fill>
      <patternFill patternType="solid">
        <fgColor rgb="FFFFFFCC"/>
        <bgColor rgb="FFEBF1DE"/>
      </patternFill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  <fill>
      <patternFill patternType="solid">
        <fgColor rgb="FFEBF1DE"/>
        <bgColor rgb="FFEEEEEE"/>
      </patternFill>
    </fill>
    <fill>
      <patternFill patternType="solid">
        <fgColor rgb="FFB4C7DC"/>
        <bgColor rgb="FF93CDDD"/>
      </patternFill>
    </fill>
    <fill>
      <patternFill patternType="solid">
        <fgColor rgb="FFAFD095"/>
        <bgColor rgb="FFC3D69B"/>
      </patternFill>
    </fill>
    <fill>
      <patternFill patternType="solid">
        <fgColor rgb="FF729FCF"/>
        <bgColor rgb="FF95B3D7"/>
      </patternFill>
    </fill>
    <fill>
      <patternFill patternType="solid">
        <fgColor rgb="FFEEEEEE"/>
        <bgColor rgb="FFEBF1DE"/>
      </patternFill>
    </fill>
    <fill>
      <patternFill patternType="solid">
        <fgColor rgb="FFE46C0A"/>
        <bgColor rgb="FFFF99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96">
    <xf numFmtId="0" fontId="0" fillId="0" borderId="0"/>
    <xf numFmtId="0" fontId="30" fillId="0" borderId="0" applyNumberFormat="0" applyFill="0" applyBorder="0" applyAlignment="0" applyProtection="0"/>
    <xf numFmtId="0" fontId="29" fillId="22" borderId="9" applyNumberFormat="0" applyAlignment="0" applyProtection="0"/>
    <xf numFmtId="0" fontId="28" fillId="0" borderId="8" applyNumberFormat="0" applyFill="0" applyAlignment="0" applyProtection="0"/>
    <xf numFmtId="0" fontId="27" fillId="21" borderId="6" applyNumberFormat="0" applyAlignment="0" applyProtection="0"/>
    <xf numFmtId="0" fontId="26" fillId="21" borderId="7" applyNumberFormat="0" applyAlignment="0" applyProtection="0"/>
    <xf numFmtId="0" fontId="25" fillId="20" borderId="6" applyNumberFormat="0" applyAlignment="0" applyProtection="0"/>
    <xf numFmtId="0" fontId="24" fillId="18" borderId="0" applyNumberFormat="0" applyBorder="0" applyAlignment="0" applyProtection="0"/>
    <xf numFmtId="0" fontId="23" fillId="17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0" fillId="0" borderId="3" applyNumberFormat="0" applyFill="0" applyAlignment="0" applyProtection="0"/>
    <xf numFmtId="0" fontId="6" fillId="0" borderId="0" applyBorder="0" applyProtection="0"/>
    <xf numFmtId="0" fontId="5" fillId="2" borderId="0" applyBorder="0" applyProtection="0"/>
    <xf numFmtId="0" fontId="5" fillId="3" borderId="0" applyBorder="0" applyProtection="0"/>
    <xf numFmtId="0" fontId="5" fillId="4" borderId="0" applyBorder="0" applyProtection="0"/>
    <xf numFmtId="0" fontId="5" fillId="5" borderId="0" applyBorder="0" applyProtection="0"/>
    <xf numFmtId="0" fontId="5" fillId="6" borderId="0" applyBorder="0" applyProtection="0"/>
    <xf numFmtId="0" fontId="5" fillId="7" borderId="0" applyBorder="0" applyProtection="0"/>
    <xf numFmtId="0" fontId="19" fillId="8" borderId="1" applyProtection="0"/>
    <xf numFmtId="0" fontId="6" fillId="0" borderId="0" applyBorder="0" applyProtection="0"/>
    <xf numFmtId="0" fontId="6" fillId="0" borderId="0" applyBorder="0" applyProtection="0"/>
    <xf numFmtId="164" fontId="7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0" fontId="8" fillId="9" borderId="0" applyBorder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5" fillId="0" borderId="0"/>
    <xf numFmtId="0" fontId="11" fillId="0" borderId="0" applyBorder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3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3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3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33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33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5" fillId="19" borderId="0" applyNumberFormat="0" applyBorder="0" applyAlignment="0" applyProtection="0"/>
    <xf numFmtId="0" fontId="4" fillId="23" borderId="1" applyNumberFormat="0" applyFont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9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3" fillId="0" borderId="0"/>
    <xf numFmtId="0" fontId="3" fillId="23" borderId="1" applyNumberFormat="0" applyFont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</cellStyleXfs>
  <cellXfs count="95">
    <xf numFmtId="0" fontId="0" fillId="0" borderId="0" xfId="0"/>
    <xf numFmtId="0" fontId="6" fillId="0" borderId="0" xfId="13"/>
    <xf numFmtId="0" fontId="0" fillId="0" borderId="0" xfId="40" applyFont="1"/>
    <xf numFmtId="0" fontId="5" fillId="0" borderId="0" xfId="44"/>
    <xf numFmtId="0" fontId="0" fillId="0" borderId="0" xfId="0" applyAlignment="1">
      <alignment wrapText="1"/>
    </xf>
    <xf numFmtId="0" fontId="0" fillId="0" borderId="2" xfId="0" applyBorder="1"/>
    <xf numFmtId="0" fontId="12" fillId="0" borderId="0" xfId="0" applyFont="1" applyAlignment="1">
      <alignment wrapText="1"/>
    </xf>
    <xf numFmtId="0" fontId="13" fillId="10" borderId="0" xfId="0" applyFont="1" applyFill="1"/>
    <xf numFmtId="0" fontId="0" fillId="10" borderId="0" xfId="0" applyFill="1"/>
    <xf numFmtId="0" fontId="12" fillId="10" borderId="0" xfId="0" applyFont="1" applyFill="1" applyAlignment="1">
      <alignment wrapText="1"/>
    </xf>
    <xf numFmtId="0" fontId="12" fillId="10" borderId="2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0" borderId="2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3" fillId="0" borderId="2" xfId="0" applyFont="1" applyBorder="1" applyAlignment="1">
      <alignment wrapText="1"/>
    </xf>
    <xf numFmtId="0" fontId="14" fillId="11" borderId="0" xfId="0" applyFont="1" applyFill="1" applyAlignment="1">
      <alignment horizontal="center"/>
    </xf>
    <xf numFmtId="0" fontId="14" fillId="11" borderId="0" xfId="0" applyFont="1" applyFill="1" applyAlignment="1">
      <alignment horizontal="center" wrapText="1"/>
    </xf>
    <xf numFmtId="0" fontId="14" fillId="11" borderId="2" xfId="0" applyFont="1" applyFill="1" applyBorder="1" applyAlignment="1">
      <alignment horizontal="center"/>
    </xf>
    <xf numFmtId="0" fontId="15" fillId="12" borderId="0" xfId="0" applyFont="1" applyFill="1" applyAlignment="1">
      <alignment vertical="center"/>
    </xf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2" xfId="0" applyFill="1" applyBorder="1" applyAlignment="1">
      <alignment wrapText="1"/>
    </xf>
    <xf numFmtId="0" fontId="0" fillId="10" borderId="2" xfId="0" applyFill="1" applyBorder="1"/>
    <xf numFmtId="0" fontId="16" fillId="13" borderId="0" xfId="0" applyFont="1" applyFill="1" applyAlignment="1">
      <alignment horizontal="center" wrapText="1"/>
    </xf>
    <xf numFmtId="0" fontId="16" fillId="13" borderId="2" xfId="0" applyFont="1" applyFill="1" applyBorder="1" applyAlignment="1">
      <alignment horizontal="center" wrapText="1"/>
    </xf>
    <xf numFmtId="0" fontId="16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 wrapText="1"/>
    </xf>
    <xf numFmtId="0" fontId="16" fillId="11" borderId="2" xfId="0" applyFont="1" applyFill="1" applyBorder="1" applyAlignment="1">
      <alignment horizontal="center"/>
    </xf>
    <xf numFmtId="0" fontId="15" fillId="14" borderId="0" xfId="0" applyFont="1" applyFill="1" applyAlignment="1">
      <alignment vertical="center"/>
    </xf>
    <xf numFmtId="0" fontId="15" fillId="14" borderId="2" xfId="0" applyFont="1" applyFill="1" applyBorder="1" applyAlignment="1">
      <alignment vertical="center"/>
    </xf>
    <xf numFmtId="0" fontId="15" fillId="14" borderId="0" xfId="0" applyFont="1" applyFill="1" applyAlignment="1">
      <alignment vertical="center" wrapText="1"/>
    </xf>
    <xf numFmtId="0" fontId="0" fillId="15" borderId="0" xfId="0" applyFill="1"/>
    <xf numFmtId="2" fontId="9" fillId="15" borderId="0" xfId="32" applyNumberFormat="1" applyFill="1" applyAlignment="1">
      <alignment vertical="top" wrapText="1"/>
    </xf>
    <xf numFmtId="0" fontId="9" fillId="15" borderId="0" xfId="32" applyFill="1" applyAlignment="1">
      <alignment vertical="top" wrapText="1"/>
    </xf>
    <xf numFmtId="0" fontId="9" fillId="15" borderId="2" xfId="32" applyFill="1" applyBorder="1" applyAlignment="1">
      <alignment vertical="top" wrapText="1"/>
    </xf>
    <xf numFmtId="0" fontId="10" fillId="0" borderId="0" xfId="34" applyAlignment="1">
      <alignment vertical="top" wrapText="1"/>
    </xf>
    <xf numFmtId="0" fontId="18" fillId="16" borderId="0" xfId="0" applyFont="1" applyFill="1" applyAlignment="1">
      <alignment horizontal="center"/>
    </xf>
    <xf numFmtId="0" fontId="0" fillId="0" borderId="0" xfId="0" applyBorder="1"/>
    <xf numFmtId="0" fontId="13" fillId="0" borderId="0" xfId="0" applyFont="1" applyBorder="1" applyAlignment="1">
      <alignment wrapText="1"/>
    </xf>
    <xf numFmtId="0" fontId="16" fillId="13" borderId="0" xfId="0" applyFont="1" applyFill="1" applyBorder="1" applyAlignment="1">
      <alignment horizontal="center" wrapText="1"/>
    </xf>
    <xf numFmtId="0" fontId="15" fillId="14" borderId="0" xfId="0" applyFont="1" applyFill="1" applyBorder="1" applyAlignment="1">
      <alignment vertical="center"/>
    </xf>
    <xf numFmtId="0" fontId="0" fillId="10" borderId="0" xfId="0" applyFill="1" applyBorder="1"/>
    <xf numFmtId="0" fontId="16" fillId="11" borderId="0" xfId="0" applyFont="1" applyFill="1" applyBorder="1" applyAlignment="1">
      <alignment horizontal="center"/>
    </xf>
    <xf numFmtId="0" fontId="0" fillId="0" borderId="11" xfId="0" applyBorder="1"/>
    <xf numFmtId="0" fontId="0" fillId="10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13" borderId="11" xfId="0" applyFont="1" applyFill="1" applyBorder="1" applyAlignment="1">
      <alignment horizontal="center" wrapText="1"/>
    </xf>
    <xf numFmtId="0" fontId="17" fillId="11" borderId="11" xfId="0" applyFont="1" applyFill="1" applyBorder="1" applyAlignment="1">
      <alignment horizontal="center" wrapText="1"/>
    </xf>
    <xf numFmtId="0" fontId="15" fillId="14" borderId="11" xfId="0" applyFont="1" applyFill="1" applyBorder="1" applyAlignment="1">
      <alignment vertical="center"/>
    </xf>
    <xf numFmtId="0" fontId="2" fillId="0" borderId="0" xfId="76" applyFon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37" fillId="0" borderId="0" xfId="0" applyFont="1"/>
    <xf numFmtId="0" fontId="0" fillId="48" borderId="0" xfId="0" applyFill="1"/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 applyFill="1" applyAlignment="1">
      <alignment vertical="center" wrapText="1"/>
    </xf>
    <xf numFmtId="0" fontId="6" fillId="0" borderId="0" xfId="13"/>
    <xf numFmtId="0" fontId="38" fillId="0" borderId="0" xfId="0" applyFont="1" applyAlignment="1">
      <alignment vertical="center"/>
    </xf>
    <xf numFmtId="0" fontId="38" fillId="0" borderId="0" xfId="0" applyFont="1"/>
    <xf numFmtId="0" fontId="0" fillId="0" borderId="0" xfId="0" applyFill="1" applyBorder="1"/>
    <xf numFmtId="2" fontId="39" fillId="15" borderId="0" xfId="32" applyNumberFormat="1" applyFont="1" applyFill="1" applyAlignment="1">
      <alignment vertical="top" wrapText="1"/>
    </xf>
    <xf numFmtId="0" fontId="40" fillId="15" borderId="0" xfId="0" applyFont="1" applyFill="1"/>
    <xf numFmtId="0" fontId="40" fillId="0" borderId="0" xfId="0" applyFont="1"/>
    <xf numFmtId="0" fontId="40" fillId="0" borderId="0" xfId="0" applyFont="1" applyAlignment="1">
      <alignment wrapText="1"/>
    </xf>
    <xf numFmtId="0" fontId="40" fillId="0" borderId="0" xfId="0" applyFont="1" applyBorder="1"/>
    <xf numFmtId="0" fontId="41" fillId="0" borderId="0" xfId="0" applyFont="1"/>
    <xf numFmtId="0" fontId="40" fillId="0" borderId="2" xfId="0" applyFont="1" applyBorder="1" applyAlignment="1">
      <alignment wrapText="1"/>
    </xf>
    <xf numFmtId="2" fontId="42" fillId="15" borderId="0" xfId="32" applyNumberFormat="1" applyFont="1" applyFill="1" applyAlignment="1">
      <alignment vertical="top" wrapText="1"/>
    </xf>
    <xf numFmtId="0" fontId="42" fillId="15" borderId="0" xfId="32" applyFont="1" applyFill="1" applyAlignment="1">
      <alignment vertical="top" wrapText="1"/>
    </xf>
    <xf numFmtId="0" fontId="42" fillId="15" borderId="2" xfId="32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43" fillId="15" borderId="0" xfId="0" applyFont="1" applyFill="1"/>
    <xf numFmtId="0" fontId="43" fillId="0" borderId="0" xfId="0" applyFont="1"/>
    <xf numFmtId="0" fontId="43" fillId="0" borderId="0" xfId="0" applyFont="1" applyAlignment="1">
      <alignment wrapText="1"/>
    </xf>
    <xf numFmtId="0" fontId="43" fillId="0" borderId="0" xfId="0" applyFont="1" applyBorder="1"/>
    <xf numFmtId="0" fontId="43" fillId="0" borderId="2" xfId="0" applyFont="1" applyBorder="1" applyAlignment="1">
      <alignment wrapText="1"/>
    </xf>
    <xf numFmtId="2" fontId="44" fillId="15" borderId="0" xfId="32" applyNumberFormat="1" applyFont="1" applyFill="1" applyAlignment="1">
      <alignment vertical="top" wrapText="1"/>
    </xf>
    <xf numFmtId="0" fontId="44" fillId="15" borderId="0" xfId="32" applyFont="1" applyFill="1" applyAlignment="1">
      <alignment vertical="top" wrapText="1"/>
    </xf>
    <xf numFmtId="0" fontId="44" fillId="15" borderId="2" xfId="32" applyFont="1" applyFill="1" applyBorder="1" applyAlignment="1">
      <alignment vertical="top" wrapText="1"/>
    </xf>
    <xf numFmtId="0" fontId="6" fillId="0" borderId="0" xfId="13" applyFont="1"/>
    <xf numFmtId="0" fontId="1" fillId="0" borderId="0" xfId="76" applyFont="1"/>
    <xf numFmtId="0" fontId="43" fillId="0" borderId="0" xfId="0" applyFont="1" applyAlignment="1">
      <alignment vertical="top"/>
    </xf>
    <xf numFmtId="0" fontId="6" fillId="0" borderId="0" xfId="13"/>
    <xf numFmtId="0" fontId="6" fillId="0" borderId="0" xfId="13" applyAlignment="1">
      <alignment horizontal="left"/>
    </xf>
    <xf numFmtId="0" fontId="40" fillId="0" borderId="0" xfId="0" applyFont="1" applyAlignment="1">
      <alignment vertical="top"/>
    </xf>
  </cellXfs>
  <cellStyles count="96">
    <cellStyle name="20 % - Accent1" xfId="49" builtinId="30" customBuiltin="1"/>
    <cellStyle name="20 % - Accent1 2" xfId="78"/>
    <cellStyle name="20 % - Accent2" xfId="52" builtinId="34" customBuiltin="1"/>
    <cellStyle name="20 % - Accent2 2" xfId="81"/>
    <cellStyle name="20 % - Accent3" xfId="55" builtinId="38" customBuiltin="1"/>
    <cellStyle name="20 % - Accent3 2" xfId="84"/>
    <cellStyle name="20 % - Accent4" xfId="58" builtinId="42" customBuiltin="1"/>
    <cellStyle name="20 % - Accent4 2" xfId="87"/>
    <cellStyle name="20 % - Accent5" xfId="61" builtinId="46" customBuiltin="1"/>
    <cellStyle name="20 % - Accent5 2" xfId="90"/>
    <cellStyle name="20 % - Accent6" xfId="64" builtinId="50" customBuiltin="1"/>
    <cellStyle name="20 % - Accent6 2" xfId="93"/>
    <cellStyle name="40 % - Accent1" xfId="50" builtinId="31" customBuiltin="1"/>
    <cellStyle name="40 % - Accent1 2" xfId="79"/>
    <cellStyle name="40 % - Accent2" xfId="53" builtinId="35" customBuiltin="1"/>
    <cellStyle name="40 % - Accent2 2" xfId="82"/>
    <cellStyle name="40 % - Accent3" xfId="56" builtinId="39" customBuiltin="1"/>
    <cellStyle name="40 % - Accent3 2" xfId="85"/>
    <cellStyle name="40 % - Accent4" xfId="59" builtinId="43" customBuiltin="1"/>
    <cellStyle name="40 % - Accent4 2" xfId="88"/>
    <cellStyle name="40 % - Accent5" xfId="62" builtinId="47" customBuiltin="1"/>
    <cellStyle name="40 % - Accent5 2" xfId="91"/>
    <cellStyle name="40 % - Accent6" xfId="65" builtinId="51" customBuiltin="1"/>
    <cellStyle name="40 % - Accent6 2" xfId="94"/>
    <cellStyle name="60 % - Accent1 2" xfId="14"/>
    <cellStyle name="60 % - Accent1 3" xfId="70"/>
    <cellStyle name="60 % - Accent1 4" xfId="80"/>
    <cellStyle name="60 % - Accent2 2" xfId="15"/>
    <cellStyle name="60 % - Accent2 3" xfId="71"/>
    <cellStyle name="60 % - Accent2 4" xfId="83"/>
    <cellStyle name="60 % - Accent3 2" xfId="16"/>
    <cellStyle name="60 % - Accent3 3" xfId="72"/>
    <cellStyle name="60 % - Accent3 4" xfId="86"/>
    <cellStyle name="60 % - Accent4 2" xfId="17"/>
    <cellStyle name="60 % - Accent4 3" xfId="73"/>
    <cellStyle name="60 % - Accent4 4" xfId="89"/>
    <cellStyle name="60 % - Accent5 2" xfId="18"/>
    <cellStyle name="60 % - Accent5 3" xfId="74"/>
    <cellStyle name="60 % - Accent5 4" xfId="92"/>
    <cellStyle name="60 % - Accent6 2" xfId="19"/>
    <cellStyle name="60 % - Accent6 3" xfId="75"/>
    <cellStyle name="60 % - Accent6 4" xfId="95"/>
    <cellStyle name="Accent1" xfId="48" builtinId="29" customBuiltin="1"/>
    <cellStyle name="Accent2" xfId="51" builtinId="33" customBuiltin="1"/>
    <cellStyle name="Accent3" xfId="54" builtinId="37" customBuiltin="1"/>
    <cellStyle name="Accent4" xfId="57" builtinId="41" customBuiltin="1"/>
    <cellStyle name="Accent5" xfId="60" builtinId="45" customBuiltin="1"/>
    <cellStyle name="Accent6" xfId="63" builtinId="49" customBuiltin="1"/>
    <cellStyle name="Avertissement" xfId="1" builtinId="11" customBuiltin="1"/>
    <cellStyle name="Calcul" xfId="4" builtinId="22" customBuiltin="1"/>
    <cellStyle name="Cellule liée" xfId="3" builtinId="24" customBuiltin="1"/>
    <cellStyle name="Commentaire 2" xfId="20"/>
    <cellStyle name="Commentaire 3" xfId="69"/>
    <cellStyle name="Commentaire 4" xfId="77"/>
    <cellStyle name="Entrée" xfId="6" builtinId="20" customBuiltin="1"/>
    <cellStyle name="Insatisfaisant" xfId="7" builtinId="27" customBuiltin="1"/>
    <cellStyle name="Lien hypertexte" xfId="13" builtinId="8"/>
    <cellStyle name="Lien hypertexte 2" xfId="21"/>
    <cellStyle name="Lien hypertexte 2 2" xfId="22"/>
    <cellStyle name="Milliers 2" xfId="23"/>
    <cellStyle name="Milliers 2 2" xfId="24"/>
    <cellStyle name="Milliers 2 2 2" xfId="25"/>
    <cellStyle name="Milliers 2 3" xfId="26"/>
    <cellStyle name="Milliers 2 3 2" xfId="27"/>
    <cellStyle name="Milliers 2 4" xfId="28"/>
    <cellStyle name="Milliers 3" xfId="29"/>
    <cellStyle name="Milliers 3 2" xfId="30"/>
    <cellStyle name="Neutre 2" xfId="31"/>
    <cellStyle name="Neutre 3" xfId="68"/>
    <cellStyle name="Normal" xfId="0" builtinId="0"/>
    <cellStyle name="Normal 2" xfId="32"/>
    <cellStyle name="Normal 2 2" xfId="33"/>
    <cellStyle name="Normal 2 2 2" xfId="34"/>
    <cellStyle name="Normal 2 3" xfId="35"/>
    <cellStyle name="Normal 2 3 2" xfId="36"/>
    <cellStyle name="Normal 2 4" xfId="37"/>
    <cellStyle name="Normal 3" xfId="38"/>
    <cellStyle name="Normal 3 2" xfId="39"/>
    <cellStyle name="Normal 4" xfId="40"/>
    <cellStyle name="Normal 5" xfId="41"/>
    <cellStyle name="Normal 5 2" xfId="42"/>
    <cellStyle name="Normal 6" xfId="43"/>
    <cellStyle name="Normal 7" xfId="44"/>
    <cellStyle name="Normal 8" xfId="66"/>
    <cellStyle name="Normal 9" xfId="76"/>
    <cellStyle name="Satisfaisant" xfId="8" builtinId="26" customBuiltin="1"/>
    <cellStyle name="Sortie" xfId="5" builtinId="21" customBuiltin="1"/>
    <cellStyle name="Texte explicatif" xfId="46" builtinId="53" customBuiltin="1"/>
    <cellStyle name="Titre 2" xfId="45"/>
    <cellStyle name="Titre 3" xfId="67"/>
    <cellStyle name="Titre 1" xfId="12" builtinId="16" customBuiltin="1"/>
    <cellStyle name="Titre 2" xfId="11" builtinId="17" customBuiltin="1"/>
    <cellStyle name="Titre 3" xfId="10" builtinId="18" customBuiltin="1"/>
    <cellStyle name="Titre 4" xfId="9" builtinId="19" customBuiltin="1"/>
    <cellStyle name="Total" xfId="47" builtinId="25" customBuiltin="1"/>
    <cellStyle name="Vérification" xfId="2" builtinId="2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729FCF"/>
      <rgbColor rgb="FF95B3D7"/>
      <rgbColor rgb="FF993366"/>
      <rgbColor rgb="FFFFFFCC"/>
      <rgbColor rgb="FFDCE6F2"/>
      <rgbColor rgb="FF660066"/>
      <rgbColor rgb="FFD99694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BF1DE"/>
      <rgbColor rgb="FFFFEB9C"/>
      <rgbColor rgb="FF93CDDD"/>
      <rgbColor rgb="FFFF99CC"/>
      <rgbColor rgb="FFB3A2C7"/>
      <rgbColor rgb="FFFAC090"/>
      <rgbColor rgb="FF3366FF"/>
      <rgbColor rgb="FF33CCCC"/>
      <rgbColor rgb="FFAFD095"/>
      <rgbColor rgb="FFFFCC00"/>
      <rgbColor rgb="FFFF9900"/>
      <rgbColor rgb="FFE46C0A"/>
      <rgbColor rgb="FF666699"/>
      <rgbColor rgb="FFB2B2B2"/>
      <rgbColor rgb="FF003366"/>
      <rgbColor rgb="FF339966"/>
      <rgbColor rgb="FF003300"/>
      <rgbColor rgb="FF333300"/>
      <rgbColor rgb="FF9C57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doremus.org/ontology" TargetMode="External"/><Relationship Id="rId2" Type="http://schemas.openxmlformats.org/officeDocument/2006/relationships/hyperlink" Target="https://shacl-play.sparna.fr/ontology" TargetMode="External"/><Relationship Id="rId1" Type="http://schemas.openxmlformats.org/officeDocument/2006/relationships/hyperlink" Target="http://www.w3.org/2002/07/ow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erlangen-crm.org/current/" TargetMode="External"/><Relationship Id="rId4" Type="http://schemas.openxmlformats.org/officeDocument/2006/relationships/hyperlink" Target="http://erlangen-crm.org/efrbro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bel@en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mailto:comment@e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ata.doremus.org/shapes/m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doremus.org/ontology/" TargetMode="External"/><Relationship Id="rId2" Type="http://schemas.openxmlformats.org/officeDocument/2006/relationships/hyperlink" Target="http://data.doremus.org/shapes/mus" TargetMode="External"/><Relationship Id="rId1" Type="http://schemas.openxmlformats.org/officeDocument/2006/relationships/hyperlink" Target="mailto:name@e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95" zoomScaleNormal="95" workbookViewId="0">
      <selection activeCell="B17" sqref="B17"/>
    </sheetView>
  </sheetViews>
  <sheetFormatPr baseColWidth="10" defaultColWidth="10.6796875" defaultRowHeight="12.5" x14ac:dyDescent="0.5"/>
  <cols>
    <col min="2" max="2" width="35.08984375" customWidth="1"/>
  </cols>
  <sheetData>
    <row r="1" spans="1:7" ht="14.25" x14ac:dyDescent="0.65">
      <c r="A1" t="s">
        <v>0</v>
      </c>
      <c r="B1" s="2" t="s">
        <v>1</v>
      </c>
      <c r="C1" s="1" t="s">
        <v>2</v>
      </c>
      <c r="G1" s="3"/>
    </row>
    <row r="2" spans="1:7" ht="14" customHeight="1" x14ac:dyDescent="0.65">
      <c r="A2" t="s">
        <v>0</v>
      </c>
      <c r="B2" s="2" t="s">
        <v>3</v>
      </c>
      <c r="C2" s="1" t="s">
        <v>4</v>
      </c>
      <c r="G2" s="3"/>
    </row>
    <row r="3" spans="1:7" ht="14.25" x14ac:dyDescent="0.65">
      <c r="A3" t="s">
        <v>0</v>
      </c>
      <c r="B3" s="2" t="s">
        <v>5</v>
      </c>
      <c r="C3" s="1" t="s">
        <v>6</v>
      </c>
      <c r="G3" s="3"/>
    </row>
    <row r="4" spans="1:7" ht="14.25" x14ac:dyDescent="0.65">
      <c r="A4" t="s">
        <v>0</v>
      </c>
      <c r="B4" s="2" t="s">
        <v>7</v>
      </c>
      <c r="C4" s="1" t="s">
        <v>8</v>
      </c>
      <c r="G4" s="3"/>
    </row>
    <row r="5" spans="1:7" x14ac:dyDescent="0.5">
      <c r="A5" t="s">
        <v>0</v>
      </c>
      <c r="B5" t="s">
        <v>9</v>
      </c>
      <c r="C5" s="1" t="s">
        <v>10</v>
      </c>
    </row>
    <row r="6" spans="1:7" x14ac:dyDescent="0.5">
      <c r="A6" t="s">
        <v>0</v>
      </c>
      <c r="B6" t="s">
        <v>285</v>
      </c>
      <c r="C6" s="1" t="s">
        <v>288</v>
      </c>
    </row>
    <row r="7" spans="1:7" x14ac:dyDescent="0.5">
      <c r="A7" t="s">
        <v>0</v>
      </c>
      <c r="B7" t="s">
        <v>286</v>
      </c>
      <c r="C7" s="1" t="s">
        <v>289</v>
      </c>
    </row>
    <row r="8" spans="1:7" x14ac:dyDescent="0.5">
      <c r="A8" t="s">
        <v>0</v>
      </c>
      <c r="B8" t="s">
        <v>287</v>
      </c>
      <c r="C8" s="1" t="s">
        <v>290</v>
      </c>
    </row>
  </sheetData>
  <hyperlinks>
    <hyperlink ref="C1" r:id="rId1"/>
    <hyperlink ref="C5" r:id="rId2"/>
    <hyperlink ref="C6" r:id="rId3"/>
    <hyperlink ref="C7" r:id="rId4"/>
    <hyperlink ref="C8" r:id="rId5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95" zoomScaleNormal="95" workbookViewId="0">
      <selection activeCell="F30" sqref="F30"/>
    </sheetView>
  </sheetViews>
  <sheetFormatPr baseColWidth="10" defaultColWidth="8.54296875" defaultRowHeight="12.5" x14ac:dyDescent="0.5"/>
  <cols>
    <col min="1" max="1" width="39.54296875" customWidth="1"/>
    <col min="2" max="2" width="27.54296875" customWidth="1"/>
    <col min="3" max="3" width="27.86328125" style="4" hidden="1" customWidth="1"/>
    <col min="4" max="4" width="42.31640625" hidden="1" customWidth="1"/>
    <col min="5" max="5" width="22.453125" customWidth="1"/>
    <col min="6" max="6" width="19.31640625" customWidth="1"/>
    <col min="7" max="7" width="57.6796875" customWidth="1"/>
    <col min="8" max="8" width="28.6796875" customWidth="1"/>
    <col min="9" max="9" width="24.54296875" style="5" customWidth="1"/>
    <col min="10" max="10" width="25.31640625" style="4" customWidth="1"/>
    <col min="11" max="12" width="23.6796875" style="4" customWidth="1"/>
    <col min="13" max="13" width="68.86328125" customWidth="1"/>
    <col min="14" max="14" width="14.54296875" customWidth="1"/>
    <col min="15" max="15" width="15.31640625" customWidth="1"/>
    <col min="1020" max="1023" width="11.453125" customWidth="1"/>
  </cols>
  <sheetData>
    <row r="1" spans="1:15" x14ac:dyDescent="0.5">
      <c r="A1" t="s">
        <v>11</v>
      </c>
      <c r="B1" s="1" t="s">
        <v>363</v>
      </c>
    </row>
    <row r="2" spans="1:15" x14ac:dyDescent="0.5">
      <c r="A2" t="s">
        <v>12</v>
      </c>
      <c r="B2" t="s">
        <v>13</v>
      </c>
      <c r="C2" s="1"/>
      <c r="J2" s="6"/>
      <c r="K2" s="6"/>
    </row>
    <row r="3" spans="1:15" x14ac:dyDescent="0.5">
      <c r="A3" t="s">
        <v>14</v>
      </c>
      <c r="B3" t="s">
        <v>15</v>
      </c>
      <c r="C3" s="1"/>
      <c r="J3" s="6"/>
      <c r="K3" s="6"/>
    </row>
    <row r="4" spans="1:15" x14ac:dyDescent="0.5">
      <c r="A4" t="s">
        <v>16</v>
      </c>
      <c r="B4">
        <v>0</v>
      </c>
      <c r="C4" s="1"/>
      <c r="J4" s="6"/>
      <c r="K4" s="6"/>
    </row>
    <row r="5" spans="1:15" x14ac:dyDescent="0.5">
      <c r="C5" s="6"/>
      <c r="J5" s="6"/>
      <c r="K5" s="6"/>
    </row>
    <row r="6" spans="1:15" x14ac:dyDescent="0.5">
      <c r="A6" s="7" t="s">
        <v>17</v>
      </c>
      <c r="B6" s="8"/>
      <c r="C6" s="9"/>
      <c r="D6" s="8"/>
      <c r="E6" s="8"/>
      <c r="F6" s="8"/>
      <c r="G6" s="8"/>
      <c r="H6" s="9"/>
      <c r="I6" s="10"/>
      <c r="J6" s="9"/>
      <c r="K6" s="9"/>
      <c r="L6" s="11"/>
    </row>
    <row r="7" spans="1:15" x14ac:dyDescent="0.5">
      <c r="H7" s="4"/>
      <c r="I7" s="12"/>
    </row>
    <row r="8" spans="1:15" s="13" customFormat="1" ht="50.25" customHeight="1" x14ac:dyDescent="0.5">
      <c r="A8" s="13" t="s">
        <v>18</v>
      </c>
      <c r="B8" s="14" t="s">
        <v>19</v>
      </c>
      <c r="C8" s="14" t="s">
        <v>20</v>
      </c>
      <c r="D8" s="15" t="s">
        <v>21</v>
      </c>
      <c r="E8" s="15" t="s">
        <v>22</v>
      </c>
      <c r="F8" s="15" t="s">
        <v>23</v>
      </c>
      <c r="G8" s="15" t="s">
        <v>24</v>
      </c>
      <c r="H8" s="15" t="s">
        <v>25</v>
      </c>
      <c r="I8" s="16" t="s">
        <v>26</v>
      </c>
      <c r="J8" s="15" t="s">
        <v>27</v>
      </c>
      <c r="K8" s="15" t="s">
        <v>28</v>
      </c>
      <c r="L8" s="15" t="s">
        <v>29</v>
      </c>
      <c r="M8" s="13" t="s">
        <v>30</v>
      </c>
      <c r="N8" s="13" t="s">
        <v>72</v>
      </c>
      <c r="O8" s="13" t="s">
        <v>387</v>
      </c>
    </row>
    <row r="9" spans="1:15" ht="25" x14ac:dyDescent="0.5">
      <c r="A9" s="17" t="s">
        <v>31</v>
      </c>
      <c r="B9" s="17" t="s">
        <v>32</v>
      </c>
      <c r="C9" s="17" t="s">
        <v>33</v>
      </c>
      <c r="D9" s="18" t="s">
        <v>34</v>
      </c>
      <c r="E9" s="18" t="s">
        <v>35</v>
      </c>
      <c r="F9" s="17" t="s">
        <v>36</v>
      </c>
      <c r="G9" s="17" t="s">
        <v>37</v>
      </c>
      <c r="H9" s="17" t="s">
        <v>38</v>
      </c>
      <c r="I9" s="19" t="s">
        <v>39</v>
      </c>
      <c r="J9" s="18" t="s">
        <v>40</v>
      </c>
      <c r="K9" s="18" t="s">
        <v>41</v>
      </c>
      <c r="L9" s="18" t="s">
        <v>42</v>
      </c>
      <c r="M9" s="18" t="s">
        <v>43</v>
      </c>
      <c r="N9" s="18" t="s">
        <v>16</v>
      </c>
      <c r="O9" s="18" t="s">
        <v>44</v>
      </c>
    </row>
    <row r="10" spans="1:15" ht="14.25" x14ac:dyDescent="0.65">
      <c r="A10" s="4" t="s">
        <v>291</v>
      </c>
      <c r="B10" t="s">
        <v>45</v>
      </c>
      <c r="D10" s="4"/>
      <c r="E10" s="4"/>
      <c r="F10" s="4" t="s">
        <v>46</v>
      </c>
      <c r="G10" s="64" t="s">
        <v>388</v>
      </c>
      <c r="H10" s="4" t="s">
        <v>47</v>
      </c>
      <c r="I10" s="12" t="s">
        <v>48</v>
      </c>
      <c r="J10"/>
      <c r="K10"/>
      <c r="M10" s="4"/>
      <c r="N10" s="52"/>
    </row>
    <row r="11" spans="1:15" s="78" customFormat="1" ht="14.25" x14ac:dyDescent="0.65">
      <c r="A11" s="79" t="s">
        <v>292</v>
      </c>
      <c r="B11" s="78" t="s">
        <v>45</v>
      </c>
      <c r="C11" s="79"/>
      <c r="D11" s="79"/>
      <c r="E11" s="79"/>
      <c r="F11" s="79" t="s">
        <v>46</v>
      </c>
      <c r="G11" s="89" t="s">
        <v>389</v>
      </c>
      <c r="H11" s="79" t="s">
        <v>47</v>
      </c>
      <c r="I11" s="80" t="s">
        <v>48</v>
      </c>
      <c r="L11" s="79"/>
      <c r="M11" s="79"/>
      <c r="N11" s="90"/>
    </row>
    <row r="12" spans="1:15" ht="14.25" x14ac:dyDescent="0.65">
      <c r="A12" s="4" t="s">
        <v>336</v>
      </c>
      <c r="B12" t="s">
        <v>45</v>
      </c>
      <c r="D12" s="4"/>
      <c r="E12" s="4"/>
      <c r="F12" s="4" t="s">
        <v>46</v>
      </c>
      <c r="H12" s="4" t="s">
        <v>47</v>
      </c>
      <c r="I12" s="12" t="s">
        <v>48</v>
      </c>
      <c r="J12"/>
      <c r="K12"/>
      <c r="M12" s="4"/>
      <c r="N12" s="52"/>
    </row>
    <row r="13" spans="1:15" ht="14.25" x14ac:dyDescent="0.65">
      <c r="A13" s="4" t="s">
        <v>369</v>
      </c>
      <c r="B13" t="s">
        <v>45</v>
      </c>
      <c r="D13" s="4"/>
      <c r="E13" s="4"/>
      <c r="F13" s="4" t="s">
        <v>46</v>
      </c>
      <c r="G13" s="64"/>
      <c r="H13" s="4" t="s">
        <v>47</v>
      </c>
      <c r="I13" s="12" t="s">
        <v>48</v>
      </c>
      <c r="J13"/>
      <c r="K13"/>
      <c r="M13" s="4"/>
      <c r="N13" s="52"/>
    </row>
    <row r="14" spans="1:15" ht="14.25" x14ac:dyDescent="0.65">
      <c r="A14" s="39" t="s">
        <v>373</v>
      </c>
      <c r="B14" t="s">
        <v>45</v>
      </c>
      <c r="D14" s="4"/>
      <c r="E14" s="4"/>
      <c r="F14" s="4" t="s">
        <v>46</v>
      </c>
      <c r="G14" s="64"/>
      <c r="H14" s="4" t="s">
        <v>47</v>
      </c>
      <c r="I14" s="12" t="s">
        <v>48</v>
      </c>
      <c r="J14"/>
      <c r="K14"/>
      <c r="M14" s="4"/>
      <c r="N14" s="52"/>
    </row>
    <row r="15" spans="1:15" ht="14.25" x14ac:dyDescent="0.65">
      <c r="A15" s="4" t="s">
        <v>297</v>
      </c>
      <c r="B15" t="s">
        <v>45</v>
      </c>
      <c r="D15" s="4"/>
      <c r="E15" s="4"/>
      <c r="F15" s="4" t="s">
        <v>46</v>
      </c>
      <c r="H15" s="4" t="s">
        <v>47</v>
      </c>
      <c r="I15" s="12" t="s">
        <v>48</v>
      </c>
      <c r="J15"/>
      <c r="K15"/>
      <c r="M15" s="4"/>
      <c r="N15" s="52"/>
    </row>
    <row r="16" spans="1:15" ht="14.25" x14ac:dyDescent="0.65">
      <c r="A16" t="s">
        <v>299</v>
      </c>
      <c r="B16" t="s">
        <v>45</v>
      </c>
      <c r="D16" s="4"/>
      <c r="E16" s="4"/>
      <c r="F16" s="4" t="s">
        <v>46</v>
      </c>
      <c r="H16" s="4" t="s">
        <v>47</v>
      </c>
      <c r="I16" s="12" t="s">
        <v>48</v>
      </c>
      <c r="J16"/>
      <c r="K16"/>
      <c r="M16" s="4"/>
      <c r="N16" s="52"/>
    </row>
    <row r="17" spans="1:14" ht="14.25" x14ac:dyDescent="0.65">
      <c r="A17" t="s">
        <v>303</v>
      </c>
      <c r="B17" t="s">
        <v>45</v>
      </c>
      <c r="D17" s="4"/>
      <c r="E17" s="4"/>
      <c r="F17" s="4" t="s">
        <v>46</v>
      </c>
      <c r="H17" s="4" t="s">
        <v>47</v>
      </c>
      <c r="I17" s="12" t="s">
        <v>48</v>
      </c>
      <c r="J17"/>
      <c r="K17"/>
      <c r="M17" s="4"/>
      <c r="N17" s="52"/>
    </row>
    <row r="18" spans="1:14" ht="14.25" x14ac:dyDescent="0.65">
      <c r="A18" t="s">
        <v>306</v>
      </c>
      <c r="B18" t="s">
        <v>45</v>
      </c>
      <c r="D18" s="4"/>
      <c r="E18" s="4"/>
      <c r="F18" s="4" t="s">
        <v>46</v>
      </c>
      <c r="H18" s="4" t="s">
        <v>47</v>
      </c>
      <c r="I18" s="12" t="s">
        <v>48</v>
      </c>
      <c r="J18"/>
      <c r="K18"/>
      <c r="M18" s="4"/>
      <c r="N18" s="52"/>
    </row>
    <row r="19" spans="1:14" ht="14.25" x14ac:dyDescent="0.65">
      <c r="A19" t="s">
        <v>311</v>
      </c>
      <c r="B19" t="s">
        <v>45</v>
      </c>
      <c r="D19" s="4"/>
      <c r="E19" s="4"/>
      <c r="F19" s="4" t="s">
        <v>46</v>
      </c>
      <c r="H19" s="4" t="s">
        <v>47</v>
      </c>
      <c r="I19" s="12" t="s">
        <v>48</v>
      </c>
      <c r="J19"/>
      <c r="K19"/>
      <c r="M19" s="4"/>
      <c r="N19" s="52"/>
    </row>
    <row r="20" spans="1:14" ht="14.25" x14ac:dyDescent="0.65">
      <c r="A20" t="s">
        <v>314</v>
      </c>
      <c r="B20" t="s">
        <v>45</v>
      </c>
      <c r="D20" s="4"/>
      <c r="E20" s="4"/>
      <c r="F20" s="4" t="s">
        <v>46</v>
      </c>
      <c r="H20" s="4" t="s">
        <v>47</v>
      </c>
      <c r="I20" s="12" t="s">
        <v>48</v>
      </c>
      <c r="J20"/>
      <c r="K20"/>
      <c r="M20" s="4"/>
      <c r="N20" s="52"/>
    </row>
    <row r="21" spans="1:14" ht="14.25" x14ac:dyDescent="0.65">
      <c r="A21" t="s">
        <v>317</v>
      </c>
      <c r="B21" t="s">
        <v>45</v>
      </c>
      <c r="D21" s="4"/>
      <c r="E21" s="4"/>
      <c r="F21" s="4" t="s">
        <v>46</v>
      </c>
      <c r="H21" s="4" t="s">
        <v>47</v>
      </c>
      <c r="I21" s="12" t="s">
        <v>48</v>
      </c>
      <c r="J21"/>
      <c r="K21"/>
      <c r="M21" s="4"/>
      <c r="N21" s="52"/>
    </row>
    <row r="22" spans="1:14" ht="14.25" x14ac:dyDescent="0.65">
      <c r="A22" t="s">
        <v>341</v>
      </c>
      <c r="B22" t="s">
        <v>45</v>
      </c>
      <c r="D22" s="4"/>
      <c r="E22" s="4"/>
      <c r="F22" s="4" t="s">
        <v>46</v>
      </c>
      <c r="H22" s="4" t="s">
        <v>47</v>
      </c>
      <c r="I22" s="12" t="s">
        <v>48</v>
      </c>
      <c r="J22"/>
      <c r="K22"/>
      <c r="M22" s="4"/>
      <c r="N22" s="52"/>
    </row>
    <row r="23" spans="1:14" s="78" customFormat="1" x14ac:dyDescent="0.5">
      <c r="A23" s="78" t="s">
        <v>333</v>
      </c>
      <c r="B23" s="78" t="s">
        <v>45</v>
      </c>
      <c r="C23" s="79"/>
      <c r="D23" s="79"/>
      <c r="E23" s="79"/>
      <c r="F23" s="79" t="s">
        <v>46</v>
      </c>
      <c r="H23" s="79" t="s">
        <v>47</v>
      </c>
      <c r="I23" s="80" t="s">
        <v>48</v>
      </c>
      <c r="L23" s="79"/>
    </row>
    <row r="24" spans="1:14" x14ac:dyDescent="0.5">
      <c r="A24" t="s">
        <v>359</v>
      </c>
      <c r="B24" t="s">
        <v>45</v>
      </c>
      <c r="D24" s="4"/>
      <c r="E24" s="4"/>
      <c r="F24" s="4" t="s">
        <v>46</v>
      </c>
      <c r="H24" s="4" t="s">
        <v>47</v>
      </c>
      <c r="I24" s="12" t="s">
        <v>48</v>
      </c>
      <c r="J24"/>
      <c r="K24"/>
    </row>
    <row r="25" spans="1:14" x14ac:dyDescent="0.5">
      <c r="D25" s="4"/>
      <c r="E25" s="4"/>
      <c r="F25" s="4"/>
      <c r="H25" s="4"/>
      <c r="I25" s="12"/>
      <c r="J25"/>
      <c r="K25"/>
    </row>
    <row r="26" spans="1:14" x14ac:dyDescent="0.5">
      <c r="D26" s="4"/>
      <c r="E26" s="4"/>
      <c r="F26" s="4"/>
      <c r="H26" s="4"/>
      <c r="I26" s="12"/>
      <c r="J26"/>
      <c r="K26"/>
    </row>
    <row r="27" spans="1:14" ht="15" x14ac:dyDescent="0.5">
      <c r="A27" s="20" t="s">
        <v>50</v>
      </c>
      <c r="B27" s="21"/>
      <c r="C27" s="22"/>
      <c r="D27" s="22"/>
      <c r="E27" s="22"/>
      <c r="F27" s="22"/>
      <c r="G27" s="22"/>
      <c r="H27" s="22"/>
      <c r="I27" s="23"/>
      <c r="J27" s="22"/>
      <c r="K27" s="21"/>
      <c r="L27" s="21"/>
      <c r="M27" s="21"/>
      <c r="N27" s="21"/>
    </row>
  </sheetData>
  <hyperlinks>
    <hyperlink ref="D9" r:id="rId1"/>
    <hyperlink ref="J9" r:id="rId2"/>
    <hyperlink ref="K9" r:id="rId3"/>
    <hyperlink ref="B1" r:id="rId4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5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zoomScaleNormal="100" workbookViewId="0">
      <pane xSplit="3" ySplit="7" topLeftCell="D62" activePane="bottomRight" state="frozen"/>
      <selection pane="topRight" activeCell="D1" sqref="D1"/>
      <selection pane="bottomLeft" activeCell="A8" sqref="A8"/>
      <selection pane="bottomRight" activeCell="A73" sqref="A73:XFD73"/>
    </sheetView>
  </sheetViews>
  <sheetFormatPr baseColWidth="10" defaultColWidth="8.6796875" defaultRowHeight="12.5" x14ac:dyDescent="0.5"/>
  <cols>
    <col min="1" max="1" width="19.31640625" customWidth="1"/>
    <col min="2" max="2" width="14.1328125" bestFit="1" customWidth="1"/>
    <col min="3" max="3" width="34.31640625" style="4" customWidth="1"/>
    <col min="4" max="4" width="51.6796875" customWidth="1"/>
    <col min="5" max="5" width="11" style="4" customWidth="1"/>
    <col min="6" max="6" width="25.453125" style="39" customWidth="1"/>
    <col min="7" max="7" width="23.31640625" style="45" customWidth="1"/>
    <col min="8" max="8" width="41.453125" style="4" bestFit="1" customWidth="1"/>
    <col min="9" max="9" width="34.453125" style="4" customWidth="1"/>
    <col min="10" max="10" width="41.08984375" style="12" customWidth="1"/>
    <col min="11" max="11" width="14.54296875" style="4" customWidth="1"/>
    <col min="12" max="12" width="12" customWidth="1"/>
    <col min="13" max="13" width="20.08984375" customWidth="1"/>
    <col min="14" max="14" width="21" customWidth="1"/>
    <col min="15" max="15" width="36.1328125" customWidth="1"/>
    <col min="16" max="16" width="28.86328125" style="5" customWidth="1"/>
    <col min="17" max="17" width="28.86328125" customWidth="1"/>
    <col min="18" max="18" width="18.6796875" customWidth="1"/>
    <col min="19" max="21" width="26" customWidth="1"/>
    <col min="22" max="22" width="26.08984375" customWidth="1"/>
    <col min="23" max="23" width="36" customWidth="1"/>
    <col min="24" max="24" width="34.86328125" customWidth="1"/>
    <col min="25" max="25" width="28.08984375" style="4" customWidth="1"/>
    <col min="26" max="26" width="22.31640625" customWidth="1"/>
  </cols>
  <sheetData>
    <row r="1" spans="1:26" x14ac:dyDescent="0.5">
      <c r="A1" t="s">
        <v>11</v>
      </c>
      <c r="B1" s="92" t="s">
        <v>363</v>
      </c>
      <c r="C1" s="93"/>
      <c r="D1" s="4"/>
      <c r="V1" s="4"/>
    </row>
    <row r="2" spans="1:26" x14ac:dyDescent="0.5">
      <c r="C2" s="6"/>
    </row>
    <row r="3" spans="1:26" x14ac:dyDescent="0.5">
      <c r="A3" s="7" t="s">
        <v>51</v>
      </c>
      <c r="B3" s="7"/>
      <c r="C3" s="9"/>
      <c r="D3" s="8"/>
      <c r="E3" s="8"/>
      <c r="F3" s="43"/>
      <c r="G3" s="46"/>
      <c r="H3" s="8"/>
      <c r="I3" s="8"/>
      <c r="J3" s="24"/>
      <c r="K3" s="8"/>
      <c r="L3" s="8"/>
      <c r="M3" s="8"/>
      <c r="N3" s="8"/>
      <c r="O3" s="8"/>
      <c r="P3" s="24"/>
      <c r="Q3" s="8"/>
      <c r="R3" s="8"/>
      <c r="S3" s="8"/>
      <c r="T3" s="8"/>
      <c r="U3" s="8"/>
      <c r="V3" s="8"/>
      <c r="W3" s="11"/>
      <c r="X3" s="11"/>
      <c r="Y3" s="11"/>
    </row>
    <row r="4" spans="1:26" x14ac:dyDescent="0.5">
      <c r="G4" s="47"/>
      <c r="K4" s="6"/>
      <c r="W4" s="4"/>
    </row>
    <row r="5" spans="1:26" s="15" customFormat="1" ht="62.5" x14ac:dyDescent="0.5">
      <c r="A5" s="15" t="s">
        <v>52</v>
      </c>
      <c r="C5" s="15" t="s">
        <v>53</v>
      </c>
      <c r="D5" s="15" t="s">
        <v>54</v>
      </c>
      <c r="F5" s="40"/>
      <c r="G5" s="48" t="s">
        <v>55</v>
      </c>
      <c r="H5" s="15" t="s">
        <v>56</v>
      </c>
      <c r="J5" s="16"/>
      <c r="K5" s="15" t="s">
        <v>57</v>
      </c>
      <c r="L5" s="15" t="s">
        <v>58</v>
      </c>
      <c r="M5" s="15" t="s">
        <v>59</v>
      </c>
      <c r="N5" s="15" t="s">
        <v>60</v>
      </c>
      <c r="O5" s="15" t="s">
        <v>61</v>
      </c>
      <c r="P5" s="16" t="s">
        <v>62</v>
      </c>
      <c r="R5" s="15" t="s">
        <v>63</v>
      </c>
      <c r="S5" s="15" t="s">
        <v>64</v>
      </c>
      <c r="T5" s="15" t="s">
        <v>65</v>
      </c>
      <c r="U5" s="15" t="s">
        <v>66</v>
      </c>
      <c r="V5" s="15" t="s">
        <v>67</v>
      </c>
      <c r="W5" s="15" t="s">
        <v>68</v>
      </c>
      <c r="X5" s="15" t="s">
        <v>69</v>
      </c>
      <c r="Y5" s="15" t="s">
        <v>70</v>
      </c>
    </row>
    <row r="6" spans="1:26" s="25" customFormat="1" ht="25" x14ac:dyDescent="0.5">
      <c r="A6" s="25" t="s">
        <v>71</v>
      </c>
      <c r="B6" s="25" t="s">
        <v>72</v>
      </c>
      <c r="C6" s="25" t="s">
        <v>73</v>
      </c>
      <c r="D6" s="25" t="s">
        <v>74</v>
      </c>
      <c r="E6" s="25" t="s">
        <v>75</v>
      </c>
      <c r="F6" s="41" t="s">
        <v>76</v>
      </c>
      <c r="G6" s="49" t="s">
        <v>77</v>
      </c>
      <c r="H6" s="25" t="s">
        <v>78</v>
      </c>
      <c r="I6" s="25" t="s">
        <v>79</v>
      </c>
      <c r="J6" s="26" t="s">
        <v>80</v>
      </c>
      <c r="P6" s="26"/>
    </row>
    <row r="7" spans="1:26" ht="37.5" x14ac:dyDescent="0.5">
      <c r="A7" s="27" t="s">
        <v>31</v>
      </c>
      <c r="B7" s="27" t="s">
        <v>16</v>
      </c>
      <c r="C7" s="28" t="s">
        <v>81</v>
      </c>
      <c r="D7" s="27" t="s">
        <v>82</v>
      </c>
      <c r="E7" s="27" t="s">
        <v>83</v>
      </c>
      <c r="F7" s="44" t="s">
        <v>83</v>
      </c>
      <c r="G7" s="50" t="s">
        <v>84</v>
      </c>
      <c r="H7" s="27" t="s">
        <v>85</v>
      </c>
      <c r="I7" s="27" t="s">
        <v>86</v>
      </c>
      <c r="J7" s="29" t="s">
        <v>284</v>
      </c>
      <c r="K7" s="28" t="s">
        <v>87</v>
      </c>
      <c r="L7" s="28" t="s">
        <v>88</v>
      </c>
      <c r="M7" s="28" t="s">
        <v>36</v>
      </c>
      <c r="N7" s="28" t="s">
        <v>89</v>
      </c>
      <c r="O7" s="17" t="s">
        <v>90</v>
      </c>
      <c r="P7" s="19" t="s">
        <v>91</v>
      </c>
      <c r="Q7" s="17" t="s">
        <v>44</v>
      </c>
      <c r="R7" s="17" t="s">
        <v>92</v>
      </c>
      <c r="S7" s="28" t="s">
        <v>93</v>
      </c>
      <c r="T7" s="28" t="s">
        <v>94</v>
      </c>
      <c r="U7" s="28" t="s">
        <v>95</v>
      </c>
      <c r="V7" s="28" t="s">
        <v>96</v>
      </c>
      <c r="W7" s="17" t="s">
        <v>37</v>
      </c>
      <c r="X7" s="28" t="s">
        <v>97</v>
      </c>
      <c r="Y7" s="28" t="s">
        <v>98</v>
      </c>
      <c r="Z7" s="28" t="s">
        <v>99</v>
      </c>
    </row>
    <row r="8" spans="1:26" s="53" customFormat="1" x14ac:dyDescent="0.5">
      <c r="A8" s="33" t="str">
        <f>CONCATENATE("mus:P",ROW(A8))</f>
        <v>mus:P8</v>
      </c>
      <c r="B8" s="33"/>
      <c r="C8" s="53" t="s">
        <v>291</v>
      </c>
      <c r="D8" s="58" t="s">
        <v>293</v>
      </c>
      <c r="E8" s="53">
        <v>0.1</v>
      </c>
      <c r="F8" s="39" t="s">
        <v>117</v>
      </c>
      <c r="G8" s="57" t="s">
        <v>294</v>
      </c>
      <c r="H8" s="57"/>
      <c r="J8" s="54"/>
      <c r="K8" s="34" t="str">
        <f t="shared" ref="K8:K24" si="0">IF(LEFT($E8,SEARCH(",",$E8,1)-1)="n","",IF(LEFT($E8,SEARCH(",",$E8,1)-1)="0","",LEFT($E8,SEARCH(",",$E8,1)-1)))</f>
        <v/>
      </c>
      <c r="L8" s="34" t="str">
        <f t="shared" ref="L8:L24" si="1">IF(RIGHT($E8,SEARCH(",",$E8,1)-1)="n","",IF(RIGHT($E8,SEARCH(",",$E8,1)-1)="0","",RIGHT($E8,SEARCH(",",$E8,1)-1)))</f>
        <v>1</v>
      </c>
      <c r="M8" s="35" t="str">
        <f>IF(IFERROR(VLOOKUP($F8,Catalogue!$A$2:$A$40,1,0),0) &lt;&gt; 0,"sh:Literal","sh:IRI")</f>
        <v>sh:Literal</v>
      </c>
      <c r="N8" s="35" t="str">
        <f t="shared" ref="N8" si="2">IF(M8="sh:Literal",F8,"")</f>
        <v>xsd:anyURI</v>
      </c>
      <c r="O8" s="35"/>
      <c r="P8" s="36" t="str">
        <f t="shared" ref="P8:P24" si="3">IF($M8&lt;&gt;"sh:IRI","",IF(IFERROR(SEARCH(",",$F8)-1,0)=0,"","1"))</f>
        <v/>
      </c>
      <c r="X8" s="55"/>
    </row>
    <row r="9" spans="1:26" s="53" customFormat="1" x14ac:dyDescent="0.5">
      <c r="A9" s="33" t="str">
        <f t="shared" ref="A9:A24" si="4">CONCATENATE("mus:P",ROW(A9))</f>
        <v>mus:P9</v>
      </c>
      <c r="B9" s="33"/>
      <c r="C9" s="53" t="s">
        <v>291</v>
      </c>
      <c r="D9" s="53" t="s">
        <v>296</v>
      </c>
      <c r="E9" s="53">
        <v>0.1</v>
      </c>
      <c r="F9" s="54" t="s">
        <v>297</v>
      </c>
      <c r="G9" s="57" t="s">
        <v>295</v>
      </c>
      <c r="H9" s="55"/>
      <c r="I9" s="55"/>
      <c r="J9" s="56"/>
      <c r="K9" s="34" t="str">
        <f t="shared" si="0"/>
        <v/>
      </c>
      <c r="L9" s="34" t="str">
        <f t="shared" si="1"/>
        <v>1</v>
      </c>
      <c r="M9" s="35" t="str">
        <f>IF(IFERROR(VLOOKUP($F9,Catalogue!$A$2:$A$40,1,0),0) &lt;&gt; 0,"sh:Literal","sh:IRI")</f>
        <v>sh:IRI</v>
      </c>
      <c r="N9" s="35" t="str">
        <f t="shared" ref="N9" si="5">IF(M9="sh:Literal",F9,"")</f>
        <v/>
      </c>
      <c r="O9" s="35" t="str">
        <f>IF($M9="sh:IRI",$F9)</f>
        <v>ecrm:E56_Language</v>
      </c>
      <c r="P9" s="36" t="str">
        <f t="shared" si="3"/>
        <v/>
      </c>
      <c r="X9" s="55"/>
    </row>
    <row r="10" spans="1:26" x14ac:dyDescent="0.5">
      <c r="A10" s="33" t="str">
        <f t="shared" si="4"/>
        <v>mus:P10</v>
      </c>
      <c r="C10" s="53" t="s">
        <v>291</v>
      </c>
      <c r="D10" t="s">
        <v>298</v>
      </c>
      <c r="E10" s="53">
        <v>0.1</v>
      </c>
      <c r="F10" s="39" t="s">
        <v>299</v>
      </c>
      <c r="G10" s="57" t="s">
        <v>300</v>
      </c>
      <c r="K10" s="34" t="str">
        <f t="shared" si="0"/>
        <v/>
      </c>
      <c r="L10" s="34" t="str">
        <f t="shared" si="1"/>
        <v>1</v>
      </c>
      <c r="M10" s="35" t="str">
        <f>IF(IFERROR(VLOOKUP($F10,Catalogue!$A$2:$A$40,1,0),0) &lt;&gt; 0,"sh:Literal","sh:IRI")</f>
        <v>sh:IRI</v>
      </c>
      <c r="N10" s="35" t="str">
        <f t="shared" ref="N10:N24" si="6">IF(M10="sh:Literal",F10,"")</f>
        <v/>
      </c>
      <c r="O10" s="35" t="str">
        <f>IF($M10="sh:IRI",$F10)</f>
        <v>mus:M156_Title_Statement</v>
      </c>
      <c r="P10" s="36" t="str">
        <f t="shared" si="3"/>
        <v/>
      </c>
    </row>
    <row r="11" spans="1:26" x14ac:dyDescent="0.5">
      <c r="A11" s="33" t="str">
        <f t="shared" si="4"/>
        <v>mus:P11</v>
      </c>
      <c r="C11" s="53" t="s">
        <v>291</v>
      </c>
      <c r="D11" t="s">
        <v>302</v>
      </c>
      <c r="E11" s="53">
        <v>0.1</v>
      </c>
      <c r="F11" s="39" t="s">
        <v>303</v>
      </c>
      <c r="G11" s="57" t="s">
        <v>301</v>
      </c>
      <c r="K11" s="34" t="str">
        <f t="shared" si="0"/>
        <v/>
      </c>
      <c r="L11" s="34" t="str">
        <f t="shared" si="1"/>
        <v>1</v>
      </c>
      <c r="M11" s="35" t="str">
        <f>IF(IFERROR(VLOOKUP($F11,Catalogue!$A$2:$A$40,1,0),0) &lt;&gt; 0,"sh:Literal","sh:IRI")</f>
        <v>sh:IRI</v>
      </c>
      <c r="N11" s="35" t="str">
        <f t="shared" si="6"/>
        <v/>
      </c>
      <c r="O11" s="35" t="str">
        <f t="shared" ref="O11:O24" si="7">IF($M11="sh:IRI",$F11)</f>
        <v>mus:M157_Statement_of_Responsibility</v>
      </c>
      <c r="P11" s="36" t="str">
        <f t="shared" si="3"/>
        <v/>
      </c>
    </row>
    <row r="12" spans="1:26" x14ac:dyDescent="0.5">
      <c r="A12" s="33" t="str">
        <f t="shared" si="4"/>
        <v>mus:P12</v>
      </c>
      <c r="C12" s="53" t="s">
        <v>291</v>
      </c>
      <c r="D12" t="s">
        <v>305</v>
      </c>
      <c r="E12" s="53">
        <v>0.1</v>
      </c>
      <c r="F12" s="39" t="s">
        <v>306</v>
      </c>
      <c r="G12" s="57" t="s">
        <v>304</v>
      </c>
      <c r="K12" s="34" t="str">
        <f t="shared" si="0"/>
        <v/>
      </c>
      <c r="L12" s="34" t="str">
        <f t="shared" si="1"/>
        <v>1</v>
      </c>
      <c r="M12" s="35" t="str">
        <f>IF(IFERROR(VLOOKUP($F12,Catalogue!$A$2:$A$40,1,0),0) &lt;&gt; 0,"sh:Literal","sh:IRI")</f>
        <v>sh:IRI</v>
      </c>
      <c r="N12" s="35" t="str">
        <f t="shared" si="6"/>
        <v/>
      </c>
      <c r="O12" s="35" t="str">
        <f t="shared" si="7"/>
        <v>ecrm:E35_Title</v>
      </c>
      <c r="P12" s="36" t="str">
        <f t="shared" si="3"/>
        <v/>
      </c>
    </row>
    <row r="13" spans="1:26" x14ac:dyDescent="0.5">
      <c r="A13" s="33" t="str">
        <f t="shared" si="4"/>
        <v>mus:P13</v>
      </c>
      <c r="C13" s="53" t="s">
        <v>291</v>
      </c>
      <c r="D13" t="s">
        <v>308</v>
      </c>
      <c r="E13" s="53">
        <v>0.1</v>
      </c>
      <c r="F13" s="39" t="s">
        <v>306</v>
      </c>
      <c r="G13" s="57" t="s">
        <v>307</v>
      </c>
      <c r="K13" s="34" t="str">
        <f t="shared" si="0"/>
        <v/>
      </c>
      <c r="L13" s="34" t="str">
        <f t="shared" si="1"/>
        <v>1</v>
      </c>
      <c r="M13" s="35" t="str">
        <f>IF(IFERROR(VLOOKUP($F13,Catalogue!$A$2:$A$40,1,0),0) &lt;&gt; 0,"sh:Literal","sh:IRI")</f>
        <v>sh:IRI</v>
      </c>
      <c r="N13" s="35" t="str">
        <f t="shared" si="6"/>
        <v/>
      </c>
      <c r="O13" s="35" t="str">
        <f t="shared" si="7"/>
        <v>ecrm:E35_Title</v>
      </c>
      <c r="P13" s="36" t="str">
        <f t="shared" si="3"/>
        <v/>
      </c>
    </row>
    <row r="14" spans="1:26" x14ac:dyDescent="0.5">
      <c r="A14" s="33" t="str">
        <f t="shared" si="4"/>
        <v>mus:P14</v>
      </c>
      <c r="C14" s="53" t="s">
        <v>291</v>
      </c>
      <c r="D14" s="4" t="s">
        <v>310</v>
      </c>
      <c r="E14" s="53">
        <v>0.1</v>
      </c>
      <c r="F14" s="39" t="s">
        <v>311</v>
      </c>
      <c r="G14" s="57" t="s">
        <v>309</v>
      </c>
      <c r="K14" s="34" t="str">
        <f t="shared" si="0"/>
        <v/>
      </c>
      <c r="L14" s="34" t="str">
        <f t="shared" si="1"/>
        <v>1</v>
      </c>
      <c r="M14" s="35" t="str">
        <f>IF(IFERROR(VLOOKUP($F14,Catalogue!$A$2:$A$40,1,0),0) &lt;&gt; 0,"sh:Literal","sh:IRI")</f>
        <v>sh:IRI</v>
      </c>
      <c r="N14" s="35" t="str">
        <f t="shared" si="6"/>
        <v/>
      </c>
      <c r="O14" s="35" t="str">
        <f t="shared" si="7"/>
        <v>mus:M159_Edition_Statement</v>
      </c>
      <c r="P14" s="36" t="str">
        <f t="shared" si="3"/>
        <v/>
      </c>
    </row>
    <row r="15" spans="1:26" x14ac:dyDescent="0.5">
      <c r="A15" s="33" t="str">
        <f t="shared" si="4"/>
        <v>mus:P15</v>
      </c>
      <c r="C15" s="53" t="s">
        <v>291</v>
      </c>
      <c r="D15" t="s">
        <v>313</v>
      </c>
      <c r="E15" s="53">
        <v>0.1</v>
      </c>
      <c r="F15" s="39" t="s">
        <v>314</v>
      </c>
      <c r="G15" s="57" t="s">
        <v>312</v>
      </c>
      <c r="K15" s="34" t="str">
        <f t="shared" si="0"/>
        <v/>
      </c>
      <c r="L15" s="34" t="str">
        <f t="shared" si="1"/>
        <v>1</v>
      </c>
      <c r="M15" s="35" t="str">
        <f>IF(IFERROR(VLOOKUP($F15,Catalogue!$A$2:$A$40,1,0),0) &lt;&gt; 0,"sh:Literal","sh:IRI")</f>
        <v>sh:IRI</v>
      </c>
      <c r="N15" s="35" t="str">
        <f t="shared" si="6"/>
        <v/>
      </c>
      <c r="O15" s="35" t="str">
        <f t="shared" si="7"/>
        <v>mus:M163_Music_Format_Statement</v>
      </c>
      <c r="P15" s="36" t="str">
        <f t="shared" si="3"/>
        <v/>
      </c>
    </row>
    <row r="16" spans="1:26" x14ac:dyDescent="0.5">
      <c r="A16" s="33" t="str">
        <f t="shared" si="4"/>
        <v>mus:P16</v>
      </c>
      <c r="C16" s="53" t="s">
        <v>291</v>
      </c>
      <c r="D16" t="s">
        <v>316</v>
      </c>
      <c r="E16" s="53">
        <v>0.1</v>
      </c>
      <c r="F16" s="39" t="s">
        <v>317</v>
      </c>
      <c r="G16" s="57" t="s">
        <v>315</v>
      </c>
      <c r="K16" s="34" t="str">
        <f t="shared" si="0"/>
        <v/>
      </c>
      <c r="L16" s="34" t="str">
        <f t="shared" si="1"/>
        <v>1</v>
      </c>
      <c r="M16" s="35" t="str">
        <f>IF(IFERROR(VLOOKUP($F16,Catalogue!$A$2:$A$40,1,0),0) &lt;&gt; 0,"sh:Literal","sh:IRI")</f>
        <v>sh:IRI</v>
      </c>
      <c r="N16" s="35" t="str">
        <f t="shared" si="6"/>
        <v/>
      </c>
      <c r="O16" s="35" t="str">
        <f t="shared" si="7"/>
        <v>mus:M160_Publication_Statement</v>
      </c>
      <c r="P16" s="36" t="str">
        <f t="shared" si="3"/>
        <v/>
      </c>
    </row>
    <row r="17" spans="1:25" x14ac:dyDescent="0.5">
      <c r="A17" s="33" t="str">
        <f t="shared" si="4"/>
        <v>mus:P17</v>
      </c>
      <c r="C17" s="53" t="s">
        <v>291</v>
      </c>
      <c r="D17" s="58" t="s">
        <v>319</v>
      </c>
      <c r="E17" s="53" t="s">
        <v>103</v>
      </c>
      <c r="F17" s="39" t="s">
        <v>117</v>
      </c>
      <c r="G17" s="57" t="s">
        <v>318</v>
      </c>
      <c r="K17" s="34" t="str">
        <f t="shared" si="0"/>
        <v/>
      </c>
      <c r="L17" s="34" t="str">
        <f t="shared" si="1"/>
        <v/>
      </c>
      <c r="M17" s="35" t="str">
        <f>IF(IFERROR(VLOOKUP($F17,Catalogue!$A$2:$A$40,1,0),0) &lt;&gt; 0,"sh:Literal","sh:IRI")</f>
        <v>sh:Literal</v>
      </c>
      <c r="N17" s="35" t="str">
        <f t="shared" si="6"/>
        <v>xsd:anyURI</v>
      </c>
      <c r="O17" s="35"/>
      <c r="P17" s="36" t="str">
        <f t="shared" si="3"/>
        <v/>
      </c>
    </row>
    <row r="18" spans="1:25" x14ac:dyDescent="0.5">
      <c r="A18" s="33" t="str">
        <f t="shared" si="4"/>
        <v>mus:P18</v>
      </c>
      <c r="C18" s="53" t="s">
        <v>291</v>
      </c>
      <c r="D18" s="58" t="s">
        <v>321</v>
      </c>
      <c r="E18" s="53" t="s">
        <v>103</v>
      </c>
      <c r="F18" s="39" t="s">
        <v>117</v>
      </c>
      <c r="G18" s="57" t="s">
        <v>320</v>
      </c>
      <c r="K18" s="34" t="str">
        <f t="shared" si="0"/>
        <v/>
      </c>
      <c r="L18" s="34" t="str">
        <f t="shared" si="1"/>
        <v/>
      </c>
      <c r="M18" s="35" t="str">
        <f>IF(IFERROR(VLOOKUP($F18,Catalogue!$A$2:$A$40,1,0),0) &lt;&gt; 0,"sh:Literal","sh:IRI")</f>
        <v>sh:Literal</v>
      </c>
      <c r="N18" s="35" t="str">
        <f t="shared" si="6"/>
        <v>xsd:anyURI</v>
      </c>
      <c r="O18" s="35"/>
      <c r="P18" s="36" t="str">
        <f t="shared" si="3"/>
        <v/>
      </c>
    </row>
    <row r="19" spans="1:25" x14ac:dyDescent="0.5">
      <c r="A19" s="33" t="str">
        <f t="shared" si="4"/>
        <v>mus:P19</v>
      </c>
      <c r="B19" s="4"/>
      <c r="C19" s="53" t="s">
        <v>291</v>
      </c>
      <c r="D19" s="58" t="s">
        <v>323</v>
      </c>
      <c r="E19" s="53" t="s">
        <v>103</v>
      </c>
      <c r="F19" s="39" t="s">
        <v>117</v>
      </c>
      <c r="G19" s="57" t="s">
        <v>322</v>
      </c>
      <c r="K19" s="34" t="str">
        <f t="shared" si="0"/>
        <v/>
      </c>
      <c r="L19" s="34" t="str">
        <f t="shared" si="1"/>
        <v/>
      </c>
      <c r="M19" s="35" t="str">
        <f>IF(IFERROR(VLOOKUP($F19,Catalogue!$A$2:$A$40,1,0),0) &lt;&gt; 0,"sh:Literal","sh:IRI")</f>
        <v>sh:Literal</v>
      </c>
      <c r="N19" s="35" t="str">
        <f t="shared" si="6"/>
        <v>xsd:anyURI</v>
      </c>
      <c r="O19" s="35"/>
      <c r="P19" s="36" t="str">
        <f t="shared" si="3"/>
        <v/>
      </c>
    </row>
    <row r="20" spans="1:25" x14ac:dyDescent="0.5">
      <c r="A20" s="33" t="str">
        <f t="shared" si="4"/>
        <v>mus:P20</v>
      </c>
      <c r="C20" s="53" t="s">
        <v>291</v>
      </c>
      <c r="D20" s="58" t="s">
        <v>325</v>
      </c>
      <c r="E20" s="53" t="s">
        <v>103</v>
      </c>
      <c r="F20" s="39" t="s">
        <v>117</v>
      </c>
      <c r="G20" s="57" t="s">
        <v>324</v>
      </c>
      <c r="K20" s="34" t="str">
        <f t="shared" si="0"/>
        <v/>
      </c>
      <c r="L20" s="34" t="str">
        <f t="shared" si="1"/>
        <v/>
      </c>
      <c r="M20" s="35" t="str">
        <f>IF(IFERROR(VLOOKUP($F20,Catalogue!$A$2:$A$40,1,0),0) &lt;&gt; 0,"sh:Literal","sh:IRI")</f>
        <v>sh:Literal</v>
      </c>
      <c r="N20" s="35" t="str">
        <f t="shared" si="6"/>
        <v>xsd:anyURI</v>
      </c>
      <c r="O20" s="35"/>
      <c r="P20" s="36" t="str">
        <f t="shared" si="3"/>
        <v/>
      </c>
    </row>
    <row r="21" spans="1:25" x14ac:dyDescent="0.5">
      <c r="A21" s="33" t="str">
        <f t="shared" si="4"/>
        <v>mus:P21</v>
      </c>
      <c r="C21" s="53" t="s">
        <v>291</v>
      </c>
      <c r="D21" t="s">
        <v>327</v>
      </c>
      <c r="E21" s="53">
        <v>0.1</v>
      </c>
      <c r="F21" s="39" t="s">
        <v>101</v>
      </c>
      <c r="G21" s="57" t="s">
        <v>326</v>
      </c>
      <c r="K21" s="34" t="str">
        <f t="shared" si="0"/>
        <v/>
      </c>
      <c r="L21" s="34" t="str">
        <f t="shared" si="1"/>
        <v>1</v>
      </c>
      <c r="M21" s="35" t="str">
        <f>IF(IFERROR(VLOOKUP($F21,Catalogue!$A$2:$A$40,1,0),0) &lt;&gt; 0,"sh:Literal","sh:IRI")</f>
        <v>sh:Literal</v>
      </c>
      <c r="N21" s="35" t="str">
        <f t="shared" si="6"/>
        <v>xsd:string</v>
      </c>
      <c r="O21" s="35"/>
      <c r="P21" s="36" t="str">
        <f t="shared" si="3"/>
        <v/>
      </c>
    </row>
    <row r="22" spans="1:25" x14ac:dyDescent="0.5">
      <c r="A22" s="33" t="str">
        <f t="shared" si="4"/>
        <v>mus:P22</v>
      </c>
      <c r="C22" s="53" t="s">
        <v>291</v>
      </c>
      <c r="D22" t="s">
        <v>340</v>
      </c>
      <c r="E22" s="4" t="s">
        <v>103</v>
      </c>
      <c r="F22" s="39" t="s">
        <v>341</v>
      </c>
      <c r="G22" s="57" t="s">
        <v>342</v>
      </c>
      <c r="K22" s="34" t="str">
        <f t="shared" si="0"/>
        <v/>
      </c>
      <c r="L22" s="34" t="str">
        <f t="shared" si="1"/>
        <v/>
      </c>
      <c r="M22" s="35" t="str">
        <f>IF(IFERROR(VLOOKUP($F22,Catalogue!$A$2:$A$40,1,0),0) &lt;&gt; 0,"sh:Literal","sh:IRI")</f>
        <v>sh:IRI</v>
      </c>
      <c r="N22" s="35" t="str">
        <f t="shared" si="6"/>
        <v/>
      </c>
      <c r="O22" s="35" t="str">
        <f t="shared" si="7"/>
        <v>ecrm:E42_Identifier</v>
      </c>
      <c r="P22" s="36" t="str">
        <f t="shared" si="3"/>
        <v/>
      </c>
    </row>
    <row r="23" spans="1:25" s="70" customFormat="1" x14ac:dyDescent="0.5">
      <c r="A23" s="69" t="str">
        <f t="shared" si="4"/>
        <v>mus:P23</v>
      </c>
      <c r="C23" s="94" t="s">
        <v>291</v>
      </c>
      <c r="D23" s="70" t="s">
        <v>345</v>
      </c>
      <c r="E23" s="94" t="s">
        <v>103</v>
      </c>
      <c r="F23" s="72"/>
      <c r="G23" s="73" t="s">
        <v>346</v>
      </c>
      <c r="H23" s="71"/>
      <c r="I23" s="71"/>
      <c r="J23" s="74"/>
      <c r="K23" s="75" t="str">
        <f t="shared" si="0"/>
        <v/>
      </c>
      <c r="L23" s="75" t="str">
        <f t="shared" si="1"/>
        <v/>
      </c>
      <c r="M23" s="76" t="str">
        <f>IF(IFERROR(VLOOKUP($F23,Catalogue!$A$2:$A$40,1,0),0) &lt;&gt; 0,"sh:Literal","sh:IRI")</f>
        <v>sh:IRI</v>
      </c>
      <c r="N23" s="76" t="str">
        <f t="shared" si="6"/>
        <v/>
      </c>
      <c r="O23" s="76">
        <f t="shared" si="7"/>
        <v>0</v>
      </c>
      <c r="P23" s="77" t="str">
        <f t="shared" si="3"/>
        <v/>
      </c>
      <c r="Y23" s="71"/>
    </row>
    <row r="24" spans="1:25" x14ac:dyDescent="0.5">
      <c r="A24" s="33" t="str">
        <f t="shared" si="4"/>
        <v>mus:P24</v>
      </c>
      <c r="C24" s="53" t="s">
        <v>291</v>
      </c>
      <c r="D24" t="s">
        <v>364</v>
      </c>
      <c r="E24" s="53" t="s">
        <v>103</v>
      </c>
      <c r="F24" s="39" t="s">
        <v>369</v>
      </c>
      <c r="G24" s="57" t="s">
        <v>365</v>
      </c>
      <c r="K24" s="34" t="str">
        <f t="shared" si="0"/>
        <v/>
      </c>
      <c r="L24" s="34" t="str">
        <f t="shared" si="1"/>
        <v/>
      </c>
      <c r="M24" s="35" t="str">
        <f>IF(IFERROR(VLOOKUP($F24,Catalogue!$A$2:$A$40,1,0),0) &lt;&gt; 0,"sh:Literal","sh:IRI")</f>
        <v>sh:IRI</v>
      </c>
      <c r="N24" s="35" t="str">
        <f t="shared" si="6"/>
        <v/>
      </c>
      <c r="O24" s="35" t="str">
        <f t="shared" si="7"/>
        <v>mus:M6_Casting</v>
      </c>
      <c r="P24" s="36" t="str">
        <f t="shared" si="3"/>
        <v/>
      </c>
    </row>
    <row r="26" spans="1:25" s="30" customFormat="1" ht="15" x14ac:dyDescent="0.5">
      <c r="A26" s="30" t="s">
        <v>328</v>
      </c>
      <c r="F26" s="42"/>
      <c r="G26" s="51"/>
      <c r="J26" s="31"/>
      <c r="P26" s="31"/>
      <c r="Y26" s="32"/>
    </row>
    <row r="27" spans="1:25" s="82" customFormat="1" x14ac:dyDescent="0.5">
      <c r="A27" s="81" t="str">
        <f t="shared" ref="A27:A29" si="8">CONCATENATE("mus:P",ROW(A27))</f>
        <v>mus:P27</v>
      </c>
      <c r="C27" s="83" t="s">
        <v>292</v>
      </c>
      <c r="D27" s="82" t="s">
        <v>329</v>
      </c>
      <c r="E27" s="82">
        <v>1.1000000000000001</v>
      </c>
      <c r="F27" s="91" t="s">
        <v>291</v>
      </c>
      <c r="G27" s="57" t="s">
        <v>330</v>
      </c>
      <c r="H27" s="83"/>
      <c r="I27" s="83"/>
      <c r="J27" s="85"/>
      <c r="K27" s="86" t="str">
        <f t="shared" ref="K27:K29" si="9">IF(LEFT($E27,SEARCH(",",$E27,1)-1)="n","",IF(LEFT($E27,SEARCH(",",$E27,1)-1)="0","",LEFT($E27,SEARCH(",",$E27,1)-1)))</f>
        <v>1</v>
      </c>
      <c r="L27" s="86" t="str">
        <f t="shared" ref="L27:L29" si="10">IF(RIGHT($E27,SEARCH(",",$E27,1)-1)="n","",IF(RIGHT($E27,SEARCH(",",$E27,1)-1)="0","",RIGHT($E27,SEARCH(",",$E27,1)-1)))</f>
        <v>1</v>
      </c>
      <c r="M27" s="87" t="str">
        <f>IF(IFERROR(VLOOKUP($F27,Catalogue!$A$2:$A$40,1,0),0) &lt;&gt; 0,"sh:Literal","sh:IRI")</f>
        <v>sh:IRI</v>
      </c>
      <c r="N27" s="87" t="str">
        <f t="shared" ref="N27:N29" si="11">IF(M27="sh:Literal",F27,"")</f>
        <v/>
      </c>
      <c r="O27" s="87" t="str">
        <f t="shared" ref="O27:O29" si="12">IF($M27&lt;&gt;"sh:IRI","",$F27)</f>
        <v>efrbroo:F24_Publication_Expression</v>
      </c>
      <c r="P27" s="88" t="str">
        <f t="shared" ref="P27:P29" si="13">IF($M27&lt;&gt;"sh:IRI","",IF(IFERROR(SEARCH(",",$F27)-1,0)=0,"","1"))</f>
        <v/>
      </c>
      <c r="Y27" s="83"/>
    </row>
    <row r="28" spans="1:25" s="82" customFormat="1" x14ac:dyDescent="0.5">
      <c r="A28" s="81" t="str">
        <f t="shared" si="8"/>
        <v>mus:P28</v>
      </c>
      <c r="C28" s="83" t="s">
        <v>292</v>
      </c>
      <c r="D28" s="82" t="s">
        <v>332</v>
      </c>
      <c r="E28" s="82">
        <v>0.1</v>
      </c>
      <c r="F28" s="84" t="s">
        <v>333</v>
      </c>
      <c r="G28" s="57" t="s">
        <v>331</v>
      </c>
      <c r="H28" s="83"/>
      <c r="I28" s="83"/>
      <c r="J28" s="85"/>
      <c r="K28" s="86" t="str">
        <f t="shared" si="9"/>
        <v/>
      </c>
      <c r="L28" s="86" t="str">
        <f t="shared" si="10"/>
        <v>1</v>
      </c>
      <c r="M28" s="87" t="str">
        <f>IF(IFERROR(VLOOKUP($F28,Catalogue!$A$2:$A$40,1,0),0) &lt;&gt; 0,"sh:Literal","sh:IRI")</f>
        <v>sh:IRI</v>
      </c>
      <c r="N28" s="87" t="str">
        <f t="shared" si="11"/>
        <v/>
      </c>
      <c r="O28" s="87" t="str">
        <f t="shared" si="12"/>
        <v>ecrm:E52_Time-Span</v>
      </c>
      <c r="P28" s="88" t="str">
        <f t="shared" si="13"/>
        <v/>
      </c>
      <c r="Y28" s="83"/>
    </row>
    <row r="29" spans="1:25" s="82" customFormat="1" x14ac:dyDescent="0.5">
      <c r="A29" s="81" t="str">
        <f t="shared" si="8"/>
        <v>mus:P29</v>
      </c>
      <c r="C29" s="83" t="s">
        <v>292</v>
      </c>
      <c r="D29" s="82" t="s">
        <v>335</v>
      </c>
      <c r="E29" s="82">
        <v>0.1</v>
      </c>
      <c r="F29" s="84" t="s">
        <v>336</v>
      </c>
      <c r="G29" s="57" t="s">
        <v>334</v>
      </c>
      <c r="H29" s="83"/>
      <c r="I29" s="83"/>
      <c r="J29" s="85"/>
      <c r="K29" s="86" t="str">
        <f t="shared" si="9"/>
        <v/>
      </c>
      <c r="L29" s="86" t="str">
        <f t="shared" si="10"/>
        <v>1</v>
      </c>
      <c r="M29" s="87" t="str">
        <f>IF(IFERROR(VLOOKUP($F29,Catalogue!$A$2:$A$40,1,0),0) &lt;&gt; 0,"sh:Literal","sh:IRI")</f>
        <v>sh:IRI</v>
      </c>
      <c r="N29" s="87" t="str">
        <f t="shared" si="11"/>
        <v/>
      </c>
      <c r="O29" s="87" t="str">
        <f t="shared" si="12"/>
        <v>ecrm:E7_Activity</v>
      </c>
      <c r="P29" s="88" t="str">
        <f t="shared" si="13"/>
        <v/>
      </c>
      <c r="Y29" s="83"/>
    </row>
    <row r="31" spans="1:25" s="30" customFormat="1" ht="15" x14ac:dyDescent="0.5">
      <c r="A31" s="30" t="s">
        <v>337</v>
      </c>
      <c r="F31" s="42"/>
      <c r="G31" s="51"/>
      <c r="J31" s="31"/>
      <c r="P31" s="31"/>
      <c r="Y31" s="32"/>
    </row>
    <row r="32" spans="1:25" x14ac:dyDescent="0.5">
      <c r="A32" s="33" t="str">
        <f t="shared" ref="A32:A33" si="14">CONCATENATE("mus:P",ROW(A32))</f>
        <v>mus:P32</v>
      </c>
      <c r="C32" s="4" t="s">
        <v>336</v>
      </c>
      <c r="D32" t="s">
        <v>338</v>
      </c>
      <c r="E32" s="4" t="s">
        <v>103</v>
      </c>
      <c r="F32" s="39" t="s">
        <v>117</v>
      </c>
      <c r="G32" s="57" t="s">
        <v>343</v>
      </c>
      <c r="K32" s="34" t="str">
        <f t="shared" ref="K32:K33" si="15">IF(LEFT($E32,SEARCH(",",$E32,1)-1)="n","",IF(LEFT($E32,SEARCH(",",$E32,1)-1)="0","",LEFT($E32,SEARCH(",",$E32,1)-1)))</f>
        <v/>
      </c>
      <c r="L32" s="34" t="str">
        <f t="shared" ref="L32:L33" si="16">IF(RIGHT($E32,SEARCH(",",$E32,1)-1)="n","",IF(RIGHT($E32,SEARCH(",",$E32,1)-1)="0","",RIGHT($E32,SEARCH(",",$E32,1)-1)))</f>
        <v/>
      </c>
      <c r="M32" s="35" t="str">
        <f>IF(IFERROR(VLOOKUP($F32,Catalogue!$A$2:$A$40,1,0),0) &lt;&gt; 0,"sh:Literal","sh:IRI")</f>
        <v>sh:Literal</v>
      </c>
      <c r="N32" s="35" t="str">
        <f t="shared" ref="N32:N33" si="17">IF(M32="sh:Literal",F32,"")</f>
        <v>xsd:anyURI</v>
      </c>
      <c r="O32" s="35" t="str">
        <f t="shared" ref="O32:O33" si="18">IF($M32&lt;&gt;"sh:IRI","",$F32)</f>
        <v/>
      </c>
      <c r="P32" s="36" t="str">
        <f t="shared" ref="P32:P33" si="19">IF($M32&lt;&gt;"sh:IRI","",IF(IFERROR(SEARCH(",",$F32)-1,0)=0,"","1"))</f>
        <v/>
      </c>
    </row>
    <row r="33" spans="1:25" x14ac:dyDescent="0.5">
      <c r="A33" s="33" t="str">
        <f t="shared" si="14"/>
        <v>mus:P33</v>
      </c>
      <c r="C33" s="4" t="s">
        <v>336</v>
      </c>
      <c r="D33" t="s">
        <v>339</v>
      </c>
      <c r="E33" s="4" t="s">
        <v>103</v>
      </c>
      <c r="F33" s="39" t="s">
        <v>117</v>
      </c>
      <c r="G33" s="57" t="s">
        <v>344</v>
      </c>
      <c r="K33" s="34" t="str">
        <f t="shared" si="15"/>
        <v/>
      </c>
      <c r="L33" s="34" t="str">
        <f t="shared" si="16"/>
        <v/>
      </c>
      <c r="M33" s="35" t="str">
        <f>IF(IFERROR(VLOOKUP($F33,Catalogue!$A$2:$A$40,1,0),0) &lt;&gt; 0,"sh:Literal","sh:IRI")</f>
        <v>sh:Literal</v>
      </c>
      <c r="N33" s="35" t="str">
        <f t="shared" si="17"/>
        <v>xsd:anyURI</v>
      </c>
      <c r="O33" s="35" t="str">
        <f t="shared" si="18"/>
        <v/>
      </c>
      <c r="P33" s="36" t="str">
        <f t="shared" si="19"/>
        <v/>
      </c>
    </row>
    <row r="35" spans="1:25" s="30" customFormat="1" ht="15" x14ac:dyDescent="0.5">
      <c r="A35" s="30" t="s">
        <v>366</v>
      </c>
      <c r="F35" s="42"/>
      <c r="G35" s="51"/>
      <c r="J35" s="31"/>
      <c r="P35" s="31"/>
      <c r="Y35" s="32"/>
    </row>
    <row r="36" spans="1:25" x14ac:dyDescent="0.5">
      <c r="A36" s="33" t="str">
        <f t="shared" ref="A36:A37" si="20">CONCATENATE("mus:P",ROW(A36))</f>
        <v>mus:P36</v>
      </c>
      <c r="C36" s="4" t="s">
        <v>369</v>
      </c>
      <c r="D36" t="s">
        <v>370</v>
      </c>
      <c r="E36" s="4">
        <v>1.1000000000000001</v>
      </c>
      <c r="F36" s="53" t="s">
        <v>138</v>
      </c>
      <c r="G36" s="57" t="s">
        <v>371</v>
      </c>
      <c r="I36" s="65" t="s">
        <v>372</v>
      </c>
      <c r="K36" s="34" t="str">
        <f t="shared" ref="K36:K37" si="21">IF(LEFT($E36,SEARCH(",",$E36,1)-1)="n","",IF(LEFT($E36,SEARCH(",",$E36,1)-1)="0","",LEFT($E36,SEARCH(",",$E36,1)-1)))</f>
        <v>1</v>
      </c>
      <c r="L36" s="34" t="str">
        <f t="shared" ref="L36:L37" si="22">IF(RIGHT($E36,SEARCH(",",$E36,1)-1)="n","",IF(RIGHT($E36,SEARCH(",",$E36,1)-1)="0","",RIGHT($E36,SEARCH(",",$E36,1)-1)))</f>
        <v>1</v>
      </c>
      <c r="M36" s="35" t="str">
        <f>IF(IFERROR(VLOOKUP($F36,Catalogue!$A$2:$A$40,1,0),0) &lt;&gt; 0,"sh:Literal","sh:IRI")</f>
        <v>sh:Literal</v>
      </c>
      <c r="N36" s="35" t="str">
        <f t="shared" ref="N36" si="23">IF(M36="sh:Literal",F36,"")</f>
        <v>xsd:integer</v>
      </c>
      <c r="O36" s="35" t="str">
        <f t="shared" ref="O36:O37" si="24">IF($M36&lt;&gt;"sh:IRI","",$F36)</f>
        <v/>
      </c>
      <c r="P36" s="36" t="str">
        <f t="shared" ref="P36:P37" si="25">IF($M36&lt;&gt;"sh:IRI","",IF(IFERROR(SEARCH(",",$F36)-1,0)=0,"","1"))</f>
        <v/>
      </c>
    </row>
    <row r="37" spans="1:25" x14ac:dyDescent="0.5">
      <c r="A37" s="33" t="str">
        <f t="shared" si="20"/>
        <v>mus:P37</v>
      </c>
      <c r="C37" s="4" t="s">
        <v>369</v>
      </c>
      <c r="D37" t="s">
        <v>368</v>
      </c>
      <c r="E37" s="4" t="s">
        <v>103</v>
      </c>
      <c r="F37" s="39" t="s">
        <v>373</v>
      </c>
      <c r="G37" s="66" t="s">
        <v>374</v>
      </c>
      <c r="I37" s="65"/>
      <c r="K37" s="34" t="str">
        <f t="shared" si="21"/>
        <v/>
      </c>
      <c r="L37" s="34" t="str">
        <f t="shared" si="22"/>
        <v/>
      </c>
      <c r="M37" s="35" t="str">
        <f>IF(IFERROR(VLOOKUP($F37,Catalogue!$A$2:$A$40,1,0),0) &lt;&gt; 0,"sh:Literal","sh:IRI")</f>
        <v>sh:IRI</v>
      </c>
      <c r="N37" s="35" t="str">
        <f t="shared" ref="N37" si="26">IF(M37="sh:Literal",F37,"")</f>
        <v/>
      </c>
      <c r="O37" s="35" t="str">
        <f t="shared" si="24"/>
        <v>mus:M23_Casting_Detail</v>
      </c>
      <c r="P37" s="36" t="str">
        <f t="shared" si="25"/>
        <v/>
      </c>
    </row>
    <row r="39" spans="1:25" s="30" customFormat="1" ht="15" x14ac:dyDescent="0.5">
      <c r="A39" s="30" t="s">
        <v>367</v>
      </c>
      <c r="F39" s="42"/>
      <c r="G39" s="51"/>
      <c r="J39" s="31"/>
      <c r="P39" s="31"/>
      <c r="Y39" s="32"/>
    </row>
    <row r="40" spans="1:25" x14ac:dyDescent="0.5">
      <c r="A40" s="33" t="str">
        <f t="shared" ref="A40:A45" si="27">CONCATENATE("mus:P",ROW(A40))</f>
        <v>mus:P40</v>
      </c>
      <c r="C40" s="39" t="s">
        <v>373</v>
      </c>
      <c r="D40" t="s">
        <v>375</v>
      </c>
      <c r="E40" s="4">
        <v>0.1</v>
      </c>
      <c r="F40" s="39" t="s">
        <v>117</v>
      </c>
      <c r="G40" s="57" t="s">
        <v>376</v>
      </c>
      <c r="I40" s="57" t="s">
        <v>377</v>
      </c>
      <c r="K40" s="34" t="str">
        <f t="shared" ref="K40:K44" si="28">IF(LEFT($E40,SEARCH(",",$E40,1)-1)="n","",IF(LEFT($E40,SEARCH(",",$E40,1)-1)="0","",LEFT($E40,SEARCH(",",$E40,1)-1)))</f>
        <v/>
      </c>
      <c r="L40" s="34" t="str">
        <f t="shared" ref="L40:L45" si="29">IF(RIGHT($E40,SEARCH(",",$E40,1)-1)="n","",IF(RIGHT($E40,SEARCH(",",$E40,1)-1)="0","",RIGHT($E40,SEARCH(",",$E40,1)-1)))</f>
        <v>1</v>
      </c>
      <c r="M40" s="35" t="str">
        <f>IF(IFERROR(VLOOKUP($F40,Catalogue!$A$2:$A$40,1,0),0) &lt;&gt; 0,"sh:Literal","sh:IRI")</f>
        <v>sh:Literal</v>
      </c>
      <c r="N40" s="35" t="str">
        <f t="shared" ref="N40" si="30">IF(M40="sh:Literal",F40,"")</f>
        <v>xsd:anyURI</v>
      </c>
      <c r="O40" s="35" t="str">
        <f t="shared" ref="O40:O45" si="31">IF($M40&lt;&gt;"sh:IRI","",$F40)</f>
        <v/>
      </c>
      <c r="P40" s="36" t="str">
        <f t="shared" ref="P40:P45" si="32">IF($M40&lt;&gt;"sh:IRI","",IF(IFERROR(SEARCH(",",$F40)-1,0)=0,"","1"))</f>
        <v/>
      </c>
    </row>
    <row r="41" spans="1:25" x14ac:dyDescent="0.5">
      <c r="A41" s="33" t="str">
        <f t="shared" si="27"/>
        <v>mus:P41</v>
      </c>
      <c r="C41" s="39" t="s">
        <v>373</v>
      </c>
      <c r="D41" t="s">
        <v>378</v>
      </c>
      <c r="E41" s="4">
        <v>0.1</v>
      </c>
      <c r="F41" s="67" t="s">
        <v>138</v>
      </c>
      <c r="G41" s="57" t="s">
        <v>379</v>
      </c>
      <c r="K41" s="34" t="str">
        <f t="shared" si="28"/>
        <v/>
      </c>
      <c r="L41" s="34" t="str">
        <f t="shared" si="29"/>
        <v>1</v>
      </c>
      <c r="M41" s="35" t="str">
        <f>IF(IFERROR(VLOOKUP($F41,Catalogue!$A$2:$A$40,1,0),0) &lt;&gt; 0,"sh:Literal","sh:IRI")</f>
        <v>sh:Literal</v>
      </c>
      <c r="N41" s="35" t="str">
        <f t="shared" ref="N41:N42" si="33">IF(M41="sh:Literal",F41,"")</f>
        <v>xsd:integer</v>
      </c>
      <c r="O41" s="35" t="str">
        <f t="shared" si="31"/>
        <v/>
      </c>
      <c r="P41" s="36" t="str">
        <f t="shared" si="32"/>
        <v/>
      </c>
    </row>
    <row r="42" spans="1:25" x14ac:dyDescent="0.5">
      <c r="A42" s="33" t="str">
        <f t="shared" si="27"/>
        <v>mus:P42</v>
      </c>
      <c r="C42" s="39" t="s">
        <v>373</v>
      </c>
      <c r="D42" t="s">
        <v>380</v>
      </c>
      <c r="E42" s="4">
        <v>0.1</v>
      </c>
      <c r="F42" s="39" t="s">
        <v>117</v>
      </c>
      <c r="G42" s="57" t="s">
        <v>381</v>
      </c>
      <c r="K42" s="34" t="str">
        <f t="shared" si="28"/>
        <v/>
      </c>
      <c r="L42" s="34" t="str">
        <f t="shared" si="29"/>
        <v>1</v>
      </c>
      <c r="M42" s="35" t="str">
        <f>IF(IFERROR(VLOOKUP($F42,Catalogue!$A$2:$A$40,1,0),0) &lt;&gt; 0,"sh:Literal","sh:IRI")</f>
        <v>sh:Literal</v>
      </c>
      <c r="N42" s="35" t="str">
        <f t="shared" si="33"/>
        <v>xsd:anyURI</v>
      </c>
      <c r="O42" s="35" t="str">
        <f t="shared" si="31"/>
        <v/>
      </c>
      <c r="P42" s="36" t="str">
        <f t="shared" si="32"/>
        <v/>
      </c>
    </row>
    <row r="43" spans="1:25" x14ac:dyDescent="0.5">
      <c r="A43" s="33" t="str">
        <f t="shared" si="27"/>
        <v>mus:P43</v>
      </c>
      <c r="C43" s="39" t="s">
        <v>373</v>
      </c>
      <c r="D43" t="s">
        <v>384</v>
      </c>
      <c r="E43" s="4">
        <v>1.1000000000000001</v>
      </c>
      <c r="F43" s="53" t="s">
        <v>138</v>
      </c>
      <c r="G43" s="57" t="s">
        <v>382</v>
      </c>
      <c r="I43" s="66" t="s">
        <v>383</v>
      </c>
      <c r="K43" s="34" t="str">
        <f t="shared" si="28"/>
        <v>1</v>
      </c>
      <c r="L43" s="34" t="str">
        <f t="shared" si="29"/>
        <v>1</v>
      </c>
      <c r="M43" s="35" t="str">
        <f>IF(IFERROR(VLOOKUP($F43,Catalogue!$A$2:$A$40,1,0),0) &lt;&gt; 0,"sh:Literal","sh:IRI")</f>
        <v>sh:Literal</v>
      </c>
      <c r="N43" s="35" t="str">
        <f t="shared" ref="N43:N44" si="34">IF(M43="sh:Literal",F43,"")</f>
        <v>xsd:integer</v>
      </c>
      <c r="O43" s="35" t="str">
        <f t="shared" si="31"/>
        <v/>
      </c>
      <c r="P43" s="36" t="str">
        <f t="shared" si="32"/>
        <v/>
      </c>
    </row>
    <row r="44" spans="1:25" x14ac:dyDescent="0.5">
      <c r="A44" s="33" t="str">
        <f t="shared" si="27"/>
        <v>mus:P44</v>
      </c>
      <c r="C44" s="39" t="s">
        <v>373</v>
      </c>
      <c r="D44" t="s">
        <v>327</v>
      </c>
      <c r="E44" s="4">
        <v>0.1</v>
      </c>
      <c r="F44" s="53" t="s">
        <v>101</v>
      </c>
      <c r="G44" s="57" t="s">
        <v>326</v>
      </c>
      <c r="I44" s="66"/>
      <c r="K44" s="34" t="str">
        <f t="shared" si="28"/>
        <v/>
      </c>
      <c r="L44" s="34" t="str">
        <f t="shared" si="29"/>
        <v>1</v>
      </c>
      <c r="M44" s="35" t="str">
        <f>IF(IFERROR(VLOOKUP($F44,Catalogue!$A$2:$A$40,1,0),0) &lt;&gt; 0,"sh:Literal","sh:IRI")</f>
        <v>sh:Literal</v>
      </c>
      <c r="N44" s="35" t="str">
        <f t="shared" si="34"/>
        <v>xsd:string</v>
      </c>
      <c r="O44" s="35" t="str">
        <f t="shared" si="31"/>
        <v/>
      </c>
      <c r="P44" s="36" t="str">
        <f t="shared" si="32"/>
        <v/>
      </c>
    </row>
    <row r="45" spans="1:25" x14ac:dyDescent="0.5">
      <c r="A45" s="33" t="str">
        <f t="shared" si="27"/>
        <v>mus:P45</v>
      </c>
      <c r="C45" s="39" t="s">
        <v>373</v>
      </c>
      <c r="D45" t="s">
        <v>386</v>
      </c>
      <c r="E45" s="4">
        <v>0.1</v>
      </c>
      <c r="F45" s="39" t="s">
        <v>117</v>
      </c>
      <c r="G45" s="57" t="s">
        <v>385</v>
      </c>
      <c r="I45" s="66"/>
      <c r="K45" s="68"/>
      <c r="L45" s="34" t="str">
        <f t="shared" si="29"/>
        <v>1</v>
      </c>
      <c r="M45" s="35" t="str">
        <f>IF(IFERROR(VLOOKUP($F45,Catalogue!$A$2:$A$40,1,0),0) &lt;&gt; 0,"sh:Literal","sh:IRI")</f>
        <v>sh:Literal</v>
      </c>
      <c r="N45" s="35" t="str">
        <f t="shared" ref="N45" si="35">IF(M45="sh:Literal",F45,"")</f>
        <v>xsd:anyURI</v>
      </c>
      <c r="O45" s="35" t="str">
        <f t="shared" si="31"/>
        <v/>
      </c>
      <c r="P45" s="36" t="str">
        <f t="shared" si="32"/>
        <v/>
      </c>
    </row>
    <row r="47" spans="1:25" s="30" customFormat="1" ht="15" x14ac:dyDescent="0.5">
      <c r="A47" s="30" t="s">
        <v>347</v>
      </c>
      <c r="F47" s="42"/>
      <c r="G47" s="51"/>
      <c r="J47" s="31"/>
      <c r="P47" s="31"/>
      <c r="Y47" s="32"/>
    </row>
    <row r="48" spans="1:25" x14ac:dyDescent="0.5">
      <c r="A48" s="33" t="str">
        <f>CONCATENATE("mus:P",ROW(A48))</f>
        <v>mus:P48</v>
      </c>
      <c r="C48" s="4" t="s">
        <v>297</v>
      </c>
      <c r="D48" t="s">
        <v>14</v>
      </c>
      <c r="E48" s="4">
        <v>1.1000000000000001</v>
      </c>
      <c r="F48" s="39" t="s">
        <v>117</v>
      </c>
      <c r="G48" s="57" t="s">
        <v>362</v>
      </c>
      <c r="K48" s="34" t="str">
        <f t="shared" ref="K48" si="36">IF(LEFT($E48,SEARCH(",",$E48,1)-1)="n","",IF(LEFT($E48,SEARCH(",",$E48,1)-1)="0","",LEFT($E48,SEARCH(",",$E48,1)-1)))</f>
        <v>1</v>
      </c>
      <c r="L48" s="34" t="str">
        <f t="shared" ref="L48" si="37">IF(RIGHT($E48,SEARCH(",",$E48,1)-1)="n","",IF(RIGHT($E48,SEARCH(",",$E48,1)-1)="0","",RIGHT($E48,SEARCH(",",$E48,1)-1)))</f>
        <v>1</v>
      </c>
      <c r="M48" s="35" t="str">
        <f>IF(IFERROR(VLOOKUP($F48,Catalogue!$A$2:$A$40,1,0),0) &lt;&gt; 0,"sh:Literal","sh:IRI")</f>
        <v>sh:Literal</v>
      </c>
      <c r="N48" s="34" t="str">
        <f t="shared" ref="N48" si="38">IF(M48="sh:Literal",F48,"")</f>
        <v>xsd:anyURI</v>
      </c>
      <c r="O48" s="34"/>
      <c r="P48" s="34" t="str">
        <f t="shared" ref="P48" si="39">IF($M48&lt;&gt;"sh:IRI","",IF(IFERROR(SEARCH(",",$F48)-1,0)=0,"","1"))</f>
        <v/>
      </c>
    </row>
    <row r="50" spans="1:25" s="30" customFormat="1" ht="15" x14ac:dyDescent="0.5">
      <c r="A50" s="30" t="s">
        <v>348</v>
      </c>
      <c r="F50" s="42"/>
      <c r="G50" s="51"/>
      <c r="J50" s="31"/>
      <c r="P50" s="31"/>
      <c r="Y50" s="32"/>
    </row>
    <row r="51" spans="1:25" s="59" customFormat="1" ht="15" x14ac:dyDescent="0.5">
      <c r="A51" s="33" t="str">
        <f>CONCATENATE("mus:P",ROW(A51))</f>
        <v>mus:P51</v>
      </c>
      <c r="C51" s="4" t="s">
        <v>299</v>
      </c>
      <c r="D51" t="s">
        <v>14</v>
      </c>
      <c r="E51" s="4">
        <v>1.1000000000000001</v>
      </c>
      <c r="F51" t="s">
        <v>101</v>
      </c>
      <c r="G51" s="57" t="s">
        <v>362</v>
      </c>
      <c r="J51" s="62"/>
      <c r="K51" s="34" t="str">
        <f t="shared" ref="K51" si="40">IF(LEFT($E51,SEARCH(",",$E51,1)-1)="n","",IF(LEFT($E51,SEARCH(",",$E51,1)-1)="0","",LEFT($E51,SEARCH(",",$E51,1)-1)))</f>
        <v>1</v>
      </c>
      <c r="L51" s="34" t="str">
        <f t="shared" ref="L51" si="41">IF(RIGHT($E51,SEARCH(",",$E51,1)-1)="n","",IF(RIGHT($E51,SEARCH(",",$E51,1)-1)="0","",RIGHT($E51,SEARCH(",",$E51,1)-1)))</f>
        <v>1</v>
      </c>
      <c r="M51" s="35" t="str">
        <f>IF(IFERROR(VLOOKUP($F51,Catalogue!$A$2:$A$40,1,0),0) &lt;&gt; 0,"sh:Literal","sh:IRI")</f>
        <v>sh:Literal</v>
      </c>
      <c r="N51" s="34" t="str">
        <f t="shared" ref="N51" si="42">IF(M51="sh:Literal",F51,"")</f>
        <v>xsd:string</v>
      </c>
      <c r="O51" s="34"/>
      <c r="P51" s="34" t="str">
        <f t="shared" ref="P51" si="43">IF($M51&lt;&gt;"sh:IRI","",IF(IFERROR(SEARCH(",",$F51)-1,0)=0,"","1"))</f>
        <v/>
      </c>
      <c r="Y51" s="63"/>
    </row>
    <row r="53" spans="1:25" s="30" customFormat="1" ht="15" x14ac:dyDescent="0.5">
      <c r="A53" s="30" t="s">
        <v>349</v>
      </c>
      <c r="F53" s="42"/>
      <c r="G53" s="51"/>
      <c r="J53" s="31"/>
      <c r="P53" s="31"/>
      <c r="Y53" s="32"/>
    </row>
    <row r="54" spans="1:25" x14ac:dyDescent="0.5">
      <c r="A54" s="33" t="str">
        <f>CONCATENATE("mus:P",ROW(A54))</f>
        <v>mus:P54</v>
      </c>
      <c r="C54" s="4" t="s">
        <v>303</v>
      </c>
      <c r="D54" t="s">
        <v>14</v>
      </c>
      <c r="E54" s="4">
        <v>1.1000000000000001</v>
      </c>
      <c r="F54" s="39" t="s">
        <v>101</v>
      </c>
      <c r="G54" s="57" t="s">
        <v>362</v>
      </c>
      <c r="K54" s="34" t="str">
        <f t="shared" ref="K54" si="44">IF(LEFT($E54,SEARCH(",",$E54,1)-1)="n","",IF(LEFT($E54,SEARCH(",",$E54,1)-1)="0","",LEFT($E54,SEARCH(",",$E54,1)-1)))</f>
        <v>1</v>
      </c>
      <c r="L54" s="34" t="str">
        <f t="shared" ref="L54" si="45">IF(RIGHT($E54,SEARCH(",",$E54,1)-1)="n","",IF(RIGHT($E54,SEARCH(",",$E54,1)-1)="0","",RIGHT($E54,SEARCH(",",$E54,1)-1)))</f>
        <v>1</v>
      </c>
      <c r="M54" s="35" t="str">
        <f>IF(IFERROR(VLOOKUP($F54,Catalogue!$A$2:$A$40,1,0),0) &lt;&gt; 0,"sh:Literal","sh:IRI")</f>
        <v>sh:Literal</v>
      </c>
      <c r="N54" s="34" t="str">
        <f t="shared" ref="N54" si="46">IF(M54="sh:Literal",F54,"")</f>
        <v>xsd:string</v>
      </c>
      <c r="O54" s="34"/>
      <c r="P54" s="34" t="str">
        <f t="shared" ref="P54" si="47">IF($M54&lt;&gt;"sh:IRI","",IF(IFERROR(SEARCH(",",$F54)-1,0)=0,"","1"))</f>
        <v/>
      </c>
    </row>
    <row r="56" spans="1:25" s="30" customFormat="1" ht="15" x14ac:dyDescent="0.5">
      <c r="A56" s="30" t="s">
        <v>350</v>
      </c>
      <c r="F56" s="42"/>
      <c r="G56" s="51"/>
      <c r="J56" s="31"/>
      <c r="P56" s="31"/>
      <c r="Y56" s="32"/>
    </row>
    <row r="57" spans="1:25" x14ac:dyDescent="0.5">
      <c r="A57" s="33" t="str">
        <f>CONCATENATE("mus:P",ROW(A57))</f>
        <v>mus:P57</v>
      </c>
      <c r="C57" s="4" t="s">
        <v>306</v>
      </c>
      <c r="D57" t="s">
        <v>14</v>
      </c>
      <c r="E57" s="4">
        <v>1.1000000000000001</v>
      </c>
      <c r="F57" s="39" t="s">
        <v>101</v>
      </c>
      <c r="G57" s="57" t="s">
        <v>362</v>
      </c>
      <c r="K57" s="34" t="str">
        <f t="shared" ref="K57" si="48">IF(LEFT($E57,SEARCH(",",$E57,1)-1)="n","",IF(LEFT($E57,SEARCH(",",$E57,1)-1)="0","",LEFT($E57,SEARCH(",",$E57,1)-1)))</f>
        <v>1</v>
      </c>
      <c r="L57" s="34" t="str">
        <f t="shared" ref="L57" si="49">IF(RIGHT($E57,SEARCH(",",$E57,1)-1)="n","",IF(RIGHT($E57,SEARCH(",",$E57,1)-1)="0","",RIGHT($E57,SEARCH(",",$E57,1)-1)))</f>
        <v>1</v>
      </c>
      <c r="M57" s="35" t="str">
        <f>IF(IFERROR(VLOOKUP($F57,Catalogue!$A$2:$A$40,1,0),0) &lt;&gt; 0,"sh:Literal","sh:IRI")</f>
        <v>sh:Literal</v>
      </c>
      <c r="N57" s="34" t="str">
        <f t="shared" ref="N57" si="50">IF(M57="sh:Literal",F57,"")</f>
        <v>xsd:string</v>
      </c>
      <c r="O57" s="34"/>
      <c r="P57" s="34" t="str">
        <f t="shared" ref="P57" si="51">IF($M57&lt;&gt;"sh:IRI","",IF(IFERROR(SEARCH(",",$F57)-1,0)=0,"","1"))</f>
        <v/>
      </c>
    </row>
    <row r="59" spans="1:25" s="30" customFormat="1" ht="15" x14ac:dyDescent="0.5">
      <c r="A59" s="30" t="s">
        <v>351</v>
      </c>
      <c r="F59" s="42"/>
      <c r="G59" s="51"/>
      <c r="J59" s="31"/>
      <c r="P59" s="31"/>
      <c r="Y59" s="32"/>
    </row>
    <row r="60" spans="1:25" s="59" customFormat="1" ht="15" x14ac:dyDescent="0.5">
      <c r="A60" s="33" t="str">
        <f>CONCATENATE("mus:P",ROW(A60))</f>
        <v>mus:P60</v>
      </c>
      <c r="C60" t="s">
        <v>311</v>
      </c>
      <c r="D60" t="s">
        <v>14</v>
      </c>
      <c r="E60" s="4">
        <v>1.1000000000000001</v>
      </c>
      <c r="F60" s="39" t="s">
        <v>101</v>
      </c>
      <c r="G60" s="57" t="s">
        <v>362</v>
      </c>
      <c r="J60" s="62"/>
      <c r="K60" s="34" t="str">
        <f t="shared" ref="K60" si="52">IF(LEFT($E60,SEARCH(",",$E60,1)-1)="n","",IF(LEFT($E60,SEARCH(",",$E60,1)-1)="0","",LEFT($E60,SEARCH(",",$E60,1)-1)))</f>
        <v>1</v>
      </c>
      <c r="L60" s="34" t="str">
        <f t="shared" ref="L60" si="53">IF(RIGHT($E60,SEARCH(",",$E60,1)-1)="n","",IF(RIGHT($E60,SEARCH(",",$E60,1)-1)="0","",RIGHT($E60,SEARCH(",",$E60,1)-1)))</f>
        <v>1</v>
      </c>
      <c r="M60" s="35" t="str">
        <f>IF(IFERROR(VLOOKUP($F60,Catalogue!$A$2:$A$40,1,0),0) &lt;&gt; 0,"sh:Literal","sh:IRI")</f>
        <v>sh:Literal</v>
      </c>
      <c r="N60" s="34" t="str">
        <f t="shared" ref="N60" si="54">IF(M60="sh:Literal",F60,"")</f>
        <v>xsd:string</v>
      </c>
      <c r="O60" s="34"/>
      <c r="P60" s="34" t="str">
        <f t="shared" ref="P60" si="55">IF($M60&lt;&gt;"sh:IRI","",IF(IFERROR(SEARCH(",",$F60)-1,0)=0,"","1"))</f>
        <v/>
      </c>
      <c r="Y60" s="63"/>
    </row>
    <row r="61" spans="1:25" s="59" customFormat="1" ht="15" x14ac:dyDescent="0.5">
      <c r="F61" s="60"/>
      <c r="G61" s="61"/>
      <c r="J61" s="62"/>
      <c r="P61" s="62"/>
      <c r="Y61" s="63"/>
    </row>
    <row r="62" spans="1:25" s="30" customFormat="1" ht="15" x14ac:dyDescent="0.5">
      <c r="A62" s="30" t="s">
        <v>352</v>
      </c>
      <c r="F62" s="42"/>
      <c r="G62" s="51"/>
      <c r="J62" s="31"/>
      <c r="P62" s="31"/>
      <c r="Y62" s="32"/>
    </row>
    <row r="63" spans="1:25" s="59" customFormat="1" ht="15" x14ac:dyDescent="0.5">
      <c r="A63" s="33" t="str">
        <f>CONCATENATE("mus:P",ROW(A63))</f>
        <v>mus:P63</v>
      </c>
      <c r="C63" t="s">
        <v>314</v>
      </c>
      <c r="D63" t="s">
        <v>14</v>
      </c>
      <c r="E63" s="4">
        <v>1.1000000000000001</v>
      </c>
      <c r="F63" s="39" t="s">
        <v>101</v>
      </c>
      <c r="G63" s="57" t="s">
        <v>362</v>
      </c>
      <c r="J63" s="62"/>
      <c r="K63" s="34" t="str">
        <f t="shared" ref="K63" si="56">IF(LEFT($E63,SEARCH(",",$E63,1)-1)="n","",IF(LEFT($E63,SEARCH(",",$E63,1)-1)="0","",LEFT($E63,SEARCH(",",$E63,1)-1)))</f>
        <v>1</v>
      </c>
      <c r="L63" s="34" t="str">
        <f t="shared" ref="L63" si="57">IF(RIGHT($E63,SEARCH(",",$E63,1)-1)="n","",IF(RIGHT($E63,SEARCH(",",$E63,1)-1)="0","",RIGHT($E63,SEARCH(",",$E63,1)-1)))</f>
        <v>1</v>
      </c>
      <c r="M63" s="35" t="str">
        <f>IF(IFERROR(VLOOKUP($F63,Catalogue!$A$2:$A$40,1,0),0) &lt;&gt; 0,"sh:Literal","sh:IRI")</f>
        <v>sh:Literal</v>
      </c>
      <c r="N63" s="34" t="str">
        <f t="shared" ref="N63" si="58">IF(M63="sh:Literal",F63,"")</f>
        <v>xsd:string</v>
      </c>
      <c r="O63" s="34"/>
      <c r="P63" s="34" t="str">
        <f t="shared" ref="P63" si="59">IF($M63&lt;&gt;"sh:IRI","",IF(IFERROR(SEARCH(",",$F63)-1,0)=0,"","1"))</f>
        <v/>
      </c>
      <c r="Y63" s="63"/>
    </row>
    <row r="64" spans="1:25" s="59" customFormat="1" ht="15" x14ac:dyDescent="0.5">
      <c r="F64" s="60"/>
      <c r="G64" s="61"/>
      <c r="J64" s="62"/>
      <c r="P64" s="62"/>
      <c r="Y64" s="63"/>
    </row>
    <row r="65" spans="1:25" s="30" customFormat="1" ht="15" x14ac:dyDescent="0.5">
      <c r="A65" s="30" t="s">
        <v>353</v>
      </c>
      <c r="F65" s="42"/>
      <c r="G65" s="51"/>
      <c r="J65" s="31"/>
      <c r="P65" s="31"/>
      <c r="Y65" s="32"/>
    </row>
    <row r="66" spans="1:25" x14ac:dyDescent="0.5">
      <c r="A66" s="33" t="str">
        <f>CONCATENATE("mus:P",ROW(A66))</f>
        <v>mus:P66</v>
      </c>
      <c r="C66" t="s">
        <v>317</v>
      </c>
      <c r="D66" t="s">
        <v>14</v>
      </c>
      <c r="E66" s="4">
        <v>1.1000000000000001</v>
      </c>
      <c r="F66" s="39" t="s">
        <v>101</v>
      </c>
      <c r="G66" s="57" t="s">
        <v>362</v>
      </c>
      <c r="K66" s="34" t="str">
        <f t="shared" ref="K66" si="60">IF(LEFT($E66,SEARCH(",",$E66,1)-1)="n","",IF(LEFT($E66,SEARCH(",",$E66,1)-1)="0","",LEFT($E66,SEARCH(",",$E66,1)-1)))</f>
        <v>1</v>
      </c>
      <c r="L66" s="34" t="str">
        <f t="shared" ref="L66" si="61">IF(RIGHT($E66,SEARCH(",",$E66,1)-1)="n","",IF(RIGHT($E66,SEARCH(",",$E66,1)-1)="0","",RIGHT($E66,SEARCH(",",$E66,1)-1)))</f>
        <v>1</v>
      </c>
      <c r="M66" s="35" t="str">
        <f>IF(IFERROR(VLOOKUP($F66,Catalogue!$A$2:$A$40,1,0),0) &lt;&gt; 0,"sh:Literal","sh:IRI")</f>
        <v>sh:Literal</v>
      </c>
      <c r="N66" s="34" t="str">
        <f t="shared" ref="N66" si="62">IF(M66="sh:Literal",F66,"")</f>
        <v>xsd:string</v>
      </c>
      <c r="O66" s="34"/>
      <c r="P66" s="34" t="str">
        <f t="shared" ref="P66" si="63">IF($M66&lt;&gt;"sh:IRI","",IF(IFERROR(SEARCH(",",$F66)-1,0)=0,"","1"))</f>
        <v/>
      </c>
    </row>
    <row r="68" spans="1:25" s="30" customFormat="1" ht="15" x14ac:dyDescent="0.5">
      <c r="A68" s="30" t="s">
        <v>354</v>
      </c>
      <c r="F68" s="42"/>
      <c r="G68" s="51"/>
      <c r="J68" s="31"/>
      <c r="P68" s="31"/>
      <c r="Y68" s="32"/>
    </row>
    <row r="69" spans="1:25" s="59" customFormat="1" ht="15" x14ac:dyDescent="0.5">
      <c r="A69" s="33" t="str">
        <f t="shared" ref="A69:A70" si="64">CONCATENATE("mus:P",ROW(A69))</f>
        <v>mus:P69</v>
      </c>
      <c r="C69" t="s">
        <v>341</v>
      </c>
      <c r="D69" t="s">
        <v>14</v>
      </c>
      <c r="E69">
        <v>1.1000000000000001</v>
      </c>
      <c r="F69" s="39" t="s">
        <v>101</v>
      </c>
      <c r="G69" s="57" t="s">
        <v>342</v>
      </c>
      <c r="J69" s="62"/>
      <c r="K69" s="34" t="str">
        <f t="shared" ref="K69:K70" si="65">IF(LEFT($E69,SEARCH(",",$E69,1)-1)="n","",IF(LEFT($E69,SEARCH(",",$E69,1)-1)="0","",LEFT($E69,SEARCH(",",$E69,1)-1)))</f>
        <v>1</v>
      </c>
      <c r="L69" s="34" t="str">
        <f t="shared" ref="L69:L70" si="66">IF(RIGHT($E69,SEARCH(",",$E69,1)-1)="n","",IF(RIGHT($E69,SEARCH(",",$E69,1)-1)="0","",RIGHT($E69,SEARCH(",",$E69,1)-1)))</f>
        <v>1</v>
      </c>
      <c r="M69" s="35" t="str">
        <f>IF(IFERROR(VLOOKUP($F69,Catalogue!$A$2:$A$40,1,0),0) &lt;&gt; 0,"sh:Literal","sh:IRI")</f>
        <v>sh:Literal</v>
      </c>
      <c r="N69" s="34" t="str">
        <f t="shared" ref="N69:N70" si="67">IF(M69="sh:Literal",F69,"")</f>
        <v>xsd:string</v>
      </c>
      <c r="O69" s="34"/>
      <c r="P69" s="34" t="str">
        <f t="shared" ref="P69:P70" si="68">IF($M69&lt;&gt;"sh:IRI","",IF(IFERROR(SEARCH(",",$F69)-1,0)=0,"","1"))</f>
        <v/>
      </c>
      <c r="Y69" s="63"/>
    </row>
    <row r="70" spans="1:25" s="59" customFormat="1" ht="15" x14ac:dyDescent="0.5">
      <c r="A70" s="33" t="str">
        <f t="shared" si="64"/>
        <v>mus:P70</v>
      </c>
      <c r="C70" t="s">
        <v>341</v>
      </c>
      <c r="D70" t="s">
        <v>358</v>
      </c>
      <c r="E70">
        <v>1.1000000000000001</v>
      </c>
      <c r="F70" t="s">
        <v>359</v>
      </c>
      <c r="G70" s="57" t="s">
        <v>360</v>
      </c>
      <c r="J70" s="62"/>
      <c r="K70" s="34" t="str">
        <f t="shared" si="65"/>
        <v>1</v>
      </c>
      <c r="L70" s="34" t="str">
        <f t="shared" si="66"/>
        <v>1</v>
      </c>
      <c r="M70" s="35" t="str">
        <f>IF(IFERROR(VLOOKUP($F70,Catalogue!$A$2:$A$40,1,0),0) &lt;&gt; 0,"sh:Literal","sh:IRI")</f>
        <v>sh:IRI</v>
      </c>
      <c r="N70" s="35" t="str">
        <f t="shared" si="67"/>
        <v/>
      </c>
      <c r="O70" s="35" t="str">
        <f t="shared" ref="O70" si="69">IF($M70&lt;&gt;"sh:IRI","",$F70)</f>
        <v>ecrm:E55_Type</v>
      </c>
      <c r="P70" s="36" t="str">
        <f t="shared" si="68"/>
        <v/>
      </c>
      <c r="Y70" s="63"/>
    </row>
    <row r="71" spans="1:25" s="59" customFormat="1" ht="15" x14ac:dyDescent="0.5">
      <c r="F71" s="60"/>
      <c r="G71" s="61"/>
      <c r="J71" s="62"/>
      <c r="P71" s="62"/>
      <c r="Y71" s="63"/>
    </row>
    <row r="72" spans="1:25" s="30" customFormat="1" ht="15" x14ac:dyDescent="0.5">
      <c r="A72" s="30" t="s">
        <v>355</v>
      </c>
      <c r="F72" s="42"/>
      <c r="G72" s="51"/>
      <c r="J72" s="31"/>
      <c r="P72" s="31"/>
      <c r="Y72" s="32"/>
    </row>
    <row r="73" spans="1:25" s="82" customFormat="1" x14ac:dyDescent="0.5">
      <c r="A73" s="81" t="str">
        <f>CONCATENATE("mus:P",ROW(A73))</f>
        <v>mus:P73</v>
      </c>
      <c r="C73" s="84" t="s">
        <v>333</v>
      </c>
      <c r="D73" s="82" t="s">
        <v>356</v>
      </c>
      <c r="E73" s="83">
        <v>1.1000000000000001</v>
      </c>
      <c r="F73" s="84" t="s">
        <v>357</v>
      </c>
      <c r="G73" s="57" t="s">
        <v>331</v>
      </c>
      <c r="H73" s="83"/>
      <c r="I73" s="83"/>
      <c r="J73" s="85"/>
      <c r="K73" s="86" t="str">
        <f t="shared" ref="K73" si="70">IF(LEFT($E73,SEARCH(",",$E73,1)-1)="n","",IF(LEFT($E73,SEARCH(",",$E73,1)-1)="0","",LEFT($E73,SEARCH(",",$E73,1)-1)))</f>
        <v>1</v>
      </c>
      <c r="L73" s="86" t="str">
        <f t="shared" ref="L73" si="71">IF(RIGHT($E73,SEARCH(",",$E73,1)-1)="n","",IF(RIGHT($E73,SEARCH(",",$E73,1)-1)="0","",RIGHT($E73,SEARCH(",",$E73,1)-1)))</f>
        <v>1</v>
      </c>
      <c r="M73" s="87" t="str">
        <f>IF(IFERROR(VLOOKUP($F73,Catalogue!$A$2:$A$40,1,0),0) &lt;&gt; 0,"sh:Literal","sh:IRI")</f>
        <v>sh:Literal</v>
      </c>
      <c r="N73" s="86" t="str">
        <f t="shared" ref="N73" si="72">IF(M73="sh:Literal",F73,"")</f>
        <v>xsd:gYear</v>
      </c>
      <c r="O73" s="86"/>
      <c r="P73" s="86" t="str">
        <f t="shared" ref="P73" si="73">IF($M73&lt;&gt;"sh:IRI","",IF(IFERROR(SEARCH(",",$F73)-1,0)=0,"","1"))</f>
        <v/>
      </c>
      <c r="Y73" s="83"/>
    </row>
    <row r="75" spans="1:25" s="30" customFormat="1" ht="15" x14ac:dyDescent="0.5">
      <c r="A75" s="30" t="s">
        <v>361</v>
      </c>
      <c r="F75" s="42"/>
      <c r="G75" s="51"/>
      <c r="J75" s="31"/>
      <c r="P75" s="31"/>
      <c r="Y75" s="32"/>
    </row>
    <row r="76" spans="1:25" s="59" customFormat="1" ht="15" x14ac:dyDescent="0.5">
      <c r="A76" s="33" t="str">
        <f>CONCATENATE("mus:P",ROW(A76))</f>
        <v>mus:P76</v>
      </c>
      <c r="C76" t="s">
        <v>359</v>
      </c>
      <c r="D76" t="s">
        <v>14</v>
      </c>
      <c r="E76">
        <v>1.1000000000000001</v>
      </c>
      <c r="F76" s="39" t="s">
        <v>101</v>
      </c>
      <c r="G76" s="57" t="s">
        <v>362</v>
      </c>
      <c r="J76" s="62"/>
      <c r="K76" s="34" t="str">
        <f t="shared" ref="K76" si="74">IF(LEFT($E76,SEARCH(",",$E76,1)-1)="n","",IF(LEFT($E76,SEARCH(",",$E76,1)-1)="0","",LEFT($E76,SEARCH(",",$E76,1)-1)))</f>
        <v>1</v>
      </c>
      <c r="L76" s="34" t="str">
        <f t="shared" ref="L76" si="75">IF(RIGHT($E76,SEARCH(",",$E76,1)-1)="n","",IF(RIGHT($E76,SEARCH(",",$E76,1)-1)="0","",RIGHT($E76,SEARCH(",",$E76,1)-1)))</f>
        <v>1</v>
      </c>
      <c r="M76" s="35" t="str">
        <f>IF(IFERROR(VLOOKUP($F76,Catalogue!$A$2:$A$40,1,0),0) &lt;&gt; 0,"sh:Literal","sh:IRI")</f>
        <v>sh:Literal</v>
      </c>
      <c r="N76" s="34" t="str">
        <f t="shared" ref="N76" si="76">IF(M76="sh:Literal",F76,"")</f>
        <v>xsd:string</v>
      </c>
      <c r="O76" s="34"/>
      <c r="P76" s="34" t="str">
        <f t="shared" ref="P76" si="77">IF($M76&lt;&gt;"sh:IRI","",IF(IFERROR(SEARCH(",",$F76)-1,0)=0,"","1"))</f>
        <v/>
      </c>
      <c r="Y76" s="63"/>
    </row>
  </sheetData>
  <mergeCells count="1">
    <mergeCell ref="B1:C1"/>
  </mergeCells>
  <phoneticPr fontId="36" type="noConversion"/>
  <hyperlinks>
    <hyperlink ref="G7" r:id="rId1"/>
    <hyperlink ref="B1" r:id="rId2"/>
    <hyperlink ref="G42" r:id="rId3" location="U90_foresees_creation_or_performance_mode" display="https://data.doremus.org/ontology/ - U90_foresees_creation_or_performance_mode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4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zoomScale="95" zoomScaleNormal="95" workbookViewId="0">
      <selection activeCell="A18" sqref="A18"/>
    </sheetView>
  </sheetViews>
  <sheetFormatPr baseColWidth="10" defaultColWidth="10.6796875" defaultRowHeight="12.5" x14ac:dyDescent="0.5"/>
  <cols>
    <col min="1" max="1" width="18.86328125" customWidth="1"/>
    <col min="5" max="5" width="20.31640625" bestFit="1" customWidth="1"/>
  </cols>
  <sheetData>
    <row r="1" spans="1:5" x14ac:dyDescent="0.5">
      <c r="A1" s="38" t="s">
        <v>105</v>
      </c>
      <c r="E1" s="38" t="s">
        <v>106</v>
      </c>
    </row>
    <row r="2" spans="1:5" x14ac:dyDescent="0.5">
      <c r="A2" s="37" t="s">
        <v>107</v>
      </c>
      <c r="E2" t="s">
        <v>108</v>
      </c>
    </row>
    <row r="3" spans="1:5" x14ac:dyDescent="0.5">
      <c r="A3" s="37" t="s">
        <v>109</v>
      </c>
      <c r="E3" t="s">
        <v>110</v>
      </c>
    </row>
    <row r="4" spans="1:5" x14ac:dyDescent="0.5">
      <c r="A4" t="s">
        <v>111</v>
      </c>
      <c r="E4" t="s">
        <v>112</v>
      </c>
    </row>
    <row r="5" spans="1:5" x14ac:dyDescent="0.5">
      <c r="A5" t="s">
        <v>113</v>
      </c>
      <c r="E5" t="s">
        <v>114</v>
      </c>
    </row>
    <row r="6" spans="1:5" x14ac:dyDescent="0.5">
      <c r="A6" t="s">
        <v>115</v>
      </c>
      <c r="E6" t="s">
        <v>116</v>
      </c>
    </row>
    <row r="7" spans="1:5" x14ac:dyDescent="0.5">
      <c r="A7" t="s">
        <v>117</v>
      </c>
      <c r="E7" t="s">
        <v>118</v>
      </c>
    </row>
    <row r="8" spans="1:5" x14ac:dyDescent="0.5">
      <c r="A8" t="s">
        <v>119</v>
      </c>
      <c r="E8" t="s">
        <v>120</v>
      </c>
    </row>
    <row r="9" spans="1:5" x14ac:dyDescent="0.5">
      <c r="A9" t="s">
        <v>121</v>
      </c>
      <c r="E9" t="s">
        <v>122</v>
      </c>
    </row>
    <row r="10" spans="1:5" x14ac:dyDescent="0.5">
      <c r="A10" t="s">
        <v>123</v>
      </c>
      <c r="E10" t="s">
        <v>124</v>
      </c>
    </row>
    <row r="11" spans="1:5" x14ac:dyDescent="0.5">
      <c r="A11" t="s">
        <v>100</v>
      </c>
      <c r="E11" t="s">
        <v>125</v>
      </c>
    </row>
    <row r="12" spans="1:5" x14ac:dyDescent="0.5">
      <c r="A12" t="s">
        <v>126</v>
      </c>
      <c r="E12" t="s">
        <v>127</v>
      </c>
    </row>
    <row r="13" spans="1:5" x14ac:dyDescent="0.5">
      <c r="A13" t="s">
        <v>128</v>
      </c>
      <c r="E13" t="s">
        <v>129</v>
      </c>
    </row>
    <row r="14" spans="1:5" x14ac:dyDescent="0.5">
      <c r="A14" t="s">
        <v>130</v>
      </c>
      <c r="E14" t="s">
        <v>131</v>
      </c>
    </row>
    <row r="15" spans="1:5" x14ac:dyDescent="0.5">
      <c r="A15" t="s">
        <v>132</v>
      </c>
      <c r="E15" t="s">
        <v>133</v>
      </c>
    </row>
    <row r="16" spans="1:5" x14ac:dyDescent="0.5">
      <c r="A16" t="s">
        <v>134</v>
      </c>
      <c r="E16" t="s">
        <v>135</v>
      </c>
    </row>
    <row r="17" spans="1:5" x14ac:dyDescent="0.5">
      <c r="A17" t="s">
        <v>136</v>
      </c>
      <c r="E17" t="s">
        <v>137</v>
      </c>
    </row>
    <row r="18" spans="1:5" x14ac:dyDescent="0.5">
      <c r="A18" t="s">
        <v>138</v>
      </c>
      <c r="E18" t="s">
        <v>139</v>
      </c>
    </row>
    <row r="19" spans="1:5" x14ac:dyDescent="0.5">
      <c r="A19" t="s">
        <v>140</v>
      </c>
      <c r="E19" t="s">
        <v>141</v>
      </c>
    </row>
    <row r="20" spans="1:5" x14ac:dyDescent="0.5">
      <c r="A20" t="s">
        <v>104</v>
      </c>
      <c r="E20" t="s">
        <v>142</v>
      </c>
    </row>
    <row r="21" spans="1:5" x14ac:dyDescent="0.5">
      <c r="A21" t="s">
        <v>143</v>
      </c>
      <c r="E21" t="s">
        <v>144</v>
      </c>
    </row>
    <row r="22" spans="1:5" x14ac:dyDescent="0.5">
      <c r="A22" t="s">
        <v>145</v>
      </c>
      <c r="E22" t="s">
        <v>146</v>
      </c>
    </row>
    <row r="23" spans="1:5" x14ac:dyDescent="0.5">
      <c r="A23" t="s">
        <v>147</v>
      </c>
      <c r="E23" t="s">
        <v>148</v>
      </c>
    </row>
    <row r="24" spans="1:5" x14ac:dyDescent="0.5">
      <c r="A24" t="s">
        <v>149</v>
      </c>
      <c r="E24" t="s">
        <v>150</v>
      </c>
    </row>
    <row r="25" spans="1:5" x14ac:dyDescent="0.5">
      <c r="A25" t="s">
        <v>151</v>
      </c>
      <c r="E25" t="s">
        <v>152</v>
      </c>
    </row>
    <row r="26" spans="1:5" x14ac:dyDescent="0.5">
      <c r="A26" t="s">
        <v>153</v>
      </c>
      <c r="E26" t="s">
        <v>154</v>
      </c>
    </row>
    <row r="27" spans="1:5" x14ac:dyDescent="0.5">
      <c r="A27" t="s">
        <v>155</v>
      </c>
      <c r="E27" t="s">
        <v>156</v>
      </c>
    </row>
    <row r="28" spans="1:5" x14ac:dyDescent="0.5">
      <c r="A28" t="s">
        <v>157</v>
      </c>
      <c r="E28" t="s">
        <v>158</v>
      </c>
    </row>
    <row r="29" spans="1:5" x14ac:dyDescent="0.5">
      <c r="A29" t="s">
        <v>159</v>
      </c>
      <c r="E29" t="s">
        <v>160</v>
      </c>
    </row>
    <row r="30" spans="1:5" x14ac:dyDescent="0.5">
      <c r="A30" t="s">
        <v>101</v>
      </c>
      <c r="E30" t="s">
        <v>161</v>
      </c>
    </row>
    <row r="31" spans="1:5" x14ac:dyDescent="0.5">
      <c r="A31" t="s">
        <v>162</v>
      </c>
      <c r="E31" t="s">
        <v>163</v>
      </c>
    </row>
    <row r="32" spans="1:5" x14ac:dyDescent="0.5">
      <c r="A32" t="s">
        <v>164</v>
      </c>
      <c r="E32" t="s">
        <v>165</v>
      </c>
    </row>
    <row r="33" spans="1:5" x14ac:dyDescent="0.5">
      <c r="A33" t="s">
        <v>166</v>
      </c>
      <c r="E33" t="s">
        <v>167</v>
      </c>
    </row>
    <row r="34" spans="1:5" x14ac:dyDescent="0.5">
      <c r="A34" t="s">
        <v>168</v>
      </c>
      <c r="E34" t="s">
        <v>169</v>
      </c>
    </row>
    <row r="35" spans="1:5" x14ac:dyDescent="0.5">
      <c r="A35" t="s">
        <v>170</v>
      </c>
      <c r="E35" t="s">
        <v>171</v>
      </c>
    </row>
    <row r="36" spans="1:5" x14ac:dyDescent="0.5">
      <c r="A36" t="s">
        <v>102</v>
      </c>
      <c r="E36" t="s">
        <v>172</v>
      </c>
    </row>
    <row r="37" spans="1:5" x14ac:dyDescent="0.5">
      <c r="A37" t="s">
        <v>357</v>
      </c>
      <c r="E37" t="s">
        <v>173</v>
      </c>
    </row>
    <row r="38" spans="1:5" x14ac:dyDescent="0.5">
      <c r="E38" t="s">
        <v>174</v>
      </c>
    </row>
    <row r="39" spans="1:5" x14ac:dyDescent="0.5">
      <c r="E39" t="s">
        <v>175</v>
      </c>
    </row>
    <row r="40" spans="1:5" x14ac:dyDescent="0.5">
      <c r="E40" t="s">
        <v>176</v>
      </c>
    </row>
    <row r="41" spans="1:5" x14ac:dyDescent="0.5">
      <c r="E41" t="s">
        <v>177</v>
      </c>
    </row>
    <row r="42" spans="1:5" x14ac:dyDescent="0.5">
      <c r="E42" t="s">
        <v>178</v>
      </c>
    </row>
    <row r="43" spans="1:5" x14ac:dyDescent="0.5">
      <c r="E43" t="s">
        <v>179</v>
      </c>
    </row>
    <row r="44" spans="1:5" x14ac:dyDescent="0.5">
      <c r="E44" t="s">
        <v>180</v>
      </c>
    </row>
    <row r="45" spans="1:5" x14ac:dyDescent="0.5">
      <c r="E45" t="s">
        <v>181</v>
      </c>
    </row>
    <row r="46" spans="1:5" x14ac:dyDescent="0.5">
      <c r="E46" t="s">
        <v>182</v>
      </c>
    </row>
    <row r="47" spans="1:5" x14ac:dyDescent="0.5">
      <c r="E47" t="s">
        <v>183</v>
      </c>
    </row>
    <row r="48" spans="1:5" x14ac:dyDescent="0.5">
      <c r="E48" t="s">
        <v>184</v>
      </c>
    </row>
    <row r="49" spans="5:5" x14ac:dyDescent="0.5">
      <c r="E49" t="s">
        <v>185</v>
      </c>
    </row>
    <row r="50" spans="5:5" x14ac:dyDescent="0.5">
      <c r="E50" t="s">
        <v>186</v>
      </c>
    </row>
    <row r="51" spans="5:5" x14ac:dyDescent="0.5">
      <c r="E51" t="s">
        <v>187</v>
      </c>
    </row>
    <row r="52" spans="5:5" x14ac:dyDescent="0.5">
      <c r="E52" t="s">
        <v>188</v>
      </c>
    </row>
    <row r="53" spans="5:5" x14ac:dyDescent="0.5">
      <c r="E53" t="s">
        <v>189</v>
      </c>
    </row>
    <row r="54" spans="5:5" x14ac:dyDescent="0.5">
      <c r="E54" t="s">
        <v>190</v>
      </c>
    </row>
    <row r="55" spans="5:5" x14ac:dyDescent="0.5">
      <c r="E55" t="s">
        <v>191</v>
      </c>
    </row>
    <row r="56" spans="5:5" x14ac:dyDescent="0.5">
      <c r="E56" t="s">
        <v>49</v>
      </c>
    </row>
    <row r="57" spans="5:5" x14ac:dyDescent="0.5">
      <c r="E57" t="s">
        <v>192</v>
      </c>
    </row>
    <row r="58" spans="5:5" x14ac:dyDescent="0.5">
      <c r="E58" t="s">
        <v>193</v>
      </c>
    </row>
    <row r="59" spans="5:5" x14ac:dyDescent="0.5">
      <c r="E59" t="s">
        <v>194</v>
      </c>
    </row>
    <row r="60" spans="5:5" x14ac:dyDescent="0.5">
      <c r="E60" t="s">
        <v>195</v>
      </c>
    </row>
    <row r="61" spans="5:5" x14ac:dyDescent="0.5">
      <c r="E61" t="s">
        <v>196</v>
      </c>
    </row>
    <row r="62" spans="5:5" x14ac:dyDescent="0.5">
      <c r="E62" t="s">
        <v>197</v>
      </c>
    </row>
    <row r="63" spans="5:5" x14ac:dyDescent="0.5">
      <c r="E63" t="s">
        <v>198</v>
      </c>
    </row>
    <row r="64" spans="5:5" x14ac:dyDescent="0.5">
      <c r="E64" t="s">
        <v>199</v>
      </c>
    </row>
    <row r="65" spans="5:5" x14ac:dyDescent="0.5">
      <c r="E65" t="s">
        <v>200</v>
      </c>
    </row>
    <row r="66" spans="5:5" x14ac:dyDescent="0.5">
      <c r="E66" t="s">
        <v>201</v>
      </c>
    </row>
    <row r="67" spans="5:5" x14ac:dyDescent="0.5">
      <c r="E67" t="s">
        <v>202</v>
      </c>
    </row>
    <row r="68" spans="5:5" x14ac:dyDescent="0.5">
      <c r="E68" t="s">
        <v>203</v>
      </c>
    </row>
    <row r="69" spans="5:5" x14ac:dyDescent="0.5">
      <c r="E69" t="s">
        <v>204</v>
      </c>
    </row>
    <row r="70" spans="5:5" x14ac:dyDescent="0.5">
      <c r="E70" t="s">
        <v>205</v>
      </c>
    </row>
    <row r="71" spans="5:5" x14ac:dyDescent="0.5">
      <c r="E71" t="s">
        <v>206</v>
      </c>
    </row>
    <row r="72" spans="5:5" x14ac:dyDescent="0.5">
      <c r="E72" t="s">
        <v>207</v>
      </c>
    </row>
    <row r="73" spans="5:5" x14ac:dyDescent="0.5">
      <c r="E73" t="s">
        <v>208</v>
      </c>
    </row>
    <row r="74" spans="5:5" x14ac:dyDescent="0.5">
      <c r="E74" t="s">
        <v>209</v>
      </c>
    </row>
    <row r="75" spans="5:5" x14ac:dyDescent="0.5">
      <c r="E75" t="s">
        <v>210</v>
      </c>
    </row>
    <row r="76" spans="5:5" x14ac:dyDescent="0.5">
      <c r="E76" t="s">
        <v>211</v>
      </c>
    </row>
    <row r="77" spans="5:5" x14ac:dyDescent="0.5">
      <c r="E77" t="s">
        <v>212</v>
      </c>
    </row>
    <row r="78" spans="5:5" x14ac:dyDescent="0.5">
      <c r="E78" t="s">
        <v>213</v>
      </c>
    </row>
    <row r="79" spans="5:5" x14ac:dyDescent="0.5">
      <c r="E79" t="s">
        <v>214</v>
      </c>
    </row>
    <row r="80" spans="5:5" x14ac:dyDescent="0.5">
      <c r="E80" t="s">
        <v>215</v>
      </c>
    </row>
    <row r="81" spans="5:5" x14ac:dyDescent="0.5">
      <c r="E81" t="s">
        <v>216</v>
      </c>
    </row>
    <row r="82" spans="5:5" x14ac:dyDescent="0.5">
      <c r="E82" t="s">
        <v>217</v>
      </c>
    </row>
    <row r="83" spans="5:5" x14ac:dyDescent="0.5">
      <c r="E83" t="s">
        <v>218</v>
      </c>
    </row>
    <row r="84" spans="5:5" x14ac:dyDescent="0.5">
      <c r="E84" t="s">
        <v>219</v>
      </c>
    </row>
    <row r="85" spans="5:5" x14ac:dyDescent="0.5">
      <c r="E85" t="s">
        <v>220</v>
      </c>
    </row>
    <row r="86" spans="5:5" x14ac:dyDescent="0.5">
      <c r="E86" t="s">
        <v>221</v>
      </c>
    </row>
    <row r="87" spans="5:5" x14ac:dyDescent="0.5">
      <c r="E87" t="s">
        <v>222</v>
      </c>
    </row>
    <row r="88" spans="5:5" x14ac:dyDescent="0.5">
      <c r="E88" t="s">
        <v>223</v>
      </c>
    </row>
    <row r="89" spans="5:5" x14ac:dyDescent="0.5">
      <c r="E89" t="s">
        <v>224</v>
      </c>
    </row>
    <row r="90" spans="5:5" x14ac:dyDescent="0.5">
      <c r="E90" t="s">
        <v>225</v>
      </c>
    </row>
    <row r="91" spans="5:5" x14ac:dyDescent="0.5">
      <c r="E91" t="s">
        <v>226</v>
      </c>
    </row>
    <row r="92" spans="5:5" x14ac:dyDescent="0.5">
      <c r="E92" t="s">
        <v>227</v>
      </c>
    </row>
    <row r="93" spans="5:5" x14ac:dyDescent="0.5">
      <c r="E93" t="s">
        <v>228</v>
      </c>
    </row>
    <row r="94" spans="5:5" x14ac:dyDescent="0.5">
      <c r="E94" t="s">
        <v>229</v>
      </c>
    </row>
    <row r="95" spans="5:5" x14ac:dyDescent="0.5">
      <c r="E95" t="s">
        <v>230</v>
      </c>
    </row>
    <row r="96" spans="5:5" x14ac:dyDescent="0.5">
      <c r="E96" t="s">
        <v>231</v>
      </c>
    </row>
    <row r="97" spans="5:5" x14ac:dyDescent="0.5">
      <c r="E97" t="s">
        <v>232</v>
      </c>
    </row>
    <row r="98" spans="5:5" x14ac:dyDescent="0.5">
      <c r="E98" t="s">
        <v>233</v>
      </c>
    </row>
    <row r="99" spans="5:5" x14ac:dyDescent="0.5">
      <c r="E99" t="s">
        <v>234</v>
      </c>
    </row>
    <row r="100" spans="5:5" x14ac:dyDescent="0.5">
      <c r="E100" t="s">
        <v>235</v>
      </c>
    </row>
    <row r="101" spans="5:5" x14ac:dyDescent="0.5">
      <c r="E101" t="s">
        <v>236</v>
      </c>
    </row>
    <row r="102" spans="5:5" x14ac:dyDescent="0.5">
      <c r="E102" t="s">
        <v>237</v>
      </c>
    </row>
    <row r="103" spans="5:5" x14ac:dyDescent="0.5">
      <c r="E103" t="s">
        <v>238</v>
      </c>
    </row>
    <row r="104" spans="5:5" x14ac:dyDescent="0.5">
      <c r="E104" t="s">
        <v>239</v>
      </c>
    </row>
    <row r="105" spans="5:5" x14ac:dyDescent="0.5">
      <c r="E105" t="s">
        <v>240</v>
      </c>
    </row>
    <row r="106" spans="5:5" x14ac:dyDescent="0.5">
      <c r="E106" t="s">
        <v>241</v>
      </c>
    </row>
    <row r="107" spans="5:5" x14ac:dyDescent="0.5">
      <c r="E107" t="s">
        <v>242</v>
      </c>
    </row>
    <row r="108" spans="5:5" x14ac:dyDescent="0.5">
      <c r="E108" t="s">
        <v>243</v>
      </c>
    </row>
    <row r="109" spans="5:5" x14ac:dyDescent="0.5">
      <c r="E109" t="s">
        <v>244</v>
      </c>
    </row>
    <row r="110" spans="5:5" x14ac:dyDescent="0.5">
      <c r="E110" t="s">
        <v>245</v>
      </c>
    </row>
    <row r="111" spans="5:5" x14ac:dyDescent="0.5">
      <c r="E111" t="s">
        <v>246</v>
      </c>
    </row>
    <row r="112" spans="5:5" x14ac:dyDescent="0.5">
      <c r="E112" t="s">
        <v>247</v>
      </c>
    </row>
    <row r="113" spans="5:5" x14ac:dyDescent="0.5">
      <c r="E113" t="s">
        <v>248</v>
      </c>
    </row>
    <row r="114" spans="5:5" x14ac:dyDescent="0.5">
      <c r="E114" t="s">
        <v>249</v>
      </c>
    </row>
    <row r="115" spans="5:5" x14ac:dyDescent="0.5">
      <c r="E115" t="s">
        <v>250</v>
      </c>
    </row>
    <row r="116" spans="5:5" x14ac:dyDescent="0.5">
      <c r="E116" t="s">
        <v>251</v>
      </c>
    </row>
    <row r="117" spans="5:5" x14ac:dyDescent="0.5">
      <c r="E117" t="s">
        <v>252</v>
      </c>
    </row>
    <row r="118" spans="5:5" x14ac:dyDescent="0.5">
      <c r="E118" t="s">
        <v>253</v>
      </c>
    </row>
    <row r="119" spans="5:5" x14ac:dyDescent="0.5">
      <c r="E119" t="s">
        <v>254</v>
      </c>
    </row>
    <row r="120" spans="5:5" x14ac:dyDescent="0.5">
      <c r="E120" t="s">
        <v>255</v>
      </c>
    </row>
    <row r="121" spans="5:5" x14ac:dyDescent="0.5">
      <c r="E121" t="s">
        <v>256</v>
      </c>
    </row>
    <row r="122" spans="5:5" x14ac:dyDescent="0.5">
      <c r="E122" t="s">
        <v>257</v>
      </c>
    </row>
    <row r="123" spans="5:5" x14ac:dyDescent="0.5">
      <c r="E123" t="s">
        <v>258</v>
      </c>
    </row>
    <row r="124" spans="5:5" x14ac:dyDescent="0.5">
      <c r="E124" t="s">
        <v>259</v>
      </c>
    </row>
    <row r="125" spans="5:5" x14ac:dyDescent="0.5">
      <c r="E125" t="s">
        <v>260</v>
      </c>
    </row>
    <row r="126" spans="5:5" x14ac:dyDescent="0.5">
      <c r="E126" t="s">
        <v>261</v>
      </c>
    </row>
    <row r="127" spans="5:5" x14ac:dyDescent="0.5">
      <c r="E127" t="s">
        <v>262</v>
      </c>
    </row>
    <row r="128" spans="5:5" x14ac:dyDescent="0.5">
      <c r="E128" t="s">
        <v>263</v>
      </c>
    </row>
    <row r="129" spans="5:5" x14ac:dyDescent="0.5">
      <c r="E129" t="s">
        <v>264</v>
      </c>
    </row>
    <row r="130" spans="5:5" x14ac:dyDescent="0.5">
      <c r="E130" t="s">
        <v>265</v>
      </c>
    </row>
    <row r="131" spans="5:5" x14ac:dyDescent="0.5">
      <c r="E131" t="s">
        <v>266</v>
      </c>
    </row>
    <row r="132" spans="5:5" x14ac:dyDescent="0.5">
      <c r="E132" t="s">
        <v>267</v>
      </c>
    </row>
    <row r="133" spans="5:5" x14ac:dyDescent="0.5">
      <c r="E133" t="s">
        <v>268</v>
      </c>
    </row>
    <row r="134" spans="5:5" x14ac:dyDescent="0.5">
      <c r="E134" t="s">
        <v>269</v>
      </c>
    </row>
    <row r="135" spans="5:5" x14ac:dyDescent="0.5">
      <c r="E135" t="s">
        <v>270</v>
      </c>
    </row>
    <row r="136" spans="5:5" x14ac:dyDescent="0.5">
      <c r="E136" t="s">
        <v>271</v>
      </c>
    </row>
    <row r="137" spans="5:5" x14ac:dyDescent="0.5">
      <c r="E137" t="s">
        <v>272</v>
      </c>
    </row>
    <row r="138" spans="5:5" x14ac:dyDescent="0.5">
      <c r="E138" t="s">
        <v>273</v>
      </c>
    </row>
    <row r="139" spans="5:5" x14ac:dyDescent="0.5">
      <c r="E139" t="s">
        <v>274</v>
      </c>
    </row>
    <row r="140" spans="5:5" x14ac:dyDescent="0.5">
      <c r="E140" t="s">
        <v>275</v>
      </c>
    </row>
    <row r="141" spans="5:5" x14ac:dyDescent="0.5">
      <c r="E141" t="s">
        <v>276</v>
      </c>
    </row>
    <row r="142" spans="5:5" x14ac:dyDescent="0.5">
      <c r="E142" t="s">
        <v>277</v>
      </c>
    </row>
    <row r="143" spans="5:5" x14ac:dyDescent="0.5">
      <c r="E143" t="s">
        <v>278</v>
      </c>
    </row>
    <row r="144" spans="5:5" x14ac:dyDescent="0.5">
      <c r="E144" t="s">
        <v>279</v>
      </c>
    </row>
    <row r="145" spans="5:5" x14ac:dyDescent="0.5">
      <c r="E145" t="s">
        <v>280</v>
      </c>
    </row>
    <row r="146" spans="5:5" x14ac:dyDescent="0.5">
      <c r="E146" t="s">
        <v>281</v>
      </c>
    </row>
    <row r="147" spans="5:5" x14ac:dyDescent="0.5">
      <c r="E147" t="s">
        <v>282</v>
      </c>
    </row>
    <row r="148" spans="5:5" x14ac:dyDescent="0.5">
      <c r="E148" t="s">
        <v>283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2A89CE11044785B41DB7D4384776" ma:contentTypeVersion="2" ma:contentTypeDescription="Create a new document." ma:contentTypeScope="" ma:versionID="4dcf3fa4ac8135cd66f91417748f5a35">
  <xsd:schema xmlns:xsd="http://www.w3.org/2001/XMLSchema" xmlns:xs="http://www.w3.org/2001/XMLSchema" xmlns:p="http://schemas.microsoft.com/office/2006/metadata/properties" xmlns:ns2="3849bf21-84b7-460b-82e9-cbf687250e11" xmlns:ns3="http://schemas.microsoft.com/sharepoint/v4" targetNamespace="http://schemas.microsoft.com/office/2006/metadata/properties" ma:root="true" ma:fieldsID="bd4cf0bcdf0f7913f17c8861fe3578f2" ns2:_="" ns3:_="">
    <xsd:import namespace="3849bf21-84b7-460b-82e9-cbf687250e1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9bf21-84b7-460b-82e9-cbf687250e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8339569E-3BB2-47E5-8109-9BF2F317B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9bf21-84b7-460b-82e9-cbf687250e1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31ECF-449E-4B82-AFA9-523E93438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427146-8234-4B33-88E8-C92564CE7E4C}">
  <ds:schemaRefs>
    <ds:schemaRef ds:uri="http://schemas.microsoft.com/office/2006/metadata/properties"/>
    <ds:schemaRef ds:uri="3849bf21-84b7-460b-82e9-cbf687250e11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prefixes</vt:lpstr>
      <vt:lpstr>classes</vt:lpstr>
      <vt:lpstr>properties</vt:lpstr>
      <vt:lpstr>Catalogue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FRANCART</cp:lastModifiedBy>
  <cp:revision>233</cp:revision>
  <dcterms:created xsi:type="dcterms:W3CDTF">2016-12-28T10:22:07Z</dcterms:created>
  <dcterms:modified xsi:type="dcterms:W3CDTF">2022-02-10T16:43:08Z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0x0101008CA02A89CE11044785B41DB7D4384776</vt:lpwstr>
  </property>
</Properties>
</file>