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5" windowHeight="8190" tabRatio="500" activeTab="1"/>
  </bookViews>
  <sheets>
    <sheet name="prefixes" sheetId="1" r:id="rId1"/>
    <sheet name="classes" sheetId="2" r:id="rId2"/>
    <sheet name="properties" sheetId="3" r:id="rId3"/>
    <sheet name="Catalogue" sheetId="4" r:id="rId4"/>
  </sheets>
  <definedNames>
    <definedName name="_xlnm._FilterDatabase" localSheetId="2">#REF!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50" i="3" l="1"/>
  <c r="M82" i="3" l="1"/>
  <c r="N82" i="3" s="1"/>
  <c r="L82" i="3"/>
  <c r="K82" i="3"/>
  <c r="M80" i="3"/>
  <c r="N80" i="3" s="1"/>
  <c r="L80" i="3"/>
  <c r="K80" i="3"/>
  <c r="M78" i="3"/>
  <c r="N78" i="3" s="1"/>
  <c r="L78" i="3"/>
  <c r="K78" i="3"/>
  <c r="M76" i="3"/>
  <c r="N76" i="3" s="1"/>
  <c r="L76" i="3"/>
  <c r="K76" i="3"/>
  <c r="A76" i="3"/>
  <c r="M74" i="3"/>
  <c r="Q74" i="3" s="1"/>
  <c r="L74" i="3"/>
  <c r="K74" i="3"/>
  <c r="A74" i="3"/>
  <c r="M73" i="3"/>
  <c r="Q73" i="3" s="1"/>
  <c r="L73" i="3"/>
  <c r="K73" i="3"/>
  <c r="A73" i="3"/>
  <c r="M71" i="3"/>
  <c r="Q71" i="3" s="1"/>
  <c r="L71" i="3"/>
  <c r="K71" i="3"/>
  <c r="A71" i="3"/>
  <c r="Q69" i="3"/>
  <c r="M69" i="3"/>
  <c r="O69" i="3" s="1"/>
  <c r="L69" i="3"/>
  <c r="K69" i="3"/>
  <c r="A69" i="3"/>
  <c r="M67" i="3"/>
  <c r="N67" i="3" s="1"/>
  <c r="L67" i="3"/>
  <c r="K67" i="3"/>
  <c r="A67" i="3"/>
  <c r="M65" i="3"/>
  <c r="Q65" i="3" s="1"/>
  <c r="L65" i="3"/>
  <c r="K65" i="3"/>
  <c r="A65" i="3"/>
  <c r="M63" i="3"/>
  <c r="O63" i="3" s="1"/>
  <c r="L63" i="3"/>
  <c r="K63" i="3"/>
  <c r="A63" i="3"/>
  <c r="M61" i="3"/>
  <c r="N61" i="3" s="1"/>
  <c r="L61" i="3"/>
  <c r="K61" i="3"/>
  <c r="A61" i="3"/>
  <c r="O59" i="3"/>
  <c r="M59" i="3"/>
  <c r="Q59" i="3" s="1"/>
  <c r="L59" i="3"/>
  <c r="K59" i="3"/>
  <c r="A59" i="3"/>
  <c r="M58" i="3"/>
  <c r="Q58" i="3" s="1"/>
  <c r="L58" i="3"/>
  <c r="A58" i="3"/>
  <c r="M57" i="3"/>
  <c r="O57" i="3" s="1"/>
  <c r="L57" i="3"/>
  <c r="K57" i="3"/>
  <c r="A57" i="3"/>
  <c r="Q56" i="3"/>
  <c r="M56" i="3"/>
  <c r="N56" i="3" s="1"/>
  <c r="L56" i="3"/>
  <c r="K56" i="3"/>
  <c r="A56" i="3"/>
  <c r="N55" i="3"/>
  <c r="M55" i="3"/>
  <c r="P55" i="3" s="1"/>
  <c r="L55" i="3"/>
  <c r="K55" i="3"/>
  <c r="A55" i="3"/>
  <c r="M54" i="3"/>
  <c r="Q54" i="3" s="1"/>
  <c r="L54" i="3"/>
  <c r="K54" i="3"/>
  <c r="A54" i="3"/>
  <c r="M53" i="3"/>
  <c r="P53" i="3" s="1"/>
  <c r="L53" i="3"/>
  <c r="K53" i="3"/>
  <c r="A53" i="3"/>
  <c r="M51" i="3"/>
  <c r="N51" i="3" s="1"/>
  <c r="L51" i="3"/>
  <c r="K51" i="3"/>
  <c r="A51" i="3"/>
  <c r="M50" i="3"/>
  <c r="N50" i="3" s="1"/>
  <c r="L50" i="3"/>
  <c r="A50" i="3"/>
  <c r="M48" i="3"/>
  <c r="Q48" i="3" s="1"/>
  <c r="L48" i="3"/>
  <c r="K48" i="3"/>
  <c r="A48" i="3"/>
  <c r="M47" i="3"/>
  <c r="O47" i="3" s="1"/>
  <c r="L47" i="3"/>
  <c r="K47" i="3"/>
  <c r="A47" i="3"/>
  <c r="M45" i="3"/>
  <c r="N45" i="3" s="1"/>
  <c r="L45" i="3"/>
  <c r="K45" i="3"/>
  <c r="A45" i="3"/>
  <c r="M44" i="3"/>
  <c r="Q44" i="3" s="1"/>
  <c r="L44" i="3"/>
  <c r="K44" i="3"/>
  <c r="A44" i="3"/>
  <c r="N43" i="3"/>
  <c r="M43" i="3"/>
  <c r="Q43" i="3" s="1"/>
  <c r="L43" i="3"/>
  <c r="K43" i="3"/>
  <c r="A43" i="3"/>
  <c r="M41" i="3"/>
  <c r="O41" i="3" s="1"/>
  <c r="L41" i="3"/>
  <c r="K41" i="3"/>
  <c r="A41" i="3"/>
  <c r="O40" i="3"/>
  <c r="M40" i="3"/>
  <c r="N40" i="3" s="1"/>
  <c r="L40" i="3"/>
  <c r="K40" i="3"/>
  <c r="A40" i="3"/>
  <c r="M39" i="3"/>
  <c r="Q39" i="3" s="1"/>
  <c r="L39" i="3"/>
  <c r="K39" i="3"/>
  <c r="A39" i="3"/>
  <c r="M38" i="3"/>
  <c r="Q38" i="3" s="1"/>
  <c r="L38" i="3"/>
  <c r="K38" i="3"/>
  <c r="A38" i="3"/>
  <c r="M37" i="3"/>
  <c r="O37" i="3" s="1"/>
  <c r="L37" i="3"/>
  <c r="K37" i="3"/>
  <c r="A37" i="3"/>
  <c r="M36" i="3"/>
  <c r="N36" i="3" s="1"/>
  <c r="L36" i="3"/>
  <c r="K36" i="3"/>
  <c r="A36" i="3"/>
  <c r="N35" i="3"/>
  <c r="M35" i="3"/>
  <c r="O35" i="3" s="1"/>
  <c r="L35" i="3"/>
  <c r="K35" i="3"/>
  <c r="A35" i="3"/>
  <c r="M34" i="3"/>
  <c r="O34" i="3" s="1"/>
  <c r="L34" i="3"/>
  <c r="K34" i="3"/>
  <c r="A34" i="3"/>
  <c r="M33" i="3"/>
  <c r="N33" i="3" s="1"/>
  <c r="L33" i="3"/>
  <c r="K33" i="3"/>
  <c r="A33" i="3"/>
  <c r="M32" i="3"/>
  <c r="Q32" i="3" s="1"/>
  <c r="L32" i="3"/>
  <c r="K32" i="3"/>
  <c r="A32" i="3"/>
  <c r="M31" i="3"/>
  <c r="Q31" i="3" s="1"/>
  <c r="L31" i="3"/>
  <c r="K31" i="3"/>
  <c r="A31" i="3"/>
  <c r="M30" i="3"/>
  <c r="O30" i="3" s="1"/>
  <c r="L30" i="3"/>
  <c r="K30" i="3"/>
  <c r="A30" i="3"/>
  <c r="Q29" i="3"/>
  <c r="O29" i="3"/>
  <c r="M29" i="3"/>
  <c r="N29" i="3" s="1"/>
  <c r="L29" i="3"/>
  <c r="K29" i="3"/>
  <c r="A29" i="3"/>
  <c r="M28" i="3"/>
  <c r="O28" i="3" s="1"/>
  <c r="L28" i="3"/>
  <c r="K28" i="3"/>
  <c r="A28" i="3"/>
  <c r="M27" i="3"/>
  <c r="Q27" i="3" s="1"/>
  <c r="L27" i="3"/>
  <c r="K27" i="3"/>
  <c r="A27" i="3"/>
  <c r="Q25" i="3"/>
  <c r="M25" i="3"/>
  <c r="O25" i="3" s="1"/>
  <c r="L25" i="3"/>
  <c r="K25" i="3"/>
  <c r="A25" i="3"/>
  <c r="M24" i="3"/>
  <c r="N24" i="3" s="1"/>
  <c r="L24" i="3"/>
  <c r="K24" i="3"/>
  <c r="A24" i="3"/>
  <c r="M23" i="3"/>
  <c r="Q23" i="3" s="1"/>
  <c r="L23" i="3"/>
  <c r="K23" i="3"/>
  <c r="A23" i="3"/>
  <c r="M22" i="3"/>
  <c r="Q22" i="3" s="1"/>
  <c r="L22" i="3"/>
  <c r="K22" i="3"/>
  <c r="A22" i="3"/>
  <c r="M21" i="3"/>
  <c r="O21" i="3" s="1"/>
  <c r="L21" i="3"/>
  <c r="K21" i="3"/>
  <c r="A21" i="3"/>
  <c r="Q20" i="3"/>
  <c r="O20" i="3"/>
  <c r="M20" i="3"/>
  <c r="N20" i="3" s="1"/>
  <c r="L20" i="3"/>
  <c r="K20" i="3"/>
  <c r="A20" i="3"/>
  <c r="M19" i="3"/>
  <c r="O19" i="3" s="1"/>
  <c r="L19" i="3"/>
  <c r="K19" i="3"/>
  <c r="A19" i="3"/>
  <c r="M18" i="3"/>
  <c r="Q18" i="3" s="1"/>
  <c r="L18" i="3"/>
  <c r="K18" i="3"/>
  <c r="A18" i="3"/>
  <c r="M17" i="3"/>
  <c r="O17" i="3" s="1"/>
  <c r="L17" i="3"/>
  <c r="K17" i="3"/>
  <c r="A17" i="3"/>
  <c r="M16" i="3"/>
  <c r="N16" i="3" s="1"/>
  <c r="L16" i="3"/>
  <c r="K16" i="3"/>
  <c r="A16" i="3"/>
  <c r="M15" i="3"/>
  <c r="Q15" i="3" s="1"/>
  <c r="L15" i="3"/>
  <c r="K15" i="3"/>
  <c r="A15" i="3"/>
  <c r="M14" i="3"/>
  <c r="Q14" i="3" s="1"/>
  <c r="L14" i="3"/>
  <c r="K14" i="3"/>
  <c r="A14" i="3"/>
  <c r="M13" i="3"/>
  <c r="O13" i="3" s="1"/>
  <c r="L13" i="3"/>
  <c r="K13" i="3"/>
  <c r="A13" i="3"/>
  <c r="M12" i="3"/>
  <c r="N12" i="3" s="1"/>
  <c r="L12" i="3"/>
  <c r="K12" i="3"/>
  <c r="A12" i="3"/>
  <c r="M11" i="3"/>
  <c r="N11" i="3" s="1"/>
  <c r="L11" i="3"/>
  <c r="K11" i="3"/>
  <c r="A11" i="3"/>
  <c r="M10" i="3"/>
  <c r="Q10" i="3" s="1"/>
  <c r="L10" i="3"/>
  <c r="K10" i="3"/>
  <c r="A10" i="3"/>
  <c r="M9" i="3"/>
  <c r="O9" i="3" s="1"/>
  <c r="L9" i="3"/>
  <c r="K9" i="3"/>
  <c r="A9" i="3"/>
  <c r="O11" i="3" l="1"/>
  <c r="Q35" i="3"/>
  <c r="O43" i="3"/>
  <c r="Q55" i="3"/>
  <c r="Q11" i="3"/>
  <c r="N15" i="3"/>
  <c r="Q30" i="3"/>
  <c r="O51" i="3"/>
  <c r="O76" i="3"/>
  <c r="N19" i="3"/>
  <c r="Q63" i="3"/>
  <c r="Q19" i="3"/>
  <c r="O67" i="3"/>
  <c r="Q36" i="3"/>
  <c r="N44" i="3"/>
  <c r="O50" i="3"/>
  <c r="O61" i="3"/>
  <c r="N18" i="3"/>
  <c r="O24" i="3"/>
  <c r="N28" i="3"/>
  <c r="Q34" i="3"/>
  <c r="O45" i="3"/>
  <c r="Q50" i="3"/>
  <c r="P54" i="3"/>
  <c r="Q45" i="3"/>
  <c r="O12" i="3"/>
  <c r="N27" i="3"/>
  <c r="Q28" i="3"/>
  <c r="Q37" i="3"/>
  <c r="O44" i="3"/>
  <c r="N53" i="3"/>
  <c r="Q57" i="3"/>
  <c r="N59" i="3"/>
  <c r="Q67" i="3"/>
  <c r="Q9" i="3"/>
  <c r="Q21" i="3"/>
  <c r="Q12" i="3"/>
  <c r="Q17" i="3"/>
  <c r="N23" i="3"/>
  <c r="O27" i="3"/>
  <c r="O33" i="3"/>
  <c r="N39" i="3"/>
  <c r="Q53" i="3"/>
  <c r="Q13" i="3"/>
  <c r="O36" i="3"/>
  <c r="O39" i="3"/>
  <c r="O56" i="3"/>
  <c r="O65" i="3"/>
  <c r="N74" i="3"/>
  <c r="O16" i="3"/>
  <c r="N32" i="3"/>
  <c r="Q41" i="3"/>
  <c r="Q47" i="3"/>
  <c r="N63" i="3"/>
  <c r="N14" i="3"/>
  <c r="O15" i="3"/>
  <c r="Q16" i="3"/>
  <c r="N22" i="3"/>
  <c r="O23" i="3"/>
  <c r="Q24" i="3"/>
  <c r="N31" i="3"/>
  <c r="O32" i="3"/>
  <c r="Q33" i="3"/>
  <c r="N38" i="3"/>
  <c r="Q40" i="3"/>
  <c r="N48" i="3"/>
  <c r="Q51" i="3"/>
  <c r="N58" i="3"/>
  <c r="Q61" i="3"/>
  <c r="N73" i="3"/>
  <c r="O74" i="3"/>
  <c r="Q76" i="3"/>
  <c r="N13" i="3"/>
  <c r="O14" i="3"/>
  <c r="N21" i="3"/>
  <c r="O22" i="3"/>
  <c r="N30" i="3"/>
  <c r="O31" i="3"/>
  <c r="N37" i="3"/>
  <c r="O38" i="3"/>
  <c r="N47" i="3"/>
  <c r="O48" i="3"/>
  <c r="N57" i="3"/>
  <c r="O58" i="3"/>
  <c r="N71" i="3"/>
  <c r="O73" i="3"/>
  <c r="N69" i="3"/>
  <c r="O71" i="3"/>
  <c r="N54" i="3"/>
  <c r="N65" i="3"/>
  <c r="N10" i="3"/>
  <c r="N17" i="3"/>
  <c r="O18" i="3"/>
  <c r="N25" i="3"/>
  <c r="N34" i="3"/>
  <c r="N41" i="3"/>
  <c r="N9" i="3"/>
  <c r="O10" i="3"/>
</calcChain>
</file>

<file path=xl/sharedStrings.xml><?xml version="1.0" encoding="utf-8"?>
<sst xmlns="http://schemas.openxmlformats.org/spreadsheetml/2006/main" count="704" uniqueCount="418">
  <si>
    <t>PREFIX</t>
  </si>
  <si>
    <t>owl</t>
  </si>
  <si>
    <t>http://www.w3.org/2002/07/owl#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</si>
  <si>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</si>
  <si>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</si>
  <si>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</si>
  <si>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</si>
  <si>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</si>
  <si>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</si>
  <si>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shacl-play</t>
  </si>
  <si>
    <t>https://shacl-play.sparna.fr/ontology#</t>
  </si>
  <si>
    <t>mus</t>
  </si>
  <si>
    <t>http://data.doremus.org/ontology#</t>
  </si>
  <si>
    <t>efrbroo</t>
  </si>
  <si>
    <t>http://erlangen-crm.org/efrbroo/</t>
  </si>
  <si>
    <t>ecrm</t>
  </si>
  <si>
    <t>http://erlangen-crm.org/current/</t>
  </si>
  <si>
    <t>philhar</t>
  </si>
  <si>
    <t>http://data.philharmoniedeparis.fr/ontology/partitions#</t>
  </si>
  <si>
    <t>philharshapes</t>
  </si>
  <si>
    <t>http://data.philharmoniedeparis.fr/shapes/partitions#</t>
  </si>
  <si>
    <t>Shapes URI</t>
  </si>
  <si>
    <t>http://data.doremus.org/shapes/mus</t>
  </si>
  <si>
    <t>rdf:type</t>
  </si>
  <si>
    <t>owl:Ontology</t>
  </si>
  <si>
    <t>rdfs:label</t>
  </si>
  <si>
    <t>FRBR-EP Application Profile</t>
  </si>
  <si>
    <t>owl:versionInfo</t>
  </si>
  <si>
    <t>This sheet specifies the NodeShape with their targets, that is the sets of entities being validated</t>
  </si>
  <si>
    <t>NodeShape URI</t>
  </si>
  <si>
    <t>Type of Shape (always NodeShape)</t>
  </si>
  <si>
    <t>Set of entities validated by this Shape</t>
  </si>
  <si>
    <t>Textual description of the Shape</t>
  </si>
  <si>
    <t>Example URIs for the shape</t>
  </si>
  <si>
    <t>Type that the nodes controlled by this Shape must have (always sh:IRI)</t>
  </si>
  <si>
    <t>Regular expression that the nodes controlled by this Shape must follow</t>
  </si>
  <si>
    <t>Whether the shape operates in closed world</t>
  </si>
  <si>
    <t>Properties to ignore when testing for closed world constraint (a list, always containing rdf:type)</t>
  </si>
  <si>
    <t>Label for the Shape (French)</t>
  </si>
  <si>
    <t>Label for the Shape (English)</t>
  </si>
  <si>
    <t>Order in which Shape shall be printed</t>
  </si>
  <si>
    <t>Questions / Comments</t>
  </si>
  <si>
    <t>Version</t>
  </si>
  <si>
    <t>Color</t>
  </si>
  <si>
    <t>URI</t>
  </si>
  <si>
    <t>rdf:type(separator=",")</t>
  </si>
  <si>
    <t>sh:targetClass</t>
  </si>
  <si>
    <t>rdfs:comment@en</t>
  </si>
  <si>
    <t>skos:example^^xsd:string</t>
  </si>
  <si>
    <t>sh:nodeKind</t>
  </si>
  <si>
    <t>foaf:depiction</t>
  </si>
  <si>
    <t>sh:pattern^^xsd:string</t>
  </si>
  <si>
    <t>sh:closed^^xsd:boolean</t>
  </si>
  <si>
    <t>sh:ignoredProperties</t>
  </si>
  <si>
    <t>rdfs:label@fr</t>
  </si>
  <si>
    <t>rdfs:label@en</t>
  </si>
  <si>
    <t>sh:order^^xsd:integer</t>
  </si>
  <si>
    <t>skos:editorialNote@en</t>
  </si>
  <si>
    <t>shacl-play:color</t>
  </si>
  <si>
    <t>efrbroo:F24_Publication_Expression</t>
  </si>
  <si>
    <t>sh:NodeShape, rdfs:Class</t>
  </si>
  <si>
    <t>sh:IRI</t>
  </si>
  <si>
    <t>philharshapes:diagram_Publication_Expression</t>
  </si>
  <si>
    <t>^https://ark.philharmoniedeparis.fr/ark:49250/[0-9]*?$</t>
  </si>
  <si>
    <t>true</t>
  </si>
  <si>
    <t>(rdf:type)</t>
  </si>
  <si>
    <t>efrbroo:F30_Publication_Event</t>
  </si>
  <si>
    <t>^https://ark.philharmoniedeparis.fr/ark:49250/[0-9]*#event</t>
  </si>
  <si>
    <t>ecrm:E7_Activity</t>
  </si>
  <si>
    <t>mus:M6_Casting</t>
  </si>
  <si>
    <t>mus:M23_Casting_Detail</t>
  </si>
  <si>
    <t>mus:M156_Title_Statement</t>
  </si>
  <si>
    <t>mus:M157_Statement_of_Responsibility</t>
  </si>
  <si>
    <t>ecrm:E35_Title</t>
  </si>
  <si>
    <t>mus:M159_Edition_Statement</t>
  </si>
  <si>
    <t>mus:M163_Music_Format_Statement</t>
  </si>
  <si>
    <t>mus:M160_Publication_Statement</t>
  </si>
  <si>
    <t>ecrm:E42_Identifier</t>
  </si>
  <si>
    <t>ecrm:E52_Time-Span</t>
  </si>
  <si>
    <t>mus:M167_Publication_Expression_Fragment</t>
  </si>
  <si>
    <t>References to external controlled vocabularies</t>
  </si>
  <si>
    <t>philharshapes:MIMO</t>
  </si>
  <si>
    <t>sh:NodeShape</t>
  </si>
  <si>
    <t>philharshapes:IAML</t>
  </si>
  <si>
    <t>philharshapes:EducationalLevel</t>
  </si>
  <si>
    <t>This sheet specifies constraints that are attached to the NodeShapes specified in the first sheet</t>
  </si>
  <si>
    <t>Constraint IRI (automatically generated)</t>
  </si>
  <si>
    <t>NodeShape to which the constraint is applied (a reference to a NodeShape IRI from the first sheet)</t>
  </si>
  <si>
    <t>Predicate or path on which the constraint applies</t>
  </si>
  <si>
    <t>Name of predicate/path within the context of that NodeShape</t>
  </si>
  <si>
    <t>Description of the predicate/path within the context of that NodeShape</t>
  </si>
  <si>
    <t>Minimum cardinality that the predicate/path must have</t>
  </si>
  <si>
    <t>Maximum cardinality that the predicate/path must have</t>
  </si>
  <si>
    <t>Type of nodes that the values must have (sh:IRI or sh:Literal)</t>
  </si>
  <si>
    <t>For literal values, the expected datatype of the values</t>
  </si>
  <si>
    <t>Expected shape that the values of the predicate/path must follow.</t>
  </si>
  <si>
    <t>Expected classes that the values of the predicate/path must have, if there are multiple. Expressed as a Turtle list.</t>
  </si>
  <si>
    <t>Expected class that the values of the predicate/path must have, if only one</t>
  </si>
  <si>
    <t>The shape that must be verified by the qualifiedMin or qualifiedMax count</t>
  </si>
  <si>
    <t>Minimum number of time that the shape indicated by sh:qualifiedValueShape must be found</t>
  </si>
  <si>
    <t>Maximum number of times that the shape indicated by sh:qualifiedValueShape must be found</t>
  </si>
  <si>
    <t>Expected possible values for the predicate/path, when the list is small and known in advance. Expressed as a Turtle list</t>
  </si>
  <si>
    <t>General URI or string pattern expected for the values of the predicate/path, expressed as a regex</t>
  </si>
  <si>
    <t>Set to true for skos:prefLabel to indicate there should be only one value per langage</t>
  </si>
  <si>
    <t>List of langage codes expected for this predicate/path. Expressed as a turtle list</t>
  </si>
  <si>
    <t>Identifier</t>
  </si>
  <si>
    <t>Class / Shapes</t>
  </si>
  <si>
    <t>Property</t>
  </si>
  <si>
    <t>Cardinality</t>
  </si>
  <si>
    <t>Range (either a class or a datatype)</t>
  </si>
  <si>
    <t>Label</t>
  </si>
  <si>
    <t>Usage Note</t>
  </si>
  <si>
    <t>Example value</t>
  </si>
  <si>
    <t>Questions / Comments (internal, not converted to SHACL)</t>
  </si>
  <si>
    <t>^sh:property(separator=",")</t>
  </si>
  <si>
    <t>sh:path</t>
  </si>
  <si>
    <t>-</t>
  </si>
  <si>
    <t>sh:name@en</t>
  </si>
  <si>
    <t>sh:description@en</t>
  </si>
  <si>
    <t>skos:example@en</t>
  </si>
  <si>
    <t>shacl-play:note</t>
  </si>
  <si>
    <t>sh:minCount^^xsd:integer</t>
  </si>
  <si>
    <t>sh:maxCount^^xsd:integer</t>
  </si>
  <si>
    <t>sh:datatype</t>
  </si>
  <si>
    <t>sh:class</t>
  </si>
  <si>
    <t>sh:or</t>
  </si>
  <si>
    <t>sh:qualifiedValueShape</t>
  </si>
  <si>
    <t>sh:qualifiedMinCount^^xsd:integer</t>
  </si>
  <si>
    <t>sh:qualifiedMaxCount^^xsd:integer</t>
  </si>
  <si>
    <t>sh:in</t>
  </si>
  <si>
    <t>sh:uniqueLang^^xsd:boolean</t>
  </si>
  <si>
    <t>sh:languageIn</t>
  </si>
  <si>
    <t>sh:hasValue</t>
  </si>
  <si>
    <t>Properties on efrbroo:F24_Publication_Expression</t>
  </si>
  <si>
    <t>mus:U227_has_content_type</t>
  </si>
  <si>
    <t>1..1</t>
  </si>
  <si>
    <t>U227 has content type</t>
  </si>
  <si>
    <t>Note : valeur cablée en dur, on pourrait la rajouter</t>
  </si>
  <si>
    <t>ecrm:P72_has_language</t>
  </si>
  <si>
    <t>1..n</t>
  </si>
  <si>
    <t>P72 has language</t>
  </si>
  <si>
    <t>mus:U170_has_title_statement</t>
  </si>
  <si>
    <t>U170 has title statement</t>
  </si>
  <si>
    <t>mus:U172_has_statement_of_responsibility_relating_to_title</t>
  </si>
  <si>
    <t>U172 has statement of responsibility relating to title</t>
  </si>
  <si>
    <t>Note : rare que ce ne soit pas rempli, on met card min à 1 pour l’avoir dans le rapport</t>
  </si>
  <si>
    <t>mus:U168_has_parallel_title</t>
  </si>
  <si>
    <t>0..1</t>
  </si>
  <si>
    <t>U168 has parallel title</t>
  </si>
  <si>
    <t>mus:U68_has_variant_title</t>
  </si>
  <si>
    <t>0..n</t>
  </si>
  <si>
    <t>U68 has variant title</t>
  </si>
  <si>
    <t>mus:U176_has_edition_statement</t>
  </si>
  <si>
    <t>U176 has edition statement</t>
  </si>
  <si>
    <t>mus:U182_has_music_format_statement</t>
  </si>
  <si>
    <t>U182 has music format statement</t>
  </si>
  <si>
    <t>Note : rare que ce soit répété, mais on laisse max card à 1 pour l’avoir dans le rapport</t>
  </si>
  <si>
    <t>mus:U184_has_publication_statement</t>
  </si>
  <si>
    <t>U184 has publication statement</t>
  </si>
  <si>
    <t>Si pas renseigné, c’est qu’il y a un souci</t>
  </si>
  <si>
    <t>mus:U65_has_geographical_context</t>
  </si>
  <si>
    <t>U65 has geographical context</t>
  </si>
  <si>
    <t>mus:U12_has_genre</t>
  </si>
  <si>
    <t>U12 has genre</t>
  </si>
  <si>
    <t>mus:U19_is_categorized_as</t>
  </si>
  <si>
    <t>U19 is categorized as</t>
  </si>
  <si>
    <t>ecrm:P129_is_about</t>
  </si>
  <si>
    <t xml:space="preserve">P129 is about </t>
  </si>
  <si>
    <t>ecrm:P3_has_note</t>
  </si>
  <si>
    <t>xsd:string</t>
  </si>
  <si>
    <t>P3 has note</t>
  </si>
  <si>
    <t>ecrm:P1_is_identified_by</t>
  </si>
  <si>
    <t>P1 is identified by</t>
  </si>
  <si>
    <t>Au moins l’identifiant Aloes</t>
  </si>
  <si>
    <t>ecrm:P148_has_component</t>
  </si>
  <si>
    <t>P148 has component</t>
  </si>
  <si>
    <t>mus:U13_has_casting</t>
  </si>
  <si>
    <t xml:space="preserve">U13 has casting </t>
  </si>
  <si>
    <t>Pas forcément de casting quand il y a des sous-parties</t>
  </si>
  <si>
    <t>Properties on mus:M167_Publication_Expression_Fragment</t>
  </si>
  <si>
    <t>Un seul identifiant pour les sous-parties (pas d’ISMN)</t>
  </si>
  <si>
    <t>Normalement c’est obligatoire, on voit dans le rapport</t>
  </si>
  <si>
    <t>Properties on efrbroo:F30_Publication_Event</t>
  </si>
  <si>
    <t>mus:R24_created</t>
  </si>
  <si>
    <t>R24 created</t>
  </si>
  <si>
    <t>ecrm:P9_consists_of</t>
  </si>
  <si>
    <t>P9 consists of</t>
  </si>
  <si>
    <t>ecrm:P4_has_time-span</t>
  </si>
  <si>
    <t>P4 has time-span</t>
  </si>
  <si>
    <t>Properties on ecrm:E7_Activity</t>
  </si>
  <si>
    <t>ecrm:P14_carried_out_by</t>
  </si>
  <si>
    <t>P14 carried out by</t>
  </si>
  <si>
    <t>mus:U31_had_function</t>
  </si>
  <si>
    <t>U31 had function</t>
  </si>
  <si>
    <t>S’il n’y a pas de fonction renseignée, c’est une erreur dans les données</t>
  </si>
  <si>
    <t>Properties on mus:M6_casting</t>
  </si>
  <si>
    <t>mus:U48_foresees_quantity_of_actors</t>
  </si>
  <si>
    <t>xsd:integer</t>
  </si>
  <si>
    <t xml:space="preserve">U48 foresees quantity of actors </t>
  </si>
  <si>
    <t>E60 Number “3”</t>
  </si>
  <si>
    <t>mus:U23_has_casting_detail</t>
  </si>
  <si>
    <t>M23 Casting Detail</t>
  </si>
  <si>
    <t>Properties on mus:U23_has_casting_detail</t>
  </si>
  <si>
    <t>P1 foresees use of medium of performance instrument</t>
  </si>
  <si>
    <t>type = saxophone alto (MIMO)</t>
  </si>
  <si>
    <t>P2 foresees use of medium of performance vocal</t>
  </si>
  <si>
    <t>ecrm:P103_was_intended_for</t>
  </si>
  <si>
    <t>P103 was intended for</t>
  </si>
  <si>
    <t>mus:U90_foresees_creation_or_performance_mode</t>
  </si>
  <si>
    <t>U90 foresees creation or performance mode</t>
  </si>
  <si>
    <t>mus:U30_foresees_quantity_of_mop</t>
  </si>
  <si>
    <t>U30 foresees quantity of mop</t>
  </si>
  <si>
    <t>E60 Number “1”</t>
  </si>
  <si>
    <t>Pas toujours renseigné (vérifier dans la XSLT)</t>
  </si>
  <si>
    <t>mus:U36_foresees_responsibility</t>
  </si>
  <si>
    <t xml:space="preserve">U36 foresees responsibility </t>
  </si>
  <si>
    <t>Properties on mus:M156_Title_Statement</t>
  </si>
  <si>
    <t>label</t>
  </si>
  <si>
    <t>Properties on mus:M157_Statement_of_Responsibility</t>
  </si>
  <si>
    <t>Properties on ecrm:E35_Title</t>
  </si>
  <si>
    <t>Properties on mus:M159_Edition_Statement</t>
  </si>
  <si>
    <t>Properties on mus:M163_Music_Format_Statement</t>
  </si>
  <si>
    <t>Properties on mus:M160_Publication_Statement</t>
  </si>
  <si>
    <t>Properties on ecrm:E42_Identifier</t>
  </si>
  <si>
    <t>ecrm:P2_has_type</t>
  </si>
  <si>
    <t>P2 has type</t>
  </si>
  <si>
    <t>Properties on ecrm:E52_Time-Span</t>
  </si>
  <si>
    <t>ecrm:P82_at_some_time_within</t>
  </si>
  <si>
    <t>xsd:gYear</t>
  </si>
  <si>
    <t>Properties on MIMO</t>
  </si>
  <si>
    <t>Properties on IAML</t>
  </si>
  <si>
    <t>Properties on EducationalLevel</t>
  </si>
  <si>
    <t>datatype</t>
  </si>
  <si>
    <t>Color PlantUml</t>
  </si>
  <si>
    <t>owl:rational</t>
  </si>
  <si>
    <t>AliceBlue</t>
  </si>
  <si>
    <t>owl:real</t>
  </si>
  <si>
    <t>AntiqueWhite</t>
  </si>
  <si>
    <t>rdf:PlainLiteral</t>
  </si>
  <si>
    <t>Aqua</t>
  </si>
  <si>
    <t>rdf:XMLLiteral</t>
  </si>
  <si>
    <t>Aquamarine</t>
  </si>
  <si>
    <t>rdfs:Literal</t>
  </si>
  <si>
    <t>Azure</t>
  </si>
  <si>
    <t>xsd:anyURI</t>
  </si>
  <si>
    <t>Beige</t>
  </si>
  <si>
    <t>xsd:base64Binary</t>
  </si>
  <si>
    <t>Bisque</t>
  </si>
  <si>
    <t>xsd:boolean</t>
  </si>
  <si>
    <t>Black</t>
  </si>
  <si>
    <t>xsd:byte</t>
  </si>
  <si>
    <t>BlanchedAlmond</t>
  </si>
  <si>
    <t>xsd:dateTime</t>
  </si>
  <si>
    <t>Blue</t>
  </si>
  <si>
    <t>xsd:dateTimeStamp</t>
  </si>
  <si>
    <t>BlueViolet</t>
  </si>
  <si>
    <t>xsd:decimal</t>
  </si>
  <si>
    <t>Brown</t>
  </si>
  <si>
    <t>xsd:double</t>
  </si>
  <si>
    <t>BurlyWood</t>
  </si>
  <si>
    <t>xsd:float</t>
  </si>
  <si>
    <t>CadetBlue</t>
  </si>
  <si>
    <t>xsd:hexBinary</t>
  </si>
  <si>
    <t>Chartreuse</t>
  </si>
  <si>
    <t>xsd:int</t>
  </si>
  <si>
    <t>Chocolate</t>
  </si>
  <si>
    <t>Coral</t>
  </si>
  <si>
    <t>xsd:language</t>
  </si>
  <si>
    <t>CornflowerBlue</t>
  </si>
  <si>
    <t>xsd:long</t>
  </si>
  <si>
    <t>Cornsilk</t>
  </si>
  <si>
    <t>xsd:Name</t>
  </si>
  <si>
    <t>Crimson</t>
  </si>
  <si>
    <t>xsd:NCName</t>
  </si>
  <si>
    <t>Cyan</t>
  </si>
  <si>
    <t>xsd:negativeInteger</t>
  </si>
  <si>
    <t>DarkBlue</t>
  </si>
  <si>
    <t>xsd:NMTOKEN</t>
  </si>
  <si>
    <t>DarkCyan</t>
  </si>
  <si>
    <t>xsd:nonNegativeInteger</t>
  </si>
  <si>
    <t>DarkGoldenRod</t>
  </si>
  <si>
    <t>xsd:nonPositiveInteger</t>
  </si>
  <si>
    <t>DarkGray</t>
  </si>
  <si>
    <t>xsd:normalizedString</t>
  </si>
  <si>
    <t>DarkGreen</t>
  </si>
  <si>
    <t>xsd:positiveInteger</t>
  </si>
  <si>
    <t>DarkGrey</t>
  </si>
  <si>
    <t>xsd:short</t>
  </si>
  <si>
    <t>DarkKhaki</t>
  </si>
  <si>
    <t>DarkMagenta</t>
  </si>
  <si>
    <t>xsd:token</t>
  </si>
  <si>
    <t>DarkOliveGreen</t>
  </si>
  <si>
    <t>xsd:unsignedByte</t>
  </si>
  <si>
    <t>DarkOrchid</t>
  </si>
  <si>
    <t>xsd:unsignedInt</t>
  </si>
  <si>
    <t>DarkRed</t>
  </si>
  <si>
    <t>xsd:unsignedLong</t>
  </si>
  <si>
    <t>DarkSalmon</t>
  </si>
  <si>
    <t>xsd:unsignedShort</t>
  </si>
  <si>
    <t>DarkSeaGreen</t>
  </si>
  <si>
    <t>rdf:langString</t>
  </si>
  <si>
    <t>DarkSlateBlue</t>
  </si>
  <si>
    <t>DarkSlateGray</t>
  </si>
  <si>
    <t>DarkSlateGrey</t>
  </si>
  <si>
    <t>DarkTurquoise</t>
  </si>
  <si>
    <t>DarkViolet</t>
  </si>
  <si>
    <t>Darkorange</t>
  </si>
  <si>
    <t>DeepPink</t>
  </si>
  <si>
    <t>DeepSkyBlue</t>
  </si>
  <si>
    <t>DimGray</t>
  </si>
  <si>
    <t>DimGrey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</si>
  <si>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</si>
  <si>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</si>
  <si>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</si>
  <si>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</si>
  <si>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</si>
  <si>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</si>
  <si>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</si>
  <si>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</si>
  <si>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</si>
  <si>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</si>
  <si>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</si>
  <si>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</si>
  <si>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Grey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</si>
  <si>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</si>
  <si>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</si>
  <si>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</si>
  <si>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</si>
  <si>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</si>
  <si>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</si>
  <si>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</si>
  <si>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</si>
  <si>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</si>
  <si>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</si>
  <si>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</si>
  <si>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</si>
  <si>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</si>
  <si>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</si>
  <si>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LightGray</t>
  </si>
  <si>
    <t>LightGreen</t>
  </si>
  <si>
    <t>LightGrey</t>
  </si>
  <si>
    <t>LightPink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</si>
  <si>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</si>
  <si>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</si>
  <si>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</si>
  <si>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</si>
  <si>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</si>
  <si>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</si>
  <si>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</si>
  <si>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</si>
  <si>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</si>
  <si>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</si>
  <si>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</si>
  <si>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</si>
  <si>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</si>
  <si>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</si>
  <si>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</si>
  <si>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</si>
  <si>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</si>
  <si>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</si>
  <si>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</si>
  <si>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</si>
  <si>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</si>
  <si>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</si>
  <si>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</si>
  <si>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</si>
  <si>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</si>
  <si>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</si>
  <si>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</si>
  <si>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</si>
  <si>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</si>
  <si>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</si>
  <si>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</si>
  <si>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</si>
  <si>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</si>
  <si>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</si>
  <si>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</si>
  <si>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</si>
  <si>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</si>
  <si>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</si>
  <si>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</si>
  <si>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</si>
  <si>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</si>
  <si>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</si>
  <si>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</si>
  <si>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</si>
  <si>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</si>
  <si>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</si>
  <si>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</si>
  <si>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</si>
  <si>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</si>
  <si>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</si>
  <si>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</si>
  <si>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</si>
  <si>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</si>
  <si>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</si>
  <si>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</si>
  <si>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</si>
  <si>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</si>
  <si>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SlateGrey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</si>
  <si>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</si>
  <si>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</si>
  <si>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</si>
  <si>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</si>
  <si>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</si>
  <si>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</si>
  <si>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</si>
  <si>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</si>
  <si>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</si>
  <si>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</si>
  <si>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</si>
  <si>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</si>
  <si>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</t>
  </si>
  <si>
    <t>YellowGreen</t>
  </si>
  <si>
    <t>philhar:S1_foresees_use_of_medium_of_performance_instrument</t>
  </si>
  <si>
    <t>philhar:S2_foresees_use_of_medium_of_performance_vocal</t>
  </si>
  <si>
    <t>n..1</t>
  </si>
  <si>
    <t>sh:node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</si>
</sst>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\-??\ _€_-;_-@_-"/>
  </numFmts>
  <fonts count="2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name val="Arial"/>
      <charset val="1"/>
    </font>
    <font>
      <sz val="11"/>
      <color rgb="FF9C5700"/>
      <name val="Calibri"/>
      <family val="2"/>
      <charset val="1"/>
    </font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8"/>
      <color rgb="FF1F497D"/>
      <name val="Cambria"/>
      <family val="2"/>
      <charset val="1"/>
    </font>
    <font>
      <sz val="10"/>
      <color rgb="FF0000FF"/>
      <name val="Arial"/>
      <family val="2"/>
      <charset val="1"/>
    </font>
    <font>
      <i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i/>
      <sz val="9"/>
      <color rgb="FF000000"/>
      <name val="Cambria"/>
      <family val="1"/>
      <charset val="1"/>
    </font>
    <font>
      <sz val="10"/>
      <name val="Cambria"/>
      <family val="1"/>
      <charset val="1"/>
    </font>
    <font>
      <sz val="10"/>
      <color rgb="FF000000"/>
      <name val="Cambria"/>
      <family val="1"/>
      <charset val="1"/>
    </font>
    <font>
      <sz val="9"/>
      <color rgb="FF000000"/>
      <name val="Cambria"/>
      <family val="1"/>
      <charset val="1"/>
    </font>
    <font>
      <b/>
      <sz val="10"/>
      <color rgb="FFFFFFFF"/>
      <name val="Arial"/>
      <family val="2"/>
      <charset val="1"/>
    </font>
    <font>
      <sz val="10"/>
      <name val="Arial"/>
      <family val="2"/>
      <charset val="1"/>
    </font>
    <font>
      <strike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EEEEEE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EEEEE"/>
      </patternFill>
    </fill>
    <fill>
      <patternFill patternType="solid">
        <fgColor rgb="FFB9CDE5"/>
        <bgColor rgb="FFB4C7DC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DCE6F2"/>
      </patternFill>
    </fill>
    <fill>
      <patternFill patternType="solid">
        <fgColor rgb="FFCCC1DA"/>
        <bgColor rgb="FFB4C7DC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2DCDB"/>
      </patternFill>
    </fill>
    <fill>
      <patternFill patternType="solid">
        <fgColor rgb="FF95B3D7"/>
        <bgColor rgb="FFB2B2B2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AFD095"/>
      </patternFill>
    </fill>
    <fill>
      <patternFill patternType="solid">
        <fgColor rgb="FFB3A2C7"/>
        <bgColor rgb="FFB2B2B2"/>
      </patternFill>
    </fill>
    <fill>
      <patternFill patternType="solid">
        <fgColor rgb="FF93CDDD"/>
        <bgColor rgb="FFB4C7DC"/>
      </patternFill>
    </fill>
    <fill>
      <patternFill patternType="solid">
        <fgColor rgb="FFFAC090"/>
        <bgColor rgb="FFE6B9B8"/>
      </patternFill>
    </fill>
    <fill>
      <patternFill patternType="solid">
        <fgColor rgb="FFFFFFCC"/>
        <bgColor rgb="FFEBF1DE"/>
      </patternFill>
    </fill>
    <fill>
      <patternFill patternType="solid">
        <fgColor rgb="FFFFEB9C"/>
        <bgColor rgb="FFFCD5B5"/>
      </patternFill>
    </fill>
    <fill>
      <patternFill patternType="solid">
        <fgColor rgb="FFB4C7DC"/>
        <bgColor rgb="FFB9CDE5"/>
      </patternFill>
    </fill>
    <fill>
      <patternFill patternType="solid">
        <fgColor rgb="FFAFD095"/>
        <bgColor rgb="FFC3D69B"/>
      </patternFill>
    </fill>
    <fill>
      <patternFill patternType="solid">
        <fgColor rgb="FF729FCF"/>
        <bgColor rgb="FF95B3D7"/>
      </patternFill>
    </fill>
    <fill>
      <patternFill patternType="solid">
        <fgColor rgb="FFEEEEEE"/>
        <bgColor rgb="FFEBF1DE"/>
      </patternFill>
    </fill>
    <fill>
      <patternFill patternType="solid">
        <fgColor rgb="FFFFFF00"/>
        <bgColor rgb="FFFFEB9C"/>
      </patternFill>
    </fill>
    <fill>
      <patternFill patternType="solid">
        <fgColor rgb="FFE46C0A"/>
        <bgColor rgb="FF9C5700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4">
    <xf numFmtId="0" fontId="0" fillId="0" borderId="0"/>
    <xf numFmtId="0" fontId="2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7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8" borderId="0" applyBorder="0" applyProtection="0"/>
    <xf numFmtId="0" fontId="1" fillId="18" borderId="0" applyBorder="0" applyProtection="0"/>
    <xf numFmtId="0" fontId="1" fillId="19" borderId="0" applyBorder="0" applyProtection="0"/>
    <xf numFmtId="0" fontId="1" fillId="19" borderId="0" applyBorder="0" applyProtection="0"/>
    <xf numFmtId="0" fontId="1" fillId="19" borderId="0" applyBorder="0" applyProtection="0"/>
    <xf numFmtId="0" fontId="20" fillId="20" borderId="1" applyProtection="0"/>
    <xf numFmtId="0" fontId="20" fillId="20" borderId="1" applyProtection="0"/>
    <xf numFmtId="0" fontId="20" fillId="20" borderId="1" applyProtection="0"/>
    <xf numFmtId="0" fontId="2" fillId="0" borderId="0" applyBorder="0" applyProtection="0"/>
    <xf numFmtId="0" fontId="2" fillId="0" borderId="0" applyBorder="0" applyProtection="0"/>
    <xf numFmtId="164" fontId="3" fillId="0" borderId="0" applyBorder="0" applyProtection="0"/>
    <xf numFmtId="164" fontId="20" fillId="0" borderId="0" applyBorder="0" applyProtection="0"/>
    <xf numFmtId="164" fontId="20" fillId="0" borderId="0" applyBorder="0" applyProtection="0"/>
    <xf numFmtId="164" fontId="20" fillId="0" borderId="0" applyBorder="0" applyProtection="0"/>
    <xf numFmtId="164" fontId="20" fillId="0" borderId="0" applyBorder="0" applyProtection="0"/>
    <xf numFmtId="164" fontId="20" fillId="0" borderId="0" applyBorder="0" applyProtection="0"/>
    <xf numFmtId="164" fontId="20" fillId="0" borderId="0" applyBorder="0" applyProtection="0"/>
    <xf numFmtId="164" fontId="20" fillId="0" borderId="0" applyBorder="0" applyProtection="0"/>
    <xf numFmtId="0" fontId="4" fillId="21" borderId="0" applyBorder="0" applyProtection="0"/>
    <xf numFmtId="0" fontId="4" fillId="21" borderId="0" applyBorder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0" fillId="0" borderId="0"/>
    <xf numFmtId="0" fontId="20" fillId="0" borderId="0"/>
    <xf numFmtId="0" fontId="20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7" fillId="0" borderId="0" applyBorder="0" applyProtection="0"/>
    <xf numFmtId="0" fontId="7" fillId="0" borderId="0" applyBorder="0" applyProtection="0"/>
  </cellStyleXfs>
  <cellXfs count="94">
    <xf numFmtId="0" fontId="0" fillId="0" borderId="0" xfId="0"/>
    <xf numFmtId="0" fontId="0" fillId="0" borderId="0" xfId="55" applyFont="1"/>
    <xf numFmtId="0" fontId="2" fillId="0" borderId="0" xfId="1" applyFont="1" applyBorder="1" applyProtection="1"/>
    <xf numFmtId="0" fontId="1" fillId="0" borderId="0" xfId="59"/>
    <xf numFmtId="0" fontId="0" fillId="0" borderId="0" xfId="0" applyAlignment="1">
      <alignment wrapText="1"/>
    </xf>
    <xf numFmtId="0" fontId="0" fillId="0" borderId="2" xfId="0" applyBorder="1"/>
    <xf numFmtId="0" fontId="8" fillId="0" borderId="0" xfId="0" applyFont="1" applyAlignment="1">
      <alignment wrapText="1"/>
    </xf>
    <xf numFmtId="0" fontId="9" fillId="2" borderId="0" xfId="0" applyFont="1" applyFill="1"/>
    <xf numFmtId="0" fontId="0" fillId="2" borderId="0" xfId="0" applyFill="1"/>
    <xf numFmtId="0" fontId="8" fillId="2" borderId="0" xfId="0" applyFont="1" applyFill="1" applyAlignment="1">
      <alignment wrapText="1"/>
    </xf>
    <xf numFmtId="0" fontId="8" fillId="2" borderId="2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 wrapText="1"/>
    </xf>
    <xf numFmtId="0" fontId="10" fillId="4" borderId="2" xfId="0" applyFont="1" applyFill="1" applyBorder="1" applyAlignment="1">
      <alignment horizontal="center"/>
    </xf>
    <xf numFmtId="0" fontId="11" fillId="0" borderId="0" xfId="0" applyFont="1" applyAlignment="1">
      <alignment wrapText="1"/>
    </xf>
    <xf numFmtId="0" fontId="1" fillId="0" borderId="0" xfId="61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2" xfId="0" applyFont="1" applyBorder="1" applyAlignment="1">
      <alignment wrapText="1"/>
    </xf>
    <xf numFmtId="0" fontId="0" fillId="0" borderId="0" xfId="0" applyFont="1" applyBorder="1"/>
    <xf numFmtId="0" fontId="12" fillId="22" borderId="0" xfId="0" applyFont="1" applyFill="1" applyAlignment="1">
      <alignment vertical="center"/>
    </xf>
    <xf numFmtId="0" fontId="0" fillId="22" borderId="0" xfId="0" applyFill="1"/>
    <xf numFmtId="0" fontId="0" fillId="22" borderId="0" xfId="0" applyFill="1" applyAlignment="1">
      <alignment wrapText="1"/>
    </xf>
    <xf numFmtId="0" fontId="0" fillId="22" borderId="2" xfId="0" applyFill="1" applyBorder="1" applyAlignment="1">
      <alignment wrapText="1"/>
    </xf>
    <xf numFmtId="0" fontId="11" fillId="0" borderId="0" xfId="0" applyFont="1"/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Border="1"/>
    <xf numFmtId="0" fontId="0" fillId="2" borderId="3" xfId="0" applyFill="1" applyBorder="1" applyAlignment="1">
      <alignment wrapText="1"/>
    </xf>
    <xf numFmtId="0" fontId="0" fillId="2" borderId="2" xfId="0" applyFill="1" applyBorder="1"/>
    <xf numFmtId="0" fontId="0" fillId="2" borderId="0" xfId="0" applyFill="1" applyAlignment="1">
      <alignment horizontal="center"/>
    </xf>
    <xf numFmtId="0" fontId="0" fillId="0" borderId="3" xfId="0" applyBorder="1" applyAlignment="1">
      <alignment wrapText="1"/>
    </xf>
    <xf numFmtId="0" fontId="8" fillId="0" borderId="0" xfId="0" applyFont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0" xfId="0" applyFont="1" applyAlignment="1">
      <alignment horizontal="center" wrapText="1"/>
    </xf>
    <xf numFmtId="0" fontId="13" fillId="23" borderId="0" xfId="0" applyFont="1" applyFill="1" applyAlignment="1">
      <alignment horizontal="center" wrapText="1"/>
    </xf>
    <xf numFmtId="0" fontId="13" fillId="23" borderId="0" xfId="0" applyFont="1" applyFill="1" applyBorder="1" applyAlignment="1">
      <alignment horizontal="center" wrapText="1"/>
    </xf>
    <xf numFmtId="0" fontId="13" fillId="23" borderId="3" xfId="0" applyFont="1" applyFill="1" applyBorder="1" applyAlignment="1">
      <alignment horizontal="center" wrapText="1"/>
    </xf>
    <xf numFmtId="0" fontId="13" fillId="23" borderId="2" xfId="0" applyFont="1" applyFill="1" applyBorder="1" applyAlignment="1">
      <alignment horizontal="center" wrapText="1"/>
    </xf>
    <xf numFmtId="0" fontId="13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 wrapText="1"/>
    </xf>
    <xf numFmtId="0" fontId="13" fillId="4" borderId="0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 wrapText="1"/>
    </xf>
    <xf numFmtId="0" fontId="13" fillId="4" borderId="2" xfId="0" applyFont="1" applyFill="1" applyBorder="1" applyAlignment="1">
      <alignment horizontal="center"/>
    </xf>
    <xf numFmtId="0" fontId="12" fillId="24" borderId="0" xfId="0" applyFont="1" applyFill="1" applyAlignment="1">
      <alignment vertical="center"/>
    </xf>
    <xf numFmtId="0" fontId="12" fillId="24" borderId="0" xfId="0" applyFont="1" applyFill="1" applyBorder="1" applyAlignment="1">
      <alignment vertical="center"/>
    </xf>
    <xf numFmtId="0" fontId="12" fillId="24" borderId="3" xfId="0" applyFont="1" applyFill="1" applyBorder="1" applyAlignment="1">
      <alignment vertical="center"/>
    </xf>
    <xf numFmtId="0" fontId="12" fillId="24" borderId="2" xfId="0" applyFont="1" applyFill="1" applyBorder="1" applyAlignment="1">
      <alignment vertical="center"/>
    </xf>
    <xf numFmtId="0" fontId="12" fillId="24" borderId="0" xfId="0" applyFont="1" applyFill="1" applyAlignment="1">
      <alignment vertical="center" wrapText="1"/>
    </xf>
    <xf numFmtId="0" fontId="12" fillId="24" borderId="0" xfId="0" applyFont="1" applyFill="1" applyAlignment="1">
      <alignment horizontal="center" vertical="center"/>
    </xf>
    <xf numFmtId="0" fontId="0" fillId="25" borderId="0" xfId="0" applyFill="1"/>
    <xf numFmtId="0" fontId="0" fillId="0" borderId="0" xfId="0" applyFont="1" applyAlignment="1">
      <alignment vertical="top"/>
    </xf>
    <xf numFmtId="0" fontId="15" fillId="0" borderId="0" xfId="0" applyFont="1"/>
    <xf numFmtId="0" fontId="0" fillId="0" borderId="2" xfId="0" applyBorder="1" applyAlignment="1">
      <alignment vertical="top"/>
    </xf>
    <xf numFmtId="0" fontId="0" fillId="26" borderId="0" xfId="0" applyFont="1" applyFill="1" applyBorder="1" applyAlignment="1">
      <alignment wrapText="1"/>
    </xf>
    <xf numFmtId="2" fontId="5" fillId="25" borderId="0" xfId="47" applyNumberFormat="1" applyFill="1" applyAlignment="1">
      <alignment horizontal="center" vertical="top" wrapText="1"/>
    </xf>
    <xf numFmtId="0" fontId="5" fillId="25" borderId="0" xfId="47" applyFill="1" applyAlignment="1">
      <alignment vertical="top" wrapText="1"/>
    </xf>
    <xf numFmtId="0" fontId="5" fillId="25" borderId="2" xfId="47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26" borderId="0" xfId="0" applyFont="1" applyFill="1" applyAlignment="1">
      <alignment vertical="top" wrapText="1"/>
    </xf>
    <xf numFmtId="0" fontId="16" fillId="25" borderId="0" xfId="0" applyFont="1" applyFill="1"/>
    <xf numFmtId="0" fontId="16" fillId="0" borderId="0" xfId="0" applyFont="1"/>
    <xf numFmtId="0" fontId="16" fillId="0" borderId="0" xfId="0" applyFont="1" applyAlignment="1">
      <alignment vertical="top"/>
    </xf>
    <xf numFmtId="0" fontId="16" fillId="0" borderId="0" xfId="0" applyFont="1" applyBorder="1"/>
    <xf numFmtId="0" fontId="16" fillId="0" borderId="0" xfId="0" applyFont="1" applyAlignment="1">
      <alignment wrapText="1"/>
    </xf>
    <xf numFmtId="0" fontId="16" fillId="0" borderId="2" xfId="0" applyFont="1" applyBorder="1" applyAlignment="1">
      <alignment wrapText="1"/>
    </xf>
    <xf numFmtId="0" fontId="16" fillId="0" borderId="0" xfId="0" applyFont="1" applyAlignment="1">
      <alignment vertical="top" wrapText="1"/>
    </xf>
    <xf numFmtId="2" fontId="5" fillId="25" borderId="0" xfId="47" applyNumberFormat="1" applyFont="1" applyFill="1" applyAlignment="1">
      <alignment horizontal="center" vertical="top" wrapText="1"/>
    </xf>
    <xf numFmtId="0" fontId="17" fillId="25" borderId="0" xfId="47" applyFont="1" applyFill="1" applyAlignment="1">
      <alignment vertical="top" wrapText="1"/>
    </xf>
    <xf numFmtId="0" fontId="17" fillId="25" borderId="2" xfId="47" applyFont="1" applyFill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18" fillId="0" borderId="0" xfId="0" applyFont="1" applyAlignment="1">
      <alignment vertical="center"/>
    </xf>
    <xf numFmtId="0" fontId="18" fillId="0" borderId="0" xfId="0" applyFont="1"/>
    <xf numFmtId="0" fontId="12" fillId="0" borderId="0" xfId="0" applyFont="1" applyAlignment="1">
      <alignment vertical="center"/>
    </xf>
    <xf numFmtId="0" fontId="12" fillId="0" borderId="2" xfId="0" applyFont="1" applyBorder="1" applyAlignment="1">
      <alignment vertical="center"/>
    </xf>
    <xf numFmtId="2" fontId="5" fillId="25" borderId="0" xfId="47" applyNumberFormat="1" applyFill="1" applyAlignment="1">
      <alignment vertical="top" wrapText="1"/>
    </xf>
    <xf numFmtId="0" fontId="12" fillId="0" borderId="0" xfId="0" applyFont="1" applyAlignment="1">
      <alignment vertical="center" wrapText="1"/>
    </xf>
    <xf numFmtId="2" fontId="17" fillId="25" borderId="0" xfId="47" applyNumberFormat="1" applyFont="1" applyFill="1" applyAlignment="1">
      <alignment vertical="top" wrapText="1"/>
    </xf>
    <xf numFmtId="0" fontId="19" fillId="27" borderId="0" xfId="0" applyFont="1" applyFill="1" applyAlignment="1">
      <alignment horizontal="center"/>
    </xf>
    <xf numFmtId="0" fontId="6" fillId="0" borderId="0" xfId="49" applyFont="1" applyAlignment="1">
      <alignment vertical="top" wrapText="1"/>
    </xf>
    <xf numFmtId="0" fontId="2" fillId="0" borderId="0" xfId="1" applyFont="1" applyBorder="1" applyProtection="1"/>
    <xf numFmtId="0" fontId="21" fillId="0" borderId="0" xfId="0" applyFont="1"/>
    <xf numFmtId="0" fontId="21" fillId="0" borderId="0" xfId="0" applyFont="1" applyAlignment="1">
      <alignment wrapText="1"/>
    </xf>
    <xf numFmtId="0" fontId="21" fillId="0" borderId="2" xfId="0" applyFont="1" applyBorder="1" applyAlignment="1">
      <alignment wrapText="1"/>
    </xf>
  </cellXfs>
  <cellStyles count="64">
    <cellStyle name="20 % - Accent1 2" xfId="2"/>
    <cellStyle name="20 % - Accent2 2" xfId="3"/>
    <cellStyle name="20 % - Accent3 2" xfId="4"/>
    <cellStyle name="20 % - Accent4 2" xfId="5"/>
    <cellStyle name="20 % - Accent5 2" xfId="6"/>
    <cellStyle name="20 % - Accent6 2" xfId="7"/>
    <cellStyle name="40 % - Accent1 2" xfId="8"/>
    <cellStyle name="40 % - Accent2 2" xfId="9"/>
    <cellStyle name="40 % - Accent3 2" xfId="10"/>
    <cellStyle name="40 % - Accent4 2" xfId="11"/>
    <cellStyle name="40 % - Accent5 2" xfId="12"/>
    <cellStyle name="40 % - Accent6 2" xfId="13"/>
    <cellStyle name="60 % - Accent1 2" xfId="14"/>
    <cellStyle name="60 % - Accent1 3" xfId="15"/>
    <cellStyle name="60 % - Accent1 4" xfId="16"/>
    <cellStyle name="60 % - Accent2 2" xfId="17"/>
    <cellStyle name="60 % - Accent2 3" xfId="18"/>
    <cellStyle name="60 % - Accent2 4" xfId="19"/>
    <cellStyle name="60 % - Accent3 2" xfId="20"/>
    <cellStyle name="60 % - Accent3 3" xfId="21"/>
    <cellStyle name="60 % - Accent3 4" xfId="22"/>
    <cellStyle name="60 % - Accent4 2" xfId="23"/>
    <cellStyle name="60 % - Accent4 3" xfId="24"/>
    <cellStyle name="60 % - Accent4 4" xfId="25"/>
    <cellStyle name="60 % - Accent5 2" xfId="26"/>
    <cellStyle name="60 % - Accent5 3" xfId="27"/>
    <cellStyle name="60 % - Accent5 4" xfId="28"/>
    <cellStyle name="60 % - Accent6 2" xfId="29"/>
    <cellStyle name="60 % - Accent6 3" xfId="30"/>
    <cellStyle name="60 % - Accent6 4" xfId="31"/>
    <cellStyle name="Commentaire 2" xfId="32"/>
    <cellStyle name="Commentaire 3" xfId="33"/>
    <cellStyle name="Commentaire 4" xfId="34"/>
    <cellStyle name="Lien hypertexte" xfId="1" builtinId="8"/>
    <cellStyle name="Lien hypertexte 2" xfId="35"/>
    <cellStyle name="Lien hypertexte 2 2" xfId="36"/>
    <cellStyle name="Milliers 2" xfId="37"/>
    <cellStyle name="Milliers 2 2" xfId="38"/>
    <cellStyle name="Milliers 2 2 2" xfId="39"/>
    <cellStyle name="Milliers 2 3" xfId="40"/>
    <cellStyle name="Milliers 2 3 2" xfId="41"/>
    <cellStyle name="Milliers 2 4" xfId="42"/>
    <cellStyle name="Milliers 3" xfId="43"/>
    <cellStyle name="Milliers 3 2" xfId="44"/>
    <cellStyle name="Neutre 2" xfId="45"/>
    <cellStyle name="Neutre 3" xfId="46"/>
    <cellStyle name="Normal" xfId="0" builtinId="0"/>
    <cellStyle name="Normal 2" xfId="47"/>
    <cellStyle name="Normal 2 2" xfId="48"/>
    <cellStyle name="Normal 2 2 2" xfId="49"/>
    <cellStyle name="Normal 2 3" xfId="50"/>
    <cellStyle name="Normal 2 3 2" xfId="51"/>
    <cellStyle name="Normal 2 4" xfId="52"/>
    <cellStyle name="Normal 3" xfId="53"/>
    <cellStyle name="Normal 3 2" xfId="54"/>
    <cellStyle name="Normal 4" xfId="55"/>
    <cellStyle name="Normal 5" xfId="56"/>
    <cellStyle name="Normal 5 2" xfId="57"/>
    <cellStyle name="Normal 6" xfId="58"/>
    <cellStyle name="Normal 7" xfId="59"/>
    <cellStyle name="Normal 8" xfId="60"/>
    <cellStyle name="Normal 9" xfId="61"/>
    <cellStyle name="Titre 2" xfId="62"/>
    <cellStyle name="Titre 3" xfId="6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EEEEEE"/>
      <rgbColor rgb="FF800000"/>
      <rgbColor rgb="FF008000"/>
      <rgbColor rgb="FF000080"/>
      <rgbColor rgb="FFF2DCDB"/>
      <rgbColor rgb="FF800080"/>
      <rgbColor rgb="FF008080"/>
      <rgbColor rgb="FFCCC1DA"/>
      <rgbColor rgb="FF729FCF"/>
      <rgbColor rgb="FF95B3D7"/>
      <rgbColor rgb="FF993366"/>
      <rgbColor rgb="FFFFFFCC"/>
      <rgbColor rgb="FFDBEEF4"/>
      <rgbColor rgb="FF660066"/>
      <rgbColor rgb="FFD99694"/>
      <rgbColor rgb="FF0066CC"/>
      <rgbColor rgb="FFB9CDE5"/>
      <rgbColor rgb="FF000080"/>
      <rgbColor rgb="FFFF00FF"/>
      <rgbColor rgb="FFC3D69B"/>
      <rgbColor rgb="FFFDEADA"/>
      <rgbColor rgb="FF800080"/>
      <rgbColor rgb="FF800000"/>
      <rgbColor rgb="FF008080"/>
      <rgbColor rgb="FF0000FF"/>
      <rgbColor rgb="FF00CCFF"/>
      <rgbColor rgb="FFDCE6F2"/>
      <rgbColor rgb="FFEBF1DE"/>
      <rgbColor rgb="FFFFEB9C"/>
      <rgbColor rgb="FF93CDDD"/>
      <rgbColor rgb="FFE6B9B8"/>
      <rgbColor rgb="FFB3A2C7"/>
      <rgbColor rgb="FFFAC090"/>
      <rgbColor rgb="FF3366FF"/>
      <rgbColor rgb="FFB4C7DC"/>
      <rgbColor rgb="FFAFD095"/>
      <rgbColor rgb="FFFCD5B5"/>
      <rgbColor rgb="FFD7E4BD"/>
      <rgbColor rgb="FFE46C0A"/>
      <rgbColor rgb="FFE6E0EC"/>
      <rgbColor rgb="FFB2B2B2"/>
      <rgbColor rgb="FF003366"/>
      <rgbColor rgb="FFB7DEE8"/>
      <rgbColor rgb="FF003300"/>
      <rgbColor rgb="FF333300"/>
      <rgbColor rgb="FF9C57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doremus.org/ontology" TargetMode="External"/><Relationship Id="rId2" Type="http://schemas.openxmlformats.org/officeDocument/2006/relationships/hyperlink" Target="https://shacl-play.sparna.fr/ontology" TargetMode="External"/><Relationship Id="rId1" Type="http://schemas.openxmlformats.org/officeDocument/2006/relationships/hyperlink" Target="http://www.w3.org/2002/07/owl" TargetMode="External"/><Relationship Id="rId5" Type="http://schemas.openxmlformats.org/officeDocument/2006/relationships/hyperlink" Target="http://erlangen-crm.org/current/" TargetMode="External"/><Relationship Id="rId4" Type="http://schemas.openxmlformats.org/officeDocument/2006/relationships/hyperlink" Target="http://erlangen-crm.org/efrbro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bel@fr" TargetMode="External"/><Relationship Id="rId2" Type="http://schemas.openxmlformats.org/officeDocument/2006/relationships/hyperlink" Target="mailto:comment@en" TargetMode="External"/><Relationship Id="rId1" Type="http://schemas.openxmlformats.org/officeDocument/2006/relationships/hyperlink" Target="http://data.doremus.org/shapes/m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bel@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doremus.org/ontology/" TargetMode="External"/><Relationship Id="rId2" Type="http://schemas.openxmlformats.org/officeDocument/2006/relationships/hyperlink" Target="mailto:name@en" TargetMode="External"/><Relationship Id="rId1" Type="http://schemas.openxmlformats.org/officeDocument/2006/relationships/hyperlink" Target="http://data.doremus.org/shapes/m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40" zoomScaleNormal="140" workbookViewId="0">
      <selection activeCell="B10" activeCellId="1" sqref="G28 B10"/>
    </sheetView>
  </sheetViews>
  <sheetFormatPr baseColWidth="10" defaultColWidth="10.76953125" defaultRowHeight="12.5" x14ac:dyDescent="0.5"/>
  <cols>
    <col min="2" max="2" width="35.08984375" customWidth="1"/>
  </cols>
  <sheetData>
    <row r="1" spans="1:7" ht="14.25" x14ac:dyDescent="0.65">
      <c r="A1" t="s">
        <v>0</v>
      </c>
      <c r="B1" s="1" t="s">
        <v>1</v>
      </c>
      <c r="C1" s="2" t="s">
        <v>2</v>
      </c>
      <c r="G1" s="3"/>
    </row>
    <row r="2" spans="1:7" ht="14" customHeight="1" x14ac:dyDescent="0.65">
      <c r="A2" t="s">
        <v>0</v>
      </c>
      <c r="B2" s="1" t="s">
        <v>3</v>
      </c>
      <c r="C2" s="2" t="s">
        <v>4</v>
      </c>
      <c r="G2" s="3"/>
    </row>
    <row r="3" spans="1:7" ht="14.25" x14ac:dyDescent="0.65">
      <c r="A3" t="s">
        <v>0</v>
      </c>
      <c r="B3" s="1" t="s">
        <v>5</v>
      </c>
      <c r="C3" s="2" t="s">
        <v>6</v>
      </c>
      <c r="G3" s="3"/>
    </row>
    <row r="4" spans="1:7" ht="14.25" x14ac:dyDescent="0.65">
      <c r="A4" t="s">
        <v>0</v>
      </c>
      <c r="B4" s="1" t="s">
        <v>7</v>
      </c>
      <c r="C4" s="2" t="s">
        <v>8</v>
      </c>
      <c r="G4" s="3"/>
    </row>
    <row r="5" spans="1:7" x14ac:dyDescent="0.5">
      <c r="A5" t="s">
        <v>0</v>
      </c>
      <c r="B5" t="s">
        <v>9</v>
      </c>
      <c r="C5" s="2" t="s">
        <v>10</v>
      </c>
    </row>
    <row r="6" spans="1:7" x14ac:dyDescent="0.5">
      <c r="A6" t="s">
        <v>0</v>
      </c>
      <c r="B6" t="s">
        <v>11</v>
      </c>
      <c r="C6" s="2" t="s">
        <v>12</v>
      </c>
    </row>
    <row r="7" spans="1:7" x14ac:dyDescent="0.5">
      <c r="A7" t="s">
        <v>0</v>
      </c>
      <c r="B7" t="s">
        <v>13</v>
      </c>
      <c r="C7" s="2" t="s">
        <v>14</v>
      </c>
    </row>
    <row r="8" spans="1:7" x14ac:dyDescent="0.5">
      <c r="A8" t="s">
        <v>0</v>
      </c>
      <c r="B8" t="s">
        <v>15</v>
      </c>
      <c r="C8" s="2" t="s">
        <v>16</v>
      </c>
    </row>
    <row r="9" spans="1:7" x14ac:dyDescent="0.5">
      <c r="A9" t="s">
        <v>0</v>
      </c>
      <c r="B9" t="s">
        <v>17</v>
      </c>
      <c r="C9" s="2" t="s">
        <v>18</v>
      </c>
    </row>
    <row r="10" spans="1:7" x14ac:dyDescent="0.5">
      <c r="A10" t="s">
        <v>0</v>
      </c>
      <c r="B10" t="s">
        <v>19</v>
      </c>
      <c r="C10" s="2" t="s">
        <v>20</v>
      </c>
    </row>
  </sheetData>
  <hyperlinks>
    <hyperlink ref="C1" r:id="rId1"/>
    <hyperlink ref="C5" r:id="rId2"/>
    <hyperlink ref="C6" r:id="rId3"/>
    <hyperlink ref="C7" r:id="rId4"/>
    <hyperlink ref="C8" r:id="rId5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4" zoomScale="140" zoomScaleNormal="140" workbookViewId="0">
      <selection activeCell="F30" sqref="F30"/>
    </sheetView>
  </sheetViews>
  <sheetFormatPr baseColWidth="10" defaultColWidth="8.58984375" defaultRowHeight="12.5" x14ac:dyDescent="0.5"/>
  <cols>
    <col min="1" max="1" width="39.54296875" customWidth="1"/>
    <col min="2" max="2" width="27.54296875" customWidth="1"/>
    <col min="3" max="3" width="27.86328125" style="4" hidden="1" customWidth="1"/>
    <col min="4" max="4" width="42.31640625" hidden="1" customWidth="1"/>
    <col min="5" max="5" width="22.40625" customWidth="1"/>
    <col min="6" max="6" width="19.31640625" customWidth="1"/>
    <col min="7" max="8" width="57.6796875" customWidth="1"/>
    <col min="9" max="9" width="28.6796875" customWidth="1"/>
    <col min="10" max="10" width="24.54296875" style="5" customWidth="1"/>
    <col min="11" max="11" width="25.31640625" style="4" customWidth="1"/>
    <col min="12" max="13" width="23.6796875" style="4" customWidth="1"/>
    <col min="14" max="14" width="68.86328125" customWidth="1"/>
    <col min="15" max="15" width="14.54296875" customWidth="1"/>
    <col min="16" max="16" width="15.31640625" customWidth="1"/>
    <col min="1021" max="1024" width="11.453125" customWidth="1"/>
  </cols>
  <sheetData>
    <row r="1" spans="1:16" x14ac:dyDescent="0.5">
      <c r="A1" t="s">
        <v>21</v>
      </c>
      <c r="B1" s="2" t="s">
        <v>22</v>
      </c>
    </row>
    <row r="2" spans="1:16" x14ac:dyDescent="0.5">
      <c r="A2" t="s">
        <v>23</v>
      </c>
      <c r="B2" t="s">
        <v>24</v>
      </c>
      <c r="C2" s="2"/>
      <c r="K2" s="6"/>
      <c r="L2" s="6"/>
    </row>
    <row r="3" spans="1:16" x14ac:dyDescent="0.5">
      <c r="A3" t="s">
        <v>25</v>
      </c>
      <c r="B3" t="s">
        <v>26</v>
      </c>
      <c r="C3" s="2"/>
      <c r="K3" s="6"/>
      <c r="L3" s="6"/>
    </row>
    <row r="4" spans="1:16" x14ac:dyDescent="0.5">
      <c r="A4" t="s">
        <v>27</v>
      </c>
      <c r="B4">
        <v>0</v>
      </c>
      <c r="C4" s="2"/>
      <c r="K4" s="6"/>
      <c r="L4" s="6"/>
    </row>
    <row r="5" spans="1:16" x14ac:dyDescent="0.5">
      <c r="C5" s="6"/>
      <c r="K5" s="6"/>
      <c r="L5" s="6"/>
    </row>
    <row r="6" spans="1:16" x14ac:dyDescent="0.5">
      <c r="A6" s="7" t="s">
        <v>28</v>
      </c>
      <c r="B6" s="8"/>
      <c r="C6" s="9"/>
      <c r="D6" s="8"/>
      <c r="E6" s="8"/>
      <c r="F6" s="8"/>
      <c r="G6" s="8"/>
      <c r="H6" s="8"/>
      <c r="I6" s="9"/>
      <c r="J6" s="10"/>
      <c r="K6" s="9"/>
      <c r="L6" s="9"/>
      <c r="M6" s="11"/>
    </row>
    <row r="7" spans="1:16" x14ac:dyDescent="0.5">
      <c r="I7" s="4"/>
      <c r="J7" s="12"/>
    </row>
    <row r="8" spans="1:16" s="13" customFormat="1" ht="50.25" customHeight="1" x14ac:dyDescent="0.5">
      <c r="A8" s="13" t="s">
        <v>29</v>
      </c>
      <c r="B8" s="14" t="s">
        <v>30</v>
      </c>
      <c r="C8" s="14" t="s">
        <v>31</v>
      </c>
      <c r="D8" s="15" t="s">
        <v>32</v>
      </c>
      <c r="E8" s="15" t="s">
        <v>33</v>
      </c>
      <c r="F8" s="15" t="s">
        <v>34</v>
      </c>
      <c r="G8" s="15"/>
      <c r="H8" s="15" t="s">
        <v>35</v>
      </c>
      <c r="I8" s="15" t="s">
        <v>36</v>
      </c>
      <c r="J8" s="16" t="s">
        <v>37</v>
      </c>
      <c r="K8" s="15" t="s">
        <v>38</v>
      </c>
      <c r="L8" s="15" t="s">
        <v>39</v>
      </c>
      <c r="M8" s="15" t="s">
        <v>40</v>
      </c>
      <c r="N8" s="13" t="s">
        <v>41</v>
      </c>
      <c r="O8" s="13" t="s">
        <v>42</v>
      </c>
      <c r="P8" s="13" t="s">
        <v>43</v>
      </c>
    </row>
    <row r="9" spans="1:16" ht="25" x14ac:dyDescent="0.5">
      <c r="A9" s="17" t="s">
        <v>44</v>
      </c>
      <c r="B9" s="17" t="s">
        <v>45</v>
      </c>
      <c r="C9" s="17" t="s">
        <v>46</v>
      </c>
      <c r="D9" s="18" t="s">
        <v>47</v>
      </c>
      <c r="E9" s="18" t="s">
        <v>48</v>
      </c>
      <c r="F9" s="17" t="s">
        <v>49</v>
      </c>
      <c r="G9" s="17" t="s">
        <v>50</v>
      </c>
      <c r="H9" s="17" t="s">
        <v>51</v>
      </c>
      <c r="I9" s="17" t="s">
        <v>52</v>
      </c>
      <c r="J9" s="19" t="s">
        <v>53</v>
      </c>
      <c r="K9" s="18" t="s">
        <v>54</v>
      </c>
      <c r="L9" s="18" t="s">
        <v>55</v>
      </c>
      <c r="M9" s="18" t="s">
        <v>56</v>
      </c>
      <c r="N9" s="18" t="s">
        <v>57</v>
      </c>
      <c r="O9" s="18" t="s">
        <v>27</v>
      </c>
      <c r="P9" s="18" t="s">
        <v>58</v>
      </c>
    </row>
    <row r="10" spans="1:16" ht="14.25" x14ac:dyDescent="0.65">
      <c r="A10" s="4" t="s">
        <v>59</v>
      </c>
      <c r="B10" t="s">
        <v>60</v>
      </c>
      <c r="D10" s="4"/>
      <c r="E10" s="4"/>
      <c r="F10" s="4" t="s">
        <v>61</v>
      </c>
      <c r="G10" s="20" t="s">
        <v>62</v>
      </c>
      <c r="H10" s="2" t="s">
        <v>63</v>
      </c>
      <c r="I10" s="4" t="s">
        <v>64</v>
      </c>
      <c r="J10" s="12" t="s">
        <v>65</v>
      </c>
      <c r="N10" s="4"/>
      <c r="O10" s="21"/>
    </row>
    <row r="11" spans="1:16" s="23" customFormat="1" ht="14.25" x14ac:dyDescent="0.65">
      <c r="A11" s="22" t="s">
        <v>66</v>
      </c>
      <c r="B11" s="23" t="s">
        <v>60</v>
      </c>
      <c r="C11" s="22"/>
      <c r="D11" s="22"/>
      <c r="E11" s="22"/>
      <c r="F11" s="22" t="s">
        <v>61</v>
      </c>
      <c r="G11" s="22"/>
      <c r="H11" s="2" t="s">
        <v>67</v>
      </c>
      <c r="I11" s="22" t="s">
        <v>64</v>
      </c>
      <c r="J11" s="24" t="s">
        <v>65</v>
      </c>
      <c r="M11" s="22"/>
      <c r="N11" s="22"/>
      <c r="O11" s="21"/>
    </row>
    <row r="12" spans="1:16" ht="14.25" x14ac:dyDescent="0.65">
      <c r="A12" s="4" t="s">
        <v>68</v>
      </c>
      <c r="B12" t="s">
        <v>60</v>
      </c>
      <c r="D12" s="4"/>
      <c r="E12" s="4"/>
      <c r="F12" s="4" t="s">
        <v>61</v>
      </c>
      <c r="G12" s="4"/>
      <c r="I12" s="4" t="s">
        <v>64</v>
      </c>
      <c r="J12" s="12" t="s">
        <v>65</v>
      </c>
      <c r="N12" s="4"/>
      <c r="O12" s="21"/>
    </row>
    <row r="13" spans="1:16" ht="14.25" x14ac:dyDescent="0.65">
      <c r="A13" s="4" t="s">
        <v>69</v>
      </c>
      <c r="B13" t="s">
        <v>60</v>
      </c>
      <c r="D13" s="4"/>
      <c r="E13" s="4"/>
      <c r="F13" s="4" t="s">
        <v>61</v>
      </c>
      <c r="G13" s="20" t="s">
        <v>62</v>
      </c>
      <c r="H13" s="2"/>
      <c r="I13" s="4" t="s">
        <v>64</v>
      </c>
      <c r="J13" s="12" t="s">
        <v>65</v>
      </c>
      <c r="N13" s="4"/>
      <c r="O13" s="21"/>
    </row>
    <row r="14" spans="1:16" ht="14.25" x14ac:dyDescent="0.65">
      <c r="A14" s="25" t="s">
        <v>70</v>
      </c>
      <c r="B14" t="s">
        <v>60</v>
      </c>
      <c r="D14" s="4"/>
      <c r="E14" s="4"/>
      <c r="F14" s="4" t="s">
        <v>61</v>
      </c>
      <c r="G14" s="20" t="s">
        <v>62</v>
      </c>
      <c r="H14" s="2"/>
      <c r="I14" s="4" t="s">
        <v>64</v>
      </c>
      <c r="J14" s="12" t="s">
        <v>65</v>
      </c>
      <c r="N14" s="4"/>
      <c r="O14" s="21"/>
    </row>
    <row r="15" spans="1:16" ht="14.25" x14ac:dyDescent="0.65">
      <c r="A15" t="s">
        <v>71</v>
      </c>
      <c r="B15" t="s">
        <v>60</v>
      </c>
      <c r="D15" s="4"/>
      <c r="E15" s="4"/>
      <c r="F15" s="4" t="s">
        <v>61</v>
      </c>
      <c r="G15" s="20" t="s">
        <v>62</v>
      </c>
      <c r="I15" s="4" t="s">
        <v>64</v>
      </c>
      <c r="J15" s="12" t="s">
        <v>65</v>
      </c>
      <c r="N15" s="4"/>
      <c r="O15" s="21"/>
    </row>
    <row r="16" spans="1:16" ht="14.25" x14ac:dyDescent="0.65">
      <c r="A16" t="s">
        <v>72</v>
      </c>
      <c r="B16" t="s">
        <v>60</v>
      </c>
      <c r="D16" s="4"/>
      <c r="E16" s="4"/>
      <c r="F16" s="4" t="s">
        <v>61</v>
      </c>
      <c r="G16" s="20" t="s">
        <v>62</v>
      </c>
      <c r="I16" s="4" t="s">
        <v>64</v>
      </c>
      <c r="J16" s="12" t="s">
        <v>65</v>
      </c>
      <c r="N16" s="4"/>
      <c r="O16" s="21"/>
    </row>
    <row r="17" spans="1:15" ht="14.25" x14ac:dyDescent="0.65">
      <c r="A17" t="s">
        <v>73</v>
      </c>
      <c r="B17" t="s">
        <v>60</v>
      </c>
      <c r="D17" s="4"/>
      <c r="E17" s="4"/>
      <c r="F17" s="4" t="s">
        <v>61</v>
      </c>
      <c r="G17" s="20" t="s">
        <v>62</v>
      </c>
      <c r="I17" s="4" t="s">
        <v>64</v>
      </c>
      <c r="J17" s="12" t="s">
        <v>65</v>
      </c>
      <c r="N17" s="4"/>
      <c r="O17" s="21"/>
    </row>
    <row r="18" spans="1:15" ht="14.25" x14ac:dyDescent="0.65">
      <c r="A18" t="s">
        <v>74</v>
      </c>
      <c r="B18" t="s">
        <v>60</v>
      </c>
      <c r="D18" s="4"/>
      <c r="E18" s="4"/>
      <c r="F18" s="4" t="s">
        <v>61</v>
      </c>
      <c r="G18" s="20" t="s">
        <v>62</v>
      </c>
      <c r="I18" s="4" t="s">
        <v>64</v>
      </c>
      <c r="J18" s="12" t="s">
        <v>65</v>
      </c>
      <c r="N18" s="4"/>
      <c r="O18" s="21"/>
    </row>
    <row r="19" spans="1:15" ht="14.25" x14ac:dyDescent="0.65">
      <c r="A19" t="s">
        <v>75</v>
      </c>
      <c r="B19" t="s">
        <v>60</v>
      </c>
      <c r="D19" s="4"/>
      <c r="E19" s="4"/>
      <c r="F19" s="4" t="s">
        <v>61</v>
      </c>
      <c r="G19" s="20" t="s">
        <v>62</v>
      </c>
      <c r="I19" s="4" t="s">
        <v>64</v>
      </c>
      <c r="J19" s="12" t="s">
        <v>65</v>
      </c>
      <c r="N19" s="4"/>
      <c r="O19" s="21"/>
    </row>
    <row r="20" spans="1:15" ht="14.25" x14ac:dyDescent="0.65">
      <c r="A20" t="s">
        <v>76</v>
      </c>
      <c r="B20" t="s">
        <v>60</v>
      </c>
      <c r="D20" s="4"/>
      <c r="E20" s="4"/>
      <c r="F20" s="4" t="s">
        <v>61</v>
      </c>
      <c r="G20" s="20" t="s">
        <v>62</v>
      </c>
      <c r="I20" s="4" t="s">
        <v>64</v>
      </c>
      <c r="J20" s="12" t="s">
        <v>65</v>
      </c>
      <c r="N20" s="4"/>
      <c r="O20" s="21"/>
    </row>
    <row r="21" spans="1:15" ht="14.25" x14ac:dyDescent="0.65">
      <c r="A21" t="s">
        <v>77</v>
      </c>
      <c r="B21" t="s">
        <v>60</v>
      </c>
      <c r="D21" s="4"/>
      <c r="E21" s="4"/>
      <c r="F21" s="4" t="s">
        <v>61</v>
      </c>
      <c r="G21" s="20" t="s">
        <v>62</v>
      </c>
      <c r="I21" s="4" t="s">
        <v>64</v>
      </c>
      <c r="J21" s="12" t="s">
        <v>65</v>
      </c>
      <c r="N21" s="4"/>
      <c r="O21" s="21"/>
    </row>
    <row r="22" spans="1:15" s="23" customFormat="1" x14ac:dyDescent="0.5">
      <c r="A22" s="23" t="s">
        <v>78</v>
      </c>
      <c r="B22" s="23" t="s">
        <v>60</v>
      </c>
      <c r="C22" s="22"/>
      <c r="D22" s="22"/>
      <c r="E22" s="22"/>
      <c r="F22" s="22" t="s">
        <v>61</v>
      </c>
      <c r="G22" s="22"/>
      <c r="I22" s="22" t="s">
        <v>64</v>
      </c>
      <c r="J22" s="24" t="s">
        <v>65</v>
      </c>
      <c r="M22" s="22"/>
    </row>
    <row r="23" spans="1:15" x14ac:dyDescent="0.5">
      <c r="A23" t="s">
        <v>79</v>
      </c>
      <c r="B23" t="s">
        <v>60</v>
      </c>
      <c r="D23" s="4"/>
      <c r="E23" s="4"/>
      <c r="F23" s="4" t="s">
        <v>61</v>
      </c>
      <c r="G23" s="20"/>
      <c r="I23" s="4" t="s">
        <v>64</v>
      </c>
      <c r="J23" s="12" t="s">
        <v>65</v>
      </c>
    </row>
    <row r="24" spans="1:15" x14ac:dyDescent="0.5">
      <c r="D24" s="4"/>
      <c r="E24" s="4"/>
      <c r="F24" s="4"/>
      <c r="G24" s="4"/>
      <c r="I24" s="4"/>
      <c r="J24" s="12"/>
    </row>
    <row r="25" spans="1:15" ht="15" x14ac:dyDescent="0.5">
      <c r="A25" s="26" t="s">
        <v>80</v>
      </c>
      <c r="B25" s="27"/>
      <c r="C25" s="28"/>
      <c r="D25" s="28"/>
      <c r="E25" s="28"/>
      <c r="F25" s="28"/>
      <c r="G25" s="28"/>
      <c r="H25" s="28"/>
      <c r="I25" s="28"/>
      <c r="J25" s="29"/>
      <c r="K25" s="28"/>
      <c r="L25" s="27"/>
      <c r="M25" s="27"/>
      <c r="N25" s="27"/>
      <c r="O25" s="27"/>
    </row>
    <row r="26" spans="1:15" s="91" customFormat="1" x14ac:dyDescent="0.5">
      <c r="A26" s="91" t="s">
        <v>81</v>
      </c>
      <c r="B26" s="91" t="s">
        <v>82</v>
      </c>
      <c r="C26" s="92"/>
      <c r="F26" s="92" t="s">
        <v>61</v>
      </c>
      <c r="G26" s="92" t="s">
        <v>62</v>
      </c>
      <c r="I26" s="92" t="s">
        <v>64</v>
      </c>
      <c r="J26" s="93" t="s">
        <v>65</v>
      </c>
      <c r="K26" s="92"/>
      <c r="L26" s="92"/>
      <c r="M26" s="92"/>
    </row>
    <row r="27" spans="1:15" s="91" customFormat="1" x14ac:dyDescent="0.5">
      <c r="A27" s="91" t="s">
        <v>83</v>
      </c>
      <c r="B27" s="91" t="s">
        <v>82</v>
      </c>
      <c r="C27" s="92"/>
      <c r="F27" s="92" t="s">
        <v>61</v>
      </c>
      <c r="G27" s="92" t="s">
        <v>62</v>
      </c>
      <c r="I27" s="92" t="s">
        <v>64</v>
      </c>
      <c r="J27" s="93" t="s">
        <v>65</v>
      </c>
      <c r="K27" s="92"/>
      <c r="L27" s="92"/>
      <c r="M27" s="92"/>
    </row>
    <row r="28" spans="1:15" s="91" customFormat="1" x14ac:dyDescent="0.5">
      <c r="A28" s="91" t="s">
        <v>84</v>
      </c>
      <c r="B28" s="91" t="s">
        <v>82</v>
      </c>
      <c r="C28" s="92"/>
      <c r="F28" s="92" t="s">
        <v>61</v>
      </c>
      <c r="G28" s="92" t="s">
        <v>62</v>
      </c>
      <c r="I28" s="92" t="s">
        <v>64</v>
      </c>
      <c r="J28" s="93" t="s">
        <v>65</v>
      </c>
      <c r="K28" s="92"/>
      <c r="L28" s="92"/>
      <c r="M28" s="92"/>
    </row>
  </sheetData>
  <hyperlinks>
    <hyperlink ref="B1" r:id="rId1"/>
    <hyperlink ref="D9" r:id="rId2"/>
    <hyperlink ref="K9" r:id="rId3"/>
    <hyperlink ref="L9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5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2"/>
  <sheetViews>
    <sheetView zoomScale="140" zoomScaleNormal="140" workbookViewId="0">
      <pane xSplit="3" ySplit="7" topLeftCell="D67" activePane="bottomRight" state="frozen"/>
      <selection pane="topRight" activeCell="D1" sqref="D1"/>
      <selection pane="bottomLeft" activeCell="A68" sqref="A68"/>
      <selection pane="bottomRight" activeCell="A80" sqref="A80"/>
    </sheetView>
  </sheetViews>
  <sheetFormatPr baseColWidth="10" defaultColWidth="8.7265625" defaultRowHeight="12.5" x14ac:dyDescent="0.5"/>
  <cols>
    <col min="1" max="1" width="19.31640625" customWidth="1"/>
    <col min="2" max="2" width="40.953125" style="4" customWidth="1"/>
    <col min="3" max="3" width="51.6328125" customWidth="1"/>
    <col min="4" max="4" width="11" style="4" customWidth="1"/>
    <col min="5" max="5" width="36.26953125" style="25" customWidth="1"/>
    <col min="6" max="6" width="37.76953125" style="31" customWidth="1"/>
    <col min="7" max="7" width="41.453125" style="4" hidden="1" customWidth="1"/>
    <col min="8" max="8" width="34.453125" style="4" hidden="1" customWidth="1"/>
    <col min="9" max="9" width="41.08984375" style="12" hidden="1" customWidth="1"/>
    <col min="10" max="10" width="36.26953125" style="4" customWidth="1"/>
    <col min="11" max="11" width="14.54296875" style="32" customWidth="1"/>
    <col min="12" max="12" width="12" style="33" customWidth="1"/>
    <col min="13" max="13" width="20.08984375" customWidth="1"/>
    <col min="14" max="14" width="20.953125" customWidth="1"/>
    <col min="15" max="16" width="36.1328125" customWidth="1"/>
    <col min="17" max="17" width="28.86328125" style="5" customWidth="1"/>
    <col min="18" max="18" width="18.6796875" customWidth="1"/>
    <col min="19" max="21" width="26" customWidth="1"/>
    <col min="22" max="22" width="26.08984375" customWidth="1"/>
    <col min="23" max="23" width="36" customWidth="1"/>
    <col min="24" max="24" width="34.86328125" customWidth="1"/>
    <col min="25" max="25" width="28.08984375" style="4" customWidth="1"/>
    <col min="26" max="26" width="22.31640625" customWidth="1"/>
    <col min="1025" max="1025" width="11.5" customWidth="1"/>
  </cols>
  <sheetData>
    <row r="1" spans="1:26 1025:1025" x14ac:dyDescent="0.5">
      <c r="A1" t="s">
        <v>21</v>
      </c>
      <c r="B1" s="90" t="s">
        <v>22</v>
      </c>
      <c r="C1" s="90"/>
      <c r="F1"/>
      <c r="V1" s="4"/>
    </row>
    <row r="2" spans="1:26 1025:1025" x14ac:dyDescent="0.5">
      <c r="B2" s="6"/>
    </row>
    <row r="3" spans="1:26 1025:1025" x14ac:dyDescent="0.5">
      <c r="A3" s="7" t="s">
        <v>85</v>
      </c>
      <c r="B3" s="9"/>
      <c r="C3" s="8"/>
      <c r="D3" s="8"/>
      <c r="E3" s="34"/>
      <c r="F3" s="35"/>
      <c r="G3" s="8"/>
      <c r="H3" s="8"/>
      <c r="I3" s="36"/>
      <c r="J3" s="11"/>
      <c r="K3" s="37"/>
      <c r="L3" s="37"/>
      <c r="M3" s="8"/>
      <c r="N3" s="8"/>
      <c r="O3" s="8"/>
      <c r="P3" s="8"/>
      <c r="Q3" s="36"/>
      <c r="R3" s="8"/>
      <c r="S3" s="8"/>
      <c r="T3" s="8"/>
      <c r="U3" s="8"/>
      <c r="V3" s="8"/>
      <c r="W3" s="11"/>
      <c r="X3" s="11"/>
      <c r="Y3" s="11"/>
    </row>
    <row r="4" spans="1:26 1025:1025" x14ac:dyDescent="0.5">
      <c r="F4" s="38"/>
      <c r="K4" s="39"/>
      <c r="W4" s="4"/>
    </row>
    <row r="5" spans="1:26 1025:1025" s="15" customFormat="1" ht="62.5" x14ac:dyDescent="0.5">
      <c r="A5" s="15" t="s">
        <v>86</v>
      </c>
      <c r="B5" s="15" t="s">
        <v>87</v>
      </c>
      <c r="C5" s="15" t="s">
        <v>88</v>
      </c>
      <c r="E5" s="40"/>
      <c r="F5" s="41" t="s">
        <v>89</v>
      </c>
      <c r="G5" s="15" t="s">
        <v>90</v>
      </c>
      <c r="I5" s="16"/>
      <c r="K5" s="42" t="s">
        <v>91</v>
      </c>
      <c r="L5" s="42" t="s">
        <v>92</v>
      </c>
      <c r="M5" s="15" t="s">
        <v>93</v>
      </c>
      <c r="N5" s="15" t="s">
        <v>94</v>
      </c>
      <c r="O5" s="15" t="s">
        <v>95</v>
      </c>
      <c r="Q5" s="16" t="s">
        <v>96</v>
      </c>
      <c r="R5" s="15" t="s">
        <v>97</v>
      </c>
      <c r="S5" s="15" t="s">
        <v>98</v>
      </c>
      <c r="T5" s="15" t="s">
        <v>99</v>
      </c>
      <c r="U5" s="15" t="s">
        <v>100</v>
      </c>
      <c r="V5" s="15" t="s">
        <v>101</v>
      </c>
      <c r="W5" s="15" t="s">
        <v>102</v>
      </c>
      <c r="X5" s="15" t="s">
        <v>103</v>
      </c>
      <c r="Y5" s="15" t="s">
        <v>104</v>
      </c>
      <c r="AMK5"/>
    </row>
    <row r="6" spans="1:26 1025:1025" s="43" customFormat="1" ht="25" x14ac:dyDescent="0.5">
      <c r="A6" s="43" t="s">
        <v>105</v>
      </c>
      <c r="B6" s="43" t="s">
        <v>106</v>
      </c>
      <c r="C6" s="43" t="s">
        <v>107</v>
      </c>
      <c r="D6" s="43" t="s">
        <v>108</v>
      </c>
      <c r="E6" s="44" t="s">
        <v>109</v>
      </c>
      <c r="F6" s="45" t="s">
        <v>110</v>
      </c>
      <c r="G6" s="43" t="s">
        <v>111</v>
      </c>
      <c r="H6" s="43" t="s">
        <v>112</v>
      </c>
      <c r="I6" s="46" t="s">
        <v>113</v>
      </c>
      <c r="Q6" s="46"/>
      <c r="AMK6"/>
    </row>
    <row r="7" spans="1:26 1025:1025" ht="37.5" x14ac:dyDescent="0.5">
      <c r="A7" s="47" t="s">
        <v>44</v>
      </c>
      <c r="B7" s="48" t="s">
        <v>114</v>
      </c>
      <c r="C7" s="47" t="s">
        <v>115</v>
      </c>
      <c r="D7" s="47" t="s">
        <v>116</v>
      </c>
      <c r="E7" s="49" t="s">
        <v>116</v>
      </c>
      <c r="F7" s="50" t="s">
        <v>117</v>
      </c>
      <c r="G7" s="47" t="s">
        <v>118</v>
      </c>
      <c r="H7" s="47" t="s">
        <v>119</v>
      </c>
      <c r="I7" s="51" t="s">
        <v>120</v>
      </c>
      <c r="J7" s="48" t="s">
        <v>116</v>
      </c>
      <c r="K7" s="48" t="s">
        <v>121</v>
      </c>
      <c r="L7" s="48" t="s">
        <v>122</v>
      </c>
      <c r="M7" s="48" t="s">
        <v>49</v>
      </c>
      <c r="N7" s="48" t="s">
        <v>123</v>
      </c>
      <c r="O7" s="17" t="s">
        <v>124</v>
      </c>
      <c r="P7" s="17" t="s">
        <v>417</v>
      </c>
      <c r="Q7" s="19" t="s">
        <v>125</v>
      </c>
      <c r="R7" s="17" t="s">
        <v>124</v>
      </c>
      <c r="S7" s="48" t="s">
        <v>126</v>
      </c>
      <c r="T7" s="48" t="s">
        <v>127</v>
      </c>
      <c r="U7" s="48" t="s">
        <v>128</v>
      </c>
      <c r="V7" s="48" t="s">
        <v>129</v>
      </c>
      <c r="W7" s="17" t="s">
        <v>51</v>
      </c>
      <c r="X7" s="48" t="s">
        <v>130</v>
      </c>
      <c r="Y7" s="48" t="s">
        <v>131</v>
      </c>
      <c r="Z7" s="48" t="s">
        <v>132</v>
      </c>
    </row>
    <row r="8" spans="1:26 1025:1025" s="52" customFormat="1" ht="15" x14ac:dyDescent="0.5">
      <c r="A8" s="52" t="s">
        <v>133</v>
      </c>
      <c r="E8" s="53"/>
      <c r="F8" s="54"/>
      <c r="I8" s="55"/>
      <c r="J8" s="56"/>
      <c r="K8" s="57"/>
      <c r="L8" s="57"/>
      <c r="Q8" s="55"/>
      <c r="Y8" s="56"/>
      <c r="AMK8"/>
    </row>
    <row r="9" spans="1:26 1025:1025" s="59" customFormat="1" ht="25" x14ac:dyDescent="0.5">
      <c r="A9" s="58" t="str">
        <f t="shared" ref="A9:A25" si="0">CONCATENATE("mus:P",ROW(A9))</f>
        <v>mus:P9</v>
      </c>
      <c r="B9" s="59" t="s">
        <v>59</v>
      </c>
      <c r="C9" s="23" t="s">
        <v>134</v>
      </c>
      <c r="D9" s="59" t="s">
        <v>135</v>
      </c>
      <c r="E9"/>
      <c r="F9" s="60" t="s">
        <v>136</v>
      </c>
      <c r="G9" s="60"/>
      <c r="I9" s="61"/>
      <c r="J9" s="62" t="s">
        <v>137</v>
      </c>
      <c r="K9" s="63" t="str">
        <f t="shared" ref="K9:K25" si="1">IF(LEFT($D9,SEARCH("..",$D9,1)-1)="n","",IF(LEFT($D9,SEARCH("..",$D9,1)-1)="0","",LEFT($D9,SEARCH("..",$D9,1)-1)))</f>
        <v>1</v>
      </c>
      <c r="L9" s="63" t="str">
        <f t="shared" ref="L9:L25" si="2">IF(RIGHT($D9,SEARCH("..",$D9,1)-1)="n","",IF(RIGHT($D9,SEARCH("..",$D9,1)-1)="0","",RIGHT($D9,SEARCH("..",$D9,1)-1)))</f>
        <v>1</v>
      </c>
      <c r="M9" s="64" t="str">
        <f>IF(IFERROR(VLOOKUP(#REF!,Catalogue!$A$2:$A$40,1,0),0) &lt;&gt; 0,"sh:Literal","sh:IRI")</f>
        <v>sh:IRI</v>
      </c>
      <c r="N9" s="64" t="str">
        <f>IF(M9="sh:Literal",#REF!,"")</f>
        <v/>
      </c>
      <c r="O9" s="64" t="str">
        <f t="shared" ref="O9:O25" si="3">IF($M9="sh:IRI",IF($E9&lt;&gt;"",$E9,""),"")</f>
        <v/>
      </c>
      <c r="P9" s="64"/>
      <c r="Q9" s="65" t="str">
        <f>IF($M9&lt;&gt;"sh:IRI","",IF(IFERROR(SEARCH(",",#REF!)-1,0)=0,"","1"))</f>
        <v/>
      </c>
      <c r="X9" s="66"/>
      <c r="AMK9"/>
    </row>
    <row r="10" spans="1:26 1025:1025" s="59" customFormat="1" x14ac:dyDescent="0.5">
      <c r="A10" s="58" t="str">
        <f t="shared" si="0"/>
        <v>mus:P10</v>
      </c>
      <c r="B10" s="59" t="s">
        <v>59</v>
      </c>
      <c r="C10" s="59" t="s">
        <v>138</v>
      </c>
      <c r="D10" s="59" t="s">
        <v>139</v>
      </c>
      <c r="E10" s="61"/>
      <c r="F10" s="60" t="s">
        <v>140</v>
      </c>
      <c r="G10" s="66"/>
      <c r="H10" s="66"/>
      <c r="I10" s="67"/>
      <c r="J10" s="68"/>
      <c r="K10" s="63" t="str">
        <f t="shared" si="1"/>
        <v>1</v>
      </c>
      <c r="L10" s="63" t="str">
        <f t="shared" si="2"/>
        <v/>
      </c>
      <c r="M10" s="64" t="str">
        <f>IF(IFERROR(VLOOKUP($E10,Catalogue!$A$2:$A$40,1,0),0) &lt;&gt; 0,"sh:Literal","sh:IRI")</f>
        <v>sh:IRI</v>
      </c>
      <c r="N10" s="64" t="str">
        <f t="shared" ref="N10:N25" si="4">IF(M10="sh:Literal",E10,"")</f>
        <v/>
      </c>
      <c r="O10" s="64" t="str">
        <f t="shared" si="3"/>
        <v/>
      </c>
      <c r="P10" s="64"/>
      <c r="Q10" s="65" t="str">
        <f t="shared" ref="Q10:Q25" si="5">IF($M10&lt;&gt;"sh:IRI","",IF(IFERROR(SEARCH(",",$E10)-1,0)=0,"","1"))</f>
        <v/>
      </c>
      <c r="X10" s="66"/>
      <c r="AMK10"/>
    </row>
    <row r="11" spans="1:26 1025:1025" x14ac:dyDescent="0.5">
      <c r="A11" s="58" t="str">
        <f t="shared" si="0"/>
        <v>mus:P11</v>
      </c>
      <c r="B11" s="59" t="s">
        <v>59</v>
      </c>
      <c r="C11" t="s">
        <v>141</v>
      </c>
      <c r="D11" s="59" t="s">
        <v>135</v>
      </c>
      <c r="E11" s="25" t="s">
        <v>71</v>
      </c>
      <c r="F11" s="60" t="s">
        <v>142</v>
      </c>
      <c r="J11" s="68"/>
      <c r="K11" s="63" t="str">
        <f t="shared" si="1"/>
        <v>1</v>
      </c>
      <c r="L11" s="63" t="str">
        <f t="shared" si="2"/>
        <v>1</v>
      </c>
      <c r="M11" s="64" t="str">
        <f>IF(IFERROR(VLOOKUP($E11,Catalogue!$A$2:$A$40,1,0),0) &lt;&gt; 0,"sh:Literal","sh:IRI")</f>
        <v>sh:IRI</v>
      </c>
      <c r="N11" s="64" t="str">
        <f t="shared" si="4"/>
        <v/>
      </c>
      <c r="O11" s="64" t="str">
        <f t="shared" si="3"/>
        <v>mus:M156_Title_Statement</v>
      </c>
      <c r="P11" s="64"/>
      <c r="Q11" s="65" t="str">
        <f t="shared" si="5"/>
        <v/>
      </c>
    </row>
    <row r="12" spans="1:26 1025:1025" ht="25" x14ac:dyDescent="0.5">
      <c r="A12" s="58" t="str">
        <f t="shared" si="0"/>
        <v>mus:P12</v>
      </c>
      <c r="B12" s="59" t="s">
        <v>59</v>
      </c>
      <c r="C12" t="s">
        <v>143</v>
      </c>
      <c r="D12" s="59" t="s">
        <v>135</v>
      </c>
      <c r="E12" s="25" t="s">
        <v>72</v>
      </c>
      <c r="F12" s="60" t="s">
        <v>144</v>
      </c>
      <c r="J12" s="69" t="s">
        <v>145</v>
      </c>
      <c r="K12" s="63" t="str">
        <f t="shared" si="1"/>
        <v>1</v>
      </c>
      <c r="L12" s="63" t="str">
        <f t="shared" si="2"/>
        <v>1</v>
      </c>
      <c r="M12" s="64" t="str">
        <f>IF(IFERROR(VLOOKUP($E12,Catalogue!$A$2:$A$40,1,0),0) &lt;&gt; 0,"sh:Literal","sh:IRI")</f>
        <v>sh:IRI</v>
      </c>
      <c r="N12" s="64" t="str">
        <f t="shared" si="4"/>
        <v/>
      </c>
      <c r="O12" s="64" t="str">
        <f t="shared" si="3"/>
        <v>mus:M157_Statement_of_Responsibility</v>
      </c>
      <c r="P12" s="64"/>
      <c r="Q12" s="65" t="str">
        <f t="shared" si="5"/>
        <v/>
      </c>
    </row>
    <row r="13" spans="1:26 1025:1025" x14ac:dyDescent="0.5">
      <c r="A13" s="58" t="str">
        <f t="shared" si="0"/>
        <v>mus:P13</v>
      </c>
      <c r="B13" s="59" t="s">
        <v>59</v>
      </c>
      <c r="C13" t="s">
        <v>146</v>
      </c>
      <c r="D13" s="59" t="s">
        <v>147</v>
      </c>
      <c r="E13" s="25" t="s">
        <v>73</v>
      </c>
      <c r="F13" s="60" t="s">
        <v>148</v>
      </c>
      <c r="J13" s="68"/>
      <c r="K13" s="63" t="str">
        <f t="shared" si="1"/>
        <v/>
      </c>
      <c r="L13" s="63" t="str">
        <f t="shared" si="2"/>
        <v>1</v>
      </c>
      <c r="M13" s="64" t="str">
        <f>IF(IFERROR(VLOOKUP($E13,Catalogue!$A$2:$A$40,1,0),0) &lt;&gt; 0,"sh:Literal","sh:IRI")</f>
        <v>sh:IRI</v>
      </c>
      <c r="N13" s="64" t="str">
        <f t="shared" si="4"/>
        <v/>
      </c>
      <c r="O13" s="64" t="str">
        <f t="shared" si="3"/>
        <v>ecrm:E35_Title</v>
      </c>
      <c r="P13" s="64"/>
      <c r="Q13" s="65" t="str">
        <f t="shared" si="5"/>
        <v/>
      </c>
    </row>
    <row r="14" spans="1:26 1025:1025" x14ac:dyDescent="0.5">
      <c r="A14" s="58" t="str">
        <f t="shared" si="0"/>
        <v>mus:P14</v>
      </c>
      <c r="B14" s="59" t="s">
        <v>59</v>
      </c>
      <c r="C14" t="s">
        <v>149</v>
      </c>
      <c r="D14" s="59" t="s">
        <v>150</v>
      </c>
      <c r="E14" s="25" t="s">
        <v>73</v>
      </c>
      <c r="F14" s="60" t="s">
        <v>151</v>
      </c>
      <c r="J14" s="68"/>
      <c r="K14" s="63" t="str">
        <f t="shared" si="1"/>
        <v/>
      </c>
      <c r="L14" s="63" t="str">
        <f t="shared" si="2"/>
        <v/>
      </c>
      <c r="M14" s="64" t="str">
        <f>IF(IFERROR(VLOOKUP($E14,Catalogue!$A$2:$A$40,1,0),0) &lt;&gt; 0,"sh:Literal","sh:IRI")</f>
        <v>sh:IRI</v>
      </c>
      <c r="N14" s="64" t="str">
        <f t="shared" si="4"/>
        <v/>
      </c>
      <c r="O14" s="64" t="str">
        <f t="shared" si="3"/>
        <v>ecrm:E35_Title</v>
      </c>
      <c r="P14" s="64"/>
      <c r="Q14" s="65" t="str">
        <f t="shared" si="5"/>
        <v/>
      </c>
    </row>
    <row r="15" spans="1:26 1025:1025" x14ac:dyDescent="0.5">
      <c r="A15" s="58" t="str">
        <f t="shared" si="0"/>
        <v>mus:P15</v>
      </c>
      <c r="B15" s="59" t="s">
        <v>59</v>
      </c>
      <c r="C15" s="4" t="s">
        <v>152</v>
      </c>
      <c r="D15" s="59" t="s">
        <v>147</v>
      </c>
      <c r="E15" s="25" t="s">
        <v>74</v>
      </c>
      <c r="F15" s="60" t="s">
        <v>153</v>
      </c>
      <c r="J15" s="68"/>
      <c r="K15" s="63" t="str">
        <f t="shared" si="1"/>
        <v/>
      </c>
      <c r="L15" s="63" t="str">
        <f t="shared" si="2"/>
        <v>1</v>
      </c>
      <c r="M15" s="64" t="str">
        <f>IF(IFERROR(VLOOKUP($E15,Catalogue!$A$2:$A$40,1,0),0) &lt;&gt; 0,"sh:Literal","sh:IRI")</f>
        <v>sh:IRI</v>
      </c>
      <c r="N15" s="64" t="str">
        <f t="shared" si="4"/>
        <v/>
      </c>
      <c r="O15" s="64" t="str">
        <f t="shared" si="3"/>
        <v>mus:M159_Edition_Statement</v>
      </c>
      <c r="P15" s="64"/>
      <c r="Q15" s="65" t="str">
        <f t="shared" si="5"/>
        <v/>
      </c>
    </row>
    <row r="16" spans="1:26 1025:1025" ht="25" x14ac:dyDescent="0.5">
      <c r="A16" s="58" t="str">
        <f t="shared" si="0"/>
        <v>mus:P16</v>
      </c>
      <c r="B16" s="59" t="s">
        <v>59</v>
      </c>
      <c r="C16" t="s">
        <v>154</v>
      </c>
      <c r="D16" s="59" t="s">
        <v>147</v>
      </c>
      <c r="E16" s="25" t="s">
        <v>75</v>
      </c>
      <c r="F16" s="60" t="s">
        <v>155</v>
      </c>
      <c r="J16" s="69" t="s">
        <v>156</v>
      </c>
      <c r="K16" s="63" t="str">
        <f t="shared" si="1"/>
        <v/>
      </c>
      <c r="L16" s="63" t="str">
        <f t="shared" si="2"/>
        <v>1</v>
      </c>
      <c r="M16" s="64" t="str">
        <f>IF(IFERROR(VLOOKUP($E16,Catalogue!$A$2:$A$40,1,0),0) &lt;&gt; 0,"sh:Literal","sh:IRI")</f>
        <v>sh:IRI</v>
      </c>
      <c r="N16" s="64" t="str">
        <f t="shared" si="4"/>
        <v/>
      </c>
      <c r="O16" s="64" t="str">
        <f t="shared" si="3"/>
        <v>mus:M163_Music_Format_Statement</v>
      </c>
      <c r="P16" s="64"/>
      <c r="Q16" s="65" t="str">
        <f t="shared" si="5"/>
        <v/>
      </c>
    </row>
    <row r="17" spans="1:25 1025:1025" x14ac:dyDescent="0.5">
      <c r="A17" s="58" t="str">
        <f t="shared" si="0"/>
        <v>mus:P17</v>
      </c>
      <c r="B17" s="59" t="s">
        <v>59</v>
      </c>
      <c r="C17" t="s">
        <v>157</v>
      </c>
      <c r="D17" s="59" t="s">
        <v>135</v>
      </c>
      <c r="E17" s="25" t="s">
        <v>76</v>
      </c>
      <c r="F17" s="60" t="s">
        <v>158</v>
      </c>
      <c r="J17" s="69" t="s">
        <v>159</v>
      </c>
      <c r="K17" s="63" t="str">
        <f t="shared" si="1"/>
        <v>1</v>
      </c>
      <c r="L17" s="63" t="str">
        <f t="shared" si="2"/>
        <v>1</v>
      </c>
      <c r="M17" s="64" t="str">
        <f>IF(IFERROR(VLOOKUP($E17,Catalogue!$A$2:$A$40,1,0),0) &lt;&gt; 0,"sh:Literal","sh:IRI")</f>
        <v>sh:IRI</v>
      </c>
      <c r="N17" s="64" t="str">
        <f t="shared" si="4"/>
        <v/>
      </c>
      <c r="O17" s="64" t="str">
        <f t="shared" si="3"/>
        <v>mus:M160_Publication_Statement</v>
      </c>
      <c r="P17" s="64"/>
      <c r="Q17" s="65" t="str">
        <f t="shared" si="5"/>
        <v/>
      </c>
    </row>
    <row r="18" spans="1:25 1025:1025" x14ac:dyDescent="0.5">
      <c r="A18" s="58" t="str">
        <f t="shared" si="0"/>
        <v>mus:P18</v>
      </c>
      <c r="B18" s="59" t="s">
        <v>59</v>
      </c>
      <c r="C18" s="23" t="s">
        <v>160</v>
      </c>
      <c r="D18" s="59" t="s">
        <v>150</v>
      </c>
      <c r="F18" s="60" t="s">
        <v>161</v>
      </c>
      <c r="J18" s="68"/>
      <c r="K18" s="63" t="str">
        <f t="shared" si="1"/>
        <v/>
      </c>
      <c r="L18" s="63" t="str">
        <f t="shared" si="2"/>
        <v/>
      </c>
      <c r="M18" s="64" t="str">
        <f>IF(IFERROR(VLOOKUP($E18,Catalogue!$A$2:$A$40,1,0),0) &lt;&gt; 0,"sh:Literal","sh:IRI")</f>
        <v>sh:IRI</v>
      </c>
      <c r="N18" s="64" t="str">
        <f t="shared" si="4"/>
        <v/>
      </c>
      <c r="O18" s="64" t="str">
        <f t="shared" si="3"/>
        <v/>
      </c>
      <c r="P18" s="64"/>
      <c r="Q18" s="65" t="str">
        <f t="shared" si="5"/>
        <v/>
      </c>
    </row>
    <row r="19" spans="1:25 1025:1025" x14ac:dyDescent="0.5">
      <c r="A19" s="58" t="str">
        <f t="shared" si="0"/>
        <v>mus:P19</v>
      </c>
      <c r="B19" s="59" t="s">
        <v>59</v>
      </c>
      <c r="C19" s="23" t="s">
        <v>162</v>
      </c>
      <c r="D19" s="59" t="s">
        <v>150</v>
      </c>
      <c r="F19" s="60" t="s">
        <v>163</v>
      </c>
      <c r="J19" s="68"/>
      <c r="K19" s="63" t="str">
        <f t="shared" si="1"/>
        <v/>
      </c>
      <c r="L19" s="63" t="str">
        <f t="shared" si="2"/>
        <v/>
      </c>
      <c r="M19" s="64" t="str">
        <f>IF(IFERROR(VLOOKUP($E19,Catalogue!$A$2:$A$40,1,0),0) &lt;&gt; 0,"sh:Literal","sh:IRI")</f>
        <v>sh:IRI</v>
      </c>
      <c r="N19" s="64" t="str">
        <f t="shared" si="4"/>
        <v/>
      </c>
      <c r="O19" s="64" t="str">
        <f t="shared" si="3"/>
        <v/>
      </c>
      <c r="P19" s="64"/>
      <c r="Q19" s="65" t="str">
        <f t="shared" si="5"/>
        <v/>
      </c>
    </row>
    <row r="20" spans="1:25 1025:1025" x14ac:dyDescent="0.5">
      <c r="A20" s="58" t="str">
        <f t="shared" si="0"/>
        <v>mus:P20</v>
      </c>
      <c r="B20" s="59" t="s">
        <v>59</v>
      </c>
      <c r="C20" s="23" t="s">
        <v>164</v>
      </c>
      <c r="D20" s="59" t="s">
        <v>150</v>
      </c>
      <c r="F20" s="60" t="s">
        <v>165</v>
      </c>
      <c r="J20" s="68"/>
      <c r="K20" s="63" t="str">
        <f t="shared" si="1"/>
        <v/>
      </c>
      <c r="L20" s="63" t="str">
        <f t="shared" si="2"/>
        <v/>
      </c>
      <c r="M20" s="64" t="str">
        <f>IF(IFERROR(VLOOKUP($E20,Catalogue!$A$2:$A$40,1,0),0) &lt;&gt; 0,"sh:Literal","sh:IRI")</f>
        <v>sh:IRI</v>
      </c>
      <c r="N20" s="64" t="str">
        <f t="shared" si="4"/>
        <v/>
      </c>
      <c r="O20" s="64" t="str">
        <f t="shared" si="3"/>
        <v/>
      </c>
      <c r="P20" s="64"/>
      <c r="Q20" s="65" t="str">
        <f t="shared" si="5"/>
        <v/>
      </c>
    </row>
    <row r="21" spans="1:25 1025:1025" x14ac:dyDescent="0.5">
      <c r="A21" s="58" t="str">
        <f t="shared" si="0"/>
        <v>mus:P21</v>
      </c>
      <c r="B21" s="59" t="s">
        <v>59</v>
      </c>
      <c r="C21" s="23" t="s">
        <v>166</v>
      </c>
      <c r="D21" s="59" t="s">
        <v>150</v>
      </c>
      <c r="F21" s="60" t="s">
        <v>167</v>
      </c>
      <c r="J21" s="68"/>
      <c r="K21" s="63" t="str">
        <f t="shared" si="1"/>
        <v/>
      </c>
      <c r="L21" s="63" t="str">
        <f t="shared" si="2"/>
        <v/>
      </c>
      <c r="M21" s="64" t="str">
        <f>IF(IFERROR(VLOOKUP($E21,Catalogue!$A$2:$A$40,1,0),0) &lt;&gt; 0,"sh:Literal","sh:IRI")</f>
        <v>sh:IRI</v>
      </c>
      <c r="N21" s="64" t="str">
        <f t="shared" si="4"/>
        <v/>
      </c>
      <c r="O21" s="64" t="str">
        <f t="shared" si="3"/>
        <v/>
      </c>
      <c r="P21" s="64"/>
      <c r="Q21" s="65" t="str">
        <f t="shared" si="5"/>
        <v/>
      </c>
    </row>
    <row r="22" spans="1:25 1025:1025" x14ac:dyDescent="0.5">
      <c r="A22" s="58" t="str">
        <f t="shared" si="0"/>
        <v>mus:P22</v>
      </c>
      <c r="B22" s="59" t="s">
        <v>59</v>
      </c>
      <c r="C22" t="s">
        <v>168</v>
      </c>
      <c r="D22" s="59" t="s">
        <v>150</v>
      </c>
      <c r="E22" s="25" t="s">
        <v>169</v>
      </c>
      <c r="F22" s="60" t="s">
        <v>170</v>
      </c>
      <c r="J22" s="68"/>
      <c r="K22" s="63" t="str">
        <f t="shared" si="1"/>
        <v/>
      </c>
      <c r="L22" s="63" t="str">
        <f t="shared" si="2"/>
        <v/>
      </c>
      <c r="M22" s="64" t="str">
        <f>IF(IFERROR(VLOOKUP($E22,Catalogue!$A$2:$A$40,1,0),0) &lt;&gt; 0,"sh:Literal","sh:IRI")</f>
        <v>sh:Literal</v>
      </c>
      <c r="N22" s="64" t="str">
        <f t="shared" si="4"/>
        <v>xsd:string</v>
      </c>
      <c r="O22" s="64" t="str">
        <f t="shared" si="3"/>
        <v/>
      </c>
      <c r="P22" s="64"/>
      <c r="Q22" s="65" t="str">
        <f t="shared" si="5"/>
        <v/>
      </c>
    </row>
    <row r="23" spans="1:25 1025:1025" x14ac:dyDescent="0.5">
      <c r="A23" s="58" t="str">
        <f t="shared" si="0"/>
        <v>mus:P23</v>
      </c>
      <c r="B23" s="59" t="s">
        <v>59</v>
      </c>
      <c r="C23" t="s">
        <v>171</v>
      </c>
      <c r="D23" s="59" t="s">
        <v>139</v>
      </c>
      <c r="E23" s="25" t="s">
        <v>77</v>
      </c>
      <c r="F23" s="60" t="s">
        <v>172</v>
      </c>
      <c r="J23" s="68" t="s">
        <v>173</v>
      </c>
      <c r="K23" s="63" t="str">
        <f t="shared" si="1"/>
        <v>1</v>
      </c>
      <c r="L23" s="63" t="str">
        <f t="shared" si="2"/>
        <v/>
      </c>
      <c r="M23" s="64" t="str">
        <f>IF(IFERROR(VLOOKUP($E23,Catalogue!$A$2:$A$40,1,0),0) &lt;&gt; 0,"sh:Literal","sh:IRI")</f>
        <v>sh:IRI</v>
      </c>
      <c r="N23" s="64" t="str">
        <f t="shared" si="4"/>
        <v/>
      </c>
      <c r="O23" s="64" t="str">
        <f t="shared" si="3"/>
        <v>ecrm:E42_Identifier</v>
      </c>
      <c r="P23" s="64"/>
      <c r="Q23" s="65" t="str">
        <f t="shared" si="5"/>
        <v/>
      </c>
    </row>
    <row r="24" spans="1:25 1025:1025" s="71" customFormat="1" ht="25" x14ac:dyDescent="0.5">
      <c r="A24" s="70" t="str">
        <f t="shared" si="0"/>
        <v>mus:P24</v>
      </c>
      <c r="B24" s="59" t="s">
        <v>59</v>
      </c>
      <c r="C24" s="71" t="s">
        <v>174</v>
      </c>
      <c r="D24" s="72" t="s">
        <v>150</v>
      </c>
      <c r="E24" s="73" t="s">
        <v>79</v>
      </c>
      <c r="F24" s="60" t="s">
        <v>175</v>
      </c>
      <c r="G24" s="74"/>
      <c r="H24" s="74"/>
      <c r="I24" s="75"/>
      <c r="J24" s="76"/>
      <c r="K24" s="77" t="str">
        <f t="shared" si="1"/>
        <v/>
      </c>
      <c r="L24" s="77" t="str">
        <f t="shared" si="2"/>
        <v/>
      </c>
      <c r="M24" s="78" t="str">
        <f>IF(IFERROR(VLOOKUP($E24,Catalogue!$A$2:$A$40,1,0),0) &lt;&gt; 0,"sh:Literal","sh:IRI")</f>
        <v>sh:IRI</v>
      </c>
      <c r="N24" s="78" t="str">
        <f t="shared" si="4"/>
        <v/>
      </c>
      <c r="O24" s="64" t="str">
        <f t="shared" si="3"/>
        <v>mus:M167_Publication_Expression_Fragment</v>
      </c>
      <c r="P24" s="64"/>
      <c r="Q24" s="79" t="str">
        <f t="shared" si="5"/>
        <v/>
      </c>
      <c r="Y24" s="74"/>
      <c r="AMK24"/>
    </row>
    <row r="25" spans="1:25 1025:1025" ht="25" x14ac:dyDescent="0.5">
      <c r="A25" s="58" t="str">
        <f t="shared" si="0"/>
        <v>mus:P25</v>
      </c>
      <c r="B25" s="59" t="s">
        <v>59</v>
      </c>
      <c r="C25" t="s">
        <v>176</v>
      </c>
      <c r="D25" s="59" t="s">
        <v>150</v>
      </c>
      <c r="E25" s="25" t="s">
        <v>69</v>
      </c>
      <c r="F25" s="60" t="s">
        <v>177</v>
      </c>
      <c r="J25" s="68" t="s">
        <v>178</v>
      </c>
      <c r="K25" s="63" t="str">
        <f t="shared" si="1"/>
        <v/>
      </c>
      <c r="L25" s="63" t="str">
        <f t="shared" si="2"/>
        <v/>
      </c>
      <c r="M25" s="64" t="str">
        <f>IF(IFERROR(VLOOKUP($E25,Catalogue!$A$2:$A$40,1,0),0) &lt;&gt; 0,"sh:Literal","sh:IRI")</f>
        <v>sh:IRI</v>
      </c>
      <c r="N25" s="64" t="str">
        <f t="shared" si="4"/>
        <v/>
      </c>
      <c r="O25" s="64" t="str">
        <f t="shared" si="3"/>
        <v>mus:M6_Casting</v>
      </c>
      <c r="P25" s="64"/>
      <c r="Q25" s="65" t="str">
        <f t="shared" si="5"/>
        <v/>
      </c>
    </row>
    <row r="26" spans="1:25 1025:1025" s="52" customFormat="1" ht="15" x14ac:dyDescent="0.5">
      <c r="A26" s="52" t="s">
        <v>179</v>
      </c>
      <c r="E26" s="53"/>
      <c r="F26" s="54"/>
      <c r="I26" s="55"/>
      <c r="J26" s="56"/>
      <c r="K26" s="57"/>
      <c r="L26" s="57"/>
      <c r="Q26" s="55"/>
      <c r="Y26" s="56"/>
      <c r="AMK26"/>
    </row>
    <row r="27" spans="1:25 1025:1025" s="59" customFormat="1" x14ac:dyDescent="0.5">
      <c r="A27" s="58" t="str">
        <f t="shared" ref="A27:A41" si="6">CONCATENATE("mus:P",ROW(A27))</f>
        <v>mus:P27</v>
      </c>
      <c r="B27" s="59" t="s">
        <v>79</v>
      </c>
      <c r="C27" s="23" t="s">
        <v>134</v>
      </c>
      <c r="D27" s="59" t="s">
        <v>135</v>
      </c>
      <c r="E27" s="25"/>
      <c r="F27" s="60" t="s">
        <v>136</v>
      </c>
      <c r="G27" s="60"/>
      <c r="I27" s="61"/>
      <c r="J27" s="68"/>
      <c r="K27" s="63" t="str">
        <f t="shared" ref="K27:K41" si="7">IF(LEFT($D27,SEARCH("..",$D27,1)-1)="n","",IF(LEFT($D27,SEARCH("..",$D27,1)-1)="0","",LEFT($D27,SEARCH("..",$D27,1)-1)))</f>
        <v>1</v>
      </c>
      <c r="L27" s="63" t="str">
        <f t="shared" ref="L27:L41" si="8">IF(RIGHT($D27,SEARCH("..",$D27,1)-1)="n","",IF(RIGHT($D27,SEARCH("..",$D27,1)-1)="0","",RIGHT($D27,SEARCH("..",$D27,1)-1)))</f>
        <v>1</v>
      </c>
      <c r="M27" s="64" t="str">
        <f>IF(IFERROR(VLOOKUP($E27,Catalogue!$A$2:$A$40,1,0),0) &lt;&gt; 0,"sh:Literal","sh:IRI")</f>
        <v>sh:IRI</v>
      </c>
      <c r="N27" s="64" t="str">
        <f t="shared" ref="N27:N41" si="9">IF(M27="sh:Literal",E27,"")</f>
        <v/>
      </c>
      <c r="O27" s="64" t="str">
        <f t="shared" ref="O27:O41" si="10">IF($M27="sh:IRI",IF($E27&lt;&gt;"",$E27,""),"")</f>
        <v/>
      </c>
      <c r="P27" s="64"/>
      <c r="Q27" s="65" t="str">
        <f t="shared" ref="Q27:Q41" si="11">IF($M27&lt;&gt;"sh:IRI","",IF(IFERROR(SEARCH(",",$E27)-1,0)=0,"","1"))</f>
        <v/>
      </c>
      <c r="X27" s="66"/>
      <c r="AMK27"/>
    </row>
    <row r="28" spans="1:25 1025:1025" s="59" customFormat="1" x14ac:dyDescent="0.5">
      <c r="A28" s="58" t="str">
        <f t="shared" si="6"/>
        <v>mus:P28</v>
      </c>
      <c r="B28" s="59" t="s">
        <v>79</v>
      </c>
      <c r="C28" s="59" t="s">
        <v>138</v>
      </c>
      <c r="D28" s="59" t="s">
        <v>139</v>
      </c>
      <c r="E28" s="61"/>
      <c r="F28" s="60" t="s">
        <v>140</v>
      </c>
      <c r="G28" s="66"/>
      <c r="H28" s="66"/>
      <c r="I28" s="67"/>
      <c r="J28" s="68"/>
      <c r="K28" s="63" t="str">
        <f t="shared" si="7"/>
        <v>1</v>
      </c>
      <c r="L28" s="63" t="str">
        <f t="shared" si="8"/>
        <v/>
      </c>
      <c r="M28" s="64" t="str">
        <f>IF(IFERROR(VLOOKUP($E28,Catalogue!$A$2:$A$40,1,0),0) &lt;&gt; 0,"sh:Literal","sh:IRI")</f>
        <v>sh:IRI</v>
      </c>
      <c r="N28" s="64" t="str">
        <f t="shared" si="9"/>
        <v/>
      </c>
      <c r="O28" s="64" t="str">
        <f t="shared" si="10"/>
        <v/>
      </c>
      <c r="P28" s="64"/>
      <c r="Q28" s="65" t="str">
        <f t="shared" si="11"/>
        <v/>
      </c>
      <c r="X28" s="66"/>
      <c r="AMK28"/>
    </row>
    <row r="29" spans="1:25 1025:1025" x14ac:dyDescent="0.5">
      <c r="A29" s="58" t="str">
        <f t="shared" si="6"/>
        <v>mus:P29</v>
      </c>
      <c r="B29" s="59" t="s">
        <v>79</v>
      </c>
      <c r="C29" t="s">
        <v>141</v>
      </c>
      <c r="D29" s="59" t="s">
        <v>135</v>
      </c>
      <c r="E29" s="25" t="s">
        <v>71</v>
      </c>
      <c r="F29" s="60" t="s">
        <v>142</v>
      </c>
      <c r="J29" s="68"/>
      <c r="K29" s="63" t="str">
        <f t="shared" si="7"/>
        <v>1</v>
      </c>
      <c r="L29" s="63" t="str">
        <f t="shared" si="8"/>
        <v>1</v>
      </c>
      <c r="M29" s="64" t="str">
        <f>IF(IFERROR(VLOOKUP($E29,Catalogue!$A$2:$A$40,1,0),0) &lt;&gt; 0,"sh:Literal","sh:IRI")</f>
        <v>sh:IRI</v>
      </c>
      <c r="N29" s="64" t="str">
        <f t="shared" si="9"/>
        <v/>
      </c>
      <c r="O29" s="64" t="str">
        <f t="shared" si="10"/>
        <v>mus:M156_Title_Statement</v>
      </c>
      <c r="P29" s="64"/>
      <c r="Q29" s="65" t="str">
        <f t="shared" si="11"/>
        <v/>
      </c>
    </row>
    <row r="30" spans="1:25 1025:1025" x14ac:dyDescent="0.5">
      <c r="A30" s="58" t="str">
        <f t="shared" si="6"/>
        <v>mus:P30</v>
      </c>
      <c r="B30" s="59" t="s">
        <v>79</v>
      </c>
      <c r="C30" t="s">
        <v>143</v>
      </c>
      <c r="D30" s="59" t="s">
        <v>135</v>
      </c>
      <c r="E30" s="25" t="s">
        <v>72</v>
      </c>
      <c r="F30" s="60" t="s">
        <v>144</v>
      </c>
      <c r="J30" s="68"/>
      <c r="K30" s="63" t="str">
        <f t="shared" si="7"/>
        <v>1</v>
      </c>
      <c r="L30" s="63" t="str">
        <f t="shared" si="8"/>
        <v>1</v>
      </c>
      <c r="M30" s="64" t="str">
        <f>IF(IFERROR(VLOOKUP($E30,Catalogue!$A$2:$A$40,1,0),0) &lt;&gt; 0,"sh:Literal","sh:IRI")</f>
        <v>sh:IRI</v>
      </c>
      <c r="N30" s="64" t="str">
        <f t="shared" si="9"/>
        <v/>
      </c>
      <c r="O30" s="64" t="str">
        <f t="shared" si="10"/>
        <v>mus:M157_Statement_of_Responsibility</v>
      </c>
      <c r="P30" s="64"/>
      <c r="Q30" s="65" t="str">
        <f t="shared" si="11"/>
        <v/>
      </c>
    </row>
    <row r="31" spans="1:25 1025:1025" x14ac:dyDescent="0.5">
      <c r="A31" s="58" t="str">
        <f t="shared" si="6"/>
        <v>mus:P31</v>
      </c>
      <c r="B31" s="59" t="s">
        <v>79</v>
      </c>
      <c r="C31" t="s">
        <v>146</v>
      </c>
      <c r="D31" s="59" t="s">
        <v>147</v>
      </c>
      <c r="E31" s="25" t="s">
        <v>73</v>
      </c>
      <c r="F31" s="60" t="s">
        <v>148</v>
      </c>
      <c r="J31" s="68"/>
      <c r="K31" s="63" t="str">
        <f t="shared" si="7"/>
        <v/>
      </c>
      <c r="L31" s="63" t="str">
        <f t="shared" si="8"/>
        <v>1</v>
      </c>
      <c r="M31" s="64" t="str">
        <f>IF(IFERROR(VLOOKUP($E31,Catalogue!$A$2:$A$40,1,0),0) &lt;&gt; 0,"sh:Literal","sh:IRI")</f>
        <v>sh:IRI</v>
      </c>
      <c r="N31" s="64" t="str">
        <f t="shared" si="9"/>
        <v/>
      </c>
      <c r="O31" s="64" t="str">
        <f t="shared" si="10"/>
        <v>ecrm:E35_Title</v>
      </c>
      <c r="P31" s="64"/>
      <c r="Q31" s="65" t="str">
        <f t="shared" si="11"/>
        <v/>
      </c>
    </row>
    <row r="32" spans="1:25 1025:1025" x14ac:dyDescent="0.5">
      <c r="A32" s="58" t="str">
        <f t="shared" si="6"/>
        <v>mus:P32</v>
      </c>
      <c r="B32" s="59" t="s">
        <v>79</v>
      </c>
      <c r="C32" t="s">
        <v>149</v>
      </c>
      <c r="D32" s="59" t="s">
        <v>150</v>
      </c>
      <c r="E32" s="25" t="s">
        <v>73</v>
      </c>
      <c r="F32" s="60" t="s">
        <v>151</v>
      </c>
      <c r="J32" s="68"/>
      <c r="K32" s="63" t="str">
        <f t="shared" si="7"/>
        <v/>
      </c>
      <c r="L32" s="63" t="str">
        <f t="shared" si="8"/>
        <v/>
      </c>
      <c r="M32" s="64" t="str">
        <f>IF(IFERROR(VLOOKUP($E32,Catalogue!$A$2:$A$40,1,0),0) &lt;&gt; 0,"sh:Literal","sh:IRI")</f>
        <v>sh:IRI</v>
      </c>
      <c r="N32" s="64" t="str">
        <f t="shared" si="9"/>
        <v/>
      </c>
      <c r="O32" s="64" t="str">
        <f t="shared" si="10"/>
        <v>ecrm:E35_Title</v>
      </c>
      <c r="P32" s="64"/>
      <c r="Q32" s="65" t="str">
        <f t="shared" si="11"/>
        <v/>
      </c>
    </row>
    <row r="33" spans="1:25 1025:1025" x14ac:dyDescent="0.5">
      <c r="A33" s="58" t="str">
        <f t="shared" si="6"/>
        <v>mus:P33</v>
      </c>
      <c r="B33" s="59" t="s">
        <v>79</v>
      </c>
      <c r="C33" s="4" t="s">
        <v>152</v>
      </c>
      <c r="D33" s="59" t="s">
        <v>147</v>
      </c>
      <c r="E33" s="25" t="s">
        <v>74</v>
      </c>
      <c r="F33" s="60" t="s">
        <v>153</v>
      </c>
      <c r="J33" s="68"/>
      <c r="K33" s="63" t="str">
        <f t="shared" si="7"/>
        <v/>
      </c>
      <c r="L33" s="63" t="str">
        <f t="shared" si="8"/>
        <v>1</v>
      </c>
      <c r="M33" s="64" t="str">
        <f>IF(IFERROR(VLOOKUP($E33,Catalogue!$A$2:$A$40,1,0),0) &lt;&gt; 0,"sh:Literal","sh:IRI")</f>
        <v>sh:IRI</v>
      </c>
      <c r="N33" s="64" t="str">
        <f t="shared" si="9"/>
        <v/>
      </c>
      <c r="O33" s="64" t="str">
        <f t="shared" si="10"/>
        <v>mus:M159_Edition_Statement</v>
      </c>
      <c r="P33" s="64"/>
      <c r="Q33" s="65" t="str">
        <f t="shared" si="11"/>
        <v/>
      </c>
    </row>
    <row r="34" spans="1:25 1025:1025" x14ac:dyDescent="0.5">
      <c r="A34" s="58" t="str">
        <f t="shared" si="6"/>
        <v>mus:P34</v>
      </c>
      <c r="B34" s="59" t="s">
        <v>79</v>
      </c>
      <c r="C34" t="s">
        <v>154</v>
      </c>
      <c r="D34" s="59" t="s">
        <v>416</v>
      </c>
      <c r="E34" s="25" t="s">
        <v>75</v>
      </c>
      <c r="F34" s="60" t="s">
        <v>155</v>
      </c>
      <c r="J34" s="68"/>
      <c r="K34" s="63" t="str">
        <f t="shared" si="7"/>
        <v/>
      </c>
      <c r="L34" s="63" t="str">
        <f t="shared" si="8"/>
        <v>1</v>
      </c>
      <c r="M34" s="64" t="str">
        <f>IF(IFERROR(VLOOKUP($E34,Catalogue!$A$2:$A$40,1,0),0) &lt;&gt; 0,"sh:Literal","sh:IRI")</f>
        <v>sh:IRI</v>
      </c>
      <c r="N34" s="64" t="str">
        <f t="shared" si="9"/>
        <v/>
      </c>
      <c r="O34" s="64" t="str">
        <f t="shared" si="10"/>
        <v>mus:M163_Music_Format_Statement</v>
      </c>
      <c r="P34" s="64"/>
      <c r="Q34" s="65" t="str">
        <f t="shared" si="11"/>
        <v/>
      </c>
    </row>
    <row r="35" spans="1:25 1025:1025" x14ac:dyDescent="0.5">
      <c r="A35" s="58" t="str">
        <f t="shared" si="6"/>
        <v>mus:P35</v>
      </c>
      <c r="B35" s="59" t="s">
        <v>79</v>
      </c>
      <c r="C35" s="23" t="s">
        <v>160</v>
      </c>
      <c r="D35" s="59" t="s">
        <v>150</v>
      </c>
      <c r="F35" s="60" t="s">
        <v>161</v>
      </c>
      <c r="J35" s="68"/>
      <c r="K35" s="63" t="str">
        <f t="shared" si="7"/>
        <v/>
      </c>
      <c r="L35" s="63" t="str">
        <f t="shared" si="8"/>
        <v/>
      </c>
      <c r="M35" s="64" t="str">
        <f>IF(IFERROR(VLOOKUP($E35,Catalogue!$A$2:$A$40,1,0),0) &lt;&gt; 0,"sh:Literal","sh:IRI")</f>
        <v>sh:IRI</v>
      </c>
      <c r="N35" s="64" t="str">
        <f t="shared" si="9"/>
        <v/>
      </c>
      <c r="O35" s="64" t="str">
        <f t="shared" si="10"/>
        <v/>
      </c>
      <c r="P35" s="64"/>
      <c r="Q35" s="65" t="str">
        <f t="shared" si="11"/>
        <v/>
      </c>
    </row>
    <row r="36" spans="1:25 1025:1025" x14ac:dyDescent="0.5">
      <c r="A36" s="58" t="str">
        <f t="shared" si="6"/>
        <v>mus:P36</v>
      </c>
      <c r="B36" s="59" t="s">
        <v>79</v>
      </c>
      <c r="C36" s="23" t="s">
        <v>162</v>
      </c>
      <c r="D36" s="59" t="s">
        <v>150</v>
      </c>
      <c r="F36" s="60" t="s">
        <v>163</v>
      </c>
      <c r="J36" s="68"/>
      <c r="K36" s="63" t="str">
        <f t="shared" si="7"/>
        <v/>
      </c>
      <c r="L36" s="63" t="str">
        <f t="shared" si="8"/>
        <v/>
      </c>
      <c r="M36" s="64" t="str">
        <f>IF(IFERROR(VLOOKUP($E36,Catalogue!$A$2:$A$40,1,0),0) &lt;&gt; 0,"sh:Literal","sh:IRI")</f>
        <v>sh:IRI</v>
      </c>
      <c r="N36" s="64" t="str">
        <f t="shared" si="9"/>
        <v/>
      </c>
      <c r="O36" s="64" t="str">
        <f t="shared" si="10"/>
        <v/>
      </c>
      <c r="P36" s="64"/>
      <c r="Q36" s="65" t="str">
        <f t="shared" si="11"/>
        <v/>
      </c>
    </row>
    <row r="37" spans="1:25 1025:1025" x14ac:dyDescent="0.5">
      <c r="A37" s="58" t="str">
        <f t="shared" si="6"/>
        <v>mus:P37</v>
      </c>
      <c r="B37" s="59" t="s">
        <v>79</v>
      </c>
      <c r="C37" s="23" t="s">
        <v>164</v>
      </c>
      <c r="D37" s="59" t="s">
        <v>150</v>
      </c>
      <c r="F37" s="60" t="s">
        <v>165</v>
      </c>
      <c r="J37" s="68"/>
      <c r="K37" s="63" t="str">
        <f t="shared" si="7"/>
        <v/>
      </c>
      <c r="L37" s="63" t="str">
        <f t="shared" si="8"/>
        <v/>
      </c>
      <c r="M37" s="64" t="str">
        <f>IF(IFERROR(VLOOKUP($E37,Catalogue!$A$2:$A$40,1,0),0) &lt;&gt; 0,"sh:Literal","sh:IRI")</f>
        <v>sh:IRI</v>
      </c>
      <c r="N37" s="64" t="str">
        <f t="shared" si="9"/>
        <v/>
      </c>
      <c r="O37" s="64" t="str">
        <f t="shared" si="10"/>
        <v/>
      </c>
      <c r="P37" s="64"/>
      <c r="Q37" s="65" t="str">
        <f t="shared" si="11"/>
        <v/>
      </c>
    </row>
    <row r="38" spans="1:25 1025:1025" x14ac:dyDescent="0.5">
      <c r="A38" s="58" t="str">
        <f t="shared" si="6"/>
        <v>mus:P38</v>
      </c>
      <c r="B38" s="59" t="s">
        <v>79</v>
      </c>
      <c r="C38" s="23" t="s">
        <v>166</v>
      </c>
      <c r="D38" s="59" t="s">
        <v>150</v>
      </c>
      <c r="F38" s="60" t="s">
        <v>167</v>
      </c>
      <c r="J38" s="68"/>
      <c r="K38" s="63" t="str">
        <f t="shared" si="7"/>
        <v/>
      </c>
      <c r="L38" s="63" t="str">
        <f t="shared" si="8"/>
        <v/>
      </c>
      <c r="M38" s="64" t="str">
        <f>IF(IFERROR(VLOOKUP($E38,Catalogue!$A$2:$A$40,1,0),0) &lt;&gt; 0,"sh:Literal","sh:IRI")</f>
        <v>sh:IRI</v>
      </c>
      <c r="N38" s="64" t="str">
        <f t="shared" si="9"/>
        <v/>
      </c>
      <c r="O38" s="64" t="str">
        <f t="shared" si="10"/>
        <v/>
      </c>
      <c r="P38" s="64"/>
      <c r="Q38" s="65" t="str">
        <f t="shared" si="11"/>
        <v/>
      </c>
    </row>
    <row r="39" spans="1:25 1025:1025" x14ac:dyDescent="0.5">
      <c r="A39" s="58" t="str">
        <f t="shared" si="6"/>
        <v>mus:P39</v>
      </c>
      <c r="B39" s="59" t="s">
        <v>79</v>
      </c>
      <c r="C39" t="s">
        <v>168</v>
      </c>
      <c r="D39" s="59" t="s">
        <v>150</v>
      </c>
      <c r="E39" s="25" t="s">
        <v>169</v>
      </c>
      <c r="F39" s="60" t="s">
        <v>170</v>
      </c>
      <c r="J39" s="68"/>
      <c r="K39" s="63" t="str">
        <f t="shared" si="7"/>
        <v/>
      </c>
      <c r="L39" s="63" t="str">
        <f t="shared" si="8"/>
        <v/>
      </c>
      <c r="M39" s="64" t="str">
        <f>IF(IFERROR(VLOOKUP($E39,Catalogue!$A$2:$A$40,1,0),0) &lt;&gt; 0,"sh:Literal","sh:IRI")</f>
        <v>sh:Literal</v>
      </c>
      <c r="N39" s="64" t="str">
        <f t="shared" si="9"/>
        <v>xsd:string</v>
      </c>
      <c r="O39" s="64" t="str">
        <f t="shared" si="10"/>
        <v/>
      </c>
      <c r="P39" s="64"/>
      <c r="Q39" s="65" t="str">
        <f t="shared" si="11"/>
        <v/>
      </c>
    </row>
    <row r="40" spans="1:25 1025:1025" ht="25" x14ac:dyDescent="0.5">
      <c r="A40" s="58" t="str">
        <f t="shared" si="6"/>
        <v>mus:P40</v>
      </c>
      <c r="B40" s="59" t="s">
        <v>79</v>
      </c>
      <c r="C40" t="s">
        <v>171</v>
      </c>
      <c r="D40" s="59" t="s">
        <v>135</v>
      </c>
      <c r="E40" s="25" t="s">
        <v>77</v>
      </c>
      <c r="F40" s="60" t="s">
        <v>172</v>
      </c>
      <c r="J40" s="69" t="s">
        <v>180</v>
      </c>
      <c r="K40" s="63" t="str">
        <f t="shared" si="7"/>
        <v>1</v>
      </c>
      <c r="L40" s="63" t="str">
        <f t="shared" si="8"/>
        <v>1</v>
      </c>
      <c r="M40" s="64" t="str">
        <f>IF(IFERROR(VLOOKUP($E40,Catalogue!$A$2:$A$40,1,0),0) &lt;&gt; 0,"sh:Literal","sh:IRI")</f>
        <v>sh:IRI</v>
      </c>
      <c r="N40" s="64" t="str">
        <f t="shared" si="9"/>
        <v/>
      </c>
      <c r="O40" s="64" t="str">
        <f t="shared" si="10"/>
        <v>ecrm:E42_Identifier</v>
      </c>
      <c r="P40" s="64"/>
      <c r="Q40" s="65" t="str">
        <f t="shared" si="11"/>
        <v/>
      </c>
    </row>
    <row r="41" spans="1:25 1025:1025" ht="25" x14ac:dyDescent="0.5">
      <c r="A41" s="58" t="str">
        <f t="shared" si="6"/>
        <v>mus:P41</v>
      </c>
      <c r="B41" s="59" t="s">
        <v>79</v>
      </c>
      <c r="C41" t="s">
        <v>176</v>
      </c>
      <c r="D41" s="59" t="s">
        <v>139</v>
      </c>
      <c r="E41" s="25" t="s">
        <v>69</v>
      </c>
      <c r="F41" s="60" t="s">
        <v>177</v>
      </c>
      <c r="J41" s="68" t="s">
        <v>181</v>
      </c>
      <c r="K41" s="63" t="str">
        <f t="shared" si="7"/>
        <v>1</v>
      </c>
      <c r="L41" s="63" t="str">
        <f t="shared" si="8"/>
        <v/>
      </c>
      <c r="M41" s="64" t="str">
        <f>IF(IFERROR(VLOOKUP($E41,Catalogue!$A$2:$A$40,1,0),0) &lt;&gt; 0,"sh:Literal","sh:IRI")</f>
        <v>sh:IRI</v>
      </c>
      <c r="N41" s="64" t="str">
        <f t="shared" si="9"/>
        <v/>
      </c>
      <c r="O41" s="64" t="str">
        <f t="shared" si="10"/>
        <v>mus:M6_Casting</v>
      </c>
      <c r="P41" s="64"/>
      <c r="Q41" s="65" t="str">
        <f t="shared" si="11"/>
        <v/>
      </c>
    </row>
    <row r="42" spans="1:25 1025:1025" s="52" customFormat="1" ht="15" x14ac:dyDescent="0.5">
      <c r="A42" s="52" t="s">
        <v>182</v>
      </c>
      <c r="E42" s="53"/>
      <c r="F42" s="54"/>
      <c r="I42" s="55"/>
      <c r="J42" s="56"/>
      <c r="K42" s="57"/>
      <c r="L42" s="57"/>
      <c r="Q42" s="55"/>
      <c r="Y42" s="56"/>
      <c r="AMK42"/>
    </row>
    <row r="43" spans="1:25 1025:1025" x14ac:dyDescent="0.5">
      <c r="A43" s="58" t="str">
        <f>CONCATENATE("mus:P",ROW(A43))</f>
        <v>mus:P43</v>
      </c>
      <c r="B43" s="59" t="s">
        <v>66</v>
      </c>
      <c r="C43" t="s">
        <v>183</v>
      </c>
      <c r="D43" s="59" t="s">
        <v>135</v>
      </c>
      <c r="E43" s="25" t="s">
        <v>59</v>
      </c>
      <c r="F43" s="60" t="s">
        <v>184</v>
      </c>
      <c r="J43" s="68"/>
      <c r="K43" s="63" t="str">
        <f>IF(LEFT($D43,SEARCH("..",$D43,1)-1)="n","",IF(LEFT($D43,SEARCH("..",$D43,1)-1)="0","",LEFT($D43,SEARCH("..",$D43,1)-1)))</f>
        <v>1</v>
      </c>
      <c r="L43" s="63" t="str">
        <f>IF(RIGHT($D43,SEARCH("..",$D43,1)-1)="n","",IF(RIGHT($D43,SEARCH("..",$D43,1)-1)="0","",RIGHT($D43,SEARCH("..",$D43,1)-1)))</f>
        <v>1</v>
      </c>
      <c r="M43" s="64" t="str">
        <f>IF(IFERROR(VLOOKUP($E43,Catalogue!$A$2:$A$40,1,0),0) &lt;&gt; 0,"sh:Literal","sh:IRI")</f>
        <v>sh:IRI</v>
      </c>
      <c r="N43" s="64" t="str">
        <f>IF(M43="sh:Literal",E43,"")</f>
        <v/>
      </c>
      <c r="O43" s="64" t="str">
        <f>IF($M43="sh:IRI",IF($E43&lt;&gt;"",$E43,""),"")</f>
        <v>efrbroo:F24_Publication_Expression</v>
      </c>
      <c r="P43" s="64"/>
      <c r="Q43" s="65" t="str">
        <f>IF($M43&lt;&gt;"sh:IRI","",IF(IFERROR(SEARCH(",",$E43)-1,0)=0,"","1"))</f>
        <v/>
      </c>
    </row>
    <row r="44" spans="1:25 1025:1025" x14ac:dyDescent="0.5">
      <c r="A44" s="58" t="str">
        <f>CONCATENATE("mus:P",ROW(A44))</f>
        <v>mus:P44</v>
      </c>
      <c r="B44" s="59" t="s">
        <v>66</v>
      </c>
      <c r="C44" t="s">
        <v>185</v>
      </c>
      <c r="D44" s="59" t="s">
        <v>150</v>
      </c>
      <c r="E44" s="25" t="s">
        <v>68</v>
      </c>
      <c r="F44" s="60" t="s">
        <v>186</v>
      </c>
      <c r="J44" s="68"/>
      <c r="K44" s="63" t="str">
        <f>IF(LEFT($D44,SEARCH("..",$D44,1)-1)="n","",IF(LEFT($D44,SEARCH("..",$D44,1)-1)="0","",LEFT($D44,SEARCH("..",$D44,1)-1)))</f>
        <v/>
      </c>
      <c r="L44" s="63" t="str">
        <f>IF(RIGHT($D44,SEARCH("..",$D44,1)-1)="n","",IF(RIGHT($D44,SEARCH("..",$D44,1)-1)="0","",RIGHT($D44,SEARCH("..",$D44,1)-1)))</f>
        <v/>
      </c>
      <c r="M44" s="64" t="str">
        <f>IF(IFERROR(VLOOKUP($E44,Catalogue!$A$2:$A$40,1,0),0) &lt;&gt; 0,"sh:Literal","sh:IRI")</f>
        <v>sh:IRI</v>
      </c>
      <c r="N44" s="64" t="str">
        <f>IF(M44="sh:Literal",E44,"")</f>
        <v/>
      </c>
      <c r="O44" s="64" t="str">
        <f>IF($M44="sh:IRI",IF($E44&lt;&gt;"",$E44,""),"")</f>
        <v>ecrm:E7_Activity</v>
      </c>
      <c r="P44" s="64"/>
      <c r="Q44" s="65" t="str">
        <f>IF($M44&lt;&gt;"sh:IRI","",IF(IFERROR(SEARCH(",",$E44)-1,0)=0,"","1"))</f>
        <v/>
      </c>
    </row>
    <row r="45" spans="1:25 1025:1025" x14ac:dyDescent="0.5">
      <c r="A45" s="58" t="str">
        <f>CONCATENATE("mus:P",ROW(A45))</f>
        <v>mus:P45</v>
      </c>
      <c r="B45" s="59" t="s">
        <v>66</v>
      </c>
      <c r="C45" t="s">
        <v>187</v>
      </c>
      <c r="D45" s="59" t="s">
        <v>416</v>
      </c>
      <c r="E45" s="25" t="s">
        <v>78</v>
      </c>
      <c r="F45" s="60" t="s">
        <v>188</v>
      </c>
      <c r="J45" s="68"/>
      <c r="K45" s="63" t="str">
        <f>IF(LEFT($D45,SEARCH("..",$D45,1)-1)="n","",IF(LEFT($D45,SEARCH("..",$D45,1)-1)="0","",LEFT($D45,SEARCH("..",$D45,1)-1)))</f>
        <v/>
      </c>
      <c r="L45" s="63" t="str">
        <f>IF(RIGHT($D45,SEARCH("..",$D45,1)-1)="n","",IF(RIGHT($D45,SEARCH("..",$D45,1)-1)="0","",RIGHT($D45,SEARCH("..",$D45,1)-1)))</f>
        <v>1</v>
      </c>
      <c r="M45" s="64" t="str">
        <f>IF(IFERROR(VLOOKUP($E45,Catalogue!$A$2:$A$40,1,0),0) &lt;&gt; 0,"sh:Literal","sh:IRI")</f>
        <v>sh:IRI</v>
      </c>
      <c r="N45" s="64" t="str">
        <f>IF(M45="sh:Literal",E45,"")</f>
        <v/>
      </c>
      <c r="O45" s="64" t="str">
        <f>IF($M45="sh:IRI",IF($E45&lt;&gt;"",$E45,""),"")</f>
        <v>ecrm:E52_Time-Span</v>
      </c>
      <c r="P45" s="64"/>
      <c r="Q45" s="65" t="str">
        <f>IF($M45&lt;&gt;"sh:IRI","",IF(IFERROR(SEARCH(",",$E45)-1,0)=0,"","1"))</f>
        <v/>
      </c>
    </row>
    <row r="46" spans="1:25 1025:1025" s="52" customFormat="1" ht="15" x14ac:dyDescent="0.5">
      <c r="A46" s="52" t="s">
        <v>189</v>
      </c>
      <c r="E46" s="53"/>
      <c r="F46" s="54"/>
      <c r="I46" s="55"/>
      <c r="J46" s="56"/>
      <c r="K46" s="57"/>
      <c r="L46" s="57"/>
      <c r="Q46" s="55"/>
      <c r="Y46" s="56"/>
      <c r="AMK46"/>
    </row>
    <row r="47" spans="1:25 1025:1025" x14ac:dyDescent="0.5">
      <c r="A47" s="58" t="str">
        <f>CONCATENATE("mus:P",ROW(A47))</f>
        <v>mus:P47</v>
      </c>
      <c r="B47" s="4" t="s">
        <v>68</v>
      </c>
      <c r="C47" t="s">
        <v>190</v>
      </c>
      <c r="D47" s="59" t="s">
        <v>139</v>
      </c>
      <c r="F47" s="60" t="s">
        <v>191</v>
      </c>
      <c r="J47" s="68"/>
      <c r="K47" s="63" t="str">
        <f>IF(LEFT($D47,SEARCH("..",$D47,1)-1)="n","",IF(LEFT($D47,SEARCH("..",$D47,1)-1)="0","",LEFT($D47,SEARCH("..",$D47,1)-1)))</f>
        <v>1</v>
      </c>
      <c r="L47" s="63" t="str">
        <f>IF(RIGHT($D47,SEARCH("..",$D47,1)-1)="n","",IF(RIGHT($D47,SEARCH("..",$D47,1)-1)="0","",RIGHT($D47,SEARCH("..",$D47,1)-1)))</f>
        <v/>
      </c>
      <c r="M47" s="64" t="str">
        <f>IF(IFERROR(VLOOKUP($E47,Catalogue!$A$2:$A$40,1,0),0) &lt;&gt; 0,"sh:Literal","sh:IRI")</f>
        <v>sh:IRI</v>
      </c>
      <c r="N47" s="64" t="str">
        <f>IF(M47="sh:Literal",E47,"")</f>
        <v/>
      </c>
      <c r="O47" s="64" t="str">
        <f>IF($M47="sh:IRI",IF($E47&lt;&gt;"",$E47,""),"")</f>
        <v/>
      </c>
      <c r="P47" s="64"/>
      <c r="Q47" s="65" t="str">
        <f>IF($M47&lt;&gt;"sh:IRI","",IF(IFERROR(SEARCH(",",$E47)-1,0)=0,"","1"))</f>
        <v/>
      </c>
    </row>
    <row r="48" spans="1:25 1025:1025" ht="25" x14ac:dyDescent="0.5">
      <c r="A48" s="58" t="str">
        <f>CONCATENATE("mus:P",ROW(A48))</f>
        <v>mus:P48</v>
      </c>
      <c r="B48" s="4" t="s">
        <v>68</v>
      </c>
      <c r="C48" t="s">
        <v>192</v>
      </c>
      <c r="D48" s="59" t="s">
        <v>139</v>
      </c>
      <c r="E48"/>
      <c r="F48" s="60" t="s">
        <v>193</v>
      </c>
      <c r="J48" s="80" t="s">
        <v>194</v>
      </c>
      <c r="K48" s="63" t="str">
        <f>IF(LEFT($D48,SEARCH("..",$D48,1)-1)="n","",IF(LEFT($D48,SEARCH("..",$D48,1)-1)="0","",LEFT($D48,SEARCH("..",$D48,1)-1)))</f>
        <v>1</v>
      </c>
      <c r="L48" s="63" t="str">
        <f>IF(RIGHT($D48,SEARCH("..",$D48,1)-1)="n","",IF(RIGHT($D48,SEARCH("..",$D48,1)-1)="0","",RIGHT($D48,SEARCH("..",$D48,1)-1)))</f>
        <v/>
      </c>
      <c r="M48" s="64" t="str">
        <f>IF(IFERROR(VLOOKUP($J48,Catalogue!$A$2:$A$40,1,0),0) &lt;&gt; 0,"sh:Literal","sh:IRI")</f>
        <v>sh:IRI</v>
      </c>
      <c r="N48" s="64" t="str">
        <f>IF(M48="sh:Literal",J48,"")</f>
        <v/>
      </c>
      <c r="O48" s="64" t="str">
        <f>IF($M48="sh:IRI",IF($E48&lt;&gt;"",$E48,""),"")</f>
        <v/>
      </c>
      <c r="P48" s="64"/>
      <c r="Q48" s="65" t="str">
        <f>IF($M48&lt;&gt;"sh:IRI","",IF(IFERROR(SEARCH(",",$E48)-1,0)=0,"","1"))</f>
        <v/>
      </c>
    </row>
    <row r="49" spans="1:25 1025:1025" s="52" customFormat="1" ht="15" x14ac:dyDescent="0.5">
      <c r="A49" s="52" t="s">
        <v>195</v>
      </c>
      <c r="E49" s="53"/>
      <c r="F49" s="54"/>
      <c r="I49" s="55"/>
      <c r="J49" s="56"/>
      <c r="K49" s="57"/>
      <c r="L49" s="57"/>
      <c r="Q49" s="55"/>
      <c r="Y49" s="56"/>
      <c r="AMK49"/>
    </row>
    <row r="50" spans="1:25 1025:1025" x14ac:dyDescent="0.5">
      <c r="A50" s="58" t="str">
        <f>CONCATENATE("mus:P",ROW(A50))</f>
        <v>mus:P50</v>
      </c>
      <c r="B50" s="4" t="s">
        <v>69</v>
      </c>
      <c r="C50" t="s">
        <v>196</v>
      </c>
      <c r="D50" s="59" t="s">
        <v>416</v>
      </c>
      <c r="E50" s="59" t="s">
        <v>197</v>
      </c>
      <c r="F50" s="60" t="s">
        <v>198</v>
      </c>
      <c r="H50" s="81" t="s">
        <v>199</v>
      </c>
      <c r="J50" s="68"/>
      <c r="K50" s="63" t="str">
        <f>IF(LEFT($D50,SEARCH("..",$D50,1)-1)="n","",IF(LEFT($D50,SEARCH("..",$D50,1)-1)="0","",LEFT($D50,SEARCH("..",$D50,1)-1)))</f>
        <v/>
      </c>
      <c r="L50" s="63" t="str">
        <f>IF(RIGHT($D50,SEARCH("..",$D50,1)-1)="n","",IF(RIGHT($D50,SEARCH("..",$D50,1)-1)="0","",RIGHT($D50,SEARCH("..",$D50,1)-1)))</f>
        <v>1</v>
      </c>
      <c r="M50" s="64" t="str">
        <f>IF(IFERROR(VLOOKUP($E50,Catalogue!$A$2:$A$40,1,0),0) &lt;&gt; 0,"sh:Literal","sh:IRI")</f>
        <v>sh:Literal</v>
      </c>
      <c r="N50" s="64" t="str">
        <f>IF(M50="sh:Literal",E50,"")</f>
        <v>xsd:integer</v>
      </c>
      <c r="O50" s="64" t="str">
        <f>IF($M50="sh:IRI",IF($E50&lt;&gt;"",$E50,""),"")</f>
        <v/>
      </c>
      <c r="P50" s="64"/>
      <c r="Q50" s="65" t="str">
        <f>IF($M50&lt;&gt;"sh:IRI","",IF(IFERROR(SEARCH(",",$E50)-1,0)=0,"","1"))</f>
        <v/>
      </c>
    </row>
    <row r="51" spans="1:25 1025:1025" x14ac:dyDescent="0.5">
      <c r="A51" s="58" t="str">
        <f>CONCATENATE("mus:P",ROW(A51))</f>
        <v>mus:P51</v>
      </c>
      <c r="B51" s="4" t="s">
        <v>69</v>
      </c>
      <c r="C51" t="s">
        <v>200</v>
      </c>
      <c r="D51" s="59" t="s">
        <v>139</v>
      </c>
      <c r="E51" s="25" t="s">
        <v>70</v>
      </c>
      <c r="F51" s="82" t="s">
        <v>201</v>
      </c>
      <c r="H51" s="81"/>
      <c r="J51" s="68"/>
      <c r="K51" s="63" t="str">
        <f>IF(LEFT($D51,SEARCH("..",$D51,1)-1)="n","",IF(LEFT($D51,SEARCH("..",$D51,1)-1)="0","",LEFT($D51,SEARCH("..",$D51,1)-1)))</f>
        <v>1</v>
      </c>
      <c r="L51" s="63" t="str">
        <f>IF(RIGHT($D51,SEARCH("..",$D51,1)-1)="n","",IF(RIGHT($D51,SEARCH("..",$D51,1)-1)="0","",RIGHT($D51,SEARCH("..",$D51,1)-1)))</f>
        <v/>
      </c>
      <c r="M51" s="64" t="str">
        <f>IF(IFERROR(VLOOKUP($E51,Catalogue!$A$2:$A$40,1,0),0) &lt;&gt; 0,"sh:Literal","sh:IRI")</f>
        <v>sh:IRI</v>
      </c>
      <c r="N51" s="64" t="str">
        <f>IF(M51="sh:Literal",E51,"")</f>
        <v/>
      </c>
      <c r="O51" s="64" t="str">
        <f>IF($M51="sh:IRI",IF($E51&lt;&gt;"",$E51,""),"")</f>
        <v>mus:M23_Casting_Detail</v>
      </c>
      <c r="P51" s="64"/>
      <c r="Q51" s="65" t="str">
        <f>IF($M51&lt;&gt;"sh:IRI","",IF(IFERROR(SEARCH(",",$E51)-1,0)=0,"","1"))</f>
        <v/>
      </c>
    </row>
    <row r="52" spans="1:25 1025:1025" s="52" customFormat="1" ht="15" x14ac:dyDescent="0.5">
      <c r="A52" s="52" t="s">
        <v>202</v>
      </c>
      <c r="E52" s="53"/>
      <c r="F52" s="54"/>
      <c r="I52" s="55"/>
      <c r="J52" s="56"/>
      <c r="K52" s="57"/>
      <c r="L52" s="57"/>
      <c r="Q52" s="55"/>
      <c r="Y52" s="56"/>
      <c r="AMK52"/>
    </row>
    <row r="53" spans="1:25 1025:1025" x14ac:dyDescent="0.5">
      <c r="A53" s="58" t="str">
        <f t="shared" ref="A53:A59" si="12">CONCATENATE("mus:P",ROW(A53))</f>
        <v>mus:P53</v>
      </c>
      <c r="B53" s="25" t="s">
        <v>70</v>
      </c>
      <c r="C53" t="s">
        <v>414</v>
      </c>
      <c r="D53" s="59" t="s">
        <v>416</v>
      </c>
      <c r="E53" s="30" t="s">
        <v>81</v>
      </c>
      <c r="F53" s="60" t="s">
        <v>203</v>
      </c>
      <c r="H53" s="60" t="s">
        <v>204</v>
      </c>
      <c r="J53" s="68"/>
      <c r="K53" s="63" t="str">
        <f t="shared" ref="K53:K59" si="13">IF(LEFT($D53,SEARCH("..",$D53,1)-1)="n","",IF(LEFT($D53,SEARCH("..",$D53,1)-1)="0","",LEFT($D53,SEARCH("..",$D53,1)-1)))</f>
        <v/>
      </c>
      <c r="L53" s="63" t="str">
        <f t="shared" ref="L53:L59" si="14">IF(RIGHT($D53,SEARCH("..",$D53,1)-1)="n","",IF(RIGHT($D53,SEARCH("..",$D53,1)-1)="0","",RIGHT($D53,SEARCH("..",$D53,1)-1)))</f>
        <v>1</v>
      </c>
      <c r="M53" s="64" t="str">
        <f>IF(IFERROR(VLOOKUP($E53,Catalogue!$A$2:$A$40,1,0),0) &lt;&gt; 0,"sh:Literal","sh:IRI")</f>
        <v>sh:IRI</v>
      </c>
      <c r="N53" s="64" t="str">
        <f t="shared" ref="N53:N59" si="15">IF(M53="sh:Literal",E53,"")</f>
        <v/>
      </c>
      <c r="P53" s="64" t="str">
        <f t="shared" ref="O53:P59" si="16">IF($M53="sh:IRI",IF($E53&lt;&gt;"",$E53,""),"")</f>
        <v>philharshapes:MIMO</v>
      </c>
      <c r="Q53" s="65" t="str">
        <f t="shared" ref="Q53:Q59" si="17">IF($M53&lt;&gt;"sh:IRI","",IF(IFERROR(SEARCH(",",$E53)-1,0)=0,"","1"))</f>
        <v/>
      </c>
    </row>
    <row r="54" spans="1:25 1025:1025" x14ac:dyDescent="0.5">
      <c r="A54" s="58" t="str">
        <f t="shared" si="12"/>
        <v>mus:P54</v>
      </c>
      <c r="B54" s="25" t="s">
        <v>70</v>
      </c>
      <c r="C54" t="s">
        <v>415</v>
      </c>
      <c r="D54" s="59" t="s">
        <v>416</v>
      </c>
      <c r="E54" s="30" t="s">
        <v>83</v>
      </c>
      <c r="F54" s="60" t="s">
        <v>205</v>
      </c>
      <c r="H54" s="60" t="s">
        <v>204</v>
      </c>
      <c r="J54" s="68"/>
      <c r="K54" s="63" t="str">
        <f t="shared" si="13"/>
        <v/>
      </c>
      <c r="L54" s="63" t="str">
        <f t="shared" si="14"/>
        <v>1</v>
      </c>
      <c r="M54" s="64" t="str">
        <f>IF(IFERROR(VLOOKUP($E54,Catalogue!$A$2:$A$40,1,0),0) &lt;&gt; 0,"sh:Literal","sh:IRI")</f>
        <v>sh:IRI</v>
      </c>
      <c r="N54" s="64" t="str">
        <f t="shared" si="15"/>
        <v/>
      </c>
      <c r="P54" s="64" t="str">
        <f t="shared" si="16"/>
        <v>philharshapes:IAML</v>
      </c>
      <c r="Q54" s="65" t="str">
        <f t="shared" si="17"/>
        <v/>
      </c>
    </row>
    <row r="55" spans="1:25 1025:1025" x14ac:dyDescent="0.5">
      <c r="A55" s="58" t="str">
        <f t="shared" si="12"/>
        <v>mus:P55</v>
      </c>
      <c r="B55" s="25" t="s">
        <v>70</v>
      </c>
      <c r="C55" t="s">
        <v>206</v>
      </c>
      <c r="D55" s="59" t="s">
        <v>416</v>
      </c>
      <c r="E55" s="30" t="s">
        <v>84</v>
      </c>
      <c r="F55" s="60" t="s">
        <v>207</v>
      </c>
      <c r="J55" s="68"/>
      <c r="K55" s="63" t="str">
        <f t="shared" si="13"/>
        <v/>
      </c>
      <c r="L55" s="63" t="str">
        <f t="shared" si="14"/>
        <v>1</v>
      </c>
      <c r="M55" s="64" t="str">
        <f>IF(IFERROR(VLOOKUP($E55,Catalogue!$A$2:$A$40,1,0),0) &lt;&gt; 0,"sh:Literal","sh:IRI")</f>
        <v>sh:IRI</v>
      </c>
      <c r="N55" s="64" t="str">
        <f t="shared" si="15"/>
        <v/>
      </c>
      <c r="P55" s="64" t="str">
        <f t="shared" si="16"/>
        <v>philharshapes:EducationalLevel</v>
      </c>
      <c r="Q55" s="65" t="str">
        <f t="shared" si="17"/>
        <v/>
      </c>
    </row>
    <row r="56" spans="1:25 1025:1025" x14ac:dyDescent="0.5">
      <c r="A56" s="58" t="str">
        <f t="shared" si="12"/>
        <v>mus:P56</v>
      </c>
      <c r="B56" s="25" t="s">
        <v>70</v>
      </c>
      <c r="C56" t="s">
        <v>208</v>
      </c>
      <c r="D56" s="59" t="s">
        <v>416</v>
      </c>
      <c r="F56" s="60" t="s">
        <v>209</v>
      </c>
      <c r="J56" s="68"/>
      <c r="K56" s="63" t="str">
        <f t="shared" si="13"/>
        <v/>
      </c>
      <c r="L56" s="63" t="str">
        <f t="shared" si="14"/>
        <v>1</v>
      </c>
      <c r="M56" s="64" t="str">
        <f>IF(IFERROR(VLOOKUP($E56,Catalogue!$A$2:$A$40,1,0),0) &lt;&gt; 0,"sh:Literal","sh:IRI")</f>
        <v>sh:IRI</v>
      </c>
      <c r="N56" s="64" t="str">
        <f t="shared" si="15"/>
        <v/>
      </c>
      <c r="O56" s="64" t="str">
        <f t="shared" si="16"/>
        <v/>
      </c>
      <c r="P56" s="64"/>
      <c r="Q56" s="65" t="str">
        <f t="shared" si="17"/>
        <v/>
      </c>
    </row>
    <row r="57" spans="1:25 1025:1025" ht="25" x14ac:dyDescent="0.5">
      <c r="A57" s="58" t="str">
        <f t="shared" si="12"/>
        <v>mus:P57</v>
      </c>
      <c r="B57" s="25" t="s">
        <v>70</v>
      </c>
      <c r="C57" t="s">
        <v>210</v>
      </c>
      <c r="D57" s="59" t="s">
        <v>416</v>
      </c>
      <c r="E57" s="59" t="s">
        <v>197</v>
      </c>
      <c r="F57" s="60" t="s">
        <v>211</v>
      </c>
      <c r="H57" s="82" t="s">
        <v>212</v>
      </c>
      <c r="J57" s="68" t="s">
        <v>213</v>
      </c>
      <c r="K57" s="63" t="str">
        <f t="shared" si="13"/>
        <v/>
      </c>
      <c r="L57" s="63" t="str">
        <f t="shared" si="14"/>
        <v>1</v>
      </c>
      <c r="M57" s="64" t="str">
        <f>IF(IFERROR(VLOOKUP($E57,Catalogue!$A$2:$A$40,1,0),0) &lt;&gt; 0,"sh:Literal","sh:IRI")</f>
        <v>sh:Literal</v>
      </c>
      <c r="N57" s="64" t="str">
        <f t="shared" si="15"/>
        <v>xsd:integer</v>
      </c>
      <c r="O57" s="64" t="str">
        <f t="shared" si="16"/>
        <v/>
      </c>
      <c r="P57" s="64"/>
      <c r="Q57" s="65" t="str">
        <f t="shared" si="17"/>
        <v/>
      </c>
    </row>
    <row r="58" spans="1:25 1025:1025" x14ac:dyDescent="0.5">
      <c r="A58" s="58" t="str">
        <f t="shared" si="12"/>
        <v>mus:P58</v>
      </c>
      <c r="B58" s="25" t="s">
        <v>70</v>
      </c>
      <c r="C58" t="s">
        <v>168</v>
      </c>
      <c r="D58" s="59" t="s">
        <v>150</v>
      </c>
      <c r="E58" s="59" t="s">
        <v>169</v>
      </c>
      <c r="F58" s="60" t="s">
        <v>170</v>
      </c>
      <c r="H58" s="82"/>
      <c r="J58" s="68"/>
      <c r="K58" s="63"/>
      <c r="L58" s="63" t="str">
        <f t="shared" si="14"/>
        <v/>
      </c>
      <c r="M58" s="64" t="str">
        <f>IF(IFERROR(VLOOKUP($E58,Catalogue!$A$2:$A$40,1,0),0) &lt;&gt; 0,"sh:Literal","sh:IRI")</f>
        <v>sh:Literal</v>
      </c>
      <c r="N58" s="64" t="str">
        <f t="shared" si="15"/>
        <v>xsd:string</v>
      </c>
      <c r="O58" s="64" t="str">
        <f t="shared" si="16"/>
        <v/>
      </c>
      <c r="P58" s="64"/>
      <c r="Q58" s="65" t="str">
        <f t="shared" si="17"/>
        <v/>
      </c>
    </row>
    <row r="59" spans="1:25 1025:1025" x14ac:dyDescent="0.5">
      <c r="A59" s="58" t="str">
        <f t="shared" si="12"/>
        <v>mus:P59</v>
      </c>
      <c r="B59" s="25" t="s">
        <v>70</v>
      </c>
      <c r="C59" t="s">
        <v>214</v>
      </c>
      <c r="D59" s="59" t="s">
        <v>416</v>
      </c>
      <c r="F59" s="60" t="s">
        <v>215</v>
      </c>
      <c r="H59" s="82"/>
      <c r="J59" s="68"/>
      <c r="K59" s="63" t="str">
        <f t="shared" si="13"/>
        <v/>
      </c>
      <c r="L59" s="63" t="str">
        <f t="shared" si="14"/>
        <v>1</v>
      </c>
      <c r="M59" s="64" t="str">
        <f>IF(IFERROR(VLOOKUP($E59,Catalogue!$A$2:$A$40,1,0),0) &lt;&gt; 0,"sh:Literal","sh:IRI")</f>
        <v>sh:IRI</v>
      </c>
      <c r="N59" s="64" t="str">
        <f t="shared" si="15"/>
        <v/>
      </c>
      <c r="O59" s="64" t="str">
        <f t="shared" si="16"/>
        <v/>
      </c>
      <c r="P59" s="64"/>
      <c r="Q59" s="65" t="str">
        <f t="shared" si="17"/>
        <v/>
      </c>
    </row>
    <row r="60" spans="1:25 1025:1025" s="52" customFormat="1" ht="15" x14ac:dyDescent="0.5">
      <c r="A60" s="52" t="s">
        <v>216</v>
      </c>
      <c r="E60" s="53"/>
      <c r="F60" s="54"/>
      <c r="I60" s="55"/>
      <c r="J60" s="56"/>
      <c r="K60" s="57"/>
      <c r="L60" s="57"/>
      <c r="Q60" s="55"/>
      <c r="Y60" s="56"/>
      <c r="AMK60"/>
    </row>
    <row r="61" spans="1:25 1025:1025" s="83" customFormat="1" ht="15" x14ac:dyDescent="0.5">
      <c r="A61" s="58" t="str">
        <f>CONCATENATE("mus:P",ROW(A61))</f>
        <v>mus:P61</v>
      </c>
      <c r="B61" s="4" t="s">
        <v>71</v>
      </c>
      <c r="C61" t="s">
        <v>25</v>
      </c>
      <c r="D61" s="59" t="s">
        <v>135</v>
      </c>
      <c r="E61" t="s">
        <v>169</v>
      </c>
      <c r="F61" s="60" t="s">
        <v>217</v>
      </c>
      <c r="I61" s="84"/>
      <c r="J61" s="68"/>
      <c r="K61" s="63" t="str">
        <f>IF(LEFT($D61,SEARCH("..",$D61,1)-1)="n","",IF(LEFT($D61,SEARCH("..",$D61,1)-1)="0","",LEFT($D61,SEARCH("..",$D61,1)-1)))</f>
        <v>1</v>
      </c>
      <c r="L61" s="63" t="str">
        <f>IF(RIGHT($D61,SEARCH("..",$D61,1)-1)="n","",IF(RIGHT($D61,SEARCH("..",$D61,1)-1)="0","",RIGHT($D61,SEARCH("..",$D61,1)-1)))</f>
        <v>1</v>
      </c>
      <c r="M61" s="64" t="str">
        <f>IF(IFERROR(VLOOKUP($E61,Catalogue!$A$2:$A$40,1,0),0) &lt;&gt; 0,"sh:Literal","sh:IRI")</f>
        <v>sh:Literal</v>
      </c>
      <c r="N61" s="85" t="str">
        <f>IF(M61="sh:Literal",E61,"")</f>
        <v>xsd:string</v>
      </c>
      <c r="O61" s="64" t="str">
        <f>IF($M61="sh:IRI",IF($E61&lt;&gt;"",$E61,""),"")</f>
        <v/>
      </c>
      <c r="P61" s="64"/>
      <c r="Q61" s="85" t="str">
        <f>IF($M61&lt;&gt;"sh:IRI","",IF(IFERROR(SEARCH(",",$E61)-1,0)=0,"","1"))</f>
        <v/>
      </c>
      <c r="Y61" s="86"/>
      <c r="AMK61"/>
    </row>
    <row r="62" spans="1:25 1025:1025" s="52" customFormat="1" ht="15" x14ac:dyDescent="0.5">
      <c r="A62" s="52" t="s">
        <v>218</v>
      </c>
      <c r="E62" s="53"/>
      <c r="F62" s="54"/>
      <c r="I62" s="55"/>
      <c r="J62" s="56"/>
      <c r="K62" s="57"/>
      <c r="L62" s="57"/>
      <c r="Q62" s="55"/>
      <c r="Y62" s="56"/>
      <c r="AMK62"/>
    </row>
    <row r="63" spans="1:25 1025:1025" x14ac:dyDescent="0.5">
      <c r="A63" s="58" t="str">
        <f>CONCATENATE("mus:P",ROW(A63))</f>
        <v>mus:P63</v>
      </c>
      <c r="B63" s="4" t="s">
        <v>72</v>
      </c>
      <c r="C63" t="s">
        <v>25</v>
      </c>
      <c r="D63" s="59" t="s">
        <v>135</v>
      </c>
      <c r="E63" s="25" t="s">
        <v>169</v>
      </c>
      <c r="F63" s="60" t="s">
        <v>217</v>
      </c>
      <c r="J63" s="68"/>
      <c r="K63" s="63" t="str">
        <f>IF(LEFT($D63,SEARCH("..",$D63,1)-1)="n","",IF(LEFT($D63,SEARCH("..",$D63,1)-1)="0","",LEFT($D63,SEARCH("..",$D63,1)-1)))</f>
        <v>1</v>
      </c>
      <c r="L63" s="63" t="str">
        <f>IF(RIGHT($D63,SEARCH("..",$D63,1)-1)="n","",IF(RIGHT($D63,SEARCH("..",$D63,1)-1)="0","",RIGHT($D63,SEARCH("..",$D63,1)-1)))</f>
        <v>1</v>
      </c>
      <c r="M63" s="64" t="str">
        <f>IF(IFERROR(VLOOKUP($E63,Catalogue!$A$2:$A$40,1,0),0) &lt;&gt; 0,"sh:Literal","sh:IRI")</f>
        <v>sh:Literal</v>
      </c>
      <c r="N63" s="85" t="str">
        <f>IF(M63="sh:Literal",E63,"")</f>
        <v>xsd:string</v>
      </c>
      <c r="O63" s="64" t="str">
        <f>IF($M63="sh:IRI",IF($E63&lt;&gt;"",$E63,""),"")</f>
        <v/>
      </c>
      <c r="P63" s="64"/>
      <c r="Q63" s="85" t="str">
        <f>IF($M63&lt;&gt;"sh:IRI","",IF(IFERROR(SEARCH(",",$E63)-1,0)=0,"","1"))</f>
        <v/>
      </c>
    </row>
    <row r="64" spans="1:25 1025:1025" s="52" customFormat="1" ht="15" x14ac:dyDescent="0.5">
      <c r="A64" s="52" t="s">
        <v>219</v>
      </c>
      <c r="E64" s="53"/>
      <c r="F64" s="54"/>
      <c r="I64" s="55"/>
      <c r="J64" s="56"/>
      <c r="K64" s="57"/>
      <c r="L64" s="57"/>
      <c r="Q64" s="55"/>
      <c r="Y64" s="56"/>
      <c r="AMK64"/>
    </row>
    <row r="65" spans="1:25 1025:1025" x14ac:dyDescent="0.5">
      <c r="A65" s="58" t="str">
        <f>CONCATENATE("mus:P",ROW(A65))</f>
        <v>mus:P65</v>
      </c>
      <c r="B65" s="4" t="s">
        <v>73</v>
      </c>
      <c r="C65" t="s">
        <v>25</v>
      </c>
      <c r="D65" s="59" t="s">
        <v>135</v>
      </c>
      <c r="E65" s="25" t="s">
        <v>169</v>
      </c>
      <c r="F65" s="60" t="s">
        <v>217</v>
      </c>
      <c r="J65" s="68"/>
      <c r="K65" s="63" t="str">
        <f>IF(LEFT($D65,SEARCH("..",$D65,1)-1)="n","",IF(LEFT($D65,SEARCH("..",$D65,1)-1)="0","",LEFT($D65,SEARCH("..",$D65,1)-1)))</f>
        <v>1</v>
      </c>
      <c r="L65" s="63" t="str">
        <f>IF(RIGHT($D65,SEARCH("..",$D65,1)-1)="n","",IF(RIGHT($D65,SEARCH("..",$D65,1)-1)="0","",RIGHT($D65,SEARCH("..",$D65,1)-1)))</f>
        <v>1</v>
      </c>
      <c r="M65" s="64" t="str">
        <f>IF(IFERROR(VLOOKUP($E65,Catalogue!$A$2:$A$40,1,0),0) &lt;&gt; 0,"sh:Literal","sh:IRI")</f>
        <v>sh:Literal</v>
      </c>
      <c r="N65" s="85" t="str">
        <f>IF(M65="sh:Literal",E65,"")</f>
        <v>xsd:string</v>
      </c>
      <c r="O65" s="64" t="str">
        <f>IF($M65="sh:IRI",IF($E65&lt;&gt;"",$E65,""),"")</f>
        <v/>
      </c>
      <c r="P65" s="64"/>
      <c r="Q65" s="85" t="str">
        <f>IF($M65&lt;&gt;"sh:IRI","",IF(IFERROR(SEARCH(",",$E65)-1,0)=0,"","1"))</f>
        <v/>
      </c>
    </row>
    <row r="66" spans="1:25 1025:1025" s="52" customFormat="1" ht="15" x14ac:dyDescent="0.5">
      <c r="A66" s="52" t="s">
        <v>220</v>
      </c>
      <c r="E66" s="53"/>
      <c r="F66" s="54"/>
      <c r="I66" s="55"/>
      <c r="J66" s="56"/>
      <c r="K66" s="57"/>
      <c r="L66" s="57"/>
      <c r="Q66" s="55"/>
      <c r="Y66" s="56"/>
      <c r="AMK66"/>
    </row>
    <row r="67" spans="1:25 1025:1025" s="83" customFormat="1" ht="15" x14ac:dyDescent="0.5">
      <c r="A67" s="58" t="str">
        <f>CONCATENATE("mus:P",ROW(A67))</f>
        <v>mus:P67</v>
      </c>
      <c r="B67" t="s">
        <v>74</v>
      </c>
      <c r="C67" t="s">
        <v>25</v>
      </c>
      <c r="D67" s="59" t="s">
        <v>135</v>
      </c>
      <c r="E67" s="25" t="s">
        <v>169</v>
      </c>
      <c r="F67" s="60" t="s">
        <v>217</v>
      </c>
      <c r="I67" s="84"/>
      <c r="J67" s="68"/>
      <c r="K67" s="63" t="str">
        <f>IF(LEFT($D67,SEARCH("..",$D67,1)-1)="n","",IF(LEFT($D67,SEARCH("..",$D67,1)-1)="0","",LEFT($D67,SEARCH("..",$D67,1)-1)))</f>
        <v>1</v>
      </c>
      <c r="L67" s="63" t="str">
        <f>IF(RIGHT($D67,SEARCH("..",$D67,1)-1)="n","",IF(RIGHT($D67,SEARCH("..",$D67,1)-1)="0","",RIGHT($D67,SEARCH("..",$D67,1)-1)))</f>
        <v>1</v>
      </c>
      <c r="M67" s="64" t="str">
        <f>IF(IFERROR(VLOOKUP($E67,Catalogue!$A$2:$A$40,1,0),0) &lt;&gt; 0,"sh:Literal","sh:IRI")</f>
        <v>sh:Literal</v>
      </c>
      <c r="N67" s="85" t="str">
        <f>IF(M67="sh:Literal",E67,"")</f>
        <v>xsd:string</v>
      </c>
      <c r="O67" s="64" t="str">
        <f>IF($M67="sh:IRI",IF($E67&lt;&gt;"",$E67,""),"")</f>
        <v/>
      </c>
      <c r="P67" s="64"/>
      <c r="Q67" s="85" t="str">
        <f>IF($M67&lt;&gt;"sh:IRI","",IF(IFERROR(SEARCH(",",$E67)-1,0)=0,"","1"))</f>
        <v/>
      </c>
      <c r="Y67" s="86"/>
      <c r="AMK67"/>
    </row>
    <row r="68" spans="1:25 1025:1025" s="52" customFormat="1" ht="15" x14ac:dyDescent="0.5">
      <c r="A68" s="52" t="s">
        <v>221</v>
      </c>
      <c r="E68" s="53"/>
      <c r="F68" s="54"/>
      <c r="I68" s="55"/>
      <c r="J68" s="56"/>
      <c r="K68" s="57"/>
      <c r="L68" s="57"/>
      <c r="Q68" s="55"/>
      <c r="Y68" s="56"/>
      <c r="AMK68"/>
    </row>
    <row r="69" spans="1:25 1025:1025" s="83" customFormat="1" ht="15" x14ac:dyDescent="0.5">
      <c r="A69" s="58" t="str">
        <f>CONCATENATE("mus:P",ROW(A69))</f>
        <v>mus:P69</v>
      </c>
      <c r="B69" t="s">
        <v>75</v>
      </c>
      <c r="C69" t="s">
        <v>25</v>
      </c>
      <c r="D69" s="59" t="s">
        <v>135</v>
      </c>
      <c r="E69" s="25" t="s">
        <v>169</v>
      </c>
      <c r="F69" s="60" t="s">
        <v>217</v>
      </c>
      <c r="I69" s="84"/>
      <c r="J69" s="68"/>
      <c r="K69" s="63" t="str">
        <f>IF(LEFT($D69,SEARCH("..",$D69,1)-1)="n","",IF(LEFT($D69,SEARCH("..",$D69,1)-1)="0","",LEFT($D69,SEARCH("..",$D69,1)-1)))</f>
        <v>1</v>
      </c>
      <c r="L69" s="63" t="str">
        <f>IF(RIGHT($D69,SEARCH("..",$D69,1)-1)="n","",IF(RIGHT($D69,SEARCH("..",$D69,1)-1)="0","",RIGHT($D69,SEARCH("..",$D69,1)-1)))</f>
        <v>1</v>
      </c>
      <c r="M69" s="64" t="str">
        <f>IF(IFERROR(VLOOKUP($E69,Catalogue!$A$2:$A$40,1,0),0) &lt;&gt; 0,"sh:Literal","sh:IRI")</f>
        <v>sh:Literal</v>
      </c>
      <c r="N69" s="85" t="str">
        <f>IF(M69="sh:Literal",E69,"")</f>
        <v>xsd:string</v>
      </c>
      <c r="O69" s="64" t="str">
        <f>IF($M69="sh:IRI",IF($E69&lt;&gt;"",$E69,""),"")</f>
        <v/>
      </c>
      <c r="P69" s="64"/>
      <c r="Q69" s="85" t="str">
        <f>IF($M69&lt;&gt;"sh:IRI","",IF(IFERROR(SEARCH(",",$E69)-1,0)=0,"","1"))</f>
        <v/>
      </c>
      <c r="Y69" s="86"/>
      <c r="AMK69"/>
    </row>
    <row r="70" spans="1:25 1025:1025" s="52" customFormat="1" ht="15" x14ac:dyDescent="0.5">
      <c r="A70" s="52" t="s">
        <v>222</v>
      </c>
      <c r="E70" s="53"/>
      <c r="F70" s="54"/>
      <c r="I70" s="55"/>
      <c r="J70" s="56"/>
      <c r="K70" s="57"/>
      <c r="L70" s="57"/>
      <c r="Q70" s="55"/>
      <c r="Y70" s="56"/>
      <c r="AMK70"/>
    </row>
    <row r="71" spans="1:25 1025:1025" x14ac:dyDescent="0.5">
      <c r="A71" s="58" t="str">
        <f>CONCATENATE("mus:P",ROW(A71))</f>
        <v>mus:P71</v>
      </c>
      <c r="B71" s="4" t="s">
        <v>76</v>
      </c>
      <c r="C71" t="s">
        <v>25</v>
      </c>
      <c r="D71" s="59" t="s">
        <v>135</v>
      </c>
      <c r="E71" s="25" t="s">
        <v>169</v>
      </c>
      <c r="F71" s="60" t="s">
        <v>217</v>
      </c>
      <c r="J71" s="68"/>
      <c r="K71" s="63" t="str">
        <f>IF(LEFT($D71,SEARCH("..",$D71,1)-1)="n","",IF(LEFT($D71,SEARCH("..",$D71,1)-1)="0","",LEFT($D71,SEARCH("..",$D71,1)-1)))</f>
        <v>1</v>
      </c>
      <c r="L71" s="63" t="str">
        <f>IF(RIGHT($D71,SEARCH("..",$D71,1)-1)="n","",IF(RIGHT($D71,SEARCH("..",$D71,1)-1)="0","",RIGHT($D71,SEARCH("..",$D71,1)-1)))</f>
        <v>1</v>
      </c>
      <c r="M71" s="64" t="str">
        <f>IF(IFERROR(VLOOKUP($E71,Catalogue!$A$2:$A$40,1,0),0) &lt;&gt; 0,"sh:Literal","sh:IRI")</f>
        <v>sh:Literal</v>
      </c>
      <c r="N71" s="85" t="str">
        <f>IF(M71="sh:Literal",E71,"")</f>
        <v>xsd:string</v>
      </c>
      <c r="O71" s="64" t="str">
        <f>IF($M71="sh:IRI",IF($E71&lt;&gt;"",$E71,""),"")</f>
        <v/>
      </c>
      <c r="P71" s="64"/>
      <c r="Q71" s="85" t="str">
        <f>IF($M71&lt;&gt;"sh:IRI","",IF(IFERROR(SEARCH(",",$E71)-1,0)=0,"","1"))</f>
        <v/>
      </c>
    </row>
    <row r="72" spans="1:25 1025:1025" s="52" customFormat="1" ht="15" x14ac:dyDescent="0.5">
      <c r="A72" s="52" t="s">
        <v>223</v>
      </c>
      <c r="E72" s="53"/>
      <c r="F72" s="54"/>
      <c r="I72" s="55"/>
      <c r="J72" s="56"/>
      <c r="K72" s="57"/>
      <c r="L72" s="57"/>
      <c r="Q72" s="55"/>
      <c r="Y72" s="56"/>
      <c r="AMK72"/>
    </row>
    <row r="73" spans="1:25 1025:1025" s="83" customFormat="1" ht="15" x14ac:dyDescent="0.5">
      <c r="A73" s="58" t="str">
        <f>CONCATENATE("mus:P",ROW(A73))</f>
        <v>mus:P73</v>
      </c>
      <c r="B73" t="s">
        <v>77</v>
      </c>
      <c r="C73" t="s">
        <v>25</v>
      </c>
      <c r="D73" s="59" t="s">
        <v>135</v>
      </c>
      <c r="E73" s="25" t="s">
        <v>169</v>
      </c>
      <c r="F73" s="60" t="s">
        <v>172</v>
      </c>
      <c r="I73" s="84"/>
      <c r="J73" s="68"/>
      <c r="K73" s="63" t="str">
        <f>IF(LEFT($D73,SEARCH("..",$D73,1)-1)="n","",IF(LEFT($D73,SEARCH("..",$D73,1)-1)="0","",LEFT($D73,SEARCH("..",$D73,1)-1)))</f>
        <v>1</v>
      </c>
      <c r="L73" s="63" t="str">
        <f>IF(RIGHT($D73,SEARCH("..",$D73,1)-1)="n","",IF(RIGHT($D73,SEARCH("..",$D73,1)-1)="0","",RIGHT($D73,SEARCH("..",$D73,1)-1)))</f>
        <v>1</v>
      </c>
      <c r="M73" s="64" t="str">
        <f>IF(IFERROR(VLOOKUP($E73,Catalogue!$A$2:$A$40,1,0),0) &lt;&gt; 0,"sh:Literal","sh:IRI")</f>
        <v>sh:Literal</v>
      </c>
      <c r="N73" s="85" t="str">
        <f>IF(M73="sh:Literal",E73,"")</f>
        <v>xsd:string</v>
      </c>
      <c r="O73" s="64" t="str">
        <f>IF($M73="sh:IRI",IF($E73&lt;&gt;"",$E73,""),"")</f>
        <v/>
      </c>
      <c r="P73" s="64"/>
      <c r="Q73" s="85" t="str">
        <f>IF($M73&lt;&gt;"sh:IRI","",IF(IFERROR(SEARCH(",",$E73)-1,0)=0,"","1"))</f>
        <v/>
      </c>
      <c r="Y73" s="86"/>
      <c r="AMK73"/>
    </row>
    <row r="74" spans="1:25 1025:1025" s="83" customFormat="1" ht="15" x14ac:dyDescent="0.5">
      <c r="A74" s="58" t="str">
        <f>CONCATENATE("mus:P",ROW(A74))</f>
        <v>mus:P74</v>
      </c>
      <c r="B74" t="s">
        <v>77</v>
      </c>
      <c r="C74" t="s">
        <v>224</v>
      </c>
      <c r="D74" s="59" t="s">
        <v>135</v>
      </c>
      <c r="E74"/>
      <c r="F74" s="60" t="s">
        <v>225</v>
      </c>
      <c r="I74" s="84"/>
      <c r="J74" s="68"/>
      <c r="K74" s="63" t="str">
        <f>IF(LEFT($D74,SEARCH("..",$D74,1)-1)="n","",IF(LEFT($D74,SEARCH("..",$D74,1)-1)="0","",LEFT($D74,SEARCH("..",$D74,1)-1)))</f>
        <v>1</v>
      </c>
      <c r="L74" s="63" t="str">
        <f>IF(RIGHT($D74,SEARCH("..",$D74,1)-1)="n","",IF(RIGHT($D74,SEARCH("..",$D74,1)-1)="0","",RIGHT($D74,SEARCH("..",$D74,1)-1)))</f>
        <v>1</v>
      </c>
      <c r="M74" s="64" t="str">
        <f>IF(IFERROR(VLOOKUP($E74,Catalogue!$A$2:$A$40,1,0),0) &lt;&gt; 0,"sh:Literal","sh:IRI")</f>
        <v>sh:IRI</v>
      </c>
      <c r="N74" s="64" t="str">
        <f>IF(M74="sh:Literal",E74,"")</f>
        <v/>
      </c>
      <c r="O74" s="64" t="str">
        <f>IF($M74="sh:IRI",IF($E74&lt;&gt;"",$E74,""),"")</f>
        <v/>
      </c>
      <c r="P74" s="64"/>
      <c r="Q74" s="65" t="str">
        <f>IF($M74&lt;&gt;"sh:IRI","",IF(IFERROR(SEARCH(",",$E74)-1,0)=0,"","1"))</f>
        <v/>
      </c>
      <c r="Y74" s="86"/>
      <c r="AMK74"/>
    </row>
    <row r="75" spans="1:25 1025:1025" s="52" customFormat="1" ht="15" x14ac:dyDescent="0.5">
      <c r="A75" s="52" t="s">
        <v>226</v>
      </c>
      <c r="E75" s="53"/>
      <c r="F75" s="54"/>
      <c r="I75" s="55"/>
      <c r="J75" s="56"/>
      <c r="K75" s="57"/>
      <c r="L75" s="57"/>
      <c r="Q75" s="55"/>
      <c r="Y75" s="56"/>
      <c r="AMK75"/>
    </row>
    <row r="76" spans="1:25 1025:1025" s="71" customFormat="1" x14ac:dyDescent="0.5">
      <c r="A76" s="70" t="str">
        <f>CONCATENATE("mus:P",ROW(A76))</f>
        <v>mus:P76</v>
      </c>
      <c r="B76" s="73" t="s">
        <v>78</v>
      </c>
      <c r="C76" s="71" t="s">
        <v>227</v>
      </c>
      <c r="D76" s="59" t="s">
        <v>135</v>
      </c>
      <c r="E76" s="73" t="s">
        <v>228</v>
      </c>
      <c r="F76" s="60" t="s">
        <v>188</v>
      </c>
      <c r="G76" s="74"/>
      <c r="H76" s="74"/>
      <c r="I76" s="75"/>
      <c r="J76" s="68"/>
      <c r="K76" s="63" t="str">
        <f>IF(LEFT($D76,SEARCH("..",$D76,1)-1)="n","",IF(LEFT($D76,SEARCH("..",$D76,1)-1)="0","",LEFT($D76,SEARCH("..",$D76,1)-1)))</f>
        <v>1</v>
      </c>
      <c r="L76" s="63" t="str">
        <f>IF(RIGHT($D76,SEARCH("..",$D76,1)-1)="n","",IF(RIGHT($D76,SEARCH("..",$D76,1)-1)="0","",RIGHT($D76,SEARCH("..",$D76,1)-1)))</f>
        <v>1</v>
      </c>
      <c r="M76" s="78" t="str">
        <f>IF(IFERROR(VLOOKUP($E76,Catalogue!$A$2:$A$40,1,0),0) &lt;&gt; 0,"sh:Literal","sh:IRI")</f>
        <v>sh:Literal</v>
      </c>
      <c r="N76" s="87" t="str">
        <f>IF(M76="sh:Literal",E76,"")</f>
        <v>xsd:gYear</v>
      </c>
      <c r="O76" s="64" t="str">
        <f>IF($M76="sh:IRI",IF($E76&lt;&gt;"",$E76,""),"")</f>
        <v/>
      </c>
      <c r="P76" s="64"/>
      <c r="Q76" s="87" t="str">
        <f>IF($M76&lt;&gt;"sh:IRI","",IF(IFERROR(SEARCH(",",$E76)-1,0)=0,"","1"))</f>
        <v/>
      </c>
      <c r="Y76" s="74"/>
      <c r="AMK76"/>
    </row>
    <row r="77" spans="1:25 1025:1025" s="52" customFormat="1" ht="15" x14ac:dyDescent="0.5">
      <c r="A77" s="52" t="s">
        <v>229</v>
      </c>
      <c r="E77" s="53"/>
      <c r="F77" s="54"/>
      <c r="I77" s="55"/>
      <c r="J77" s="56"/>
      <c r="K77" s="57"/>
      <c r="L77" s="57"/>
      <c r="Q77" s="55"/>
      <c r="Y77" s="56"/>
      <c r="AMK77"/>
    </row>
    <row r="78" spans="1:25 1025:1025" x14ac:dyDescent="0.5">
      <c r="A78" s="70"/>
      <c r="B78" s="30"/>
      <c r="D78" s="4" t="s">
        <v>139</v>
      </c>
      <c r="K78" s="63" t="str">
        <f>IF(LEFT($D78,SEARCH("..",$D78,1)-1)="n","",IF(LEFT($D78,SEARCH("..",$D78,1)-1)="0","",LEFT($D78,SEARCH("..",$D78,1)-1)))</f>
        <v>1</v>
      </c>
      <c r="L78" s="63" t="str">
        <f>IF(RIGHT($D78,SEARCH("..",$D78,1)-1)="n","",IF(RIGHT($D78,SEARCH("..",$D78,1)-1)="0","",RIGHT($D78,SEARCH("..",$D78,1)-1)))</f>
        <v/>
      </c>
      <c r="M78" s="78" t="str">
        <f>IF(IFERROR(VLOOKUP($E78,Catalogue!$A$2:$A$40,1,0),0) &lt;&gt; 0,"sh:Literal","sh:IRI")</f>
        <v>sh:IRI</v>
      </c>
      <c r="N78" s="87" t="str">
        <f>IF(M78="sh:Literal",E78,"")</f>
        <v/>
      </c>
    </row>
    <row r="79" spans="1:25 1025:1025" s="52" customFormat="1" ht="15" x14ac:dyDescent="0.5">
      <c r="A79" s="52" t="s">
        <v>230</v>
      </c>
      <c r="E79" s="53"/>
      <c r="F79" s="54"/>
      <c r="I79" s="55"/>
      <c r="J79" s="56"/>
      <c r="K79" s="57"/>
      <c r="L79" s="57"/>
      <c r="Q79" s="55"/>
      <c r="Y79" s="56"/>
      <c r="AMK79"/>
    </row>
    <row r="80" spans="1:25 1025:1025" x14ac:dyDescent="0.5">
      <c r="A80" s="70"/>
      <c r="B80" s="30"/>
      <c r="D80" s="4" t="s">
        <v>139</v>
      </c>
      <c r="K80" s="63" t="str">
        <f>IF(LEFT($D80,SEARCH("..",$D80,1)-1)="n","",IF(LEFT($D80,SEARCH("..",$D80,1)-1)="0","",LEFT($D80,SEARCH("..",$D80,1)-1)))</f>
        <v>1</v>
      </c>
      <c r="L80" s="63" t="str">
        <f>IF(RIGHT($D80,SEARCH("..",$D80,1)-1)="n","",IF(RIGHT($D80,SEARCH("..",$D80,1)-1)="0","",RIGHT($D80,SEARCH("..",$D80,1)-1)))</f>
        <v/>
      </c>
      <c r="M80" s="78" t="str">
        <f>IF(IFERROR(VLOOKUP($E80,Catalogue!$A$2:$A$40,1,0),0) &lt;&gt; 0,"sh:Literal","sh:IRI")</f>
        <v>sh:IRI</v>
      </c>
      <c r="N80" s="87" t="str">
        <f>IF(M80="sh:Literal",E80,"")</f>
        <v/>
      </c>
    </row>
    <row r="81" spans="1:25 1025:1025" s="52" customFormat="1" ht="15" x14ac:dyDescent="0.5">
      <c r="A81" s="52" t="s">
        <v>231</v>
      </c>
      <c r="E81" s="53"/>
      <c r="F81" s="54"/>
      <c r="I81" s="55"/>
      <c r="J81" s="56"/>
      <c r="K81" s="57"/>
      <c r="L81" s="57"/>
      <c r="Q81" s="55"/>
      <c r="Y81" s="56"/>
      <c r="AMK81"/>
    </row>
    <row r="82" spans="1:25 1025:1025" x14ac:dyDescent="0.5">
      <c r="A82" s="70"/>
      <c r="B82" s="30"/>
      <c r="D82" s="4" t="s">
        <v>139</v>
      </c>
      <c r="K82" s="63" t="str">
        <f>IF(LEFT($D82,SEARCH("..",$D82,1)-1)="n","",IF(LEFT($D82,SEARCH("..",$D82,1)-1)="0","",LEFT($D82,SEARCH("..",$D82,1)-1)))</f>
        <v>1</v>
      </c>
      <c r="L82" s="63" t="str">
        <f>IF(RIGHT($D82,SEARCH("..",$D82,1)-1)="n","",IF(RIGHT($D82,SEARCH("..",$D82,1)-1)="0","",RIGHT($D82,SEARCH("..",$D82,1)-1)))</f>
        <v/>
      </c>
      <c r="M82" s="78" t="str">
        <f>IF(IFERROR(VLOOKUP($E82,Catalogue!$A$2:$A$40,1,0),0) &lt;&gt; 0,"sh:Literal","sh:IRI")</f>
        <v>sh:IRI</v>
      </c>
      <c r="N82" s="87" t="str">
        <f>IF(M82="sh:Literal",E82,"")</f>
        <v/>
      </c>
    </row>
  </sheetData>
  <mergeCells count="1">
    <mergeCell ref="B1:C1"/>
  </mergeCells>
  <hyperlinks>
    <hyperlink ref="B1" r:id="rId1"/>
    <hyperlink ref="F7" r:id="rId2"/>
    <hyperlink ref="F56" r:id="rId3" location="U90_foresees_creation_or_performance_mode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zoomScale="140" zoomScaleNormal="140" workbookViewId="0">
      <selection activeCell="A18" activeCellId="1" sqref="G28 A18"/>
    </sheetView>
  </sheetViews>
  <sheetFormatPr baseColWidth="10" defaultColWidth="10.76953125" defaultRowHeight="12.5" x14ac:dyDescent="0.5"/>
  <cols>
    <col min="1" max="1" width="18.86328125" customWidth="1"/>
    <col min="5" max="5" width="20.31640625" customWidth="1"/>
  </cols>
  <sheetData>
    <row r="1" spans="1:5" x14ac:dyDescent="0.5">
      <c r="A1" s="88" t="s">
        <v>232</v>
      </c>
      <c r="E1" s="88" t="s">
        <v>233</v>
      </c>
    </row>
    <row r="2" spans="1:5" x14ac:dyDescent="0.5">
      <c r="A2" s="89" t="s">
        <v>234</v>
      </c>
      <c r="E2" t="s">
        <v>235</v>
      </c>
    </row>
    <row r="3" spans="1:5" x14ac:dyDescent="0.5">
      <c r="A3" s="89" t="s">
        <v>236</v>
      </c>
      <c r="E3" t="s">
        <v>237</v>
      </c>
    </row>
    <row r="4" spans="1:5" x14ac:dyDescent="0.5">
      <c r="A4" t="s">
        <v>238</v>
      </c>
      <c r="E4" t="s">
        <v>239</v>
      </c>
    </row>
    <row r="5" spans="1:5" x14ac:dyDescent="0.5">
      <c r="A5" t="s">
        <v>240</v>
      </c>
      <c r="E5" t="s">
        <v>241</v>
      </c>
    </row>
    <row r="6" spans="1:5" x14ac:dyDescent="0.5">
      <c r="A6" t="s">
        <v>242</v>
      </c>
      <c r="E6" t="s">
        <v>243</v>
      </c>
    </row>
    <row r="7" spans="1:5" x14ac:dyDescent="0.5">
      <c r="A7" t="s">
        <v>244</v>
      </c>
      <c r="E7" t="s">
        <v>245</v>
      </c>
    </row>
    <row r="8" spans="1:5" x14ac:dyDescent="0.5">
      <c r="A8" t="s">
        <v>246</v>
      </c>
      <c r="E8" t="s">
        <v>247</v>
      </c>
    </row>
    <row r="9" spans="1:5" x14ac:dyDescent="0.5">
      <c r="A9" t="s">
        <v>248</v>
      </c>
      <c r="E9" t="s">
        <v>249</v>
      </c>
    </row>
    <row r="10" spans="1:5" x14ac:dyDescent="0.5">
      <c r="A10" t="s">
        <v>250</v>
      </c>
      <c r="E10" t="s">
        <v>251</v>
      </c>
    </row>
    <row r="11" spans="1:5" x14ac:dyDescent="0.5">
      <c r="A11" t="s">
        <v>252</v>
      </c>
      <c r="E11" t="s">
        <v>253</v>
      </c>
    </row>
    <row r="12" spans="1:5" x14ac:dyDescent="0.5">
      <c r="A12" t="s">
        <v>254</v>
      </c>
      <c r="E12" t="s">
        <v>255</v>
      </c>
    </row>
    <row r="13" spans="1:5" x14ac:dyDescent="0.5">
      <c r="A13" t="s">
        <v>256</v>
      </c>
      <c r="E13" t="s">
        <v>257</v>
      </c>
    </row>
    <row r="14" spans="1:5" x14ac:dyDescent="0.5">
      <c r="A14" t="s">
        <v>258</v>
      </c>
      <c r="E14" t="s">
        <v>259</v>
      </c>
    </row>
    <row r="15" spans="1:5" x14ac:dyDescent="0.5">
      <c r="A15" t="s">
        <v>260</v>
      </c>
      <c r="E15" t="s">
        <v>261</v>
      </c>
    </row>
    <row r="16" spans="1:5" x14ac:dyDescent="0.5">
      <c r="A16" t="s">
        <v>262</v>
      </c>
      <c r="E16" t="s">
        <v>263</v>
      </c>
    </row>
    <row r="17" spans="1:5" x14ac:dyDescent="0.5">
      <c r="A17" t="s">
        <v>264</v>
      </c>
      <c r="E17" t="s">
        <v>265</v>
      </c>
    </row>
    <row r="18" spans="1:5" x14ac:dyDescent="0.5">
      <c r="A18" t="s">
        <v>197</v>
      </c>
      <c r="E18" t="s">
        <v>266</v>
      </c>
    </row>
    <row r="19" spans="1:5" x14ac:dyDescent="0.5">
      <c r="A19" t="s">
        <v>267</v>
      </c>
      <c r="E19" t="s">
        <v>268</v>
      </c>
    </row>
    <row r="20" spans="1:5" x14ac:dyDescent="0.5">
      <c r="A20" t="s">
        <v>269</v>
      </c>
      <c r="E20" t="s">
        <v>270</v>
      </c>
    </row>
    <row r="21" spans="1:5" x14ac:dyDescent="0.5">
      <c r="A21" t="s">
        <v>271</v>
      </c>
      <c r="E21" t="s">
        <v>272</v>
      </c>
    </row>
    <row r="22" spans="1:5" x14ac:dyDescent="0.5">
      <c r="A22" t="s">
        <v>273</v>
      </c>
      <c r="E22" t="s">
        <v>274</v>
      </c>
    </row>
    <row r="23" spans="1:5" x14ac:dyDescent="0.5">
      <c r="A23" t="s">
        <v>275</v>
      </c>
      <c r="E23" t="s">
        <v>276</v>
      </c>
    </row>
    <row r="24" spans="1:5" x14ac:dyDescent="0.5">
      <c r="A24" t="s">
        <v>277</v>
      </c>
      <c r="E24" t="s">
        <v>278</v>
      </c>
    </row>
    <row r="25" spans="1:5" x14ac:dyDescent="0.5">
      <c r="A25" t="s">
        <v>279</v>
      </c>
      <c r="E25" t="s">
        <v>280</v>
      </c>
    </row>
    <row r="26" spans="1:5" x14ac:dyDescent="0.5">
      <c r="A26" t="s">
        <v>281</v>
      </c>
      <c r="E26" t="s">
        <v>282</v>
      </c>
    </row>
    <row r="27" spans="1:5" x14ac:dyDescent="0.5">
      <c r="A27" t="s">
        <v>283</v>
      </c>
      <c r="E27" t="s">
        <v>284</v>
      </c>
    </row>
    <row r="28" spans="1:5" x14ac:dyDescent="0.5">
      <c r="A28" t="s">
        <v>285</v>
      </c>
      <c r="E28" t="s">
        <v>286</v>
      </c>
    </row>
    <row r="29" spans="1:5" x14ac:dyDescent="0.5">
      <c r="A29" t="s">
        <v>287</v>
      </c>
      <c r="E29" t="s">
        <v>288</v>
      </c>
    </row>
    <row r="30" spans="1:5" x14ac:dyDescent="0.5">
      <c r="A30" t="s">
        <v>169</v>
      </c>
      <c r="E30" t="s">
        <v>289</v>
      </c>
    </row>
    <row r="31" spans="1:5" x14ac:dyDescent="0.5">
      <c r="A31" t="s">
        <v>290</v>
      </c>
      <c r="E31" t="s">
        <v>291</v>
      </c>
    </row>
    <row r="32" spans="1:5" x14ac:dyDescent="0.5">
      <c r="A32" t="s">
        <v>292</v>
      </c>
      <c r="E32" t="s">
        <v>293</v>
      </c>
    </row>
    <row r="33" spans="1:5" x14ac:dyDescent="0.5">
      <c r="A33" t="s">
        <v>294</v>
      </c>
      <c r="E33" t="s">
        <v>295</v>
      </c>
    </row>
    <row r="34" spans="1:5" x14ac:dyDescent="0.5">
      <c r="A34" t="s">
        <v>296</v>
      </c>
      <c r="E34" t="s">
        <v>297</v>
      </c>
    </row>
    <row r="35" spans="1:5" x14ac:dyDescent="0.5">
      <c r="A35" t="s">
        <v>298</v>
      </c>
      <c r="E35" t="s">
        <v>299</v>
      </c>
    </row>
    <row r="36" spans="1:5" x14ac:dyDescent="0.5">
      <c r="A36" t="s">
        <v>300</v>
      </c>
      <c r="E36" t="s">
        <v>301</v>
      </c>
    </row>
    <row r="37" spans="1:5" x14ac:dyDescent="0.5">
      <c r="A37" t="s">
        <v>228</v>
      </c>
      <c r="E37" t="s">
        <v>302</v>
      </c>
    </row>
    <row r="38" spans="1:5" x14ac:dyDescent="0.5">
      <c r="E38" t="s">
        <v>303</v>
      </c>
    </row>
    <row r="39" spans="1:5" x14ac:dyDescent="0.5">
      <c r="E39" t="s">
        <v>304</v>
      </c>
    </row>
    <row r="40" spans="1:5" x14ac:dyDescent="0.5">
      <c r="E40" t="s">
        <v>305</v>
      </c>
    </row>
    <row r="41" spans="1:5" x14ac:dyDescent="0.5">
      <c r="E41" t="s">
        <v>306</v>
      </c>
    </row>
    <row r="42" spans="1:5" x14ac:dyDescent="0.5">
      <c r="E42" t="s">
        <v>307</v>
      </c>
    </row>
    <row r="43" spans="1:5" x14ac:dyDescent="0.5">
      <c r="E43" t="s">
        <v>308</v>
      </c>
    </row>
    <row r="44" spans="1:5" x14ac:dyDescent="0.5">
      <c r="E44" t="s">
        <v>309</v>
      </c>
    </row>
    <row r="45" spans="1:5" x14ac:dyDescent="0.5">
      <c r="E45" t="s">
        <v>310</v>
      </c>
    </row>
    <row r="46" spans="1:5" x14ac:dyDescent="0.5">
      <c r="E46" t="s">
        <v>311</v>
      </c>
    </row>
    <row r="47" spans="1:5" x14ac:dyDescent="0.5">
      <c r="E47" t="s">
        <v>312</v>
      </c>
    </row>
    <row r="48" spans="1:5" x14ac:dyDescent="0.5">
      <c r="E48" t="s">
        <v>313</v>
      </c>
    </row>
    <row r="49" spans="5:5" x14ac:dyDescent="0.5">
      <c r="E49" t="s">
        <v>314</v>
      </c>
    </row>
    <row r="50" spans="5:5" x14ac:dyDescent="0.5">
      <c r="E50" t="s">
        <v>315</v>
      </c>
    </row>
    <row r="51" spans="5:5" x14ac:dyDescent="0.5">
      <c r="E51" t="s">
        <v>316</v>
      </c>
    </row>
    <row r="52" spans="5:5" x14ac:dyDescent="0.5">
      <c r="E52" t="s">
        <v>317</v>
      </c>
    </row>
    <row r="53" spans="5:5" x14ac:dyDescent="0.5">
      <c r="E53" t="s">
        <v>318</v>
      </c>
    </row>
    <row r="54" spans="5:5" x14ac:dyDescent="0.5">
      <c r="E54" t="s">
        <v>319</v>
      </c>
    </row>
    <row r="55" spans="5:5" x14ac:dyDescent="0.5">
      <c r="E55" t="s">
        <v>320</v>
      </c>
    </row>
    <row r="56" spans="5:5" x14ac:dyDescent="0.5">
      <c r="E56" t="s">
        <v>321</v>
      </c>
    </row>
    <row r="57" spans="5:5" x14ac:dyDescent="0.5">
      <c r="E57" t="s">
        <v>322</v>
      </c>
    </row>
    <row r="58" spans="5:5" x14ac:dyDescent="0.5">
      <c r="E58" t="s">
        <v>323</v>
      </c>
    </row>
    <row r="59" spans="5:5" x14ac:dyDescent="0.5">
      <c r="E59" t="s">
        <v>324</v>
      </c>
    </row>
    <row r="60" spans="5:5" x14ac:dyDescent="0.5">
      <c r="E60" t="s">
        <v>325</v>
      </c>
    </row>
    <row r="61" spans="5:5" x14ac:dyDescent="0.5">
      <c r="E61" t="s">
        <v>326</v>
      </c>
    </row>
    <row r="62" spans="5:5" x14ac:dyDescent="0.5">
      <c r="E62" t="s">
        <v>327</v>
      </c>
    </row>
    <row r="63" spans="5:5" x14ac:dyDescent="0.5">
      <c r="E63" t="s">
        <v>328</v>
      </c>
    </row>
    <row r="64" spans="5:5" x14ac:dyDescent="0.5">
      <c r="E64" t="s">
        <v>329</v>
      </c>
    </row>
    <row r="65" spans="5:5" x14ac:dyDescent="0.5">
      <c r="E65" t="s">
        <v>330</v>
      </c>
    </row>
    <row r="66" spans="5:5" x14ac:dyDescent="0.5">
      <c r="E66" t="s">
        <v>331</v>
      </c>
    </row>
    <row r="67" spans="5:5" x14ac:dyDescent="0.5">
      <c r="E67" t="s">
        <v>332</v>
      </c>
    </row>
    <row r="68" spans="5:5" x14ac:dyDescent="0.5">
      <c r="E68" t="s">
        <v>333</v>
      </c>
    </row>
    <row r="69" spans="5:5" x14ac:dyDescent="0.5">
      <c r="E69" t="s">
        <v>334</v>
      </c>
    </row>
    <row r="70" spans="5:5" x14ac:dyDescent="0.5">
      <c r="E70" t="s">
        <v>335</v>
      </c>
    </row>
    <row r="71" spans="5:5" x14ac:dyDescent="0.5">
      <c r="E71" t="s">
        <v>336</v>
      </c>
    </row>
    <row r="72" spans="5:5" x14ac:dyDescent="0.5">
      <c r="E72" t="s">
        <v>337</v>
      </c>
    </row>
    <row r="73" spans="5:5" x14ac:dyDescent="0.5">
      <c r="E73" t="s">
        <v>338</v>
      </c>
    </row>
    <row r="74" spans="5:5" x14ac:dyDescent="0.5">
      <c r="E74" t="s">
        <v>339</v>
      </c>
    </row>
    <row r="75" spans="5:5" x14ac:dyDescent="0.5">
      <c r="E75" t="s">
        <v>340</v>
      </c>
    </row>
    <row r="76" spans="5:5" x14ac:dyDescent="0.5">
      <c r="E76" t="s">
        <v>341</v>
      </c>
    </row>
    <row r="77" spans="5:5" x14ac:dyDescent="0.5">
      <c r="E77" t="s">
        <v>342</v>
      </c>
    </row>
    <row r="78" spans="5:5" x14ac:dyDescent="0.5">
      <c r="E78" t="s">
        <v>343</v>
      </c>
    </row>
    <row r="79" spans="5:5" x14ac:dyDescent="0.5">
      <c r="E79" t="s">
        <v>344</v>
      </c>
    </row>
    <row r="80" spans="5:5" x14ac:dyDescent="0.5">
      <c r="E80" t="s">
        <v>345</v>
      </c>
    </row>
    <row r="81" spans="5:5" x14ac:dyDescent="0.5">
      <c r="E81" t="s">
        <v>346</v>
      </c>
    </row>
    <row r="82" spans="5:5" x14ac:dyDescent="0.5">
      <c r="E82" t="s">
        <v>347</v>
      </c>
    </row>
    <row r="83" spans="5:5" x14ac:dyDescent="0.5">
      <c r="E83" t="s">
        <v>348</v>
      </c>
    </row>
    <row r="84" spans="5:5" x14ac:dyDescent="0.5">
      <c r="E84" t="s">
        <v>349</v>
      </c>
    </row>
    <row r="85" spans="5:5" x14ac:dyDescent="0.5">
      <c r="E85" t="s">
        <v>350</v>
      </c>
    </row>
    <row r="86" spans="5:5" x14ac:dyDescent="0.5">
      <c r="E86" t="s">
        <v>351</v>
      </c>
    </row>
    <row r="87" spans="5:5" x14ac:dyDescent="0.5">
      <c r="E87" t="s">
        <v>352</v>
      </c>
    </row>
    <row r="88" spans="5:5" x14ac:dyDescent="0.5">
      <c r="E88" t="s">
        <v>353</v>
      </c>
    </row>
    <row r="89" spans="5:5" x14ac:dyDescent="0.5">
      <c r="E89" t="s">
        <v>354</v>
      </c>
    </row>
    <row r="90" spans="5:5" x14ac:dyDescent="0.5">
      <c r="E90" t="s">
        <v>355</v>
      </c>
    </row>
    <row r="91" spans="5:5" x14ac:dyDescent="0.5">
      <c r="E91" t="s">
        <v>356</v>
      </c>
    </row>
    <row r="92" spans="5:5" x14ac:dyDescent="0.5">
      <c r="E92" t="s">
        <v>357</v>
      </c>
    </row>
    <row r="93" spans="5:5" x14ac:dyDescent="0.5">
      <c r="E93" t="s">
        <v>358</v>
      </c>
    </row>
    <row r="94" spans="5:5" x14ac:dyDescent="0.5">
      <c r="E94" t="s">
        <v>359</v>
      </c>
    </row>
    <row r="95" spans="5:5" x14ac:dyDescent="0.5">
      <c r="E95" t="s">
        <v>360</v>
      </c>
    </row>
    <row r="96" spans="5:5" x14ac:dyDescent="0.5">
      <c r="E96" t="s">
        <v>361</v>
      </c>
    </row>
    <row r="97" spans="5:5" x14ac:dyDescent="0.5">
      <c r="E97" t="s">
        <v>362</v>
      </c>
    </row>
    <row r="98" spans="5:5" x14ac:dyDescent="0.5">
      <c r="E98" t="s">
        <v>363</v>
      </c>
    </row>
    <row r="99" spans="5:5" x14ac:dyDescent="0.5">
      <c r="E99" t="s">
        <v>364</v>
      </c>
    </row>
    <row r="100" spans="5:5" x14ac:dyDescent="0.5">
      <c r="E100" t="s">
        <v>365</v>
      </c>
    </row>
    <row r="101" spans="5:5" x14ac:dyDescent="0.5">
      <c r="E101" t="s">
        <v>366</v>
      </c>
    </row>
    <row r="102" spans="5:5" x14ac:dyDescent="0.5">
      <c r="E102" t="s">
        <v>367</v>
      </c>
    </row>
    <row r="103" spans="5:5" x14ac:dyDescent="0.5">
      <c r="E103" t="s">
        <v>368</v>
      </c>
    </row>
    <row r="104" spans="5:5" x14ac:dyDescent="0.5">
      <c r="E104" t="s">
        <v>369</v>
      </c>
    </row>
    <row r="105" spans="5:5" x14ac:dyDescent="0.5">
      <c r="E105" t="s">
        <v>370</v>
      </c>
    </row>
    <row r="106" spans="5:5" x14ac:dyDescent="0.5">
      <c r="E106" t="s">
        <v>371</v>
      </c>
    </row>
    <row r="107" spans="5:5" x14ac:dyDescent="0.5">
      <c r="E107" t="s">
        <v>372</v>
      </c>
    </row>
    <row r="108" spans="5:5" x14ac:dyDescent="0.5">
      <c r="E108" t="s">
        <v>373</v>
      </c>
    </row>
    <row r="109" spans="5:5" x14ac:dyDescent="0.5">
      <c r="E109" t="s">
        <v>374</v>
      </c>
    </row>
    <row r="110" spans="5:5" x14ac:dyDescent="0.5">
      <c r="E110" t="s">
        <v>375</v>
      </c>
    </row>
    <row r="111" spans="5:5" x14ac:dyDescent="0.5">
      <c r="E111" t="s">
        <v>376</v>
      </c>
    </row>
    <row r="112" spans="5:5" x14ac:dyDescent="0.5">
      <c r="E112" t="s">
        <v>377</v>
      </c>
    </row>
    <row r="113" spans="5:5" x14ac:dyDescent="0.5">
      <c r="E113" t="s">
        <v>378</v>
      </c>
    </row>
    <row r="114" spans="5:5" x14ac:dyDescent="0.5">
      <c r="E114" t="s">
        <v>379</v>
      </c>
    </row>
    <row r="115" spans="5:5" x14ac:dyDescent="0.5">
      <c r="E115" t="s">
        <v>380</v>
      </c>
    </row>
    <row r="116" spans="5:5" x14ac:dyDescent="0.5">
      <c r="E116" t="s">
        <v>381</v>
      </c>
    </row>
    <row r="117" spans="5:5" x14ac:dyDescent="0.5">
      <c r="E117" t="s">
        <v>382</v>
      </c>
    </row>
    <row r="118" spans="5:5" x14ac:dyDescent="0.5">
      <c r="E118" t="s">
        <v>383</v>
      </c>
    </row>
    <row r="119" spans="5:5" x14ac:dyDescent="0.5">
      <c r="E119" t="s">
        <v>384</v>
      </c>
    </row>
    <row r="120" spans="5:5" x14ac:dyDescent="0.5">
      <c r="E120" t="s">
        <v>385</v>
      </c>
    </row>
    <row r="121" spans="5:5" x14ac:dyDescent="0.5">
      <c r="E121" t="s">
        <v>386</v>
      </c>
    </row>
    <row r="122" spans="5:5" x14ac:dyDescent="0.5">
      <c r="E122" t="s">
        <v>387</v>
      </c>
    </row>
    <row r="123" spans="5:5" x14ac:dyDescent="0.5">
      <c r="E123" t="s">
        <v>388</v>
      </c>
    </row>
    <row r="124" spans="5:5" x14ac:dyDescent="0.5">
      <c r="E124" t="s">
        <v>389</v>
      </c>
    </row>
    <row r="125" spans="5:5" x14ac:dyDescent="0.5">
      <c r="E125" t="s">
        <v>390</v>
      </c>
    </row>
    <row r="126" spans="5:5" x14ac:dyDescent="0.5">
      <c r="E126" t="s">
        <v>391</v>
      </c>
    </row>
    <row r="127" spans="5:5" x14ac:dyDescent="0.5">
      <c r="E127" t="s">
        <v>392</v>
      </c>
    </row>
    <row r="128" spans="5:5" x14ac:dyDescent="0.5">
      <c r="E128" t="s">
        <v>393</v>
      </c>
    </row>
    <row r="129" spans="5:5" x14ac:dyDescent="0.5">
      <c r="E129" t="s">
        <v>394</v>
      </c>
    </row>
    <row r="130" spans="5:5" x14ac:dyDescent="0.5">
      <c r="E130" t="s">
        <v>395</v>
      </c>
    </row>
    <row r="131" spans="5:5" x14ac:dyDescent="0.5">
      <c r="E131" t="s">
        <v>396</v>
      </c>
    </row>
    <row r="132" spans="5:5" x14ac:dyDescent="0.5">
      <c r="E132" t="s">
        <v>397</v>
      </c>
    </row>
    <row r="133" spans="5:5" x14ac:dyDescent="0.5">
      <c r="E133" t="s">
        <v>398</v>
      </c>
    </row>
    <row r="134" spans="5:5" x14ac:dyDescent="0.5">
      <c r="E134" t="s">
        <v>399</v>
      </c>
    </row>
    <row r="135" spans="5:5" x14ac:dyDescent="0.5">
      <c r="E135" t="s">
        <v>400</v>
      </c>
    </row>
    <row r="136" spans="5:5" x14ac:dyDescent="0.5">
      <c r="E136" t="s">
        <v>401</v>
      </c>
    </row>
    <row r="137" spans="5:5" x14ac:dyDescent="0.5">
      <c r="E137" t="s">
        <v>402</v>
      </c>
    </row>
    <row r="138" spans="5:5" x14ac:dyDescent="0.5">
      <c r="E138" t="s">
        <v>403</v>
      </c>
    </row>
    <row r="139" spans="5:5" x14ac:dyDescent="0.5">
      <c r="E139" t="s">
        <v>404</v>
      </c>
    </row>
    <row r="140" spans="5:5" x14ac:dyDescent="0.5">
      <c r="E140" t="s">
        <v>405</v>
      </c>
    </row>
    <row r="141" spans="5:5" x14ac:dyDescent="0.5">
      <c r="E141" t="s">
        <v>406</v>
      </c>
    </row>
    <row r="142" spans="5:5" x14ac:dyDescent="0.5">
      <c r="E142" t="s">
        <v>407</v>
      </c>
    </row>
    <row r="143" spans="5:5" x14ac:dyDescent="0.5">
      <c r="E143" t="s">
        <v>408</v>
      </c>
    </row>
    <row r="144" spans="5:5" x14ac:dyDescent="0.5">
      <c r="E144" t="s">
        <v>409</v>
      </c>
    </row>
    <row r="145" spans="5:5" x14ac:dyDescent="0.5">
      <c r="E145" t="s">
        <v>410</v>
      </c>
    </row>
    <row r="146" spans="5:5" x14ac:dyDescent="0.5">
      <c r="E146" t="s">
        <v>411</v>
      </c>
    </row>
    <row r="147" spans="5:5" x14ac:dyDescent="0.5">
      <c r="E147" t="s">
        <v>412</v>
      </c>
    </row>
    <row r="148" spans="5:5" x14ac:dyDescent="0.5">
      <c r="E148" t="s">
        <v>413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prefixes</vt:lpstr>
      <vt:lpstr>classes</vt:lpstr>
      <vt:lpstr>properties</vt:lpstr>
      <vt:lpstr>Catalogue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FRANCART</cp:lastModifiedBy>
  <cp:revision>274</cp:revision>
  <dcterms:created xsi:type="dcterms:W3CDTF">2016-12-28T10:22:07Z</dcterms:created>
  <dcterms:modified xsi:type="dcterms:W3CDTF">2022-11-17T16:40:05Z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0x0101008CA02A89CE11044785B41DB7D4384776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