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prefixes" sheetId="1" state="visible" r:id="rId1"/>
    <sheet name="classes" sheetId="2" state="visible" r:id="rId2"/>
    <sheet name="properties" sheetId="3" state="visible" r:id="rId3"/>
    <sheet name="Catalogue" sheetId="4" state="visible" r:id="rId4"/>
  </sheets>
  <definedNames>
    <definedName name="_xlnm._FilterDatabase" localSheetId="2">#REF!</definedName>
  </definedNames>
  <calcPr/>
</workbook>
</file>

<file path=xl/sharedStrings.xml><?xml version="1.0" encoding="utf-8"?>
<sst xmlns="http://schemas.openxmlformats.org/spreadsheetml/2006/main" count="418" uniqueCount="418">
  <si>
    <t>PREFIX</t>
  </si>
  <si>
    <t>owl</t>
  </si>
  <si>
    <t>http://www.w3.org/2002/07/owl#</t>
  </si>
  <si>
    <t>xml</t>
  </si>
  <si>
    <t>http://www.w3.org/XML/1998/namespace</t>
  </si>
  <si>
    <t>xsd</t>
  </si>
  <si>
    <t>http://www.w3.org/2001/XMLSchema#</t>
  </si>
  <si>
    <t>rdfs</t>
  </si>
  <si>
    <t>http://www.w3.org/2000/01/rdf-schema#</t>
  </si>
  <si>
    <t>shacl-play</t>
  </si>
  <si>
    <t>https://shacl-play.sparna.fr/ontology#</t>
  </si>
  <si>
    <t>mus</t>
  </si>
  <si>
    <t>http://data.doremus.org/ontology#</t>
  </si>
  <si>
    <t>efrbroo</t>
  </si>
  <si>
    <t>http://erlangen-crm.org/efrbroo/</t>
  </si>
  <si>
    <t>ecrm</t>
  </si>
  <si>
    <t>http://erlangen-crm.org/current/</t>
  </si>
  <si>
    <t>philhar</t>
  </si>
  <si>
    <t>http://data.philharmoniedeparis.fr/ontology/partitions#</t>
  </si>
  <si>
    <t>philharshapes</t>
  </si>
  <si>
    <t>http://data.philharmoniedeparis.fr/shapes/partitions#</t>
  </si>
  <si>
    <t xml:space="preserve">Shapes URI</t>
  </si>
  <si>
    <t>http://data.doremus.org/shapes/mus</t>
  </si>
  <si>
    <t>rdf:type</t>
  </si>
  <si>
    <t>owl:Ontology</t>
  </si>
  <si>
    <t>rdfs:label</t>
  </si>
  <si>
    <t xml:space="preserve">FRBR-EP Application Profile</t>
  </si>
  <si>
    <t>owl:versionInfo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</si>
  <si>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</si>
  <si>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</si>
  <si>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</si>
  <si>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</si>
  <si>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Textual description of the Shape</t>
  </si>
  <si>
    <t xml:space="preserve">Example URIs for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</si>
  <si>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</si>
  <si>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</si>
  <si>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</si>
  <si>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</si>
  <si>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</si>
  <si>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</si>
  <si>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</si>
  <si>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Questions / Comments</t>
  </si>
  <si>
    <t>Version</t>
  </si>
  <si>
    <t>Color</t>
  </si>
  <si>
    <t>URI</t>
  </si>
  <si>
    <t>rdf:type(separator=",")</t>
  </si>
  <si>
    <t>sh:targetClass</t>
  </si>
  <si>
    <t>rdfs:comment@en</t>
  </si>
  <si>
    <t>skos:example^^xsd:string</t>
  </si>
  <si>
    <t>sh:nodeKind</t>
  </si>
  <si>
    <t>foaf:depiction</t>
  </si>
  <si>
    <t>sh:pattern^^xsd:string</t>
  </si>
  <si>
    <t>sh:closed^^xsd:boolean</t>
  </si>
  <si>
    <t>sh:ignoredProperties</t>
  </si>
  <si>
    <t>rdfs:label@fr</t>
  </si>
  <si>
    <t>rdfs:label@en</t>
  </si>
  <si>
    <t>sh:order^^xsd:integer</t>
  </si>
  <si>
    <t>skos:editorialNote@en</t>
  </si>
  <si>
    <t>shacl-play:color</t>
  </si>
  <si>
    <t>efrbroo:F24_Publication_Expression</t>
  </si>
  <si>
    <t xml:space="preserve">sh:NodeShape, rdfs:Class</t>
  </si>
  <si>
    <t>sh:IRI</t>
  </si>
  <si>
    <t>philharshapes:diagram_Publication_Expression</t>
  </si>
  <si>
    <t>^https://ark.philharmoniedeparis.fr/ark:49250/[0-9]*?$</t>
  </si>
  <si>
    <t>true</t>
  </si>
  <si>
    <t>(rdf:type)</t>
  </si>
  <si>
    <t>efrbroo:F30_Publication_Event</t>
  </si>
  <si>
    <t>^https://ark.philharmoniedeparis.fr/ark:49250/[0-9]*#event</t>
  </si>
  <si>
    <t>ecrm:E7_Activity</t>
  </si>
  <si>
    <t>mus:M6_Casting</t>
  </si>
  <si>
    <t>mus:M23_Casting_Detail</t>
  </si>
  <si>
    <t>mus:M156_Title_Statement</t>
  </si>
  <si>
    <t>mus:M157_Statement_of_Responsibility</t>
  </si>
  <si>
    <t>ecrm:E35_Title</t>
  </si>
  <si>
    <t>mus:M159_Edition_Statement</t>
  </si>
  <si>
    <t>mus:M163_Music_Format_Statement</t>
  </si>
  <si>
    <t>mus:M160_Publication_Statement</t>
  </si>
  <si>
    <t>ecrm:E42_Identifier</t>
  </si>
  <si>
    <t>ecrm:E52_Time-Span</t>
  </si>
  <si>
    <t>mus:M167_Publication_Expression_Fragment</t>
  </si>
  <si>
    <t xml:space="preserve">References to external controlled vocabularies</t>
  </si>
  <si>
    <t>philharshapes:MIMO</t>
  </si>
  <si>
    <t>sh:NodeShape</t>
  </si>
  <si>
    <t>philharshapes:IAML</t>
  </si>
  <si>
    <t>philharshapes:EducationalLevel</t>
  </si>
  <si>
    <t xml:space="preserve">This sheet specifies constraints that are attached to the NodeShapes specified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</si>
  <si>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</si>
  <si>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</si>
  <si>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</si>
  <si>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</si>
  <si>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</si>
  <si>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</si>
  <si>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</si>
  <si>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(sh:IRI or sh:Literal)</t>
  </si>
  <si>
    <t xml:space="preserve">For literal values, the expected datatype of the values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</si>
  <si>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</si>
  <si>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</si>
  <si>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Expected class that the values of the predicate/path must have, if only one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</si>
  <si>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</si>
  <si>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</si>
  <si>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</si>
  <si>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</si>
  <si>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</si>
  <si>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</si>
  <si>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</si>
  <si>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>Identifier</t>
  </si>
  <si>
    <t xml:space="preserve">Class / Shapes</t>
  </si>
  <si>
    <t>Property</t>
  </si>
  <si>
    <t>Cardinality</t>
  </si>
  <si>
    <t xml:space="preserve">Range (either a class or a datatype)</t>
  </si>
  <si>
    <t>Label</t>
  </si>
  <si>
    <t xml:space="preserve">Usage Note</t>
  </si>
  <si>
    <t xml:space="preserve">Example value</t>
  </si>
  <si>
    <t xml:space="preserve">Questions / Comments (internal, not converted to SHACL)</t>
  </si>
  <si>
    <t>^sh:property(separator=",")</t>
  </si>
  <si>
    <t>sh:path</t>
  </si>
  <si>
    <t>-</t>
  </si>
  <si>
    <t>sh:name@en</t>
  </si>
  <si>
    <t>sh:description@en</t>
  </si>
  <si>
    <t>skos:example@en</t>
  </si>
  <si>
    <t>shacl-play:note</t>
  </si>
  <si>
    <t>sh:minCount^^xsd:integer</t>
  </si>
  <si>
    <t>sh:maxCount^^xsd:integer</t>
  </si>
  <si>
    <t>sh:datatype</t>
  </si>
  <si>
    <t>sh:class</t>
  </si>
  <si>
    <t>sh:node</t>
  </si>
  <si>
    <t>sh:or</t>
  </si>
  <si>
    <t>sh:qualifiedValueShape</t>
  </si>
  <si>
    <t>sh:qualifiedMinCount^^xsd:integer</t>
  </si>
  <si>
    <t>sh:qualifiedMaxCount^^xsd:integer</t>
  </si>
  <si>
    <t>sh:in</t>
  </si>
  <si>
    <t>sh:uniqueLang^^xsd:boolean</t>
  </si>
  <si>
    <t>sh:languageIn</t>
  </si>
  <si>
    <t>sh:hasValue</t>
  </si>
  <si>
    <t xml:space="preserve">Properties on efrbroo:F24_Publication_Expression</t>
  </si>
  <si>
    <t>mus:U227_has_content_type</t>
  </si>
  <si>
    <t>1..1</t>
  </si>
  <si>
    <t xml:space="preserve">U227 has content type</t>
  </si>
  <si>
    <t xml:space="preserve">Note : valeur cablée en dur, on pourrait la rajouter</t>
  </si>
  <si>
    <t>ecrm:P72_has_language</t>
  </si>
  <si>
    <t>0..n</t>
  </si>
  <si>
    <t xml:space="preserve">P72 has language</t>
  </si>
  <si>
    <t>mus:U170_has_title_statement</t>
  </si>
  <si>
    <t xml:space="preserve">U170 has title statement</t>
  </si>
  <si>
    <t>mus:U172_has_statement_of_responsibility_relating_to_title</t>
  </si>
  <si>
    <t xml:space="preserve">U172 has statement of responsibility relating to title</t>
  </si>
  <si>
    <t xml:space="preserve">Note : rare que ce ne soit pas rempli, on met card min à 1 pour l’avoir dans le rapport</t>
  </si>
  <si>
    <t>mus:U168_has_parallel_title</t>
  </si>
  <si>
    <t>0..1</t>
  </si>
  <si>
    <t xml:space="preserve">U168 has parallel title</t>
  </si>
  <si>
    <t>mus:U68_has_variant_title</t>
  </si>
  <si>
    <t xml:space="preserve">U68 has variant title</t>
  </si>
  <si>
    <t>mus:U176_has_edition_statement</t>
  </si>
  <si>
    <t xml:space="preserve">U176 has edition statement</t>
  </si>
  <si>
    <t>mus:U182_has_music_format_statement</t>
  </si>
  <si>
    <t xml:space="preserve">U182 has music format statement</t>
  </si>
  <si>
    <t xml:space="preserve">Note : rare que ce soit répété, mais on laisse max card à 1 pour l’avoir dans le rapport</t>
  </si>
  <si>
    <t>mus:U184_has_publication_statement</t>
  </si>
  <si>
    <t xml:space="preserve">U184 has publication statement</t>
  </si>
  <si>
    <t xml:space="preserve">Si pas renseigné, c’est qu’il y a un souci</t>
  </si>
  <si>
    <t>mus:U65_has_geographical_context</t>
  </si>
  <si>
    <t xml:space="preserve">U65 has geographical context</t>
  </si>
  <si>
    <t>mus:U12_has_genre</t>
  </si>
  <si>
    <t xml:space="preserve">U12 has genre</t>
  </si>
  <si>
    <t>mus:U19_is_categorized_as</t>
  </si>
  <si>
    <t xml:space="preserve">U19 is categorized as</t>
  </si>
  <si>
    <t>ecrm:P129_is_about</t>
  </si>
  <si>
    <t xml:space="preserve">P129 is about </t>
  </si>
  <si>
    <t>ecrm:P3_has_note</t>
  </si>
  <si>
    <t>xsd:string</t>
  </si>
  <si>
    <t xml:space="preserve">P3 has note</t>
  </si>
  <si>
    <t>ecrm:P1_is_identified_by</t>
  </si>
  <si>
    <t>1..n</t>
  </si>
  <si>
    <t xml:space="preserve">P1 is identified by</t>
  </si>
  <si>
    <t xml:space="preserve">Au moins l’identifiant Aloes</t>
  </si>
  <si>
    <t>ecrm:P148_has_component</t>
  </si>
  <si>
    <t xml:space="preserve">P148 has component</t>
  </si>
  <si>
    <t>mus:U13_has_casting</t>
  </si>
  <si>
    <t xml:space="preserve">U13 has casting </t>
  </si>
  <si>
    <t xml:space="preserve">Pas forcément de casting quand il y a des sous-parties</t>
  </si>
  <si>
    <t xml:space="preserve">Properties on mus:M167_Publication_Expression_Fragment</t>
  </si>
  <si>
    <t>n..1</t>
  </si>
  <si>
    <t xml:space="preserve">Un seul identifiant pour les sous-parties (pas d’ISMN)</t>
  </si>
  <si>
    <t xml:space="preserve">Normalement c’est obligatoire, on voit dans le rapport</t>
  </si>
  <si>
    <t xml:space="preserve">Properties on efrbroo:F30_Publication_Event</t>
  </si>
  <si>
    <t>mus:R24_created</t>
  </si>
  <si>
    <t xml:space="preserve">R24 created</t>
  </si>
  <si>
    <t>ecrm:P9_consists_of</t>
  </si>
  <si>
    <t xml:space="preserve">P9 consists of</t>
  </si>
  <si>
    <t>ecrm:P4_has_time-span</t>
  </si>
  <si>
    <t xml:space="preserve">P4 has time-span</t>
  </si>
  <si>
    <t xml:space="preserve">Properties on ecrm:E7_Activity</t>
  </si>
  <si>
    <t>ecrm:P14_carried_out_by</t>
  </si>
  <si>
    <t xml:space="preserve">P14 carried out by</t>
  </si>
  <si>
    <t>mus:U31_had_function</t>
  </si>
  <si>
    <t xml:space="preserve">U31 had function</t>
  </si>
  <si>
    <t xml:space="preserve">S’il n’y a pas de fonction renseignée, c’est une erreur dans les données</t>
  </si>
  <si>
    <t xml:space="preserve">Properties on mus:M6_casting</t>
  </si>
  <si>
    <t>mus:U48_foresees_quantity_of_actors</t>
  </si>
  <si>
    <t>xsd:integer</t>
  </si>
  <si>
    <t xml:space="preserve">U48 foresees quantity of actors </t>
  </si>
  <si>
    <t xml:space="preserve">E60 Number “3”</t>
  </si>
  <si>
    <t>mus:U23_has_casting_detail</t>
  </si>
  <si>
    <t xml:space="preserve">M23 Casting Detail</t>
  </si>
  <si>
    <t xml:space="preserve">Properties on mus:U23_has_casting_detail</t>
  </si>
  <si>
    <t>philhar:S1_foresees_use_of_medium_of_performance_instrument</t>
  </si>
  <si>
    <t xml:space="preserve">P1 foresees use of medium of performance instrument</t>
  </si>
  <si>
    <t xml:space="preserve">type = saxophone alto (MIMO)</t>
  </si>
  <si>
    <t>philhar:S2_foresees_use_of_medium_of_performance_vocal</t>
  </si>
  <si>
    <t xml:space="preserve">P2 foresees use of medium of performance vocal</t>
  </si>
  <si>
    <t>ecrm:P103_was_intended_for</t>
  </si>
  <si>
    <t xml:space="preserve">P103 was intended for</t>
  </si>
  <si>
    <t>mus:U90_foresees_creation_or_performance_mode</t>
  </si>
  <si>
    <t xml:space="preserve">U90 foresees creation or performance mode</t>
  </si>
  <si>
    <t>mus:U30_foresees_quantity_of_mop</t>
  </si>
  <si>
    <t xml:space="preserve">U30 foresees quantity of mop</t>
  </si>
  <si>
    <t xml:space="preserve">E60 Number “1”</t>
  </si>
  <si>
    <t xml:space="preserve">Pas toujours renseigné (vérifier dans la XSLT)</t>
  </si>
  <si>
    <t>mus:U36_foresees_responsibility</t>
  </si>
  <si>
    <t xml:space="preserve">U36 foresees responsibility </t>
  </si>
  <si>
    <t xml:space="preserve">Properties on mus:M156_Title_Statement</t>
  </si>
  <si>
    <t>label</t>
  </si>
  <si>
    <t xml:space="preserve">Properties on mus:M157_Statement_of_Responsibility</t>
  </si>
  <si>
    <t xml:space="preserve">Properties on ecrm:E35_Title</t>
  </si>
  <si>
    <t xml:space="preserve">Properties on mus:M159_Edition_Statement</t>
  </si>
  <si>
    <t xml:space="preserve">Properties on mus:M163_Music_Format_Statement</t>
  </si>
  <si>
    <t xml:space="preserve">Properties on mus:M160_Publication_Statement</t>
  </si>
  <si>
    <t xml:space="preserve">Properties on ecrm:E42_Identifier</t>
  </si>
  <si>
    <t>ecrm:P2_has_type</t>
  </si>
  <si>
    <t xml:space="preserve">P2 has type</t>
  </si>
  <si>
    <t xml:space="preserve">Properties on ecrm:E52_Time-Span</t>
  </si>
  <si>
    <t>ecrm:P82_at_some_time_within</t>
  </si>
  <si>
    <t>xsd:gYear</t>
  </si>
  <si>
    <t xml:space="preserve">Properties on MIMO</t>
  </si>
  <si>
    <t xml:space="preserve">Properties on IAML</t>
  </si>
  <si>
    <t xml:space="preserve">Properties on EducationalLevel</t>
  </si>
  <si>
    <t>datatype</t>
  </si>
  <si>
    <t xml:space="preserve">Color PlantUml</t>
  </si>
  <si>
    <t>owl:rational</t>
  </si>
  <si>
    <t>AliceBlue</t>
  </si>
  <si>
    <t>owl:real</t>
  </si>
  <si>
    <t>AntiqueWhite</t>
  </si>
  <si>
    <t>rdf:PlainLiteral</t>
  </si>
  <si>
    <t>Aqua</t>
  </si>
  <si>
    <t>rdf:XMLLiteral</t>
  </si>
  <si>
    <t>Aquamarine</t>
  </si>
  <si>
    <t>rdfs:Literal</t>
  </si>
  <si>
    <t>Azure</t>
  </si>
  <si>
    <t>xsd:anyURI</t>
  </si>
  <si>
    <t>Beige</t>
  </si>
  <si>
    <t>xsd:base64Binary</t>
  </si>
  <si>
    <t>Bisque</t>
  </si>
  <si>
    <t>xsd:boolean</t>
  </si>
  <si>
    <t>Black</t>
  </si>
  <si>
    <t>xsd:byte</t>
  </si>
  <si>
    <t>BlanchedAlmond</t>
  </si>
  <si>
    <t>xsd:dateTime</t>
  </si>
  <si>
    <t>Blue</t>
  </si>
  <si>
    <t>xsd:dateTimeStamp</t>
  </si>
  <si>
    <t>BlueViolet</t>
  </si>
  <si>
    <t>xsd:decimal</t>
  </si>
  <si>
    <t>Brown</t>
  </si>
  <si>
    <t>xsd:double</t>
  </si>
  <si>
    <t>BurlyWood</t>
  </si>
  <si>
    <t>xsd:float</t>
  </si>
  <si>
    <t>CadetBlue</t>
  </si>
  <si>
    <t>xsd:hexBinary</t>
  </si>
  <si>
    <t>Chartreuse</t>
  </si>
  <si>
    <t>xsd:int</t>
  </si>
  <si>
    <t>Chocolate</t>
  </si>
  <si>
    <t>Coral</t>
  </si>
  <si>
    <t>xsd:language</t>
  </si>
  <si>
    <t>CornflowerBlue</t>
  </si>
  <si>
    <t>xsd:long</t>
  </si>
  <si>
    <t>Cornsilk</t>
  </si>
  <si>
    <t>xsd:Name</t>
  </si>
  <si>
    <t>Crimson</t>
  </si>
  <si>
    <t>xsd:NCName</t>
  </si>
  <si>
    <t>Cyan</t>
  </si>
  <si>
    <t>xsd:negativeInteger</t>
  </si>
  <si>
    <t>DarkBlue</t>
  </si>
  <si>
    <t>xsd:NMTOKEN</t>
  </si>
  <si>
    <t>DarkCyan</t>
  </si>
  <si>
    <t>xsd:nonNegativeInteger</t>
  </si>
  <si>
    <t>DarkGoldenRod</t>
  </si>
  <si>
    <t>xsd:nonPositiveInteger</t>
  </si>
  <si>
    <t>DarkGray</t>
  </si>
  <si>
    <t>xsd:normalizedString</t>
  </si>
  <si>
    <t>DarkGreen</t>
  </si>
  <si>
    <t>xsd:positiveInteger</t>
  </si>
  <si>
    <t>DarkGrey</t>
  </si>
  <si>
    <t>xsd:short</t>
  </si>
  <si>
    <t>DarkKhaki</t>
  </si>
  <si>
    <t>DarkMagenta</t>
  </si>
  <si>
    <t>xsd:token</t>
  </si>
  <si>
    <t>DarkOliveGreen</t>
  </si>
  <si>
    <t>xsd:unsignedByte</t>
  </si>
  <si>
    <t>DarkOrchid</t>
  </si>
  <si>
    <t>xsd:unsignedInt</t>
  </si>
  <si>
    <t>DarkRed</t>
  </si>
  <si>
    <t>xsd:unsignedLong</t>
  </si>
  <si>
    <t>DarkSalmon</t>
  </si>
  <si>
    <t>xsd:unsignedShort</t>
  </si>
  <si>
    <t>DarkSeaGreen</t>
  </si>
  <si>
    <t>rdf:langString</t>
  </si>
  <si>
    <t>DarkSlateBlue</t>
  </si>
  <si>
    <t>DarkSlateGray</t>
  </si>
  <si>
    <t>DarkSlateGrey</t>
  </si>
  <si>
    <t>DarkTurquoise</t>
  </si>
  <si>
    <t>DarkViolet</t>
  </si>
  <si>
    <t>Darkorange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</si>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</sst>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* #,##0.00\ _€_-;\-* #,##0.00\ _€_-;_-* \-??\ _€_-;_-@_-"/>
  </numFmts>
  <fonts count="19">
    <font>
      <name val="Arial"/>
      <color theme="1"/>
      <sz val="10.000000"/>
    </font>
    <font>
      <name val="Calibri"/>
      <color indexed="64"/>
      <sz val="11.000000"/>
    </font>
    <font>
      <name val="Arial"/>
      <sz val="10.000000"/>
    </font>
    <font>
      <name val="Arial"/>
      <color indexed="4"/>
      <sz val="10.000000"/>
      <u/>
    </font>
    <font>
      <name val="Calibri"/>
      <color rgb="FF9C5700"/>
      <sz val="11.000000"/>
    </font>
    <font>
      <name val="Arial"/>
      <color indexed="64"/>
      <sz val="10.000000"/>
    </font>
    <font>
      <name val="Cambria"/>
      <color rgb="FF1F497D"/>
      <sz val="18.000000"/>
    </font>
    <font>
      <name val="Arial"/>
      <color indexed="4"/>
      <sz val="10.000000"/>
    </font>
    <font>
      <name val="Arial"/>
      <i/>
      <sz val="10.000000"/>
    </font>
    <font>
      <name val="Arial"/>
      <b/>
      <color indexed="64"/>
      <sz val="10.000000"/>
    </font>
    <font>
      <name val="Arial"/>
      <b/>
      <sz val="12.000000"/>
    </font>
    <font>
      <name val="Arial"/>
      <strike/>
      <sz val="10.000000"/>
    </font>
    <font>
      <name val="Arial"/>
      <b/>
      <sz val="10.000000"/>
    </font>
    <font>
      <name val="Arial"/>
      <b/>
      <color indexed="4"/>
      <sz val="10.000000"/>
    </font>
    <font>
      <name val="Cambria"/>
      <i/>
      <color indexed="64"/>
      <sz val="9.000000"/>
    </font>
    <font>
      <name val="Cambria"/>
      <sz val="10.000000"/>
    </font>
    <font>
      <name val="Cambria"/>
      <color indexed="64"/>
      <sz val="10.000000"/>
    </font>
    <font>
      <name val="Cambria"/>
      <color indexed="64"/>
      <sz val="9.000000"/>
    </font>
    <font>
      <name val="Arial"/>
      <b/>
      <color indexed="65"/>
      <sz val="10.000000"/>
    </font>
  </fonts>
  <fills count="28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EEEEEE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EEEEE"/>
      </patternFill>
    </fill>
    <fill>
      <patternFill patternType="solid">
        <fgColor rgb="FFB9CDE5"/>
        <bgColor rgb="FFB4C7DC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B4C7DC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2DCDB"/>
      </patternFill>
    </fill>
    <fill>
      <patternFill patternType="solid">
        <fgColor rgb="FF95B3D7"/>
        <bgColor rgb="FFB2B2B2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AFD095"/>
      </patternFill>
    </fill>
    <fill>
      <patternFill patternType="solid">
        <fgColor rgb="FFB3A2C7"/>
        <bgColor rgb="FFB2B2B2"/>
      </patternFill>
    </fill>
    <fill>
      <patternFill patternType="solid">
        <fgColor rgb="FF93CDDD"/>
        <bgColor rgb="FFB4C7DC"/>
      </patternFill>
    </fill>
    <fill>
      <patternFill patternType="solid">
        <fgColor rgb="FFFAC090"/>
        <bgColor rgb="FFE6B9B8"/>
      </patternFill>
    </fill>
    <fill>
      <patternFill patternType="solid">
        <fgColor indexed="26"/>
        <bgColor rgb="FFEBF1DE"/>
      </patternFill>
    </fill>
    <fill>
      <patternFill patternType="solid">
        <fgColor rgb="FFFFEB9C"/>
        <bgColor rgb="FFFCD5B5"/>
      </patternFill>
    </fill>
    <fill>
      <patternFill patternType="solid">
        <fgColor rgb="FFB4C7DC"/>
        <bgColor rgb="FFB9CDE5"/>
      </patternFill>
    </fill>
    <fill>
      <patternFill patternType="solid">
        <fgColor rgb="FFAFD095"/>
        <bgColor rgb="FFC3D69B"/>
      </patternFill>
    </fill>
    <fill>
      <patternFill patternType="solid">
        <fgColor rgb="FF729FCF"/>
        <bgColor rgb="FF95B3D7"/>
      </patternFill>
    </fill>
    <fill>
      <patternFill patternType="solid">
        <fgColor rgb="FFEEEEEE"/>
        <bgColor rgb="FFEBF1DE"/>
      </patternFill>
    </fill>
    <fill>
      <patternFill patternType="solid">
        <fgColor indexed="5"/>
        <bgColor rgb="FFFFEB9C"/>
      </patternFill>
    </fill>
    <fill>
      <patternFill patternType="solid">
        <fgColor rgb="FFE46C0A"/>
        <bgColor rgb="FF9C5700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4">
    <xf fontId="0" fillId="0" borderId="0" numFmtId="0" applyNumberFormat="1" applyFont="1" applyFill="1" applyBorder="1"/>
    <xf fontId="1" fillId="2" borderId="0" numFmtId="0" applyNumberFormat="1" applyFont="1" applyFill="1" applyBorder="0" applyProtection="0"/>
    <xf fontId="1" fillId="3" borderId="0" numFmtId="0" applyNumberFormat="1" applyFont="1" applyFill="1" applyBorder="0" applyProtection="0"/>
    <xf fontId="1" fillId="4" borderId="0" numFmtId="0" applyNumberFormat="1" applyFont="1" applyFill="1" applyBorder="0" applyProtection="0"/>
    <xf fontId="1" fillId="5" borderId="0" numFmtId="0" applyNumberFormat="1" applyFont="1" applyFill="1" applyBorder="0" applyProtection="0"/>
    <xf fontId="1" fillId="6" borderId="0" numFmtId="0" applyNumberFormat="1" applyFont="1" applyFill="1" applyBorder="0" applyProtection="0"/>
    <xf fontId="1" fillId="7" borderId="0" numFmtId="0" applyNumberFormat="1" applyFont="1" applyFill="1" applyBorder="0" applyProtection="0"/>
    <xf fontId="1" fillId="8" borderId="0" numFmtId="0" applyNumberFormat="1" applyFont="1" applyFill="1" applyBorder="0" applyProtection="0"/>
    <xf fontId="1" fillId="9" borderId="0" numFmtId="0" applyNumberFormat="1" applyFont="1" applyFill="1" applyBorder="0" applyProtection="0"/>
    <xf fontId="1" fillId="10" borderId="0" numFmtId="0" applyNumberFormat="1" applyFont="1" applyFill="1" applyBorder="0" applyProtection="0"/>
    <xf fontId="1" fillId="11" borderId="0" numFmtId="0" applyNumberFormat="1" applyFont="1" applyFill="1" applyBorder="0" applyProtection="0"/>
    <xf fontId="1" fillId="12" borderId="0" numFmtId="0" applyNumberFormat="1" applyFont="1" applyFill="1" applyBorder="0" applyProtection="0"/>
    <xf fontId="1" fillId="13" borderId="0" numFmtId="0" applyNumberFormat="1" applyFont="1" applyFill="1" applyBorder="0" applyProtection="0"/>
    <xf fontId="1" fillId="14" borderId="0" numFmtId="0" applyNumberFormat="1" applyFont="1" applyFill="1" applyBorder="0" applyProtection="0"/>
    <xf fontId="1" fillId="14" borderId="0" numFmtId="0" applyNumberFormat="1" applyFont="1" applyFill="1" applyBorder="0" applyProtection="0"/>
    <xf fontId="1" fillId="14" borderId="0" numFmtId="0" applyNumberFormat="1" applyFont="1" applyFill="1" applyBorder="0" applyProtection="0"/>
    <xf fontId="1" fillId="15" borderId="0" numFmtId="0" applyNumberFormat="1" applyFont="1" applyFill="1" applyBorder="0" applyProtection="0"/>
    <xf fontId="1" fillId="15" borderId="0" numFmtId="0" applyNumberFormat="1" applyFont="1" applyFill="1" applyBorder="0" applyProtection="0"/>
    <xf fontId="1" fillId="15" borderId="0" numFmtId="0" applyNumberFormat="1" applyFont="1" applyFill="1" applyBorder="0" applyProtection="0"/>
    <xf fontId="1" fillId="16" borderId="0" numFmtId="0" applyNumberFormat="1" applyFont="1" applyFill="1" applyBorder="0" applyProtection="0"/>
    <xf fontId="1" fillId="16" borderId="0" numFmtId="0" applyNumberFormat="1" applyFont="1" applyFill="1" applyBorder="0" applyProtection="0"/>
    <xf fontId="1" fillId="16" borderId="0" numFmtId="0" applyNumberFormat="1" applyFont="1" applyFill="1" applyBorder="0" applyProtection="0"/>
    <xf fontId="1" fillId="17" borderId="0" numFmtId="0" applyNumberFormat="1" applyFont="1" applyFill="1" applyBorder="0" applyProtection="0"/>
    <xf fontId="1" fillId="17" borderId="0" numFmtId="0" applyNumberFormat="1" applyFont="1" applyFill="1" applyBorder="0" applyProtection="0"/>
    <xf fontId="1" fillId="17" borderId="0" numFmtId="0" applyNumberFormat="1" applyFont="1" applyFill="1" applyBorder="0" applyProtection="0"/>
    <xf fontId="1" fillId="18" borderId="0" numFmtId="0" applyNumberFormat="1" applyFont="1" applyFill="1" applyBorder="0" applyProtection="0"/>
    <xf fontId="1" fillId="18" borderId="0" numFmtId="0" applyNumberFormat="1" applyFont="1" applyFill="1" applyBorder="0" applyProtection="0"/>
    <xf fontId="1" fillId="18" borderId="0" numFmtId="0" applyNumberFormat="1" applyFont="1" applyFill="1" applyBorder="0" applyProtection="0"/>
    <xf fontId="1" fillId="19" borderId="0" numFmtId="0" applyNumberFormat="1" applyFont="1" applyFill="1" applyBorder="0" applyProtection="0"/>
    <xf fontId="1" fillId="19" borderId="0" numFmtId="0" applyNumberFormat="1" applyFont="1" applyFill="1" applyBorder="0" applyProtection="0"/>
    <xf fontId="1" fillId="19" borderId="0" numFmtId="0" applyNumberFormat="1" applyFont="1" applyFill="1" applyBorder="0" applyProtection="0"/>
    <xf fontId="2" fillId="20" borderId="1" numFmtId="0" applyNumberFormat="1" applyFont="1" applyFill="1" applyBorder="1" applyProtection="0"/>
    <xf fontId="2" fillId="20" borderId="1" numFmtId="0" applyNumberFormat="1" applyFont="1" applyFill="1" applyBorder="1" applyProtection="0"/>
    <xf fontId="2" fillId="20" borderId="1" numFmtId="0" applyNumberFormat="1" applyFont="1" applyFill="1" applyBorder="1" applyProtection="0"/>
    <xf fontId="3" fillId="0" borderId="0" numFmtId="0" applyNumberFormat="1" applyFont="1" applyFill="1" applyBorder="0" applyProtection="0"/>
    <xf fontId="3" fillId="0" borderId="0" numFmtId="0" applyNumberFormat="1" applyFont="1" applyFill="1" applyBorder="0" applyProtection="0"/>
    <xf fontId="3" fillId="0" borderId="0" numFmtId="0" applyNumberFormat="1" applyFont="1" applyFill="1" applyBorder="0" applyProtection="0"/>
    <xf fontId="2" fillId="0" borderId="0" numFmtId="160" applyNumberFormat="1" applyFont="1" applyFill="1" applyBorder="0" applyProtection="0"/>
    <xf fontId="2" fillId="0" borderId="0" numFmtId="160" applyNumberFormat="1" applyFont="1" applyFill="1" applyBorder="0" applyProtection="0"/>
    <xf fontId="2" fillId="0" borderId="0" numFmtId="160" applyNumberFormat="1" applyFont="1" applyFill="1" applyBorder="0" applyProtection="0"/>
    <xf fontId="2" fillId="0" borderId="0" numFmtId="160" applyNumberFormat="1" applyFont="1" applyFill="1" applyBorder="0" applyProtection="0"/>
    <xf fontId="2" fillId="0" borderId="0" numFmtId="160" applyNumberFormat="1" applyFont="1" applyFill="1" applyBorder="0" applyProtection="0"/>
    <xf fontId="2" fillId="0" borderId="0" numFmtId="160" applyNumberFormat="1" applyFont="1" applyFill="1" applyBorder="0" applyProtection="0"/>
    <xf fontId="2" fillId="0" borderId="0" numFmtId="160" applyNumberFormat="1" applyFont="1" applyFill="1" applyBorder="0" applyProtection="0"/>
    <xf fontId="2" fillId="0" borderId="0" numFmtId="160" applyNumberFormat="1" applyFont="1" applyFill="1" applyBorder="0" applyProtection="0"/>
    <xf fontId="4" fillId="21" borderId="0" numFmtId="0" applyNumberFormat="1" applyFont="1" applyFill="1" applyBorder="0" applyProtection="0"/>
    <xf fontId="4" fillId="21" borderId="0" numFmtId="0" applyNumberFormat="1" applyFont="1" applyFill="1" applyBorder="0" applyProtection="0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5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6" fillId="0" borderId="0" numFmtId="0" applyNumberFormat="1" applyFont="1" applyFill="1" applyBorder="0" applyProtection="0"/>
    <xf fontId="6" fillId="0" borderId="0" numFmtId="0" applyNumberFormat="1" applyFont="1" applyFill="1" applyBorder="0" applyProtection="0"/>
  </cellStyleXfs>
  <cellXfs count="82">
    <xf fontId="0" fillId="0" borderId="0" numFmtId="0" xfId="0"/>
    <xf fontId="0" fillId="0" borderId="0" numFmtId="0" xfId="55"/>
    <xf fontId="3" fillId="0" borderId="0" numFmtId="0" xfId="34" applyFont="1" applyProtection="1"/>
    <xf fontId="1" fillId="0" borderId="0" numFmtId="0" xfId="59" applyFont="1"/>
    <xf fontId="0" fillId="0" borderId="0" numFmtId="0" xfId="0" applyAlignment="1">
      <alignment wrapText="1"/>
    </xf>
    <xf fontId="0" fillId="0" borderId="2" numFmtId="0" xfId="0" applyBorder="1"/>
    <xf fontId="7" fillId="0" borderId="0" numFmtId="0" xfId="0" applyFont="1" applyAlignment="1">
      <alignment wrapText="1"/>
    </xf>
    <xf fontId="8" fillId="2" borderId="0" numFmtId="0" xfId="0" applyFont="1" applyFill="1"/>
    <xf fontId="0" fillId="2" borderId="0" numFmtId="0" xfId="0" applyFill="1"/>
    <xf fontId="7" fillId="2" borderId="0" numFmtId="0" xfId="0" applyFont="1" applyFill="1" applyAlignment="1">
      <alignment wrapText="1"/>
    </xf>
    <xf fontId="7" fillId="2" borderId="2" numFmtId="0" xfId="0" applyFont="1" applyFill="1" applyBorder="1" applyAlignment="1">
      <alignment wrapText="1"/>
    </xf>
    <xf fontId="0" fillId="2" borderId="0" numFmtId="0" xfId="0" applyFill="1" applyAlignment="1">
      <alignment wrapText="1"/>
    </xf>
    <xf fontId="0" fillId="0" borderId="2" numFmtId="0" xfId="0" applyBorder="1" applyAlignment="1">
      <alignment wrapText="1"/>
    </xf>
    <xf fontId="8" fillId="0" borderId="0" numFmtId="0" xfId="0" applyFont="1"/>
    <xf fontId="8" fillId="0" borderId="0" numFmtId="0" xfId="0" applyFont="1" applyAlignment="1">
      <alignment horizontal="left" wrapText="1"/>
    </xf>
    <xf fontId="8" fillId="0" borderId="0" numFmtId="0" xfId="0" applyFont="1" applyAlignment="1">
      <alignment wrapText="1"/>
    </xf>
    <xf fontId="8" fillId="0" borderId="2" numFmtId="0" xfId="0" applyFont="1" applyBorder="1" applyAlignment="1">
      <alignment wrapText="1"/>
    </xf>
    <xf fontId="9" fillId="4" borderId="0" numFmtId="0" xfId="0" applyFont="1" applyFill="1" applyAlignment="1">
      <alignment horizontal="center"/>
    </xf>
    <xf fontId="9" fillId="4" borderId="0" numFmtId="0" xfId="0" applyFont="1" applyFill="1" applyAlignment="1">
      <alignment horizontal="center" wrapText="1"/>
    </xf>
    <xf fontId="9" fillId="4" borderId="2" numFmtId="0" xfId="0" applyFont="1" applyFill="1" applyBorder="1" applyAlignment="1">
      <alignment horizontal="center"/>
    </xf>
    <xf fontId="2" fillId="0" borderId="0" numFmtId="0" xfId="0" applyFont="1" applyAlignment="1">
      <alignment wrapText="1"/>
    </xf>
    <xf fontId="1" fillId="0" borderId="0" numFmtId="0" xfId="61" applyFont="1"/>
    <xf fontId="0" fillId="0" borderId="0" numFmtId="0" xfId="0"/>
    <xf fontId="10" fillId="22" borderId="0" numFmtId="0" xfId="0" applyFont="1" applyFill="1" applyAlignment="1">
      <alignment vertical="center"/>
    </xf>
    <xf fontId="0" fillId="22" borderId="0" numFmtId="0" xfId="0" applyFill="1"/>
    <xf fontId="0" fillId="22" borderId="0" numFmtId="0" xfId="0" applyFill="1" applyAlignment="1">
      <alignment wrapText="1"/>
    </xf>
    <xf fontId="0" fillId="22" borderId="2" numFmtId="0" xfId="0" applyFill="1" applyBorder="1" applyAlignment="1">
      <alignment wrapText="1"/>
    </xf>
    <xf fontId="11" fillId="0" borderId="0" numFmtId="0" xfId="0" applyFont="1"/>
    <xf fontId="11" fillId="0" borderId="0" numFmtId="0" xfId="0" applyFont="1" applyAlignment="1">
      <alignment wrapText="1"/>
    </xf>
    <xf fontId="11" fillId="0" borderId="2" numFmtId="0" xfId="0" applyFont="1" applyBorder="1" applyAlignment="1">
      <alignment wrapText="1"/>
    </xf>
    <xf fontId="0" fillId="0" borderId="3" numFmtId="0" xfId="0" applyBorder="1"/>
    <xf fontId="0" fillId="0" borderId="0" numFmtId="0" xfId="0" applyAlignment="1">
      <alignment horizontal="center" wrapText="1"/>
    </xf>
    <xf fontId="0" fillId="0" borderId="0" numFmtId="0" xfId="0" applyAlignment="1">
      <alignment horizontal="center"/>
    </xf>
    <xf fontId="0" fillId="2" borderId="3" numFmtId="0" xfId="0" applyFill="1" applyBorder="1" applyAlignment="1">
      <alignment wrapText="1"/>
    </xf>
    <xf fontId="0" fillId="2" borderId="2" numFmtId="0" xfId="0" applyFill="1" applyBorder="1"/>
    <xf fontId="0" fillId="2" borderId="0" numFmtId="0" xfId="0" applyFill="1" applyAlignment="1">
      <alignment horizontal="center"/>
    </xf>
    <xf fontId="0" fillId="0" borderId="3" numFmtId="0" xfId="0" applyBorder="1" applyAlignment="1">
      <alignment wrapText="1"/>
    </xf>
    <xf fontId="7" fillId="0" borderId="0" numFmtId="0" xfId="0" applyFont="1" applyAlignment="1">
      <alignment horizontal="center" wrapText="1"/>
    </xf>
    <xf fontId="8" fillId="0" borderId="3" numFmtId="0" xfId="0" applyFont="1" applyBorder="1" applyAlignment="1">
      <alignment wrapText="1"/>
    </xf>
    <xf fontId="8" fillId="0" borderId="0" numFmtId="0" xfId="0" applyFont="1" applyAlignment="1">
      <alignment horizontal="center" wrapText="1"/>
    </xf>
    <xf fontId="12" fillId="23" borderId="0" numFmtId="0" xfId="0" applyFont="1" applyFill="1" applyAlignment="1">
      <alignment horizontal="center" wrapText="1"/>
    </xf>
    <xf fontId="12" fillId="23" borderId="3" numFmtId="0" xfId="0" applyFont="1" applyFill="1" applyBorder="1" applyAlignment="1">
      <alignment horizontal="center" wrapText="1"/>
    </xf>
    <xf fontId="12" fillId="23" borderId="2" numFmtId="0" xfId="0" applyFont="1" applyFill="1" applyBorder="1" applyAlignment="1">
      <alignment horizontal="center" wrapText="1"/>
    </xf>
    <xf fontId="12" fillId="4" borderId="0" numFmtId="0" xfId="0" applyFont="1" applyFill="1" applyAlignment="1">
      <alignment horizontal="center"/>
    </xf>
    <xf fontId="12" fillId="4" borderId="0" numFmtId="0" xfId="0" applyFont="1" applyFill="1" applyAlignment="1">
      <alignment horizontal="center" wrapText="1"/>
    </xf>
    <xf fontId="13" fillId="4" borderId="3" numFmtId="0" xfId="0" applyFont="1" applyFill="1" applyBorder="1" applyAlignment="1">
      <alignment horizontal="center" wrapText="1"/>
    </xf>
    <xf fontId="12" fillId="4" borderId="2" numFmtId="0" xfId="0" applyFont="1" applyFill="1" applyBorder="1" applyAlignment="1">
      <alignment horizontal="center"/>
    </xf>
    <xf fontId="10" fillId="24" borderId="0" numFmtId="0" xfId="0" applyFont="1" applyFill="1" applyAlignment="1">
      <alignment vertical="center"/>
    </xf>
    <xf fontId="10" fillId="24" borderId="3" numFmtId="0" xfId="0" applyFont="1" applyFill="1" applyBorder="1" applyAlignment="1">
      <alignment vertical="center"/>
    </xf>
    <xf fontId="10" fillId="24" borderId="2" numFmtId="0" xfId="0" applyFont="1" applyFill="1" applyBorder="1" applyAlignment="1">
      <alignment vertical="center"/>
    </xf>
    <xf fontId="10" fillId="24" borderId="0" numFmtId="0" xfId="0" applyFont="1" applyFill="1" applyAlignment="1">
      <alignment vertical="center" wrapText="1"/>
    </xf>
    <xf fontId="10" fillId="24" borderId="0" numFmtId="0" xfId="0" applyFont="1" applyFill="1" applyAlignment="1">
      <alignment horizontal="center" vertical="center"/>
    </xf>
    <xf fontId="0" fillId="0" borderId="0" numFmtId="0" xfId="0" applyAlignment="1">
      <alignment vertical="top"/>
    </xf>
    <xf fontId="0" fillId="25" borderId="0" numFmtId="0" xfId="0" applyFill="1"/>
    <xf fontId="14" fillId="0" borderId="0" numFmtId="0" xfId="0" applyFont="1"/>
    <xf fontId="0" fillId="0" borderId="2" numFmtId="0" xfId="0" applyBorder="1" applyAlignment="1">
      <alignment vertical="top"/>
    </xf>
    <xf fontId="0" fillId="26" borderId="0" numFmtId="0" xfId="0" applyFill="1" applyAlignment="1">
      <alignment wrapText="1"/>
    </xf>
    <xf fontId="5" fillId="25" borderId="0" numFmtId="2" xfId="47" applyNumberFormat="1" applyFont="1" applyFill="1" applyAlignment="1">
      <alignment horizontal="center" vertical="top" wrapText="1"/>
    </xf>
    <xf fontId="5" fillId="25" borderId="0" numFmtId="0" xfId="47" applyFont="1" applyFill="1" applyAlignment="1">
      <alignment vertical="top" wrapText="1"/>
    </xf>
    <xf fontId="5" fillId="25" borderId="2" numFmtId="0" xfId="47" applyFont="1" applyFill="1" applyBorder="1" applyAlignment="1">
      <alignment vertical="top" wrapText="1"/>
    </xf>
    <xf fontId="0" fillId="0" borderId="0" numFmtId="0" xfId="0" applyAlignment="1">
      <alignment vertical="top" wrapText="1"/>
    </xf>
    <xf fontId="0" fillId="0" borderId="0" numFmtId="0" xfId="0" applyAlignment="1">
      <alignment vertical="top"/>
    </xf>
    <xf fontId="0" fillId="0" borderId="2" numFmtId="0" xfId="0" applyBorder="1" applyAlignment="1">
      <alignment vertical="top" wrapText="1"/>
    </xf>
    <xf fontId="0" fillId="26" borderId="0" numFmtId="0" xfId="0" applyFill="1" applyAlignment="1">
      <alignment vertical="top" wrapText="1"/>
    </xf>
    <xf fontId="15" fillId="0" borderId="0" numFmtId="0" xfId="0" applyFont="1"/>
    <xf fontId="15" fillId="25" borderId="0" numFmtId="0" xfId="0" applyFont="1" applyFill="1"/>
    <xf fontId="15" fillId="0" borderId="0" numFmtId="0" xfId="0" applyFont="1" applyAlignment="1">
      <alignment vertical="top"/>
    </xf>
    <xf fontId="15" fillId="0" borderId="0" numFmtId="0" xfId="0" applyFont="1" applyAlignment="1">
      <alignment wrapText="1"/>
    </xf>
    <xf fontId="15" fillId="0" borderId="2" numFmtId="0" xfId="0" applyFont="1" applyBorder="1" applyAlignment="1">
      <alignment wrapText="1"/>
    </xf>
    <xf fontId="15" fillId="0" borderId="0" numFmtId="0" xfId="0" applyFont="1" applyAlignment="1">
      <alignment vertical="top" wrapText="1"/>
    </xf>
    <xf fontId="16" fillId="25" borderId="0" numFmtId="0" xfId="47" applyFont="1" applyFill="1" applyAlignment="1">
      <alignment vertical="top" wrapText="1"/>
    </xf>
    <xf fontId="16" fillId="25" borderId="2" numFmtId="0" xfId="47" applyFont="1" applyFill="1" applyBorder="1" applyAlignment="1">
      <alignment vertical="top" wrapText="1"/>
    </xf>
    <xf fontId="17" fillId="0" borderId="0" numFmtId="0" xfId="0" applyFont="1" applyAlignment="1">
      <alignment vertical="center"/>
    </xf>
    <xf fontId="17" fillId="0" borderId="0" numFmtId="0" xfId="0" applyFont="1"/>
    <xf fontId="2" fillId="0" borderId="0" numFmtId="0" xfId="0" applyFont="1"/>
    <xf fontId="10" fillId="0" borderId="0" numFmtId="0" xfId="0" applyFont="1" applyAlignment="1">
      <alignment vertical="center"/>
    </xf>
    <xf fontId="10" fillId="0" borderId="2" numFmtId="0" xfId="0" applyFont="1" applyBorder="1" applyAlignment="1">
      <alignment vertical="center"/>
    </xf>
    <xf fontId="5" fillId="25" borderId="0" numFmtId="2" xfId="47" applyNumberFormat="1" applyFont="1" applyFill="1" applyAlignment="1">
      <alignment vertical="top" wrapText="1"/>
    </xf>
    <xf fontId="10" fillId="0" borderId="0" numFmtId="0" xfId="0" applyFont="1" applyAlignment="1">
      <alignment vertical="center" wrapText="1"/>
    </xf>
    <xf fontId="16" fillId="25" borderId="0" numFmtId="2" xfId="47" applyNumberFormat="1" applyFont="1" applyFill="1" applyAlignment="1">
      <alignment vertical="top" wrapText="1"/>
    </xf>
    <xf fontId="18" fillId="27" borderId="0" numFmtId="0" xfId="0" applyFont="1" applyFill="1" applyAlignment="1">
      <alignment horizontal="center"/>
    </xf>
    <xf fontId="5" fillId="0" borderId="0" numFmtId="0" xfId="49" applyFont="1" applyAlignment="1">
      <alignment vertical="top" wrapText="1"/>
    </xf>
  </cellXfs>
  <cellStyles count="64">
    <cellStyle name="20 % - Accent1 2" xfId="1"/>
    <cellStyle name="20 % - Accent2 2" xfId="2"/>
    <cellStyle name="20 % - Accent3 2" xfId="3"/>
    <cellStyle name="20 % - Accent4 2" xfId="4"/>
    <cellStyle name="20 % - Accent5 2" xfId="5"/>
    <cellStyle name="20 % - Accent6 2" xfId="6"/>
    <cellStyle name="40 % - Accent1 2" xfId="7"/>
    <cellStyle name="40 % - Accent2 2" xfId="8"/>
    <cellStyle name="40 % - Accent3 2" xfId="9"/>
    <cellStyle name="40 % - Accent4 2" xfId="10"/>
    <cellStyle name="40 % - Accent5 2" xfId="11"/>
    <cellStyle name="40 % - Accent6 2" xfId="12"/>
    <cellStyle name="60 % - Accent1 2" xfId="13"/>
    <cellStyle name="60 % - Accent1 3" xfId="14"/>
    <cellStyle name="60 % - Accent1 4" xfId="15"/>
    <cellStyle name="60 % - Accent2 2" xfId="16"/>
    <cellStyle name="60 % - Accent2 3" xfId="17"/>
    <cellStyle name="60 % - Accent2 4" xfId="18"/>
    <cellStyle name="60 % - Accent3 2" xfId="19"/>
    <cellStyle name="60 % - Accent3 3" xfId="20"/>
    <cellStyle name="60 % - Accent3 4" xfId="21"/>
    <cellStyle name="60 % - Accent4 2" xfId="22"/>
    <cellStyle name="60 % - Accent4 3" xfId="23"/>
    <cellStyle name="60 % - Accent4 4" xfId="24"/>
    <cellStyle name="60 % - Accent5 2" xfId="25"/>
    <cellStyle name="60 % - Accent5 3" xfId="26"/>
    <cellStyle name="60 % - Accent5 4" xfId="27"/>
    <cellStyle name="60 % - Accent6 2" xfId="28"/>
    <cellStyle name="60 % - Accent6 3" xfId="29"/>
    <cellStyle name="60 % - Accent6 4" xfId="30"/>
    <cellStyle name="Commentaire 2" xfId="31"/>
    <cellStyle name="Commentaire 3" xfId="32"/>
    <cellStyle name="Commentaire 4" xfId="33"/>
    <cellStyle name="Lien hypertexte" xfId="34" builtinId="8"/>
    <cellStyle name="Lien hypertexte 2" xfId="35"/>
    <cellStyle name="Lien hypertexte 2 2" xfId="36"/>
    <cellStyle name="Milliers 2" xfId="37"/>
    <cellStyle name="Milliers 2 2" xfId="38"/>
    <cellStyle name="Milliers 2 2 2" xfId="39"/>
    <cellStyle name="Milliers 2 3" xfId="40"/>
    <cellStyle name="Milliers 2 3 2" xfId="41"/>
    <cellStyle name="Milliers 2 4" xfId="42"/>
    <cellStyle name="Milliers 3" xfId="43"/>
    <cellStyle name="Milliers 3 2" xfId="44"/>
    <cellStyle name="Neutre 2" xfId="45"/>
    <cellStyle name="Neutre 3" xfId="46"/>
    <cellStyle name="Normal" xfId="0" builtinId="0"/>
    <cellStyle name="Normal 2" xfId="47"/>
    <cellStyle name="Normal 2 2" xfId="48"/>
    <cellStyle name="Normal 2 2 2" xfId="49"/>
    <cellStyle name="Normal 2 3" xfId="50"/>
    <cellStyle name="Normal 2 3 2" xfId="51"/>
    <cellStyle name="Normal 2 4" xfId="52"/>
    <cellStyle name="Normal 3" xfId="53"/>
    <cellStyle name="Normal 3 2" xfId="54"/>
    <cellStyle name="Normal 4" xfId="55"/>
    <cellStyle name="Normal 5" xfId="56"/>
    <cellStyle name="Normal 5 2" xfId="57"/>
    <cellStyle name="Normal 6" xfId="58"/>
    <cellStyle name="Normal 7" xfId="59"/>
    <cellStyle name="Normal 8" xfId="60"/>
    <cellStyle name="Normal 9" xfId="61"/>
    <cellStyle name="Titre 2" xfId="62"/>
    <cellStyle name="Titre 3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5" Type="http://schemas.openxmlformats.org/officeDocument/2006/relationships/hyperlink" Target="http://erlangen-crm.org/current/" TargetMode="External"/><Relationship  Id="rId4" Type="http://schemas.openxmlformats.org/officeDocument/2006/relationships/hyperlink" Target="http://erlangen-crm.org/efrbroo/" TargetMode="External"/><Relationship  Id="rId3" Type="http://schemas.openxmlformats.org/officeDocument/2006/relationships/hyperlink" Target="http://data.doremus.org/ontology" TargetMode="External"/><Relationship  Id="rId2" Type="http://schemas.openxmlformats.org/officeDocument/2006/relationships/hyperlink" Target="https://shacl-play.sparna.fr/ontology" TargetMode="External"/><Relationship  Id="rId1" Type="http://schemas.openxmlformats.org/officeDocument/2006/relationships/hyperlink" Target="http://www.w3.org/2002/07/owl" TargetMode="External"/></Relationships>
</file>

<file path=xl/worksheets/_rels/sheet2.xml.rels><?xml version="1.0" encoding="UTF-8" standalone="yes"?><Relationships xmlns="http://schemas.openxmlformats.org/package/2006/relationships"><Relationship  Id="rId4" Type="http://schemas.openxmlformats.org/officeDocument/2006/relationships/hyperlink" Target="mailto:label@en" TargetMode="External"/><Relationship  Id="rId3" Type="http://schemas.openxmlformats.org/officeDocument/2006/relationships/hyperlink" Target="mailto:label@fr" TargetMode="External"/><Relationship  Id="rId2" Type="http://schemas.openxmlformats.org/officeDocument/2006/relationships/hyperlink" Target="mailto:comment@en" TargetMode="External"/><Relationship  Id="rId1" Type="http://schemas.openxmlformats.org/officeDocument/2006/relationships/hyperlink" Target="http://data.doremus.org/shapes/mus" TargetMode="Externa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hyperlink" Target="https://data.doremus.org/ontology/" TargetMode="External"/><Relationship  Id="rId2" Type="http://schemas.openxmlformats.org/officeDocument/2006/relationships/hyperlink" Target="mailto:name@en" TargetMode="External"/><Relationship  Id="rId1" Type="http://schemas.openxmlformats.org/officeDocument/2006/relationships/hyperlink" Target="http://data.doremus.org/shapes/m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40" workbookViewId="0">
      <selection activeCell="B10" activeCellId="1" sqref="G28 B10"/>
    </sheetView>
  </sheetViews>
  <sheetFormatPr baseColWidth="10" defaultColWidth="10.76953125" defaultRowHeight="12.75"/>
  <cols>
    <col customWidth="1" min="2" max="2" width="35.08984375"/>
  </cols>
  <sheetData>
    <row r="1" ht="14.25">
      <c r="A1" t="s">
        <v>0</v>
      </c>
      <c r="B1" s="1" t="s">
        <v>1</v>
      </c>
      <c r="C1" s="2" t="s">
        <v>2</v>
      </c>
      <c r="G1" s="3"/>
    </row>
    <row r="2" ht="14" customHeight="1">
      <c r="A2" t="s">
        <v>0</v>
      </c>
      <c r="B2" s="1" t="s">
        <v>3</v>
      </c>
      <c r="C2" s="2" t="s">
        <v>4</v>
      </c>
      <c r="G2" s="3"/>
    </row>
    <row r="3" ht="14.25">
      <c r="A3" t="s">
        <v>0</v>
      </c>
      <c r="B3" s="1" t="s">
        <v>5</v>
      </c>
      <c r="C3" s="2" t="s">
        <v>6</v>
      </c>
      <c r="G3" s="3"/>
    </row>
    <row r="4" ht="14.25">
      <c r="A4" t="s">
        <v>0</v>
      </c>
      <c r="B4" s="1" t="s">
        <v>7</v>
      </c>
      <c r="C4" s="2" t="s">
        <v>8</v>
      </c>
      <c r="G4" s="3"/>
    </row>
    <row r="5">
      <c r="A5" t="s">
        <v>0</v>
      </c>
      <c r="B5" t="s">
        <v>9</v>
      </c>
      <c r="C5" s="2" t="s">
        <v>10</v>
      </c>
    </row>
    <row r="6">
      <c r="A6" t="s">
        <v>0</v>
      </c>
      <c r="B6" t="s">
        <v>11</v>
      </c>
      <c r="C6" s="2" t="s">
        <v>12</v>
      </c>
    </row>
    <row r="7">
      <c r="A7" t="s">
        <v>0</v>
      </c>
      <c r="B7" t="s">
        <v>13</v>
      </c>
      <c r="C7" s="2" t="s">
        <v>14</v>
      </c>
    </row>
    <row r="8">
      <c r="A8" t="s">
        <v>0</v>
      </c>
      <c r="B8" t="s">
        <v>15</v>
      </c>
      <c r="C8" s="2" t="s">
        <v>16</v>
      </c>
    </row>
    <row r="9">
      <c r="A9" t="s">
        <v>0</v>
      </c>
      <c r="B9" t="s">
        <v>17</v>
      </c>
      <c r="C9" s="2" t="s">
        <v>18</v>
      </c>
    </row>
    <row r="10">
      <c r="A10" t="s">
        <v>0</v>
      </c>
      <c r="B10" t="s">
        <v>19</v>
      </c>
      <c r="C10" s="2" t="s">
        <v>20</v>
      </c>
    </row>
  </sheetData>
  <hyperlinks>
    <hyperlink r:id="rId1" ref="C1"/>
    <hyperlink r:id="rId2" ref="C5"/>
    <hyperlink r:id="rId3" ref="C6"/>
    <hyperlink r:id="rId4" ref="C7"/>
    <hyperlink r:id="rId5" ref="C8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40" workbookViewId="0">
      <selection activeCell="F30" activeCellId="0" sqref="F30"/>
    </sheetView>
  </sheetViews>
  <sheetFormatPr baseColWidth="10" defaultColWidth="8.58984375" defaultRowHeight="12.75"/>
  <cols>
    <col customWidth="1" min="1" max="1" width="39.54296875"/>
    <col customWidth="1" min="2" max="2" width="27.54296875"/>
    <col customWidth="1" hidden="1" min="3" max="3" style="4" width="27.86328125"/>
    <col customWidth="1" hidden="1" min="4" max="4" width="42.31640625"/>
    <col customWidth="1" min="5" max="5" width="22.40625"/>
    <col customWidth="1" min="6" max="6" width="19.31640625"/>
    <col customWidth="1" min="7" max="8" width="57.6796875"/>
    <col customWidth="1" min="9" max="9" width="28.6796875"/>
    <col customWidth="1" min="10" max="10" style="5" width="24.54296875"/>
    <col customWidth="1" min="11" max="11" style="4" width="25.31640625"/>
    <col customWidth="1" min="12" max="13" style="4" width="23.6796875"/>
    <col customWidth="1" min="14" max="14" width="68.86328125"/>
    <col customWidth="1" min="15" max="15" width="14.54296875"/>
    <col customWidth="1" min="16" max="16" width="15.31640625"/>
    <col customWidth="1" min="1021" max="1024" width="11.453125"/>
  </cols>
  <sheetData>
    <row r="1">
      <c r="A1" t="s">
        <v>21</v>
      </c>
      <c r="B1" s="2" t="s">
        <v>22</v>
      </c>
    </row>
    <row r="2">
      <c r="A2" t="s">
        <v>23</v>
      </c>
      <c r="B2" t="s">
        <v>24</v>
      </c>
      <c r="C2" s="2"/>
      <c r="K2" s="6"/>
      <c r="L2" s="6"/>
    </row>
    <row r="3">
      <c r="A3" t="s">
        <v>25</v>
      </c>
      <c r="B3" t="s">
        <v>26</v>
      </c>
      <c r="C3" s="2"/>
      <c r="K3" s="6"/>
      <c r="L3" s="6"/>
    </row>
    <row r="4">
      <c r="A4" t="s">
        <v>27</v>
      </c>
      <c r="B4">
        <v>0</v>
      </c>
      <c r="C4" s="2"/>
      <c r="K4" s="6"/>
      <c r="L4" s="6"/>
    </row>
    <row r="5">
      <c r="C5" s="6"/>
      <c r="K5" s="6"/>
      <c r="L5" s="6"/>
    </row>
    <row r="6">
      <c r="A6" s="7" t="s">
        <v>28</v>
      </c>
      <c r="B6" s="8"/>
      <c r="C6" s="9"/>
      <c r="D6" s="8"/>
      <c r="E6" s="8"/>
      <c r="F6" s="8"/>
      <c r="G6" s="8"/>
      <c r="H6" s="8"/>
      <c r="I6" s="9"/>
      <c r="J6" s="10"/>
      <c r="K6" s="9"/>
      <c r="L6" s="9"/>
      <c r="M6" s="11"/>
    </row>
    <row r="7">
      <c r="I7" s="4"/>
      <c r="J7" s="12"/>
    </row>
    <row r="8" s="13" customFormat="1" ht="50.25" customHeight="1">
      <c r="A8" s="13" t="s">
        <v>29</v>
      </c>
      <c r="B8" s="14" t="s">
        <v>30</v>
      </c>
      <c r="C8" s="14" t="s">
        <v>31</v>
      </c>
      <c r="D8" s="15" t="s">
        <v>32</v>
      </c>
      <c r="E8" s="15" t="s">
        <v>33</v>
      </c>
      <c r="F8" s="15" t="s">
        <v>34</v>
      </c>
      <c r="G8" s="15"/>
      <c r="H8" s="15" t="s">
        <v>35</v>
      </c>
      <c r="I8" s="15" t="s">
        <v>36</v>
      </c>
      <c r="J8" s="16" t="s">
        <v>37</v>
      </c>
      <c r="K8" s="15" t="s">
        <v>38</v>
      </c>
      <c r="L8" s="15" t="s">
        <v>39</v>
      </c>
      <c r="M8" s="15" t="s">
        <v>40</v>
      </c>
      <c r="N8" s="13" t="s">
        <v>41</v>
      </c>
      <c r="O8" s="13" t="s">
        <v>42</v>
      </c>
      <c r="P8" s="13" t="s">
        <v>43</v>
      </c>
    </row>
    <row r="9" ht="25.5">
      <c r="A9" s="17" t="s">
        <v>44</v>
      </c>
      <c r="B9" s="17" t="s">
        <v>45</v>
      </c>
      <c r="C9" s="17" t="s">
        <v>46</v>
      </c>
      <c r="D9" s="18" t="s">
        <v>47</v>
      </c>
      <c r="E9" s="18" t="s">
        <v>48</v>
      </c>
      <c r="F9" s="17" t="s">
        <v>49</v>
      </c>
      <c r="G9" s="17" t="s">
        <v>50</v>
      </c>
      <c r="H9" s="17" t="s">
        <v>51</v>
      </c>
      <c r="I9" s="17" t="s">
        <v>52</v>
      </c>
      <c r="J9" s="19" t="s">
        <v>53</v>
      </c>
      <c r="K9" s="18" t="s">
        <v>54</v>
      </c>
      <c r="L9" s="18" t="s">
        <v>55</v>
      </c>
      <c r="M9" s="18" t="s">
        <v>56</v>
      </c>
      <c r="N9" s="18" t="s">
        <v>57</v>
      </c>
      <c r="O9" s="18" t="s">
        <v>27</v>
      </c>
      <c r="P9" s="18" t="s">
        <v>58</v>
      </c>
    </row>
    <row r="10" ht="14.25">
      <c r="A10" s="4" t="s">
        <v>59</v>
      </c>
      <c r="B10" t="s">
        <v>60</v>
      </c>
      <c r="D10" s="4"/>
      <c r="E10" s="4"/>
      <c r="F10" s="4" t="s">
        <v>61</v>
      </c>
      <c r="G10" s="20" t="s">
        <v>62</v>
      </c>
      <c r="H10" s="2" t="s">
        <v>63</v>
      </c>
      <c r="I10" s="4" t="s">
        <v>64</v>
      </c>
      <c r="J10" s="12" t="s">
        <v>65</v>
      </c>
      <c r="N10" s="4"/>
      <c r="O10" s="21"/>
    </row>
    <row r="11" s="22" customFormat="1" ht="14.25">
      <c r="A11" s="4" t="s">
        <v>66</v>
      </c>
      <c r="B11" s="22" t="s">
        <v>60</v>
      </c>
      <c r="C11" s="4"/>
      <c r="D11" s="4"/>
      <c r="E11" s="4"/>
      <c r="F11" s="4" t="s">
        <v>61</v>
      </c>
      <c r="G11" s="4"/>
      <c r="H11" s="2" t="s">
        <v>67</v>
      </c>
      <c r="I11" s="4" t="s">
        <v>64</v>
      </c>
      <c r="J11" s="12" t="s">
        <v>65</v>
      </c>
      <c r="M11" s="4"/>
      <c r="N11" s="4"/>
      <c r="O11" s="21"/>
    </row>
    <row r="12" ht="14.25">
      <c r="A12" s="4" t="s">
        <v>68</v>
      </c>
      <c r="B12" t="s">
        <v>60</v>
      </c>
      <c r="D12" s="4"/>
      <c r="E12" s="4"/>
      <c r="F12" s="4" t="s">
        <v>61</v>
      </c>
      <c r="G12" s="4"/>
      <c r="I12" s="4" t="s">
        <v>64</v>
      </c>
      <c r="J12" s="12" t="s">
        <v>65</v>
      </c>
      <c r="N12" s="4"/>
      <c r="O12" s="21"/>
    </row>
    <row r="13" ht="14.25">
      <c r="A13" s="4" t="s">
        <v>69</v>
      </c>
      <c r="B13" t="s">
        <v>60</v>
      </c>
      <c r="D13" s="4"/>
      <c r="E13" s="4"/>
      <c r="F13" s="4" t="s">
        <v>61</v>
      </c>
      <c r="G13" s="20" t="s">
        <v>62</v>
      </c>
      <c r="H13" s="2"/>
      <c r="I13" s="4" t="s">
        <v>64</v>
      </c>
      <c r="J13" s="12" t="s">
        <v>65</v>
      </c>
      <c r="N13" s="4"/>
      <c r="O13" s="21"/>
    </row>
    <row r="14" ht="14.25">
      <c r="A14" s="22" t="s">
        <v>70</v>
      </c>
      <c r="B14" t="s">
        <v>60</v>
      </c>
      <c r="D14" s="4"/>
      <c r="E14" s="4"/>
      <c r="F14" s="4" t="s">
        <v>61</v>
      </c>
      <c r="G14" s="20" t="s">
        <v>62</v>
      </c>
      <c r="H14" s="2"/>
      <c r="I14" s="4" t="s">
        <v>64</v>
      </c>
      <c r="J14" s="12" t="s">
        <v>65</v>
      </c>
      <c r="N14" s="4"/>
      <c r="O14" s="21"/>
    </row>
    <row r="15" ht="14.25">
      <c r="A15" t="s">
        <v>71</v>
      </c>
      <c r="B15" t="s">
        <v>60</v>
      </c>
      <c r="D15" s="4"/>
      <c r="E15" s="4"/>
      <c r="F15" s="4" t="s">
        <v>61</v>
      </c>
      <c r="G15" s="20" t="s">
        <v>62</v>
      </c>
      <c r="I15" s="4" t="s">
        <v>64</v>
      </c>
      <c r="J15" s="12" t="s">
        <v>65</v>
      </c>
      <c r="N15" s="4"/>
      <c r="O15" s="21"/>
    </row>
    <row r="16" ht="14.25">
      <c r="A16" t="s">
        <v>72</v>
      </c>
      <c r="B16" t="s">
        <v>60</v>
      </c>
      <c r="D16" s="4"/>
      <c r="E16" s="4"/>
      <c r="F16" s="4" t="s">
        <v>61</v>
      </c>
      <c r="G16" s="20" t="s">
        <v>62</v>
      </c>
      <c r="I16" s="4" t="s">
        <v>64</v>
      </c>
      <c r="J16" s="12" t="s">
        <v>65</v>
      </c>
      <c r="N16" s="4"/>
      <c r="O16" s="21"/>
    </row>
    <row r="17" ht="14.25">
      <c r="A17" t="s">
        <v>73</v>
      </c>
      <c r="B17" t="s">
        <v>60</v>
      </c>
      <c r="D17" s="4"/>
      <c r="E17" s="4"/>
      <c r="F17" s="4" t="s">
        <v>61</v>
      </c>
      <c r="G17" s="20" t="s">
        <v>62</v>
      </c>
      <c r="I17" s="4" t="s">
        <v>64</v>
      </c>
      <c r="J17" s="12" t="s">
        <v>65</v>
      </c>
      <c r="N17" s="4"/>
      <c r="O17" s="21"/>
    </row>
    <row r="18" ht="14.25">
      <c r="A18" t="s">
        <v>74</v>
      </c>
      <c r="B18" t="s">
        <v>60</v>
      </c>
      <c r="D18" s="4"/>
      <c r="E18" s="4"/>
      <c r="F18" s="4" t="s">
        <v>61</v>
      </c>
      <c r="G18" s="20" t="s">
        <v>62</v>
      </c>
      <c r="I18" s="4" t="s">
        <v>64</v>
      </c>
      <c r="J18" s="12" t="s">
        <v>65</v>
      </c>
      <c r="N18" s="4"/>
      <c r="O18" s="21"/>
    </row>
    <row r="19" ht="14.25">
      <c r="A19" t="s">
        <v>75</v>
      </c>
      <c r="B19" t="s">
        <v>60</v>
      </c>
      <c r="D19" s="4"/>
      <c r="E19" s="4"/>
      <c r="F19" s="4" t="s">
        <v>61</v>
      </c>
      <c r="G19" s="20" t="s">
        <v>62</v>
      </c>
      <c r="I19" s="4" t="s">
        <v>64</v>
      </c>
      <c r="J19" s="12" t="s">
        <v>65</v>
      </c>
      <c r="N19" s="4"/>
      <c r="O19" s="21"/>
    </row>
    <row r="20" ht="14.25">
      <c r="A20" t="s">
        <v>76</v>
      </c>
      <c r="B20" t="s">
        <v>60</v>
      </c>
      <c r="D20" s="4"/>
      <c r="E20" s="4"/>
      <c r="F20" s="4" t="s">
        <v>61</v>
      </c>
      <c r="G20" s="20" t="s">
        <v>62</v>
      </c>
      <c r="I20" s="4" t="s">
        <v>64</v>
      </c>
      <c r="J20" s="12" t="s">
        <v>65</v>
      </c>
      <c r="N20" s="4"/>
      <c r="O20" s="21"/>
    </row>
    <row r="21" ht="14.25">
      <c r="A21" t="s">
        <v>77</v>
      </c>
      <c r="B21" t="s">
        <v>60</v>
      </c>
      <c r="D21" s="4"/>
      <c r="E21" s="4"/>
      <c r="F21" s="4" t="s">
        <v>61</v>
      </c>
      <c r="G21" s="20" t="s">
        <v>62</v>
      </c>
      <c r="I21" s="4" t="s">
        <v>64</v>
      </c>
      <c r="J21" s="12" t="s">
        <v>65</v>
      </c>
      <c r="N21" s="4"/>
      <c r="O21" s="21"/>
    </row>
    <row r="22" s="22" customFormat="1">
      <c r="A22" s="22" t="s">
        <v>78</v>
      </c>
      <c r="B22" s="22" t="s">
        <v>60</v>
      </c>
      <c r="C22" s="4"/>
      <c r="D22" s="4"/>
      <c r="E22" s="4"/>
      <c r="F22" s="4" t="s">
        <v>61</v>
      </c>
      <c r="G22" s="4"/>
      <c r="I22" s="4" t="s">
        <v>64</v>
      </c>
      <c r="J22" s="12" t="s">
        <v>65</v>
      </c>
      <c r="M22" s="4"/>
    </row>
    <row r="23">
      <c r="A23" t="s">
        <v>79</v>
      </c>
      <c r="B23" t="s">
        <v>60</v>
      </c>
      <c r="D23" s="4"/>
      <c r="E23" s="4"/>
      <c r="F23" s="4" t="s">
        <v>61</v>
      </c>
      <c r="G23" s="20"/>
      <c r="I23" s="4" t="s">
        <v>64</v>
      </c>
      <c r="J23" s="12" t="s">
        <v>65</v>
      </c>
    </row>
    <row r="24">
      <c r="D24" s="4"/>
      <c r="E24" s="4"/>
      <c r="F24" s="4"/>
      <c r="G24" s="4"/>
      <c r="I24" s="4"/>
      <c r="J24" s="12"/>
    </row>
    <row r="25" ht="15">
      <c r="A25" s="23" t="s">
        <v>80</v>
      </c>
      <c r="B25" s="24"/>
      <c r="C25" s="25"/>
      <c r="D25" s="25"/>
      <c r="E25" s="25"/>
      <c r="F25" s="25"/>
      <c r="G25" s="25"/>
      <c r="H25" s="25"/>
      <c r="I25" s="25"/>
      <c r="J25" s="26"/>
      <c r="K25" s="25"/>
      <c r="L25" s="24"/>
      <c r="M25" s="24"/>
      <c r="N25" s="24"/>
      <c r="O25" s="24"/>
    </row>
    <row r="26" s="27" customFormat="1">
      <c r="A26" s="27" t="s">
        <v>81</v>
      </c>
      <c r="B26" s="27" t="s">
        <v>82</v>
      </c>
      <c r="C26" s="28"/>
      <c r="F26" s="28" t="s">
        <v>61</v>
      </c>
      <c r="G26" s="28" t="s">
        <v>62</v>
      </c>
      <c r="I26" s="28" t="s">
        <v>64</v>
      </c>
      <c r="J26" s="29" t="s">
        <v>65</v>
      </c>
      <c r="K26" s="28"/>
      <c r="L26" s="28"/>
      <c r="M26" s="28"/>
    </row>
    <row r="27" s="27" customFormat="1">
      <c r="A27" s="27" t="s">
        <v>83</v>
      </c>
      <c r="B27" s="27" t="s">
        <v>82</v>
      </c>
      <c r="C27" s="28"/>
      <c r="F27" s="28" t="s">
        <v>61</v>
      </c>
      <c r="G27" s="28" t="s">
        <v>62</v>
      </c>
      <c r="I27" s="28" t="s">
        <v>64</v>
      </c>
      <c r="J27" s="29" t="s">
        <v>65</v>
      </c>
      <c r="K27" s="28"/>
      <c r="L27" s="28"/>
      <c r="M27" s="28"/>
    </row>
    <row r="28" s="27" customFormat="1">
      <c r="A28" s="27" t="s">
        <v>84</v>
      </c>
      <c r="B28" s="27" t="s">
        <v>82</v>
      </c>
      <c r="C28" s="28"/>
      <c r="F28" s="28" t="s">
        <v>61</v>
      </c>
      <c r="G28" s="28" t="s">
        <v>62</v>
      </c>
      <c r="I28" s="28" t="s">
        <v>64</v>
      </c>
      <c r="J28" s="29" t="s">
        <v>65</v>
      </c>
      <c r="K28" s="28"/>
      <c r="L28" s="28"/>
      <c r="M28" s="28"/>
    </row>
  </sheetData>
  <hyperlinks>
    <hyperlink r:id="rId1" ref="B1"/>
    <hyperlink r:id="rId2" ref="D9"/>
    <hyperlink r:id="rId3" ref="K9"/>
    <hyperlink r:id="rId4" ref="L9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4294967295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40" workbookViewId="0">
      <pane xSplit="3" ySplit="7" topLeftCell="D8" activePane="bottomRight" state="frozen"/>
      <selection activeCell="A80" activeCellId="0" sqref="A80"/>
    </sheetView>
  </sheetViews>
  <sheetFormatPr baseColWidth="10" defaultColWidth="8.7265625" defaultRowHeight="12.75"/>
  <cols>
    <col customWidth="1" min="1" max="1" width="19.31640625"/>
    <col customWidth="1" min="2" max="2" style="4" width="40.953125"/>
    <col customWidth="1" min="3" max="3" width="51.6328125"/>
    <col customWidth="1" min="4" max="4" style="4" width="11"/>
    <col customWidth="1" min="5" max="5" style="22" width="36.26953125"/>
    <col customWidth="1" min="6" max="6" style="30" width="37.76953125"/>
    <col customWidth="1" hidden="1" min="7" max="7" style="4" width="41.453125"/>
    <col customWidth="1" hidden="1" min="8" max="8" style="4" width="34.453125"/>
    <col customWidth="1" hidden="1" min="9" max="9" style="12" width="41.08984375"/>
    <col customWidth="1" min="10" max="10" style="4" width="36.26953125"/>
    <col customWidth="1" min="11" max="11" style="31" width="14.54296875"/>
    <col customWidth="1" min="12" max="12" style="32" width="12"/>
    <col customWidth="1" min="13" max="13" width="20.08984375"/>
    <col customWidth="1" min="14" max="14" width="20.953125"/>
    <col customWidth="1" min="15" max="16" width="36.1328125"/>
    <col customWidth="1" min="17" max="17" style="5" width="28.86328125"/>
    <col customWidth="1" min="18" max="18" width="18.6796875"/>
    <col customWidth="1" min="19" max="21" width="26"/>
    <col customWidth="1" min="22" max="22" width="26.08984375"/>
    <col customWidth="1" min="23" max="23" width="36"/>
    <col customWidth="1" min="24" max="24" width="34.86328125"/>
    <col customWidth="1" min="25" max="25" style="4" width="28.08984375"/>
    <col customWidth="1" min="26" max="26" width="22.31640625"/>
    <col customWidth="1" min="1025" max="1025" width="11.5"/>
  </cols>
  <sheetData>
    <row r="1">
      <c r="A1" t="s">
        <v>21</v>
      </c>
      <c r="B1" s="2" t="s">
        <v>22</v>
      </c>
      <c r="C1" s="2"/>
      <c r="V1" s="4"/>
    </row>
    <row r="2">
      <c r="B2" s="6"/>
    </row>
    <row r="3">
      <c r="A3" s="7" t="s">
        <v>85</v>
      </c>
      <c r="B3" s="9"/>
      <c r="C3" s="8"/>
      <c r="D3" s="8"/>
      <c r="E3" s="8"/>
      <c r="F3" s="33"/>
      <c r="G3" s="8"/>
      <c r="H3" s="8"/>
      <c r="I3" s="34"/>
      <c r="J3" s="11"/>
      <c r="K3" s="35"/>
      <c r="L3" s="35"/>
      <c r="M3" s="8"/>
      <c r="N3" s="8"/>
      <c r="O3" s="8"/>
      <c r="P3" s="8"/>
      <c r="Q3" s="34"/>
      <c r="R3" s="8"/>
      <c r="S3" s="8"/>
      <c r="T3" s="8"/>
      <c r="U3" s="8"/>
      <c r="V3" s="8"/>
      <c r="W3" s="11"/>
      <c r="X3" s="11"/>
      <c r="Y3" s="11"/>
    </row>
    <row r="4">
      <c r="F4" s="36"/>
      <c r="K4" s="37"/>
      <c r="W4" s="4"/>
    </row>
    <row r="5" s="15" customFormat="1" ht="63.75">
      <c r="A5" s="15" t="s">
        <v>86</v>
      </c>
      <c r="B5" s="15" t="s">
        <v>87</v>
      </c>
      <c r="C5" s="15" t="s">
        <v>88</v>
      </c>
      <c r="E5" s="15"/>
      <c r="F5" s="38" t="s">
        <v>89</v>
      </c>
      <c r="G5" s="15" t="s">
        <v>90</v>
      </c>
      <c r="I5" s="16"/>
      <c r="K5" s="39" t="s">
        <v>91</v>
      </c>
      <c r="L5" s="39" t="s">
        <v>92</v>
      </c>
      <c r="M5" s="15" t="s">
        <v>93</v>
      </c>
      <c r="N5" s="15" t="s">
        <v>94</v>
      </c>
      <c r="O5" s="15" t="s">
        <v>95</v>
      </c>
      <c r="Q5" s="16" t="s">
        <v>96</v>
      </c>
      <c r="R5" s="15" t="s">
        <v>97</v>
      </c>
      <c r="S5" s="15" t="s">
        <v>98</v>
      </c>
      <c r="T5" s="15" t="s">
        <v>99</v>
      </c>
      <c r="U5" s="15" t="s">
        <v>100</v>
      </c>
      <c r="V5" s="15" t="s">
        <v>101</v>
      </c>
      <c r="W5" s="15" t="s">
        <v>102</v>
      </c>
      <c r="X5" s="15" t="s">
        <v>103</v>
      </c>
      <c r="Y5" s="15" t="s">
        <v>104</v>
      </c>
    </row>
    <row r="6" s="40" customFormat="1" ht="25.5">
      <c r="A6" s="40" t="s">
        <v>105</v>
      </c>
      <c r="B6" s="40" t="s">
        <v>106</v>
      </c>
      <c r="C6" s="40" t="s">
        <v>107</v>
      </c>
      <c r="D6" s="40" t="s">
        <v>108</v>
      </c>
      <c r="E6" s="40" t="s">
        <v>109</v>
      </c>
      <c r="F6" s="41" t="s">
        <v>110</v>
      </c>
      <c r="G6" s="40" t="s">
        <v>111</v>
      </c>
      <c r="H6" s="40" t="s">
        <v>112</v>
      </c>
      <c r="I6" s="42" t="s">
        <v>113</v>
      </c>
      <c r="Q6" s="42"/>
    </row>
    <row r="7" ht="38.25">
      <c r="A7" s="43" t="s">
        <v>44</v>
      </c>
      <c r="B7" s="44" t="s">
        <v>114</v>
      </c>
      <c r="C7" s="43" t="s">
        <v>115</v>
      </c>
      <c r="D7" s="43" t="s">
        <v>116</v>
      </c>
      <c r="E7" s="43" t="s">
        <v>116</v>
      </c>
      <c r="F7" s="45" t="s">
        <v>117</v>
      </c>
      <c r="G7" s="43" t="s">
        <v>118</v>
      </c>
      <c r="H7" s="43" t="s">
        <v>119</v>
      </c>
      <c r="I7" s="46" t="s">
        <v>120</v>
      </c>
      <c r="J7" s="44" t="s">
        <v>116</v>
      </c>
      <c r="K7" s="44" t="s">
        <v>121</v>
      </c>
      <c r="L7" s="44" t="s">
        <v>122</v>
      </c>
      <c r="M7" s="44" t="s">
        <v>49</v>
      </c>
      <c r="N7" s="44" t="s">
        <v>123</v>
      </c>
      <c r="O7" s="17" t="s">
        <v>124</v>
      </c>
      <c r="P7" s="17" t="s">
        <v>125</v>
      </c>
      <c r="Q7" s="19" t="s">
        <v>126</v>
      </c>
      <c r="R7" s="17" t="s">
        <v>124</v>
      </c>
      <c r="S7" s="44" t="s">
        <v>127</v>
      </c>
      <c r="T7" s="44" t="s">
        <v>128</v>
      </c>
      <c r="U7" s="44" t="s">
        <v>129</v>
      </c>
      <c r="V7" s="44" t="s">
        <v>130</v>
      </c>
      <c r="W7" s="17" t="s">
        <v>51</v>
      </c>
      <c r="X7" s="44" t="s">
        <v>131</v>
      </c>
      <c r="Y7" s="44" t="s">
        <v>132</v>
      </c>
      <c r="Z7" s="44" t="s">
        <v>133</v>
      </c>
    </row>
    <row r="8" s="47" customFormat="1" ht="15">
      <c r="A8" s="47" t="s">
        <v>134</v>
      </c>
      <c r="E8" s="47"/>
      <c r="F8" s="48"/>
      <c r="I8" s="49"/>
      <c r="J8" s="50"/>
      <c r="K8" s="51"/>
      <c r="L8" s="51"/>
      <c r="Q8" s="49"/>
      <c r="Y8" s="50"/>
    </row>
    <row r="9" s="52" customFormat="1" ht="25.5">
      <c r="A9" s="53" t="str">
        <f t="shared" ref="A9:A25" si="0">CONCATENATE("mus:P",ROW(A9))</f>
        <v>mus:P9</v>
      </c>
      <c r="B9" s="52" t="s">
        <v>59</v>
      </c>
      <c r="C9" s="22" t="s">
        <v>135</v>
      </c>
      <c r="D9" s="52" t="s">
        <v>136</v>
      </c>
      <c r="F9" s="54" t="s">
        <v>137</v>
      </c>
      <c r="G9" s="54"/>
      <c r="I9" s="55"/>
      <c r="J9" s="56" t="s">
        <v>138</v>
      </c>
      <c r="K9" s="57" t="str">
        <f t="shared" ref="K9:K25" si="1">IF(LEFT($D9,SEARCH("..",$D9,1)-1)="n","",IF(LEFT($D9,SEARCH("..",$D9,1)-1)="0","",LEFT($D9,SEARCH("..",$D9,1)-1)))</f>
        <v>1</v>
      </c>
      <c r="L9" s="57" t="str">
        <f t="shared" ref="L9:L25" si="2">IF(RIGHT($D9,SEARCH("..",$D9,1)-1)="n","",IF(RIGHT($D9,SEARCH("..",$D9,1)-1)="0","",RIGHT($D9,SEARCH("..",$D9,1)-1)))</f>
        <v>1</v>
      </c>
      <c r="M9" s="58" t="str">
        <f>IF(IFERROR(VLOOKUP(#REF!,Catalogue!$A$2:$A$40,1,0),0) &lt;&gt; 0,"sh:Literal","sh:IRI")</f>
        <v>sh:IRI</v>
      </c>
      <c r="N9" s="58" t="str">
        <f>IF(M9="sh:Literal",#REF!,"")</f>
        <v/>
      </c>
      <c r="O9" s="58" t="str">
        <f t="shared" ref="O9:O25" si="3">IF($M9="sh:IRI",IF($E9&lt;&gt;"",$E9,""),"")</f>
        <v/>
      </c>
      <c r="P9" s="58"/>
      <c r="Q9" s="59" t="str">
        <f>IF($M9&lt;&gt;"sh:IRI","",IF(IFERROR(SEARCH(",",#REF!)-1,0)=0,"","1"))</f>
        <v/>
      </c>
      <c r="X9" s="60"/>
    </row>
    <row r="10" s="52" customFormat="1">
      <c r="A10" s="53" t="str">
        <f t="shared" si="0"/>
        <v>mus:P10</v>
      </c>
      <c r="B10" s="52" t="s">
        <v>59</v>
      </c>
      <c r="C10" s="52" t="s">
        <v>139</v>
      </c>
      <c r="D10" s="61" t="s">
        <v>140</v>
      </c>
      <c r="E10" s="55"/>
      <c r="F10" s="54" t="s">
        <v>141</v>
      </c>
      <c r="G10" s="60"/>
      <c r="H10" s="60"/>
      <c r="I10" s="62"/>
      <c r="J10" s="60"/>
      <c r="K10" s="57" t="str">
        <f t="shared" si="1"/>
        <v/>
      </c>
      <c r="L10" s="57" t="str">
        <f t="shared" si="2"/>
        <v/>
      </c>
      <c r="M10" s="58" t="str">
        <f>IF(IFERROR(VLOOKUP($E10,Catalogue!$A$2:$A$40,1,0),0) &lt;&gt; 0,"sh:Literal","sh:IRI")</f>
        <v>sh:IRI</v>
      </c>
      <c r="N10" s="58" t="str">
        <f t="shared" ref="N10:N47" si="4">IF(M10="sh:Literal",E10,"")</f>
        <v/>
      </c>
      <c r="O10" s="58" t="str">
        <f t="shared" si="3"/>
        <v/>
      </c>
      <c r="P10" s="58"/>
      <c r="Q10" s="59" t="str">
        <f t="shared" ref="Q10:Q73" si="5">IF($M10&lt;&gt;"sh:IRI","",IF(IFERROR(SEARCH(",",$E10)-1,0)=0,"","1"))</f>
        <v/>
      </c>
      <c r="X10" s="60"/>
    </row>
    <row r="11">
      <c r="A11" s="53" t="str">
        <f t="shared" si="0"/>
        <v>mus:P11</v>
      </c>
      <c r="B11" s="52" t="s">
        <v>59</v>
      </c>
      <c r="C11" t="s">
        <v>142</v>
      </c>
      <c r="D11" s="52" t="s">
        <v>136</v>
      </c>
      <c r="E11" s="22" t="s">
        <v>71</v>
      </c>
      <c r="F11" s="54" t="s">
        <v>143</v>
      </c>
      <c r="J11" s="60"/>
      <c r="K11" s="57" t="str">
        <f t="shared" si="1"/>
        <v>1</v>
      </c>
      <c r="L11" s="57" t="str">
        <f t="shared" si="2"/>
        <v>1</v>
      </c>
      <c r="M11" s="58" t="str">
        <f>IF(IFERROR(VLOOKUP($E11,Catalogue!$A$2:$A$40,1,0),0)&lt;&gt;0,"sh:Literal","sh:IRI")</f>
        <v>sh:IRI</v>
      </c>
      <c r="N11" s="58" t="str">
        <f t="shared" si="4"/>
        <v/>
      </c>
      <c r="O11" s="58" t="str">
        <f t="shared" si="3"/>
        <v>mus:M156_Title_Statement</v>
      </c>
      <c r="P11" s="58"/>
      <c r="Q11" s="59" t="str">
        <f t="shared" si="5"/>
        <v/>
      </c>
    </row>
    <row r="12" ht="38.25">
      <c r="A12" s="53" t="str">
        <f t="shared" si="0"/>
        <v>mus:P12</v>
      </c>
      <c r="B12" s="52" t="s">
        <v>59</v>
      </c>
      <c r="C12" t="s">
        <v>144</v>
      </c>
      <c r="D12" s="52" t="s">
        <v>136</v>
      </c>
      <c r="E12" s="22" t="s">
        <v>72</v>
      </c>
      <c r="F12" s="54" t="s">
        <v>145</v>
      </c>
      <c r="J12" s="63" t="s">
        <v>146</v>
      </c>
      <c r="K12" s="57" t="str">
        <f t="shared" si="1"/>
        <v>1</v>
      </c>
      <c r="L12" s="57" t="str">
        <f t="shared" si="2"/>
        <v>1</v>
      </c>
      <c r="M12" s="58" t="str">
        <f>IF(IFERROR(VLOOKUP($E12,Catalogue!$A$2:$A$40,1,0),0)&lt;&gt;0,"sh:Literal","sh:IRI")</f>
        <v>sh:IRI</v>
      </c>
      <c r="N12" s="58" t="str">
        <f t="shared" si="4"/>
        <v/>
      </c>
      <c r="O12" s="58" t="str">
        <f t="shared" si="3"/>
        <v>mus:M157_Statement_of_Responsibility</v>
      </c>
      <c r="P12" s="58"/>
      <c r="Q12" s="59" t="str">
        <f t="shared" si="5"/>
        <v/>
      </c>
    </row>
    <row r="13">
      <c r="A13" s="53" t="str">
        <f t="shared" si="0"/>
        <v>mus:P13</v>
      </c>
      <c r="B13" s="52" t="s">
        <v>59</v>
      </c>
      <c r="C13" t="s">
        <v>147</v>
      </c>
      <c r="D13" s="52" t="s">
        <v>148</v>
      </c>
      <c r="E13" s="22" t="s">
        <v>73</v>
      </c>
      <c r="F13" s="54" t="s">
        <v>149</v>
      </c>
      <c r="J13" s="60"/>
      <c r="K13" s="57" t="str">
        <f t="shared" si="1"/>
        <v/>
      </c>
      <c r="L13" s="57" t="str">
        <f t="shared" si="2"/>
        <v>1</v>
      </c>
      <c r="M13" s="58" t="str">
        <f>IF(IFERROR(VLOOKUP($E13,Catalogue!$A$2:$A$40,1,0),0)&lt;&gt;0,"sh:Literal","sh:IRI")</f>
        <v>sh:IRI</v>
      </c>
      <c r="N13" s="58" t="str">
        <f t="shared" si="4"/>
        <v/>
      </c>
      <c r="O13" s="58" t="str">
        <f t="shared" si="3"/>
        <v>ecrm:E35_Title</v>
      </c>
      <c r="P13" s="58"/>
      <c r="Q13" s="59" t="str">
        <f t="shared" si="5"/>
        <v/>
      </c>
    </row>
    <row r="14">
      <c r="A14" s="53" t="str">
        <f t="shared" si="0"/>
        <v>mus:P14</v>
      </c>
      <c r="B14" s="52" t="s">
        <v>59</v>
      </c>
      <c r="C14" t="s">
        <v>150</v>
      </c>
      <c r="D14" s="52" t="s">
        <v>140</v>
      </c>
      <c r="E14" s="22" t="s">
        <v>73</v>
      </c>
      <c r="F14" s="54" t="s">
        <v>151</v>
      </c>
      <c r="J14" s="60"/>
      <c r="K14" s="57" t="str">
        <f t="shared" si="1"/>
        <v/>
      </c>
      <c r="L14" s="57" t="str">
        <f t="shared" si="2"/>
        <v/>
      </c>
      <c r="M14" s="58" t="str">
        <f>IF(IFERROR(VLOOKUP($E14,Catalogue!$A$2:$A$40,1,0),0)&lt;&gt;0,"sh:Literal","sh:IRI")</f>
        <v>sh:IRI</v>
      </c>
      <c r="N14" s="58" t="str">
        <f t="shared" si="4"/>
        <v/>
      </c>
      <c r="O14" s="58" t="str">
        <f t="shared" si="3"/>
        <v>ecrm:E35_Title</v>
      </c>
      <c r="P14" s="58"/>
      <c r="Q14" s="59" t="str">
        <f t="shared" si="5"/>
        <v/>
      </c>
    </row>
    <row r="15">
      <c r="A15" s="53" t="str">
        <f t="shared" si="0"/>
        <v>mus:P15</v>
      </c>
      <c r="B15" s="52" t="s">
        <v>59</v>
      </c>
      <c r="C15" s="4" t="s">
        <v>152</v>
      </c>
      <c r="D15" s="52" t="s">
        <v>148</v>
      </c>
      <c r="E15" s="22" t="s">
        <v>74</v>
      </c>
      <c r="F15" s="54" t="s">
        <v>153</v>
      </c>
      <c r="J15" s="60"/>
      <c r="K15" s="57" t="str">
        <f t="shared" si="1"/>
        <v/>
      </c>
      <c r="L15" s="57" t="str">
        <f t="shared" si="2"/>
        <v>1</v>
      </c>
      <c r="M15" s="58" t="str">
        <f>IF(IFERROR(VLOOKUP($E15,Catalogue!$A$2:$A$40,1,0),0)&lt;&gt;0,"sh:Literal","sh:IRI")</f>
        <v>sh:IRI</v>
      </c>
      <c r="N15" s="58" t="str">
        <f t="shared" si="4"/>
        <v/>
      </c>
      <c r="O15" s="58" t="str">
        <f t="shared" si="3"/>
        <v>mus:M159_Edition_Statement</v>
      </c>
      <c r="P15" s="58"/>
      <c r="Q15" s="59" t="str">
        <f t="shared" si="5"/>
        <v/>
      </c>
    </row>
    <row r="16" ht="38.25">
      <c r="A16" s="53" t="str">
        <f t="shared" si="0"/>
        <v>mus:P16</v>
      </c>
      <c r="B16" s="52" t="s">
        <v>59</v>
      </c>
      <c r="C16" t="s">
        <v>154</v>
      </c>
      <c r="D16" s="52" t="s">
        <v>148</v>
      </c>
      <c r="E16" s="22" t="s">
        <v>75</v>
      </c>
      <c r="F16" s="54" t="s">
        <v>155</v>
      </c>
      <c r="J16" s="63" t="s">
        <v>156</v>
      </c>
      <c r="K16" s="57" t="str">
        <f t="shared" si="1"/>
        <v/>
      </c>
      <c r="L16" s="57" t="str">
        <f t="shared" si="2"/>
        <v>1</v>
      </c>
      <c r="M16" s="58" t="str">
        <f>IF(IFERROR(VLOOKUP($E16,Catalogue!$A$2:$A$40,1,0),0)&lt;&gt;0,"sh:Literal","sh:IRI")</f>
        <v>sh:IRI</v>
      </c>
      <c r="N16" s="58" t="str">
        <f t="shared" si="4"/>
        <v/>
      </c>
      <c r="O16" s="58" t="str">
        <f t="shared" si="3"/>
        <v>mus:M163_Music_Format_Statement</v>
      </c>
      <c r="P16" s="58"/>
      <c r="Q16" s="59" t="str">
        <f t="shared" si="5"/>
        <v/>
      </c>
    </row>
    <row r="17">
      <c r="A17" s="53" t="str">
        <f t="shared" si="0"/>
        <v>mus:P17</v>
      </c>
      <c r="B17" s="52" t="s">
        <v>59</v>
      </c>
      <c r="C17" t="s">
        <v>157</v>
      </c>
      <c r="D17" s="52" t="s">
        <v>136</v>
      </c>
      <c r="E17" s="22" t="s">
        <v>76</v>
      </c>
      <c r="F17" s="54" t="s">
        <v>158</v>
      </c>
      <c r="J17" s="63" t="s">
        <v>159</v>
      </c>
      <c r="K17" s="57" t="str">
        <f t="shared" si="1"/>
        <v>1</v>
      </c>
      <c r="L17" s="57" t="str">
        <f t="shared" si="2"/>
        <v>1</v>
      </c>
      <c r="M17" s="58" t="str">
        <f>IF(IFERROR(VLOOKUP($E17,Catalogue!$A$2:$A$40,1,0),0)&lt;&gt;0,"sh:Literal","sh:IRI")</f>
        <v>sh:IRI</v>
      </c>
      <c r="N17" s="58" t="str">
        <f t="shared" si="4"/>
        <v/>
      </c>
      <c r="O17" s="58" t="str">
        <f t="shared" si="3"/>
        <v>mus:M160_Publication_Statement</v>
      </c>
      <c r="P17" s="58"/>
      <c r="Q17" s="59" t="str">
        <f t="shared" si="5"/>
        <v/>
      </c>
    </row>
    <row r="18">
      <c r="A18" s="53" t="str">
        <f t="shared" si="0"/>
        <v>mus:P18</v>
      </c>
      <c r="B18" s="52" t="s">
        <v>59</v>
      </c>
      <c r="C18" s="22" t="s">
        <v>160</v>
      </c>
      <c r="D18" s="52" t="s">
        <v>140</v>
      </c>
      <c r="F18" s="54" t="s">
        <v>161</v>
      </c>
      <c r="J18" s="60"/>
      <c r="K18" s="57" t="str">
        <f t="shared" si="1"/>
        <v/>
      </c>
      <c r="L18" s="57" t="str">
        <f t="shared" si="2"/>
        <v/>
      </c>
      <c r="M18" s="58" t="str">
        <f>IF(IFERROR(VLOOKUP($E18,Catalogue!$A$2:$A$40,1,0),0)&lt;&gt;0,"sh:Literal","sh:IRI")</f>
        <v>sh:IRI</v>
      </c>
      <c r="N18" s="58" t="str">
        <f t="shared" si="4"/>
        <v/>
      </c>
      <c r="O18" s="58" t="str">
        <f t="shared" si="3"/>
        <v/>
      </c>
      <c r="P18" s="58"/>
      <c r="Q18" s="59" t="str">
        <f t="shared" si="5"/>
        <v/>
      </c>
    </row>
    <row r="19">
      <c r="A19" s="53" t="str">
        <f t="shared" si="0"/>
        <v>mus:P19</v>
      </c>
      <c r="B19" s="52" t="s">
        <v>59</v>
      </c>
      <c r="C19" s="22" t="s">
        <v>162</v>
      </c>
      <c r="D19" s="52" t="s">
        <v>140</v>
      </c>
      <c r="F19" s="54" t="s">
        <v>163</v>
      </c>
      <c r="J19" s="60"/>
      <c r="K19" s="57" t="str">
        <f t="shared" si="1"/>
        <v/>
      </c>
      <c r="L19" s="57" t="str">
        <f t="shared" si="2"/>
        <v/>
      </c>
      <c r="M19" s="58" t="str">
        <f>IF(IFERROR(VLOOKUP($E19,Catalogue!$A$2:$A$40,1,0),0)&lt;&gt;0,"sh:Literal","sh:IRI")</f>
        <v>sh:IRI</v>
      </c>
      <c r="N19" s="58" t="str">
        <f t="shared" si="4"/>
        <v/>
      </c>
      <c r="O19" s="58" t="str">
        <f t="shared" si="3"/>
        <v/>
      </c>
      <c r="P19" s="58"/>
      <c r="Q19" s="59" t="str">
        <f t="shared" si="5"/>
        <v/>
      </c>
    </row>
    <row r="20">
      <c r="A20" s="53" t="str">
        <f t="shared" si="0"/>
        <v>mus:P20</v>
      </c>
      <c r="B20" s="52" t="s">
        <v>59</v>
      </c>
      <c r="C20" s="22" t="s">
        <v>164</v>
      </c>
      <c r="D20" s="52" t="s">
        <v>140</v>
      </c>
      <c r="F20" s="54" t="s">
        <v>165</v>
      </c>
      <c r="J20" s="60"/>
      <c r="K20" s="57" t="str">
        <f t="shared" si="1"/>
        <v/>
      </c>
      <c r="L20" s="57" t="str">
        <f t="shared" si="2"/>
        <v/>
      </c>
      <c r="M20" s="58" t="str">
        <f>IF(IFERROR(VLOOKUP($E20,Catalogue!$A$2:$A$40,1,0),0)&lt;&gt;0,"sh:Literal","sh:IRI")</f>
        <v>sh:IRI</v>
      </c>
      <c r="N20" s="58" t="str">
        <f t="shared" si="4"/>
        <v/>
      </c>
      <c r="O20" s="58" t="str">
        <f t="shared" si="3"/>
        <v/>
      </c>
      <c r="P20" s="58"/>
      <c r="Q20" s="59" t="str">
        <f t="shared" si="5"/>
        <v/>
      </c>
    </row>
    <row r="21">
      <c r="A21" s="53" t="str">
        <f t="shared" si="0"/>
        <v>mus:P21</v>
      </c>
      <c r="B21" s="52" t="s">
        <v>59</v>
      </c>
      <c r="C21" s="22" t="s">
        <v>166</v>
      </c>
      <c r="D21" s="52" t="s">
        <v>140</v>
      </c>
      <c r="F21" s="54" t="s">
        <v>167</v>
      </c>
      <c r="J21" s="60"/>
      <c r="K21" s="57" t="str">
        <f t="shared" si="1"/>
        <v/>
      </c>
      <c r="L21" s="57" t="str">
        <f t="shared" si="2"/>
        <v/>
      </c>
      <c r="M21" s="58" t="str">
        <f>IF(IFERROR(VLOOKUP($E21,Catalogue!$A$2:$A$40,1,0),0)&lt;&gt;0,"sh:Literal","sh:IRI")</f>
        <v>sh:IRI</v>
      </c>
      <c r="N21" s="58" t="str">
        <f t="shared" si="4"/>
        <v/>
      </c>
      <c r="O21" s="58" t="str">
        <f t="shared" si="3"/>
        <v/>
      </c>
      <c r="P21" s="58"/>
      <c r="Q21" s="59" t="str">
        <f t="shared" si="5"/>
        <v/>
      </c>
    </row>
    <row r="22">
      <c r="A22" s="53" t="str">
        <f t="shared" si="0"/>
        <v>mus:P22</v>
      </c>
      <c r="B22" s="52" t="s">
        <v>59</v>
      </c>
      <c r="C22" t="s">
        <v>168</v>
      </c>
      <c r="D22" s="52" t="s">
        <v>140</v>
      </c>
      <c r="E22" s="22" t="s">
        <v>169</v>
      </c>
      <c r="F22" s="54" t="s">
        <v>170</v>
      </c>
      <c r="J22" s="60"/>
      <c r="K22" s="57" t="str">
        <f t="shared" si="1"/>
        <v/>
      </c>
      <c r="L22" s="57" t="str">
        <f t="shared" si="2"/>
        <v/>
      </c>
      <c r="M22" s="58" t="str">
        <f>IF(IFERROR(VLOOKUP($E22,Catalogue!$A$2:$A$40,1,0),0)&lt;&gt;0,"sh:Literal","sh:IRI")</f>
        <v>sh:Literal</v>
      </c>
      <c r="N22" s="58" t="str">
        <f t="shared" si="4"/>
        <v>xsd:string</v>
      </c>
      <c r="O22" s="58" t="str">
        <f t="shared" si="3"/>
        <v/>
      </c>
      <c r="P22" s="58"/>
      <c r="Q22" s="59" t="str">
        <f t="shared" si="5"/>
        <v/>
      </c>
    </row>
    <row r="23">
      <c r="A23" s="53" t="str">
        <f t="shared" si="0"/>
        <v>mus:P23</v>
      </c>
      <c r="B23" s="52" t="s">
        <v>59</v>
      </c>
      <c r="C23" t="s">
        <v>171</v>
      </c>
      <c r="D23" s="52" t="s">
        <v>172</v>
      </c>
      <c r="E23" s="22" t="s">
        <v>77</v>
      </c>
      <c r="F23" s="54" t="s">
        <v>173</v>
      </c>
      <c r="J23" s="60" t="s">
        <v>174</v>
      </c>
      <c r="K23" s="57" t="str">
        <f t="shared" si="1"/>
        <v>1</v>
      </c>
      <c r="L23" s="57" t="str">
        <f t="shared" si="2"/>
        <v/>
      </c>
      <c r="M23" s="58" t="str">
        <f>IF(IFERROR(VLOOKUP($E23,Catalogue!$A$2:$A$40,1,0),0)&lt;&gt;0,"sh:Literal","sh:IRI")</f>
        <v>sh:IRI</v>
      </c>
      <c r="N23" s="58" t="str">
        <f t="shared" si="4"/>
        <v/>
      </c>
      <c r="O23" s="58" t="str">
        <f t="shared" si="3"/>
        <v>ecrm:E42_Identifier</v>
      </c>
      <c r="P23" s="58"/>
      <c r="Q23" s="59" t="str">
        <f t="shared" si="5"/>
        <v/>
      </c>
    </row>
    <row r="24" s="64" customFormat="1" ht="25.5">
      <c r="A24" s="65" t="str">
        <f t="shared" si="0"/>
        <v>mus:P24</v>
      </c>
      <c r="B24" s="52" t="s">
        <v>59</v>
      </c>
      <c r="C24" s="64" t="s">
        <v>175</v>
      </c>
      <c r="D24" s="66" t="s">
        <v>140</v>
      </c>
      <c r="E24" s="64" t="s">
        <v>79</v>
      </c>
      <c r="F24" s="54" t="s">
        <v>176</v>
      </c>
      <c r="G24" s="67"/>
      <c r="H24" s="67"/>
      <c r="I24" s="68"/>
      <c r="J24" s="69"/>
      <c r="K24" s="57" t="str">
        <f t="shared" si="1"/>
        <v/>
      </c>
      <c r="L24" s="57" t="str">
        <f t="shared" si="2"/>
        <v/>
      </c>
      <c r="M24" s="70" t="str">
        <f>IF(IFERROR(VLOOKUP($E24,Catalogue!$A$2:$A$40,1,0),0)&lt;&gt;0,"sh:Literal","sh:IRI")</f>
        <v>sh:IRI</v>
      </c>
      <c r="N24" s="70" t="str">
        <f t="shared" si="4"/>
        <v/>
      </c>
      <c r="O24" s="58" t="str">
        <f t="shared" si="3"/>
        <v>mus:M167_Publication_Expression_Fragment</v>
      </c>
      <c r="P24" s="58"/>
      <c r="Q24" s="71" t="str">
        <f t="shared" si="5"/>
        <v/>
      </c>
      <c r="Y24" s="67"/>
    </row>
    <row r="25" ht="25.5">
      <c r="A25" s="53" t="str">
        <f t="shared" si="0"/>
        <v>mus:P25</v>
      </c>
      <c r="B25" s="52" t="s">
        <v>59</v>
      </c>
      <c r="C25" t="s">
        <v>177</v>
      </c>
      <c r="D25" s="52" t="s">
        <v>140</v>
      </c>
      <c r="E25" s="22" t="s">
        <v>69</v>
      </c>
      <c r="F25" s="54" t="s">
        <v>178</v>
      </c>
      <c r="J25" s="60" t="s">
        <v>179</v>
      </c>
      <c r="K25" s="57" t="str">
        <f t="shared" si="1"/>
        <v/>
      </c>
      <c r="L25" s="57" t="str">
        <f t="shared" si="2"/>
        <v/>
      </c>
      <c r="M25" s="58" t="str">
        <f>IF(IFERROR(VLOOKUP($E25,Catalogue!$A$2:$A$40,1,0),0)&lt;&gt;0,"sh:Literal","sh:IRI")</f>
        <v>sh:IRI</v>
      </c>
      <c r="N25" s="58" t="str">
        <f t="shared" si="4"/>
        <v/>
      </c>
      <c r="O25" s="58" t="str">
        <f t="shared" si="3"/>
        <v>mus:M6_Casting</v>
      </c>
      <c r="P25" s="58"/>
      <c r="Q25" s="59" t="str">
        <f t="shared" si="5"/>
        <v/>
      </c>
    </row>
    <row r="26" s="47" customFormat="1" ht="15">
      <c r="A26" s="47" t="s">
        <v>180</v>
      </c>
      <c r="E26" s="47"/>
      <c r="F26" s="48"/>
      <c r="I26" s="49"/>
      <c r="J26" s="50"/>
      <c r="K26" s="51"/>
      <c r="L26" s="51"/>
      <c r="Q26" s="49"/>
      <c r="Y26" s="50"/>
    </row>
    <row r="27" s="52" customFormat="1">
      <c r="A27" s="53" t="str">
        <f t="shared" ref="A27:A76" si="6">CONCATENATE("mus:P",ROW(A27))</f>
        <v>mus:P27</v>
      </c>
      <c r="B27" s="52" t="s">
        <v>79</v>
      </c>
      <c r="C27" s="22" t="s">
        <v>135</v>
      </c>
      <c r="D27" s="52" t="s">
        <v>136</v>
      </c>
      <c r="E27" s="22"/>
      <c r="F27" s="54" t="s">
        <v>137</v>
      </c>
      <c r="G27" s="54"/>
      <c r="I27" s="55"/>
      <c r="J27" s="60"/>
      <c r="K27" s="57" t="str">
        <f t="shared" ref="K27:K82" si="7">IF(LEFT($D27,SEARCH("..",$D27,1)-1)="n","",IF(LEFT($D27,SEARCH("..",$D27,1)-1)="0","",LEFT($D27,SEARCH("..",$D27,1)-1)))</f>
        <v>1</v>
      </c>
      <c r="L27" s="57" t="str">
        <f t="shared" ref="L27:L82" si="8">IF(RIGHT($D27,SEARCH("..",$D27,1)-1)="n","",IF(RIGHT($D27,SEARCH("..",$D27,1)-1)="0","",RIGHT($D27,SEARCH("..",$D27,1)-1)))</f>
        <v>1</v>
      </c>
      <c r="M27" s="58" t="str">
        <f>IF(IFERROR(VLOOKUP($E27,Catalogue!$A$2:$A$40,1,0),0)&lt;&gt;0,"sh:Literal","sh:IRI")</f>
        <v>sh:IRI</v>
      </c>
      <c r="N27" s="58" t="str">
        <f t="shared" si="4"/>
        <v/>
      </c>
      <c r="O27" s="58" t="str">
        <f t="shared" ref="O27:O51" si="9">IF($M27="sh:IRI",IF($E27&lt;&gt;"",$E27,""),"")</f>
        <v/>
      </c>
      <c r="P27" s="58"/>
      <c r="Q27" s="59" t="str">
        <f t="shared" si="5"/>
        <v/>
      </c>
      <c r="X27" s="60"/>
    </row>
    <row r="28" s="52" customFormat="1">
      <c r="A28" s="53" t="str">
        <f t="shared" si="6"/>
        <v>mus:P28</v>
      </c>
      <c r="B28" s="52" t="s">
        <v>79</v>
      </c>
      <c r="C28" s="52" t="s">
        <v>139</v>
      </c>
      <c r="D28" s="61" t="s">
        <v>140</v>
      </c>
      <c r="E28" s="55"/>
      <c r="F28" s="54" t="s">
        <v>141</v>
      </c>
      <c r="G28" s="60"/>
      <c r="H28" s="60"/>
      <c r="I28" s="62"/>
      <c r="J28" s="60"/>
      <c r="K28" s="57" t="str">
        <f t="shared" si="7"/>
        <v/>
      </c>
      <c r="L28" s="57" t="str">
        <f t="shared" si="8"/>
        <v/>
      </c>
      <c r="M28" s="58" t="str">
        <f>IF(IFERROR(VLOOKUP($E28,Catalogue!$A$2:$A$40,1,0),0)&lt;&gt;0,"sh:Literal","sh:IRI")</f>
        <v>sh:IRI</v>
      </c>
      <c r="N28" s="58" t="str">
        <f t="shared" si="4"/>
        <v/>
      </c>
      <c r="O28" s="58" t="str">
        <f t="shared" si="9"/>
        <v/>
      </c>
      <c r="P28" s="58"/>
      <c r="Q28" s="59" t="str">
        <f t="shared" si="5"/>
        <v/>
      </c>
      <c r="X28" s="60"/>
    </row>
    <row r="29">
      <c r="A29" s="53" t="str">
        <f t="shared" si="6"/>
        <v>mus:P29</v>
      </c>
      <c r="B29" s="52" t="s">
        <v>79</v>
      </c>
      <c r="C29" t="s">
        <v>142</v>
      </c>
      <c r="D29" s="52" t="s">
        <v>136</v>
      </c>
      <c r="E29" s="22" t="s">
        <v>71</v>
      </c>
      <c r="F29" s="54" t="s">
        <v>143</v>
      </c>
      <c r="J29" s="60"/>
      <c r="K29" s="57" t="str">
        <f t="shared" si="7"/>
        <v>1</v>
      </c>
      <c r="L29" s="57" t="str">
        <f t="shared" si="8"/>
        <v>1</v>
      </c>
      <c r="M29" s="58" t="str">
        <f>IF(IFERROR(VLOOKUP($E29,Catalogue!$A$2:$A$40,1,0),0)&lt;&gt;0,"sh:Literal","sh:IRI")</f>
        <v>sh:IRI</v>
      </c>
      <c r="N29" s="58" t="str">
        <f t="shared" si="4"/>
        <v/>
      </c>
      <c r="O29" s="58" t="str">
        <f t="shared" si="9"/>
        <v>mus:M156_Title_Statement</v>
      </c>
      <c r="P29" s="58"/>
      <c r="Q29" s="59" t="str">
        <f t="shared" si="5"/>
        <v/>
      </c>
    </row>
    <row r="30">
      <c r="A30" s="53" t="str">
        <f t="shared" si="6"/>
        <v>mus:P30</v>
      </c>
      <c r="B30" s="52" t="s">
        <v>79</v>
      </c>
      <c r="C30" t="s">
        <v>144</v>
      </c>
      <c r="D30" s="52" t="s">
        <v>136</v>
      </c>
      <c r="E30" s="22" t="s">
        <v>72</v>
      </c>
      <c r="F30" s="54" t="s">
        <v>145</v>
      </c>
      <c r="J30" s="60"/>
      <c r="K30" s="57" t="str">
        <f t="shared" si="7"/>
        <v>1</v>
      </c>
      <c r="L30" s="57" t="str">
        <f t="shared" si="8"/>
        <v>1</v>
      </c>
      <c r="M30" s="58" t="str">
        <f>IF(IFERROR(VLOOKUP($E30,Catalogue!$A$2:$A$40,1,0),0)&lt;&gt;0,"sh:Literal","sh:IRI")</f>
        <v>sh:IRI</v>
      </c>
      <c r="N30" s="58" t="str">
        <f t="shared" si="4"/>
        <v/>
      </c>
      <c r="O30" s="58" t="str">
        <f t="shared" si="9"/>
        <v>mus:M157_Statement_of_Responsibility</v>
      </c>
      <c r="P30" s="58"/>
      <c r="Q30" s="59" t="str">
        <f t="shared" si="5"/>
        <v/>
      </c>
    </row>
    <row r="31">
      <c r="A31" s="53" t="str">
        <f t="shared" si="6"/>
        <v>mus:P31</v>
      </c>
      <c r="B31" s="52" t="s">
        <v>79</v>
      </c>
      <c r="C31" t="s">
        <v>147</v>
      </c>
      <c r="D31" s="52" t="s">
        <v>148</v>
      </c>
      <c r="E31" s="22" t="s">
        <v>73</v>
      </c>
      <c r="F31" s="54" t="s">
        <v>149</v>
      </c>
      <c r="J31" s="60"/>
      <c r="K31" s="57" t="str">
        <f t="shared" si="7"/>
        <v/>
      </c>
      <c r="L31" s="57" t="str">
        <f t="shared" si="8"/>
        <v>1</v>
      </c>
      <c r="M31" s="58" t="str">
        <f>IF(IFERROR(VLOOKUP($E31,Catalogue!$A$2:$A$40,1,0),0)&lt;&gt;0,"sh:Literal","sh:IRI")</f>
        <v>sh:IRI</v>
      </c>
      <c r="N31" s="58" t="str">
        <f t="shared" si="4"/>
        <v/>
      </c>
      <c r="O31" s="58" t="str">
        <f t="shared" si="9"/>
        <v>ecrm:E35_Title</v>
      </c>
      <c r="P31" s="58"/>
      <c r="Q31" s="59" t="str">
        <f t="shared" si="5"/>
        <v/>
      </c>
    </row>
    <row r="32">
      <c r="A32" s="53" t="str">
        <f t="shared" si="6"/>
        <v>mus:P32</v>
      </c>
      <c r="B32" s="52" t="s">
        <v>79</v>
      </c>
      <c r="C32" t="s">
        <v>150</v>
      </c>
      <c r="D32" s="52" t="s">
        <v>140</v>
      </c>
      <c r="E32" s="22" t="s">
        <v>73</v>
      </c>
      <c r="F32" s="54" t="s">
        <v>151</v>
      </c>
      <c r="J32" s="60"/>
      <c r="K32" s="57" t="str">
        <f t="shared" si="7"/>
        <v/>
      </c>
      <c r="L32" s="57" t="str">
        <f t="shared" si="8"/>
        <v/>
      </c>
      <c r="M32" s="58" t="str">
        <f>IF(IFERROR(VLOOKUP($E32,Catalogue!$A$2:$A$40,1,0),0)&lt;&gt;0,"sh:Literal","sh:IRI")</f>
        <v>sh:IRI</v>
      </c>
      <c r="N32" s="58" t="str">
        <f t="shared" si="4"/>
        <v/>
      </c>
      <c r="O32" s="58" t="str">
        <f t="shared" si="9"/>
        <v>ecrm:E35_Title</v>
      </c>
      <c r="P32" s="58"/>
      <c r="Q32" s="59" t="str">
        <f t="shared" si="5"/>
        <v/>
      </c>
    </row>
    <row r="33">
      <c r="A33" s="53" t="str">
        <f t="shared" si="6"/>
        <v>mus:P33</v>
      </c>
      <c r="B33" s="52" t="s">
        <v>79</v>
      </c>
      <c r="C33" s="4" t="s">
        <v>152</v>
      </c>
      <c r="D33" s="52" t="s">
        <v>148</v>
      </c>
      <c r="E33" s="22" t="s">
        <v>74</v>
      </c>
      <c r="F33" s="54" t="s">
        <v>153</v>
      </c>
      <c r="J33" s="60"/>
      <c r="K33" s="57" t="str">
        <f t="shared" si="7"/>
        <v/>
      </c>
      <c r="L33" s="57" t="str">
        <f t="shared" si="8"/>
        <v>1</v>
      </c>
      <c r="M33" s="58" t="str">
        <f>IF(IFERROR(VLOOKUP($E33,Catalogue!$A$2:$A$40,1,0),0)&lt;&gt;0,"sh:Literal","sh:IRI")</f>
        <v>sh:IRI</v>
      </c>
      <c r="N33" s="58" t="str">
        <f t="shared" si="4"/>
        <v/>
      </c>
      <c r="O33" s="58" t="str">
        <f t="shared" si="9"/>
        <v>mus:M159_Edition_Statement</v>
      </c>
      <c r="P33" s="58"/>
      <c r="Q33" s="59" t="str">
        <f t="shared" si="5"/>
        <v/>
      </c>
    </row>
    <row r="34">
      <c r="A34" s="53" t="str">
        <f t="shared" si="6"/>
        <v>mus:P34</v>
      </c>
      <c r="B34" s="52" t="s">
        <v>79</v>
      </c>
      <c r="C34" t="s">
        <v>154</v>
      </c>
      <c r="D34" s="52" t="s">
        <v>181</v>
      </c>
      <c r="E34" s="22" t="s">
        <v>75</v>
      </c>
      <c r="F34" s="54" t="s">
        <v>155</v>
      </c>
      <c r="J34" s="60"/>
      <c r="K34" s="57" t="str">
        <f t="shared" si="7"/>
        <v/>
      </c>
      <c r="L34" s="57" t="str">
        <f t="shared" si="8"/>
        <v>1</v>
      </c>
      <c r="M34" s="58" t="str">
        <f>IF(IFERROR(VLOOKUP($E34,Catalogue!$A$2:$A$40,1,0),0)&lt;&gt;0,"sh:Literal","sh:IRI")</f>
        <v>sh:IRI</v>
      </c>
      <c r="N34" s="58" t="str">
        <f t="shared" si="4"/>
        <v/>
      </c>
      <c r="O34" s="58" t="str">
        <f t="shared" si="9"/>
        <v>mus:M163_Music_Format_Statement</v>
      </c>
      <c r="P34" s="58"/>
      <c r="Q34" s="59" t="str">
        <f t="shared" si="5"/>
        <v/>
      </c>
    </row>
    <row r="35">
      <c r="A35" s="53" t="str">
        <f t="shared" si="6"/>
        <v>mus:P35</v>
      </c>
      <c r="B35" s="52" t="s">
        <v>79</v>
      </c>
      <c r="C35" s="22" t="s">
        <v>160</v>
      </c>
      <c r="D35" s="52" t="s">
        <v>140</v>
      </c>
      <c r="F35" s="54" t="s">
        <v>161</v>
      </c>
      <c r="J35" s="60"/>
      <c r="K35" s="57" t="str">
        <f t="shared" si="7"/>
        <v/>
      </c>
      <c r="L35" s="57" t="str">
        <f t="shared" si="8"/>
        <v/>
      </c>
      <c r="M35" s="58" t="str">
        <f>IF(IFERROR(VLOOKUP($E35,Catalogue!$A$2:$A$40,1,0),0)&lt;&gt;0,"sh:Literal","sh:IRI")</f>
        <v>sh:IRI</v>
      </c>
      <c r="N35" s="58" t="str">
        <f t="shared" si="4"/>
        <v/>
      </c>
      <c r="O35" s="58" t="str">
        <f t="shared" si="9"/>
        <v/>
      </c>
      <c r="P35" s="58"/>
      <c r="Q35" s="59" t="str">
        <f t="shared" si="5"/>
        <v/>
      </c>
    </row>
    <row r="36">
      <c r="A36" s="53" t="str">
        <f t="shared" si="6"/>
        <v>mus:P36</v>
      </c>
      <c r="B36" s="52" t="s">
        <v>79</v>
      </c>
      <c r="C36" s="22" t="s">
        <v>162</v>
      </c>
      <c r="D36" s="52" t="s">
        <v>140</v>
      </c>
      <c r="F36" s="54" t="s">
        <v>163</v>
      </c>
      <c r="J36" s="60"/>
      <c r="K36" s="57" t="str">
        <f t="shared" si="7"/>
        <v/>
      </c>
      <c r="L36" s="57" t="str">
        <f t="shared" si="8"/>
        <v/>
      </c>
      <c r="M36" s="58" t="str">
        <f>IF(IFERROR(VLOOKUP($E36,Catalogue!$A$2:$A$40,1,0),0)&lt;&gt;0,"sh:Literal","sh:IRI")</f>
        <v>sh:IRI</v>
      </c>
      <c r="N36" s="58" t="str">
        <f t="shared" si="4"/>
        <v/>
      </c>
      <c r="O36" s="58" t="str">
        <f t="shared" si="9"/>
        <v/>
      </c>
      <c r="P36" s="58"/>
      <c r="Q36" s="59" t="str">
        <f t="shared" si="5"/>
        <v/>
      </c>
    </row>
    <row r="37">
      <c r="A37" s="53" t="str">
        <f t="shared" si="6"/>
        <v>mus:P37</v>
      </c>
      <c r="B37" s="52" t="s">
        <v>79</v>
      </c>
      <c r="C37" s="22" t="s">
        <v>164</v>
      </c>
      <c r="D37" s="52" t="s">
        <v>140</v>
      </c>
      <c r="F37" s="54" t="s">
        <v>165</v>
      </c>
      <c r="J37" s="60"/>
      <c r="K37" s="57" t="str">
        <f t="shared" si="7"/>
        <v/>
      </c>
      <c r="L37" s="57" t="str">
        <f t="shared" si="8"/>
        <v/>
      </c>
      <c r="M37" s="58" t="str">
        <f>IF(IFERROR(VLOOKUP($E37,Catalogue!$A$2:$A$40,1,0),0)&lt;&gt;0,"sh:Literal","sh:IRI")</f>
        <v>sh:IRI</v>
      </c>
      <c r="N37" s="58" t="str">
        <f t="shared" si="4"/>
        <v/>
      </c>
      <c r="O37" s="58" t="str">
        <f t="shared" si="9"/>
        <v/>
      </c>
      <c r="P37" s="58"/>
      <c r="Q37" s="59" t="str">
        <f t="shared" si="5"/>
        <v/>
      </c>
    </row>
    <row r="38">
      <c r="A38" s="53" t="str">
        <f t="shared" si="6"/>
        <v>mus:P38</v>
      </c>
      <c r="B38" s="52" t="s">
        <v>79</v>
      </c>
      <c r="C38" s="22" t="s">
        <v>166</v>
      </c>
      <c r="D38" s="52" t="s">
        <v>140</v>
      </c>
      <c r="F38" s="54" t="s">
        <v>167</v>
      </c>
      <c r="J38" s="60"/>
      <c r="K38" s="57" t="str">
        <f t="shared" si="7"/>
        <v/>
      </c>
      <c r="L38" s="57" t="str">
        <f t="shared" si="8"/>
        <v/>
      </c>
      <c r="M38" s="58" t="str">
        <f>IF(IFERROR(VLOOKUP($E38,Catalogue!$A$2:$A$40,1,0),0)&lt;&gt;0,"sh:Literal","sh:IRI")</f>
        <v>sh:IRI</v>
      </c>
      <c r="N38" s="58" t="str">
        <f t="shared" si="4"/>
        <v/>
      </c>
      <c r="O38" s="58" t="str">
        <f t="shared" si="9"/>
        <v/>
      </c>
      <c r="P38" s="58"/>
      <c r="Q38" s="59" t="str">
        <f t="shared" si="5"/>
        <v/>
      </c>
    </row>
    <row r="39">
      <c r="A39" s="53" t="str">
        <f t="shared" si="6"/>
        <v>mus:P39</v>
      </c>
      <c r="B39" s="52" t="s">
        <v>79</v>
      </c>
      <c r="C39" t="s">
        <v>168</v>
      </c>
      <c r="D39" s="52" t="s">
        <v>140</v>
      </c>
      <c r="E39" s="22" t="s">
        <v>169</v>
      </c>
      <c r="F39" s="54" t="s">
        <v>170</v>
      </c>
      <c r="J39" s="60"/>
      <c r="K39" s="57" t="str">
        <f t="shared" si="7"/>
        <v/>
      </c>
      <c r="L39" s="57" t="str">
        <f t="shared" si="8"/>
        <v/>
      </c>
      <c r="M39" s="58" t="str">
        <f>IF(IFERROR(VLOOKUP($E39,Catalogue!$A$2:$A$40,1,0),0)&lt;&gt;0,"sh:Literal","sh:IRI")</f>
        <v>sh:Literal</v>
      </c>
      <c r="N39" s="58" t="str">
        <f t="shared" si="4"/>
        <v>xsd:string</v>
      </c>
      <c r="O39" s="58" t="str">
        <f t="shared" si="9"/>
        <v/>
      </c>
      <c r="P39" s="58"/>
      <c r="Q39" s="59" t="str">
        <f t="shared" si="5"/>
        <v/>
      </c>
    </row>
    <row r="40" ht="25.5">
      <c r="A40" s="53" t="str">
        <f t="shared" si="6"/>
        <v>mus:P40</v>
      </c>
      <c r="B40" s="52" t="s">
        <v>79</v>
      </c>
      <c r="C40" t="s">
        <v>171</v>
      </c>
      <c r="D40" s="52" t="s">
        <v>136</v>
      </c>
      <c r="E40" s="22" t="s">
        <v>77</v>
      </c>
      <c r="F40" s="54" t="s">
        <v>173</v>
      </c>
      <c r="J40" s="63" t="s">
        <v>182</v>
      </c>
      <c r="K40" s="57" t="str">
        <f t="shared" si="7"/>
        <v>1</v>
      </c>
      <c r="L40" s="57" t="str">
        <f t="shared" si="8"/>
        <v>1</v>
      </c>
      <c r="M40" s="58" t="str">
        <f>IF(IFERROR(VLOOKUP($E40,Catalogue!$A$2:$A$40,1,0),0)&lt;&gt;0,"sh:Literal","sh:IRI")</f>
        <v>sh:IRI</v>
      </c>
      <c r="N40" s="58" t="str">
        <f t="shared" si="4"/>
        <v/>
      </c>
      <c r="O40" s="58" t="str">
        <f t="shared" si="9"/>
        <v>ecrm:E42_Identifier</v>
      </c>
      <c r="P40" s="58"/>
      <c r="Q40" s="59" t="str">
        <f t="shared" si="5"/>
        <v/>
      </c>
    </row>
    <row r="41" ht="25.5">
      <c r="A41" s="53" t="str">
        <f t="shared" si="6"/>
        <v>mus:P41</v>
      </c>
      <c r="B41" s="52" t="s">
        <v>79</v>
      </c>
      <c r="C41" t="s">
        <v>177</v>
      </c>
      <c r="D41" s="52" t="s">
        <v>172</v>
      </c>
      <c r="E41" s="22" t="s">
        <v>69</v>
      </c>
      <c r="F41" s="54" t="s">
        <v>178</v>
      </c>
      <c r="J41" s="60" t="s">
        <v>183</v>
      </c>
      <c r="K41" s="57" t="str">
        <f t="shared" si="7"/>
        <v>1</v>
      </c>
      <c r="L41" s="57" t="str">
        <f t="shared" si="8"/>
        <v/>
      </c>
      <c r="M41" s="58" t="str">
        <f>IF(IFERROR(VLOOKUP($E41,Catalogue!$A$2:$A$40,1,0),0)&lt;&gt;0,"sh:Literal","sh:IRI")</f>
        <v>sh:IRI</v>
      </c>
      <c r="N41" s="58" t="str">
        <f t="shared" si="4"/>
        <v/>
      </c>
      <c r="O41" s="58" t="str">
        <f t="shared" si="9"/>
        <v>mus:M6_Casting</v>
      </c>
      <c r="P41" s="58"/>
      <c r="Q41" s="59" t="str">
        <f t="shared" si="5"/>
        <v/>
      </c>
    </row>
    <row r="42" s="47" customFormat="1" ht="15">
      <c r="A42" s="47" t="s">
        <v>184</v>
      </c>
      <c r="E42" s="47"/>
      <c r="F42" s="48"/>
      <c r="I42" s="49"/>
      <c r="J42" s="50"/>
      <c r="K42" s="51"/>
      <c r="L42" s="51"/>
      <c r="Q42" s="49"/>
      <c r="Y42" s="50"/>
    </row>
    <row r="43">
      <c r="A43" s="53" t="str">
        <f t="shared" si="6"/>
        <v>mus:P43</v>
      </c>
      <c r="B43" s="52" t="s">
        <v>66</v>
      </c>
      <c r="C43" t="s">
        <v>185</v>
      </c>
      <c r="D43" s="52" t="s">
        <v>136</v>
      </c>
      <c r="E43" s="22" t="s">
        <v>59</v>
      </c>
      <c r="F43" s="54" t="s">
        <v>186</v>
      </c>
      <c r="J43" s="60"/>
      <c r="K43" s="57" t="str">
        <f t="shared" si="7"/>
        <v>1</v>
      </c>
      <c r="L43" s="57" t="str">
        <f t="shared" si="8"/>
        <v>1</v>
      </c>
      <c r="M43" s="58" t="str">
        <f>IF(IFERROR(VLOOKUP($E43,Catalogue!$A$2:$A$40,1,0),0)&lt;&gt;0,"sh:Literal","sh:IRI")</f>
        <v>sh:IRI</v>
      </c>
      <c r="N43" s="58" t="str">
        <f t="shared" si="4"/>
        <v/>
      </c>
      <c r="O43" s="58" t="str">
        <f t="shared" si="9"/>
        <v>efrbroo:F24_Publication_Expression</v>
      </c>
      <c r="P43" s="58"/>
      <c r="Q43" s="59" t="str">
        <f t="shared" si="5"/>
        <v/>
      </c>
    </row>
    <row r="44">
      <c r="A44" s="53" t="str">
        <f t="shared" si="6"/>
        <v>mus:P44</v>
      </c>
      <c r="B44" s="52" t="s">
        <v>66</v>
      </c>
      <c r="C44" t="s">
        <v>187</v>
      </c>
      <c r="D44" s="52" t="s">
        <v>140</v>
      </c>
      <c r="E44" s="22" t="s">
        <v>68</v>
      </c>
      <c r="F44" s="54" t="s">
        <v>188</v>
      </c>
      <c r="J44" s="60"/>
      <c r="K44" s="57" t="str">
        <f t="shared" si="7"/>
        <v/>
      </c>
      <c r="L44" s="57" t="str">
        <f t="shared" si="8"/>
        <v/>
      </c>
      <c r="M44" s="58" t="str">
        <f>IF(IFERROR(VLOOKUP($E44,Catalogue!$A$2:$A$40,1,0),0)&lt;&gt;0,"sh:Literal","sh:IRI")</f>
        <v>sh:IRI</v>
      </c>
      <c r="N44" s="58" t="str">
        <f t="shared" si="4"/>
        <v/>
      </c>
      <c r="O44" s="58" t="str">
        <f t="shared" si="9"/>
        <v>ecrm:E7_Activity</v>
      </c>
      <c r="P44" s="58"/>
      <c r="Q44" s="59" t="str">
        <f t="shared" si="5"/>
        <v/>
      </c>
    </row>
    <row r="45">
      <c r="A45" s="53" t="str">
        <f t="shared" si="6"/>
        <v>mus:P45</v>
      </c>
      <c r="B45" s="52" t="s">
        <v>66</v>
      </c>
      <c r="C45" t="s">
        <v>189</v>
      </c>
      <c r="D45" s="52" t="s">
        <v>181</v>
      </c>
      <c r="E45" s="22" t="s">
        <v>78</v>
      </c>
      <c r="F45" s="54" t="s">
        <v>190</v>
      </c>
      <c r="J45" s="60"/>
      <c r="K45" s="57" t="str">
        <f t="shared" si="7"/>
        <v/>
      </c>
      <c r="L45" s="57" t="str">
        <f t="shared" si="8"/>
        <v>1</v>
      </c>
      <c r="M45" s="58" t="str">
        <f>IF(IFERROR(VLOOKUP($E45,Catalogue!$A$2:$A$40,1,0),0)&lt;&gt;0,"sh:Literal","sh:IRI")</f>
        <v>sh:IRI</v>
      </c>
      <c r="N45" s="58" t="str">
        <f t="shared" si="4"/>
        <v/>
      </c>
      <c r="O45" s="58" t="str">
        <f t="shared" si="9"/>
        <v>ecrm:E52_Time-Span</v>
      </c>
      <c r="P45" s="58"/>
      <c r="Q45" s="59" t="str">
        <f t="shared" si="5"/>
        <v/>
      </c>
    </row>
    <row r="46" s="47" customFormat="1" ht="15">
      <c r="A46" s="47" t="s">
        <v>191</v>
      </c>
      <c r="E46" s="47"/>
      <c r="F46" s="48"/>
      <c r="I46" s="49"/>
      <c r="J46" s="50"/>
      <c r="K46" s="51"/>
      <c r="L46" s="51"/>
      <c r="Q46" s="49"/>
      <c r="Y46" s="50"/>
    </row>
    <row r="47">
      <c r="A47" s="53" t="str">
        <f t="shared" si="6"/>
        <v>mus:P47</v>
      </c>
      <c r="B47" s="4" t="s">
        <v>68</v>
      </c>
      <c r="C47" t="s">
        <v>192</v>
      </c>
      <c r="D47" s="52" t="s">
        <v>172</v>
      </c>
      <c r="F47" s="54" t="s">
        <v>193</v>
      </c>
      <c r="J47" s="60"/>
      <c r="K47" s="57" t="str">
        <f t="shared" si="7"/>
        <v>1</v>
      </c>
      <c r="L47" s="57" t="str">
        <f t="shared" si="8"/>
        <v/>
      </c>
      <c r="M47" s="58" t="str">
        <f>IF(IFERROR(VLOOKUP($E47,Catalogue!$A$2:$A$40,1,0),0)&lt;&gt;0,"sh:Literal","sh:IRI")</f>
        <v>sh:IRI</v>
      </c>
      <c r="N47" s="58" t="str">
        <f t="shared" si="4"/>
        <v/>
      </c>
      <c r="O47" s="58" t="str">
        <f t="shared" si="9"/>
        <v/>
      </c>
      <c r="P47" s="58"/>
      <c r="Q47" s="59" t="str">
        <f t="shared" si="5"/>
        <v/>
      </c>
    </row>
    <row r="48" ht="25.5">
      <c r="A48" s="53" t="str">
        <f t="shared" si="6"/>
        <v>mus:P48</v>
      </c>
      <c r="B48" s="4" t="s">
        <v>68</v>
      </c>
      <c r="C48" t="s">
        <v>194</v>
      </c>
      <c r="D48" s="52" t="s">
        <v>172</v>
      </c>
      <c r="F48" s="54" t="s">
        <v>195</v>
      </c>
      <c r="J48" s="4" t="s">
        <v>196</v>
      </c>
      <c r="K48" s="57" t="str">
        <f t="shared" si="7"/>
        <v>1</v>
      </c>
      <c r="L48" s="57" t="str">
        <f t="shared" si="8"/>
        <v/>
      </c>
      <c r="M48" s="58" t="str">
        <f>IF(IFERROR(VLOOKUP($J48,Catalogue!$A$2:$A$40,1,0),0) &lt;&gt; 0,"sh:Literal","sh:IRI")</f>
        <v>sh:IRI</v>
      </c>
      <c r="N48" s="58" t="str">
        <f>IF(M48="sh:Literal",J48,"")</f>
        <v/>
      </c>
      <c r="O48" s="58" t="str">
        <f t="shared" si="9"/>
        <v/>
      </c>
      <c r="P48" s="58"/>
      <c r="Q48" s="59" t="str">
        <f t="shared" si="5"/>
        <v/>
      </c>
    </row>
    <row r="49" s="47" customFormat="1" ht="15">
      <c r="A49" s="47" t="s">
        <v>197</v>
      </c>
      <c r="E49" s="47"/>
      <c r="F49" s="48"/>
      <c r="I49" s="49"/>
      <c r="J49" s="50"/>
      <c r="K49" s="51"/>
      <c r="L49" s="51"/>
      <c r="Q49" s="49"/>
      <c r="Y49" s="50"/>
    </row>
    <row r="50">
      <c r="A50" s="53" t="str">
        <f t="shared" si="6"/>
        <v>mus:P50</v>
      </c>
      <c r="B50" s="4" t="s">
        <v>69</v>
      </c>
      <c r="C50" t="s">
        <v>198</v>
      </c>
      <c r="D50" s="52" t="s">
        <v>181</v>
      </c>
      <c r="E50" s="52" t="s">
        <v>199</v>
      </c>
      <c r="F50" s="54" t="s">
        <v>200</v>
      </c>
      <c r="H50" s="72" t="s">
        <v>201</v>
      </c>
      <c r="J50" s="60"/>
      <c r="K50" s="57" t="str">
        <f t="shared" si="7"/>
        <v/>
      </c>
      <c r="L50" s="57" t="str">
        <f t="shared" si="8"/>
        <v>1</v>
      </c>
      <c r="M50" s="58" t="str">
        <f>IF(IFERROR(VLOOKUP($E50,Catalogue!$A$2:$A$40,1,0),0) &lt;&gt; 0,"sh:Literal","sh:IRI")</f>
        <v>sh:Literal</v>
      </c>
      <c r="N50" s="58" t="str">
        <f t="shared" ref="N50:N82" si="10">IF(M50="sh:Literal",E50,"")</f>
        <v>xsd:integer</v>
      </c>
      <c r="O50" s="58" t="str">
        <f t="shared" si="9"/>
        <v/>
      </c>
      <c r="P50" s="58"/>
      <c r="Q50" s="59" t="str">
        <f t="shared" si="5"/>
        <v/>
      </c>
    </row>
    <row r="51">
      <c r="A51" s="53" t="str">
        <f t="shared" si="6"/>
        <v>mus:P51</v>
      </c>
      <c r="B51" s="4" t="s">
        <v>69</v>
      </c>
      <c r="C51" t="s">
        <v>202</v>
      </c>
      <c r="D51" s="52" t="s">
        <v>172</v>
      </c>
      <c r="E51" s="22" t="s">
        <v>70</v>
      </c>
      <c r="F51" s="73" t="s">
        <v>203</v>
      </c>
      <c r="H51" s="72"/>
      <c r="J51" s="60"/>
      <c r="K51" s="57" t="str">
        <f t="shared" si="7"/>
        <v>1</v>
      </c>
      <c r="L51" s="57" t="str">
        <f t="shared" si="8"/>
        <v/>
      </c>
      <c r="M51" s="58" t="str">
        <f>IF(IFERROR(VLOOKUP($E51,Catalogue!$A$2:$A$40,1,0),0)&lt;&gt;0,"sh:Literal","sh:IRI")</f>
        <v>sh:IRI</v>
      </c>
      <c r="N51" s="58" t="str">
        <f t="shared" si="10"/>
        <v/>
      </c>
      <c r="O51" s="58" t="str">
        <f t="shared" si="9"/>
        <v>mus:M23_Casting_Detail</v>
      </c>
      <c r="P51" s="58"/>
      <c r="Q51" s="59" t="str">
        <f t="shared" si="5"/>
        <v/>
      </c>
    </row>
    <row r="52" s="47" customFormat="1" ht="15">
      <c r="A52" s="47" t="s">
        <v>204</v>
      </c>
      <c r="E52" s="47"/>
      <c r="F52" s="48"/>
      <c r="I52" s="49"/>
      <c r="J52" s="50"/>
      <c r="K52" s="51"/>
      <c r="L52" s="51"/>
      <c r="Q52" s="49"/>
      <c r="Y52" s="50"/>
    </row>
    <row r="53">
      <c r="A53" s="53" t="str">
        <f t="shared" si="6"/>
        <v>mus:P53</v>
      </c>
      <c r="B53" s="22" t="s">
        <v>70</v>
      </c>
      <c r="C53" t="s">
        <v>205</v>
      </c>
      <c r="D53" s="52" t="s">
        <v>181</v>
      </c>
      <c r="E53" s="74" t="s">
        <v>81</v>
      </c>
      <c r="F53" s="54" t="s">
        <v>206</v>
      </c>
      <c r="H53" s="54" t="s">
        <v>207</v>
      </c>
      <c r="J53" s="60"/>
      <c r="K53" s="57" t="str">
        <f t="shared" si="7"/>
        <v/>
      </c>
      <c r="L53" s="57" t="str">
        <f t="shared" si="8"/>
        <v>1</v>
      </c>
      <c r="M53" s="58" t="str">
        <f>IF(IFERROR(VLOOKUP($E53,Catalogue!$A$2:$A$40,1,0),0)&lt;&gt;0,"sh:Literal","sh:IRI")</f>
        <v>sh:IRI</v>
      </c>
      <c r="N53" s="58" t="str">
        <f t="shared" si="10"/>
        <v/>
      </c>
      <c r="P53" s="58" t="str">
        <f t="shared" ref="O53:P76" si="11">IF($M53="sh:IRI",IF($E53&lt;&gt;"",$E53,""),"")</f>
        <v>philharshapes:MIMO</v>
      </c>
      <c r="Q53" s="59" t="str">
        <f t="shared" si="5"/>
        <v/>
      </c>
    </row>
    <row r="54">
      <c r="A54" s="53" t="str">
        <f t="shared" si="6"/>
        <v>mus:P54</v>
      </c>
      <c r="B54" s="22" t="s">
        <v>70</v>
      </c>
      <c r="C54" t="s">
        <v>208</v>
      </c>
      <c r="D54" s="52" t="s">
        <v>181</v>
      </c>
      <c r="E54" s="74" t="s">
        <v>83</v>
      </c>
      <c r="F54" s="54" t="s">
        <v>209</v>
      </c>
      <c r="H54" s="54" t="s">
        <v>207</v>
      </c>
      <c r="J54" s="60"/>
      <c r="K54" s="57" t="str">
        <f t="shared" si="7"/>
        <v/>
      </c>
      <c r="L54" s="57" t="str">
        <f t="shared" si="8"/>
        <v>1</v>
      </c>
      <c r="M54" s="58" t="str">
        <f>IF(IFERROR(VLOOKUP($E54,Catalogue!$A$2:$A$40,1,0),0)&lt;&gt;0,"sh:Literal","sh:IRI")</f>
        <v>sh:IRI</v>
      </c>
      <c r="N54" s="58" t="str">
        <f t="shared" si="10"/>
        <v/>
      </c>
      <c r="P54" s="58" t="str">
        <f t="shared" si="11"/>
        <v>philharshapes:IAML</v>
      </c>
      <c r="Q54" s="59" t="str">
        <f t="shared" si="5"/>
        <v/>
      </c>
    </row>
    <row r="55">
      <c r="A55" s="53" t="str">
        <f t="shared" si="6"/>
        <v>mus:P55</v>
      </c>
      <c r="B55" s="22" t="s">
        <v>70</v>
      </c>
      <c r="C55" t="s">
        <v>210</v>
      </c>
      <c r="D55" s="52" t="s">
        <v>181</v>
      </c>
      <c r="E55" s="74" t="s">
        <v>84</v>
      </c>
      <c r="F55" s="54" t="s">
        <v>211</v>
      </c>
      <c r="J55" s="60"/>
      <c r="K55" s="57" t="str">
        <f t="shared" si="7"/>
        <v/>
      </c>
      <c r="L55" s="57" t="str">
        <f t="shared" si="8"/>
        <v>1</v>
      </c>
      <c r="M55" s="58" t="str">
        <f>IF(IFERROR(VLOOKUP($E55,Catalogue!$A$2:$A$40,1,0),0)&lt;&gt;0,"sh:Literal","sh:IRI")</f>
        <v>sh:IRI</v>
      </c>
      <c r="N55" s="58" t="str">
        <f t="shared" si="10"/>
        <v/>
      </c>
      <c r="P55" s="58" t="str">
        <f t="shared" si="11"/>
        <v>philharshapes:EducationalLevel</v>
      </c>
      <c r="Q55" s="59" t="str">
        <f t="shared" si="5"/>
        <v/>
      </c>
    </row>
    <row r="56">
      <c r="A56" s="53" t="str">
        <f t="shared" si="6"/>
        <v>mus:P56</v>
      </c>
      <c r="B56" s="22" t="s">
        <v>70</v>
      </c>
      <c r="C56" t="s">
        <v>212</v>
      </c>
      <c r="D56" s="52" t="s">
        <v>181</v>
      </c>
      <c r="F56" s="54" t="s">
        <v>213</v>
      </c>
      <c r="J56" s="60"/>
      <c r="K56" s="57" t="str">
        <f t="shared" si="7"/>
        <v/>
      </c>
      <c r="L56" s="57" t="str">
        <f t="shared" si="8"/>
        <v>1</v>
      </c>
      <c r="M56" s="58" t="str">
        <f>IF(IFERROR(VLOOKUP($E56,Catalogue!$A$2:$A$40,1,0),0)&lt;&gt;0,"sh:Literal","sh:IRI")</f>
        <v>sh:IRI</v>
      </c>
      <c r="N56" s="58" t="str">
        <f t="shared" si="10"/>
        <v/>
      </c>
      <c r="O56" s="58" t="str">
        <f t="shared" si="11"/>
        <v/>
      </c>
      <c r="P56" s="58"/>
      <c r="Q56" s="59" t="str">
        <f t="shared" si="5"/>
        <v/>
      </c>
    </row>
    <row r="57" ht="25.5">
      <c r="A57" s="53" t="str">
        <f t="shared" si="6"/>
        <v>mus:P57</v>
      </c>
      <c r="B57" s="22" t="s">
        <v>70</v>
      </c>
      <c r="C57" t="s">
        <v>214</v>
      </c>
      <c r="D57" s="52" t="s">
        <v>181</v>
      </c>
      <c r="E57" s="52" t="s">
        <v>199</v>
      </c>
      <c r="F57" s="54" t="s">
        <v>215</v>
      </c>
      <c r="H57" s="73" t="s">
        <v>216</v>
      </c>
      <c r="J57" s="60" t="s">
        <v>217</v>
      </c>
      <c r="K57" s="57" t="str">
        <f t="shared" si="7"/>
        <v/>
      </c>
      <c r="L57" s="57" t="str">
        <f t="shared" si="8"/>
        <v>1</v>
      </c>
      <c r="M57" s="58" t="str">
        <f>IF(IFERROR(VLOOKUP($E57,Catalogue!$A$2:$A$40,1,0),0)&lt;&gt;0,"sh:Literal","sh:IRI")</f>
        <v>sh:Literal</v>
      </c>
      <c r="N57" s="58" t="str">
        <f t="shared" si="10"/>
        <v>xsd:integer</v>
      </c>
      <c r="O57" s="58" t="str">
        <f t="shared" si="11"/>
        <v/>
      </c>
      <c r="P57" s="58"/>
      <c r="Q57" s="59" t="str">
        <f t="shared" si="5"/>
        <v/>
      </c>
    </row>
    <row r="58">
      <c r="A58" s="53" t="str">
        <f t="shared" si="6"/>
        <v>mus:P58</v>
      </c>
      <c r="B58" s="22" t="s">
        <v>70</v>
      </c>
      <c r="C58" t="s">
        <v>168</v>
      </c>
      <c r="D58" s="52" t="s">
        <v>140</v>
      </c>
      <c r="E58" s="52" t="s">
        <v>169</v>
      </c>
      <c r="F58" s="54" t="s">
        <v>170</v>
      </c>
      <c r="H58" s="73"/>
      <c r="J58" s="60"/>
      <c r="K58" s="57"/>
      <c r="L58" s="57" t="str">
        <f t="shared" si="8"/>
        <v/>
      </c>
      <c r="M58" s="58" t="str">
        <f>IF(IFERROR(VLOOKUP($E58,Catalogue!$A$2:$A$40,1,0),0)&lt;&gt;0,"sh:Literal","sh:IRI")</f>
        <v>sh:Literal</v>
      </c>
      <c r="N58" s="58" t="str">
        <f t="shared" si="10"/>
        <v>xsd:string</v>
      </c>
      <c r="O58" s="58" t="str">
        <f t="shared" si="11"/>
        <v/>
      </c>
      <c r="P58" s="58"/>
      <c r="Q58" s="59" t="str">
        <f t="shared" si="5"/>
        <v/>
      </c>
    </row>
    <row r="59">
      <c r="A59" s="53" t="str">
        <f t="shared" si="6"/>
        <v>mus:P59</v>
      </c>
      <c r="B59" s="22" t="s">
        <v>70</v>
      </c>
      <c r="C59" t="s">
        <v>218</v>
      </c>
      <c r="D59" s="52" t="s">
        <v>181</v>
      </c>
      <c r="F59" s="54" t="s">
        <v>219</v>
      </c>
      <c r="H59" s="73"/>
      <c r="J59" s="60"/>
      <c r="K59" s="57" t="str">
        <f t="shared" si="7"/>
        <v/>
      </c>
      <c r="L59" s="57" t="str">
        <f t="shared" si="8"/>
        <v>1</v>
      </c>
      <c r="M59" s="58" t="str">
        <f>IF(IFERROR(VLOOKUP($E59,Catalogue!$A$2:$A$40,1,0),0)&lt;&gt;0,"sh:Literal","sh:IRI")</f>
        <v>sh:IRI</v>
      </c>
      <c r="N59" s="58" t="str">
        <f t="shared" si="10"/>
        <v/>
      </c>
      <c r="O59" s="58" t="str">
        <f t="shared" si="11"/>
        <v/>
      </c>
      <c r="P59" s="58"/>
      <c r="Q59" s="59" t="str">
        <f t="shared" si="5"/>
        <v/>
      </c>
    </row>
    <row r="60" s="47" customFormat="1" ht="15">
      <c r="A60" s="47" t="s">
        <v>220</v>
      </c>
      <c r="E60" s="47"/>
      <c r="F60" s="48"/>
      <c r="I60" s="49"/>
      <c r="J60" s="50"/>
      <c r="K60" s="51"/>
      <c r="L60" s="51"/>
      <c r="Q60" s="49"/>
      <c r="Y60" s="50"/>
    </row>
    <row r="61" s="75" customFormat="1" ht="15">
      <c r="A61" s="53" t="str">
        <f t="shared" si="6"/>
        <v>mus:P61</v>
      </c>
      <c r="B61" s="4" t="s">
        <v>71</v>
      </c>
      <c r="C61" t="s">
        <v>25</v>
      </c>
      <c r="D61" s="52" t="s">
        <v>136</v>
      </c>
      <c r="E61" t="s">
        <v>169</v>
      </c>
      <c r="F61" s="54" t="s">
        <v>221</v>
      </c>
      <c r="I61" s="76"/>
      <c r="J61" s="60"/>
      <c r="K61" s="57" t="str">
        <f t="shared" si="7"/>
        <v>1</v>
      </c>
      <c r="L61" s="57" t="str">
        <f t="shared" si="8"/>
        <v>1</v>
      </c>
      <c r="M61" s="58" t="str">
        <f>IF(IFERROR(VLOOKUP($E61,Catalogue!$A$2:$A$40,1,0),0)&lt;&gt;0,"sh:Literal","sh:IRI")</f>
        <v>sh:Literal</v>
      </c>
      <c r="N61" s="77" t="str">
        <f t="shared" si="10"/>
        <v>xsd:string</v>
      </c>
      <c r="O61" s="58" t="str">
        <f t="shared" si="11"/>
        <v/>
      </c>
      <c r="P61" s="58"/>
      <c r="Q61" s="77" t="str">
        <f t="shared" si="5"/>
        <v/>
      </c>
      <c r="Y61" s="78"/>
    </row>
    <row r="62" s="47" customFormat="1" ht="15">
      <c r="A62" s="47" t="s">
        <v>222</v>
      </c>
      <c r="E62" s="47"/>
      <c r="F62" s="48"/>
      <c r="I62" s="49"/>
      <c r="J62" s="50"/>
      <c r="K62" s="51"/>
      <c r="L62" s="51"/>
      <c r="Q62" s="49"/>
      <c r="Y62" s="50"/>
    </row>
    <row r="63">
      <c r="A63" s="53" t="str">
        <f t="shared" si="6"/>
        <v>mus:P63</v>
      </c>
      <c r="B63" s="4" t="s">
        <v>72</v>
      </c>
      <c r="C63" t="s">
        <v>25</v>
      </c>
      <c r="D63" s="52" t="s">
        <v>136</v>
      </c>
      <c r="E63" s="22" t="s">
        <v>169</v>
      </c>
      <c r="F63" s="54" t="s">
        <v>221</v>
      </c>
      <c r="J63" s="60"/>
      <c r="K63" s="57" t="str">
        <f t="shared" si="7"/>
        <v>1</v>
      </c>
      <c r="L63" s="57" t="str">
        <f t="shared" si="8"/>
        <v>1</v>
      </c>
      <c r="M63" s="58" t="str">
        <f>IF(IFERROR(VLOOKUP($E63,Catalogue!$A$2:$A$40,1,0),0)&lt;&gt;0,"sh:Literal","sh:IRI")</f>
        <v>sh:Literal</v>
      </c>
      <c r="N63" s="77" t="str">
        <f t="shared" si="10"/>
        <v>xsd:string</v>
      </c>
      <c r="O63" s="58" t="str">
        <f t="shared" si="11"/>
        <v/>
      </c>
      <c r="P63" s="58"/>
      <c r="Q63" s="77" t="str">
        <f t="shared" si="5"/>
        <v/>
      </c>
    </row>
    <row r="64" s="47" customFormat="1" ht="15">
      <c r="A64" s="47" t="s">
        <v>223</v>
      </c>
      <c r="E64" s="47"/>
      <c r="F64" s="48"/>
      <c r="I64" s="49"/>
      <c r="J64" s="50"/>
      <c r="K64" s="51"/>
      <c r="L64" s="51"/>
      <c r="Q64" s="49"/>
      <c r="Y64" s="50"/>
    </row>
    <row r="65">
      <c r="A65" s="53" t="str">
        <f t="shared" si="6"/>
        <v>mus:P65</v>
      </c>
      <c r="B65" s="4" t="s">
        <v>73</v>
      </c>
      <c r="C65" t="s">
        <v>25</v>
      </c>
      <c r="D65" s="52" t="s">
        <v>136</v>
      </c>
      <c r="E65" s="22" t="s">
        <v>169</v>
      </c>
      <c r="F65" s="54" t="s">
        <v>221</v>
      </c>
      <c r="J65" s="60"/>
      <c r="K65" s="57" t="str">
        <f t="shared" si="7"/>
        <v>1</v>
      </c>
      <c r="L65" s="57" t="str">
        <f t="shared" si="8"/>
        <v>1</v>
      </c>
      <c r="M65" s="58" t="str">
        <f>IF(IFERROR(VLOOKUP($E65,Catalogue!$A$2:$A$40,1,0),0)&lt;&gt;0,"sh:Literal","sh:IRI")</f>
        <v>sh:Literal</v>
      </c>
      <c r="N65" s="77" t="str">
        <f t="shared" si="10"/>
        <v>xsd:string</v>
      </c>
      <c r="O65" s="58" t="str">
        <f t="shared" si="11"/>
        <v/>
      </c>
      <c r="P65" s="58"/>
      <c r="Q65" s="77" t="str">
        <f t="shared" si="5"/>
        <v/>
      </c>
    </row>
    <row r="66" s="47" customFormat="1" ht="15">
      <c r="A66" s="47" t="s">
        <v>224</v>
      </c>
      <c r="E66" s="47"/>
      <c r="F66" s="48"/>
      <c r="I66" s="49"/>
      <c r="J66" s="50"/>
      <c r="K66" s="51"/>
      <c r="L66" s="51"/>
      <c r="Q66" s="49"/>
      <c r="Y66" s="50"/>
    </row>
    <row r="67" s="75" customFormat="1" ht="15">
      <c r="A67" s="53" t="str">
        <f t="shared" si="6"/>
        <v>mus:P67</v>
      </c>
      <c r="B67" t="s">
        <v>74</v>
      </c>
      <c r="C67" t="s">
        <v>25</v>
      </c>
      <c r="D67" s="52" t="s">
        <v>136</v>
      </c>
      <c r="E67" s="22" t="s">
        <v>169</v>
      </c>
      <c r="F67" s="54" t="s">
        <v>221</v>
      </c>
      <c r="I67" s="76"/>
      <c r="J67" s="60"/>
      <c r="K67" s="57" t="str">
        <f t="shared" si="7"/>
        <v>1</v>
      </c>
      <c r="L67" s="57" t="str">
        <f t="shared" si="8"/>
        <v>1</v>
      </c>
      <c r="M67" s="58" t="str">
        <f>IF(IFERROR(VLOOKUP($E67,Catalogue!$A$2:$A$40,1,0),0)&lt;&gt;0,"sh:Literal","sh:IRI")</f>
        <v>sh:Literal</v>
      </c>
      <c r="N67" s="77" t="str">
        <f t="shared" si="10"/>
        <v>xsd:string</v>
      </c>
      <c r="O67" s="58" t="str">
        <f t="shared" si="11"/>
        <v/>
      </c>
      <c r="P67" s="58"/>
      <c r="Q67" s="77" t="str">
        <f t="shared" si="5"/>
        <v/>
      </c>
      <c r="Y67" s="78"/>
    </row>
    <row r="68" s="47" customFormat="1" ht="15">
      <c r="A68" s="47" t="s">
        <v>225</v>
      </c>
      <c r="E68" s="47"/>
      <c r="F68" s="48"/>
      <c r="I68" s="49"/>
      <c r="J68" s="50"/>
      <c r="K68" s="51"/>
      <c r="L68" s="51"/>
      <c r="Q68" s="49"/>
      <c r="Y68" s="50"/>
    </row>
    <row r="69" s="75" customFormat="1" ht="15">
      <c r="A69" s="53" t="str">
        <f t="shared" si="6"/>
        <v>mus:P69</v>
      </c>
      <c r="B69" t="s">
        <v>75</v>
      </c>
      <c r="C69" t="s">
        <v>25</v>
      </c>
      <c r="D69" s="52" t="s">
        <v>136</v>
      </c>
      <c r="E69" s="22" t="s">
        <v>169</v>
      </c>
      <c r="F69" s="54" t="s">
        <v>221</v>
      </c>
      <c r="I69" s="76"/>
      <c r="J69" s="60"/>
      <c r="K69" s="57" t="str">
        <f t="shared" si="7"/>
        <v>1</v>
      </c>
      <c r="L69" s="57" t="str">
        <f t="shared" si="8"/>
        <v>1</v>
      </c>
      <c r="M69" s="58" t="str">
        <f>IF(IFERROR(VLOOKUP($E69,Catalogue!$A$2:$A$40,1,0),0)&lt;&gt;0,"sh:Literal","sh:IRI")</f>
        <v>sh:Literal</v>
      </c>
      <c r="N69" s="77" t="str">
        <f t="shared" si="10"/>
        <v>xsd:string</v>
      </c>
      <c r="O69" s="58" t="str">
        <f t="shared" si="11"/>
        <v/>
      </c>
      <c r="P69" s="58"/>
      <c r="Q69" s="77" t="str">
        <f t="shared" si="5"/>
        <v/>
      </c>
      <c r="Y69" s="78"/>
    </row>
    <row r="70" s="47" customFormat="1" ht="15">
      <c r="A70" s="47" t="s">
        <v>226</v>
      </c>
      <c r="E70" s="47"/>
      <c r="F70" s="48"/>
      <c r="I70" s="49"/>
      <c r="J70" s="50"/>
      <c r="K70" s="51"/>
      <c r="L70" s="51"/>
      <c r="Q70" s="49"/>
      <c r="Y70" s="50"/>
    </row>
    <row r="71">
      <c r="A71" s="53" t="str">
        <f t="shared" si="6"/>
        <v>mus:P71</v>
      </c>
      <c r="B71" s="4" t="s">
        <v>76</v>
      </c>
      <c r="C71" t="s">
        <v>25</v>
      </c>
      <c r="D71" s="52" t="s">
        <v>136</v>
      </c>
      <c r="E71" s="22" t="s">
        <v>169</v>
      </c>
      <c r="F71" s="54" t="s">
        <v>221</v>
      </c>
      <c r="J71" s="60"/>
      <c r="K71" s="57" t="str">
        <f t="shared" si="7"/>
        <v>1</v>
      </c>
      <c r="L71" s="57" t="str">
        <f t="shared" si="8"/>
        <v>1</v>
      </c>
      <c r="M71" s="58" t="str">
        <f>IF(IFERROR(VLOOKUP($E71,Catalogue!$A$2:$A$40,1,0),0)&lt;&gt;0,"sh:Literal","sh:IRI")</f>
        <v>sh:Literal</v>
      </c>
      <c r="N71" s="77" t="str">
        <f t="shared" si="10"/>
        <v>xsd:string</v>
      </c>
      <c r="O71" s="58" t="str">
        <f t="shared" si="11"/>
        <v/>
      </c>
      <c r="P71" s="58"/>
      <c r="Q71" s="77" t="str">
        <f t="shared" si="5"/>
        <v/>
      </c>
    </row>
    <row r="72" s="47" customFormat="1" ht="15">
      <c r="A72" s="47" t="s">
        <v>227</v>
      </c>
      <c r="E72" s="47"/>
      <c r="F72" s="48"/>
      <c r="I72" s="49"/>
      <c r="J72" s="50"/>
      <c r="K72" s="51"/>
      <c r="L72" s="51"/>
      <c r="Q72" s="49"/>
      <c r="Y72" s="50"/>
    </row>
    <row r="73" s="75" customFormat="1" ht="15">
      <c r="A73" s="53" t="str">
        <f t="shared" si="6"/>
        <v>mus:P73</v>
      </c>
      <c r="B73" t="s">
        <v>77</v>
      </c>
      <c r="C73" t="s">
        <v>25</v>
      </c>
      <c r="D73" s="52" t="s">
        <v>136</v>
      </c>
      <c r="E73" s="22" t="s">
        <v>169</v>
      </c>
      <c r="F73" s="54" t="s">
        <v>173</v>
      </c>
      <c r="I73" s="76"/>
      <c r="J73" s="60"/>
      <c r="K73" s="57" t="str">
        <f t="shared" si="7"/>
        <v>1</v>
      </c>
      <c r="L73" s="57" t="str">
        <f t="shared" si="8"/>
        <v>1</v>
      </c>
      <c r="M73" s="58" t="str">
        <f>IF(IFERROR(VLOOKUP($E73,Catalogue!$A$2:$A$40,1,0),0)&lt;&gt;0,"sh:Literal","sh:IRI")</f>
        <v>sh:Literal</v>
      </c>
      <c r="N73" s="77" t="str">
        <f t="shared" si="10"/>
        <v>xsd:string</v>
      </c>
      <c r="O73" s="58" t="str">
        <f t="shared" si="11"/>
        <v/>
      </c>
      <c r="P73" s="58"/>
      <c r="Q73" s="77" t="str">
        <f t="shared" si="5"/>
        <v/>
      </c>
      <c r="Y73" s="78"/>
    </row>
    <row r="74" s="75" customFormat="1" ht="15">
      <c r="A74" s="53" t="str">
        <f t="shared" si="6"/>
        <v>mus:P74</v>
      </c>
      <c r="B74" t="s">
        <v>77</v>
      </c>
      <c r="C74" t="s">
        <v>228</v>
      </c>
      <c r="D74" s="52" t="s">
        <v>136</v>
      </c>
      <c r="F74" s="54" t="s">
        <v>229</v>
      </c>
      <c r="I74" s="76"/>
      <c r="J74" s="60"/>
      <c r="K74" s="57" t="str">
        <f t="shared" si="7"/>
        <v>1</v>
      </c>
      <c r="L74" s="57" t="str">
        <f t="shared" si="8"/>
        <v>1</v>
      </c>
      <c r="M74" s="58" t="str">
        <f>IF(IFERROR(VLOOKUP($E74,Catalogue!$A$2:$A$40,1,0),0)&lt;&gt;0,"sh:Literal","sh:IRI")</f>
        <v>sh:IRI</v>
      </c>
      <c r="N74" s="58" t="str">
        <f t="shared" si="10"/>
        <v/>
      </c>
      <c r="O74" s="58" t="str">
        <f t="shared" si="11"/>
        <v/>
      </c>
      <c r="P74" s="58"/>
      <c r="Q74" s="59" t="str">
        <f t="shared" ref="Q74:Q76" si="12">IF($M74&lt;&gt;"sh:IRI","",IF(IFERROR(SEARCH(",",$E74)-1,0)=0,"","1"))</f>
        <v/>
      </c>
      <c r="Y74" s="78"/>
    </row>
    <row r="75" s="47" customFormat="1" ht="15">
      <c r="A75" s="47" t="s">
        <v>230</v>
      </c>
      <c r="E75" s="47"/>
      <c r="F75" s="48"/>
      <c r="I75" s="49"/>
      <c r="J75" s="50"/>
      <c r="K75" s="51"/>
      <c r="L75" s="51"/>
      <c r="Q75" s="49"/>
      <c r="Y75" s="50"/>
    </row>
    <row r="76" s="64" customFormat="1">
      <c r="A76" s="65" t="str">
        <f t="shared" si="6"/>
        <v>mus:P76</v>
      </c>
      <c r="B76" s="64" t="s">
        <v>78</v>
      </c>
      <c r="C76" s="64" t="s">
        <v>231</v>
      </c>
      <c r="D76" s="52" t="s">
        <v>136</v>
      </c>
      <c r="E76" s="64" t="s">
        <v>232</v>
      </c>
      <c r="F76" s="54" t="s">
        <v>190</v>
      </c>
      <c r="G76" s="67"/>
      <c r="H76" s="67"/>
      <c r="I76" s="68"/>
      <c r="J76" s="60"/>
      <c r="K76" s="57" t="str">
        <f t="shared" si="7"/>
        <v>1</v>
      </c>
      <c r="L76" s="57" t="str">
        <f t="shared" si="8"/>
        <v>1</v>
      </c>
      <c r="M76" s="70" t="str">
        <f>IF(IFERROR(VLOOKUP($E76,Catalogue!$A$2:$A$40,1,0),0)&lt;&gt;0,"sh:Literal","sh:IRI")</f>
        <v>sh:Literal</v>
      </c>
      <c r="N76" s="79" t="str">
        <f t="shared" si="10"/>
        <v>xsd:gYear</v>
      </c>
      <c r="O76" s="58" t="str">
        <f t="shared" si="11"/>
        <v/>
      </c>
      <c r="P76" s="58"/>
      <c r="Q76" s="79" t="str">
        <f t="shared" si="12"/>
        <v/>
      </c>
      <c r="Y76" s="67"/>
    </row>
    <row r="77" s="47" customFormat="1" ht="15">
      <c r="A77" s="47" t="s">
        <v>233</v>
      </c>
      <c r="E77" s="47"/>
      <c r="F77" s="48"/>
      <c r="I77" s="49"/>
      <c r="J77" s="50"/>
      <c r="K77" s="51"/>
      <c r="L77" s="51"/>
      <c r="Q77" s="49"/>
      <c r="Y77" s="50"/>
    </row>
    <row r="78">
      <c r="A78" s="65"/>
      <c r="B78" s="74"/>
      <c r="D78" s="4" t="s">
        <v>172</v>
      </c>
      <c r="K78" s="57" t="str">
        <f t="shared" si="7"/>
        <v>1</v>
      </c>
      <c r="L78" s="57" t="str">
        <f t="shared" si="8"/>
        <v/>
      </c>
      <c r="M78" s="70" t="str">
        <f>IF(IFERROR(VLOOKUP($E78,Catalogue!$A$2:$A$40,1,0),0)&lt;&gt;0,"sh:Literal","sh:IRI")</f>
        <v>sh:IRI</v>
      </c>
      <c r="N78" s="79" t="str">
        <f t="shared" si="10"/>
        <v/>
      </c>
    </row>
    <row r="79" s="47" customFormat="1" ht="15">
      <c r="A79" s="47" t="s">
        <v>234</v>
      </c>
      <c r="E79" s="47"/>
      <c r="F79" s="48"/>
      <c r="I79" s="49"/>
      <c r="J79" s="50"/>
      <c r="K79" s="51"/>
      <c r="L79" s="51"/>
      <c r="Q79" s="49"/>
      <c r="Y79" s="50"/>
    </row>
    <row r="80">
      <c r="A80" s="65"/>
      <c r="B80" s="74"/>
      <c r="D80" s="4" t="s">
        <v>172</v>
      </c>
      <c r="K80" s="57" t="str">
        <f t="shared" si="7"/>
        <v>1</v>
      </c>
      <c r="L80" s="57" t="str">
        <f t="shared" si="8"/>
        <v/>
      </c>
      <c r="M80" s="70" t="str">
        <f>IF(IFERROR(VLOOKUP($E80,Catalogue!$A$2:$A$40,1,0),0)&lt;&gt;0,"sh:Literal","sh:IRI")</f>
        <v>sh:IRI</v>
      </c>
      <c r="N80" s="79" t="str">
        <f t="shared" si="10"/>
        <v/>
      </c>
    </row>
    <row r="81" s="47" customFormat="1" ht="15">
      <c r="A81" s="47" t="s">
        <v>235</v>
      </c>
      <c r="E81" s="47"/>
      <c r="F81" s="48"/>
      <c r="I81" s="49"/>
      <c r="J81" s="50"/>
      <c r="K81" s="51"/>
      <c r="L81" s="51"/>
      <c r="Q81" s="49"/>
      <c r="Y81" s="50"/>
    </row>
    <row r="82">
      <c r="A82" s="65"/>
      <c r="B82" s="74"/>
      <c r="D82" s="4" t="s">
        <v>172</v>
      </c>
      <c r="K82" s="57" t="str">
        <f t="shared" si="7"/>
        <v>1</v>
      </c>
      <c r="L82" s="57" t="str">
        <f t="shared" si="8"/>
        <v/>
      </c>
      <c r="M82" s="70" t="str">
        <f>IF(IFERROR(VLOOKUP($E82,Catalogue!$A$2:$A$40,1,0),0)&lt;&gt;0,"sh:Literal","sh:IRI")</f>
        <v>sh:IRI</v>
      </c>
      <c r="N82" s="79" t="str">
        <f t="shared" si="10"/>
        <v/>
      </c>
    </row>
  </sheetData>
  <mergeCells count="1">
    <mergeCell ref="B1:C1"/>
  </mergeCells>
  <hyperlinks>
    <hyperlink r:id="rId1" ref="B1"/>
    <hyperlink r:id="rId2" ref="F7"/>
    <hyperlink r:id="rId3" location="U90_foresees_creation_or_performance_mode" ref="F56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40" workbookViewId="0">
      <selection activeCell="A18" activeCellId="1" sqref="G28 A18"/>
    </sheetView>
  </sheetViews>
  <sheetFormatPr baseColWidth="10" defaultColWidth="10.76953125" defaultRowHeight="12.75"/>
  <cols>
    <col customWidth="1" min="1" max="1" width="18.86328125"/>
    <col customWidth="1" min="5" max="5" width="20.31640625"/>
  </cols>
  <sheetData>
    <row r="1">
      <c r="A1" s="80" t="s">
        <v>236</v>
      </c>
      <c r="E1" s="80" t="s">
        <v>237</v>
      </c>
    </row>
    <row r="2">
      <c r="A2" s="81" t="s">
        <v>238</v>
      </c>
      <c r="E2" t="s">
        <v>239</v>
      </c>
    </row>
    <row r="3">
      <c r="A3" s="81" t="s">
        <v>240</v>
      </c>
      <c r="E3" t="s">
        <v>241</v>
      </c>
    </row>
    <row r="4">
      <c r="A4" t="s">
        <v>242</v>
      </c>
      <c r="E4" t="s">
        <v>243</v>
      </c>
    </row>
    <row r="5">
      <c r="A5" t="s">
        <v>244</v>
      </c>
      <c r="E5" t="s">
        <v>245</v>
      </c>
    </row>
    <row r="6">
      <c r="A6" t="s">
        <v>246</v>
      </c>
      <c r="E6" t="s">
        <v>247</v>
      </c>
    </row>
    <row r="7">
      <c r="A7" t="s">
        <v>248</v>
      </c>
      <c r="E7" t="s">
        <v>249</v>
      </c>
    </row>
    <row r="8">
      <c r="A8" t="s">
        <v>250</v>
      </c>
      <c r="E8" t="s">
        <v>251</v>
      </c>
    </row>
    <row r="9">
      <c r="A9" t="s">
        <v>252</v>
      </c>
      <c r="E9" t="s">
        <v>253</v>
      </c>
    </row>
    <row r="10">
      <c r="A10" t="s">
        <v>254</v>
      </c>
      <c r="E10" t="s">
        <v>255</v>
      </c>
    </row>
    <row r="11">
      <c r="A11" t="s">
        <v>256</v>
      </c>
      <c r="E11" t="s">
        <v>257</v>
      </c>
    </row>
    <row r="12">
      <c r="A12" t="s">
        <v>258</v>
      </c>
      <c r="E12" t="s">
        <v>259</v>
      </c>
    </row>
    <row r="13">
      <c r="A13" t="s">
        <v>260</v>
      </c>
      <c r="E13" t="s">
        <v>261</v>
      </c>
    </row>
    <row r="14">
      <c r="A14" t="s">
        <v>262</v>
      </c>
      <c r="E14" t="s">
        <v>263</v>
      </c>
    </row>
    <row r="15">
      <c r="A15" t="s">
        <v>264</v>
      </c>
      <c r="E15" t="s">
        <v>265</v>
      </c>
    </row>
    <row r="16">
      <c r="A16" t="s">
        <v>266</v>
      </c>
      <c r="E16" t="s">
        <v>267</v>
      </c>
    </row>
    <row r="17">
      <c r="A17" t="s">
        <v>268</v>
      </c>
      <c r="E17" t="s">
        <v>269</v>
      </c>
    </row>
    <row r="18">
      <c r="A18" t="s">
        <v>199</v>
      </c>
      <c r="E18" t="s">
        <v>270</v>
      </c>
    </row>
    <row r="19">
      <c r="A19" t="s">
        <v>271</v>
      </c>
      <c r="E19" t="s">
        <v>272</v>
      </c>
    </row>
    <row r="20">
      <c r="A20" t="s">
        <v>273</v>
      </c>
      <c r="E20" t="s">
        <v>274</v>
      </c>
    </row>
    <row r="21">
      <c r="A21" t="s">
        <v>275</v>
      </c>
      <c r="E21" t="s">
        <v>276</v>
      </c>
    </row>
    <row r="22">
      <c r="A22" t="s">
        <v>277</v>
      </c>
      <c r="E22" t="s">
        <v>278</v>
      </c>
    </row>
    <row r="23">
      <c r="A23" t="s">
        <v>279</v>
      </c>
      <c r="E23" t="s">
        <v>280</v>
      </c>
    </row>
    <row r="24">
      <c r="A24" t="s">
        <v>281</v>
      </c>
      <c r="E24" t="s">
        <v>282</v>
      </c>
    </row>
    <row r="25">
      <c r="A25" t="s">
        <v>283</v>
      </c>
      <c r="E25" t="s">
        <v>284</v>
      </c>
    </row>
    <row r="26">
      <c r="A26" t="s">
        <v>285</v>
      </c>
      <c r="E26" t="s">
        <v>286</v>
      </c>
    </row>
    <row r="27">
      <c r="A27" t="s">
        <v>287</v>
      </c>
      <c r="E27" t="s">
        <v>288</v>
      </c>
    </row>
    <row r="28">
      <c r="A28" t="s">
        <v>289</v>
      </c>
      <c r="E28" t="s">
        <v>290</v>
      </c>
    </row>
    <row r="29">
      <c r="A29" t="s">
        <v>291</v>
      </c>
      <c r="E29" t="s">
        <v>292</v>
      </c>
    </row>
    <row r="30">
      <c r="A30" t="s">
        <v>169</v>
      </c>
      <c r="E30" t="s">
        <v>293</v>
      </c>
    </row>
    <row r="31">
      <c r="A31" t="s">
        <v>294</v>
      </c>
      <c r="E31" t="s">
        <v>295</v>
      </c>
    </row>
    <row r="32">
      <c r="A32" t="s">
        <v>296</v>
      </c>
      <c r="E32" t="s">
        <v>297</v>
      </c>
    </row>
    <row r="33">
      <c r="A33" t="s">
        <v>298</v>
      </c>
      <c r="E33" t="s">
        <v>299</v>
      </c>
    </row>
    <row r="34">
      <c r="A34" t="s">
        <v>300</v>
      </c>
      <c r="E34" t="s">
        <v>301</v>
      </c>
    </row>
    <row r="35">
      <c r="A35" t="s">
        <v>302</v>
      </c>
      <c r="E35" t="s">
        <v>303</v>
      </c>
    </row>
    <row r="36">
      <c r="A36" t="s">
        <v>304</v>
      </c>
      <c r="E36" t="s">
        <v>305</v>
      </c>
    </row>
    <row r="37">
      <c r="A37" t="s">
        <v>232</v>
      </c>
      <c r="E37" t="s">
        <v>306</v>
      </c>
    </row>
    <row r="38">
      <c r="E38" t="s">
        <v>307</v>
      </c>
    </row>
    <row r="39">
      <c r="E39" t="s">
        <v>308</v>
      </c>
    </row>
    <row r="40">
      <c r="E40" t="s">
        <v>309</v>
      </c>
    </row>
    <row r="41">
      <c r="E41" t="s">
        <v>310</v>
      </c>
    </row>
    <row r="42">
      <c r="E42" t="s">
        <v>311</v>
      </c>
    </row>
    <row r="43">
      <c r="E43" t="s">
        <v>312</v>
      </c>
    </row>
    <row r="44">
      <c r="E44" t="s">
        <v>313</v>
      </c>
    </row>
    <row r="45">
      <c r="E45" t="s">
        <v>314</v>
      </c>
    </row>
    <row r="46">
      <c r="E46" t="s">
        <v>315</v>
      </c>
    </row>
    <row r="47">
      <c r="E47" t="s">
        <v>316</v>
      </c>
    </row>
    <row r="48">
      <c r="E48" t="s">
        <v>317</v>
      </c>
    </row>
    <row r="49">
      <c r="E49" t="s">
        <v>318</v>
      </c>
    </row>
    <row r="50">
      <c r="E50" t="s">
        <v>319</v>
      </c>
    </row>
    <row r="51">
      <c r="E51" t="s">
        <v>320</v>
      </c>
    </row>
    <row r="52">
      <c r="E52" t="s">
        <v>321</v>
      </c>
    </row>
    <row r="53">
      <c r="E53" t="s">
        <v>322</v>
      </c>
    </row>
    <row r="54">
      <c r="E54" t="s">
        <v>323</v>
      </c>
    </row>
    <row r="55">
      <c r="E55" t="s">
        <v>324</v>
      </c>
    </row>
    <row r="56">
      <c r="E56" t="s">
        <v>325</v>
      </c>
    </row>
    <row r="57">
      <c r="E57" t="s">
        <v>326</v>
      </c>
    </row>
    <row r="58">
      <c r="E58" t="s">
        <v>327</v>
      </c>
    </row>
    <row r="59">
      <c r="E59" t="s">
        <v>328</v>
      </c>
    </row>
    <row r="60">
      <c r="E60" t="s">
        <v>329</v>
      </c>
    </row>
    <row r="61">
      <c r="E61" t="s">
        <v>330</v>
      </c>
    </row>
    <row r="62">
      <c r="E62" t="s">
        <v>331</v>
      </c>
    </row>
    <row r="63">
      <c r="E63" t="s">
        <v>332</v>
      </c>
    </row>
    <row r="64">
      <c r="E64" t="s">
        <v>333</v>
      </c>
    </row>
    <row r="65">
      <c r="E65" t="s">
        <v>334</v>
      </c>
    </row>
    <row r="66">
      <c r="E66" t="s">
        <v>335</v>
      </c>
    </row>
    <row r="67">
      <c r="E67" t="s">
        <v>336</v>
      </c>
    </row>
    <row r="68">
      <c r="E68" t="s">
        <v>337</v>
      </c>
    </row>
    <row r="69">
      <c r="E69" t="s">
        <v>338</v>
      </c>
    </row>
    <row r="70">
      <c r="E70" t="s">
        <v>339</v>
      </c>
    </row>
    <row r="71">
      <c r="E71" t="s">
        <v>340</v>
      </c>
    </row>
    <row r="72">
      <c r="E72" t="s">
        <v>341</v>
      </c>
    </row>
    <row r="73">
      <c r="E73" t="s">
        <v>342</v>
      </c>
    </row>
    <row r="74">
      <c r="E74" t="s">
        <v>343</v>
      </c>
    </row>
    <row r="75">
      <c r="E75" t="s">
        <v>344</v>
      </c>
    </row>
    <row r="76">
      <c r="E76" t="s">
        <v>345</v>
      </c>
    </row>
    <row r="77">
      <c r="E77" t="s">
        <v>346</v>
      </c>
    </row>
    <row r="78">
      <c r="E78" t="s">
        <v>347</v>
      </c>
    </row>
    <row r="79">
      <c r="E79" t="s">
        <v>348</v>
      </c>
    </row>
    <row r="80">
      <c r="E80" t="s">
        <v>349</v>
      </c>
    </row>
    <row r="81">
      <c r="E81" t="s">
        <v>350</v>
      </c>
    </row>
    <row r="82">
      <c r="E82" t="s">
        <v>351</v>
      </c>
    </row>
    <row r="83">
      <c r="E83" t="s">
        <v>352</v>
      </c>
    </row>
    <row r="84">
      <c r="E84" t="s">
        <v>353</v>
      </c>
    </row>
    <row r="85">
      <c r="E85" t="s">
        <v>354</v>
      </c>
    </row>
    <row r="86">
      <c r="E86" t="s">
        <v>355</v>
      </c>
    </row>
    <row r="87">
      <c r="E87" t="s">
        <v>356</v>
      </c>
    </row>
    <row r="88">
      <c r="E88" t="s">
        <v>357</v>
      </c>
    </row>
    <row r="89">
      <c r="E89" t="s">
        <v>358</v>
      </c>
    </row>
    <row r="90">
      <c r="E90" t="s">
        <v>359</v>
      </c>
    </row>
    <row r="91">
      <c r="E91" t="s">
        <v>360</v>
      </c>
    </row>
    <row r="92">
      <c r="E92" t="s">
        <v>361</v>
      </c>
    </row>
    <row r="93">
      <c r="E93" t="s">
        <v>362</v>
      </c>
    </row>
    <row r="94">
      <c r="E94" t="s">
        <v>363</v>
      </c>
    </row>
    <row r="95">
      <c r="E95" t="s">
        <v>364</v>
      </c>
    </row>
    <row r="96">
      <c r="E96" t="s">
        <v>365</v>
      </c>
    </row>
    <row r="97">
      <c r="E97" t="s">
        <v>366</v>
      </c>
    </row>
    <row r="98">
      <c r="E98" t="s">
        <v>367</v>
      </c>
    </row>
    <row r="99">
      <c r="E99" t="s">
        <v>368</v>
      </c>
    </row>
    <row r="100">
      <c r="E100" t="s">
        <v>369</v>
      </c>
    </row>
    <row r="101">
      <c r="E101" t="s">
        <v>370</v>
      </c>
    </row>
    <row r="102">
      <c r="E102" t="s">
        <v>371</v>
      </c>
    </row>
    <row r="103">
      <c r="E103" t="s">
        <v>372</v>
      </c>
    </row>
    <row r="104">
      <c r="E104" t="s">
        <v>373</v>
      </c>
    </row>
    <row r="105">
      <c r="E105" t="s">
        <v>374</v>
      </c>
    </row>
    <row r="106">
      <c r="E106" t="s">
        <v>375</v>
      </c>
    </row>
    <row r="107">
      <c r="E107" t="s">
        <v>376</v>
      </c>
    </row>
    <row r="108">
      <c r="E108" t="s">
        <v>377</v>
      </c>
    </row>
    <row r="109">
      <c r="E109" t="s">
        <v>378</v>
      </c>
    </row>
    <row r="110">
      <c r="E110" t="s">
        <v>379</v>
      </c>
    </row>
    <row r="111">
      <c r="E111" t="s">
        <v>380</v>
      </c>
    </row>
    <row r="112">
      <c r="E112" t="s">
        <v>381</v>
      </c>
    </row>
    <row r="113">
      <c r="E113" t="s">
        <v>382</v>
      </c>
    </row>
    <row r="114">
      <c r="E114" t="s">
        <v>383</v>
      </c>
    </row>
    <row r="115">
      <c r="E115" t="s">
        <v>384</v>
      </c>
    </row>
    <row r="116">
      <c r="E116" t="s">
        <v>385</v>
      </c>
    </row>
    <row r="117">
      <c r="E117" t="s">
        <v>386</v>
      </c>
    </row>
    <row r="118">
      <c r="E118" t="s">
        <v>387</v>
      </c>
    </row>
    <row r="119">
      <c r="E119" t="s">
        <v>388</v>
      </c>
    </row>
    <row r="120">
      <c r="E120" t="s">
        <v>389</v>
      </c>
    </row>
    <row r="121">
      <c r="E121" t="s">
        <v>390</v>
      </c>
    </row>
    <row r="122">
      <c r="E122" t="s">
        <v>391</v>
      </c>
    </row>
    <row r="123">
      <c r="E123" t="s">
        <v>392</v>
      </c>
    </row>
    <row r="124">
      <c r="E124" t="s">
        <v>393</v>
      </c>
    </row>
    <row r="125">
      <c r="E125" t="s">
        <v>394</v>
      </c>
    </row>
    <row r="126">
      <c r="E126" t="s">
        <v>395</v>
      </c>
    </row>
    <row r="127">
      <c r="E127" t="s">
        <v>396</v>
      </c>
    </row>
    <row r="128">
      <c r="E128" t="s">
        <v>397</v>
      </c>
    </row>
    <row r="129">
      <c r="E129" t="s">
        <v>398</v>
      </c>
    </row>
    <row r="130">
      <c r="E130" t="s">
        <v>399</v>
      </c>
    </row>
    <row r="131">
      <c r="E131" t="s">
        <v>400</v>
      </c>
    </row>
    <row r="132">
      <c r="E132" t="s">
        <v>401</v>
      </c>
    </row>
    <row r="133">
      <c r="E133" t="s">
        <v>402</v>
      </c>
    </row>
    <row r="134">
      <c r="E134" t="s">
        <v>403</v>
      </c>
    </row>
    <row r="135">
      <c r="E135" t="s">
        <v>404</v>
      </c>
    </row>
    <row r="136">
      <c r="E136" t="s">
        <v>405</v>
      </c>
    </row>
    <row r="137">
      <c r="E137" t="s">
        <v>406</v>
      </c>
    </row>
    <row r="138">
      <c r="E138" t="s">
        <v>407</v>
      </c>
    </row>
    <row r="139">
      <c r="E139" t="s">
        <v>408</v>
      </c>
    </row>
    <row r="140">
      <c r="E140" t="s">
        <v>409</v>
      </c>
    </row>
    <row r="141">
      <c r="E141" t="s">
        <v>410</v>
      </c>
    </row>
    <row r="142">
      <c r="E142" t="s">
        <v>411</v>
      </c>
    </row>
    <row r="143">
      <c r="E143" t="s">
        <v>412</v>
      </c>
    </row>
    <row r="144">
      <c r="E144" t="s">
        <v>413</v>
      </c>
    </row>
    <row r="145">
      <c r="E145" t="s">
        <v>414</v>
      </c>
    </row>
    <row r="146">
      <c r="E146" t="s">
        <v>415</v>
      </c>
    </row>
    <row r="147">
      <c r="E147" t="s">
        <v>416</v>
      </c>
    </row>
    <row r="148">
      <c r="E148" t="s">
        <v>417</v>
      </c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fr-FR</dc:language>
  <cp:revision>275</cp:revision>
  <dcterms:created xsi:type="dcterms:W3CDTF">2016-12-28T10:22:07Z</dcterms:created>
  <dcterms:modified xsi:type="dcterms:W3CDTF">2022-12-05T16:18:30Z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0x0101008CA02A89CE11044785B41DB7D4384776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