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43DBC4F-C5B7-4DF8-BCA0-5164842259C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1" i="1" l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<sst xmlns="http://schemas.openxmlformats.org/spreadsheetml/2006/main" count="263" uniqueCount="151">
  <si>
    <t>Sl No</t>
  </si>
  <si>
    <t>Date</t>
  </si>
  <si>
    <t>Quarter</t>
  </si>
  <si>
    <t>First Name</t>
  </si>
  <si>
    <t>Last Name</t>
  </si>
  <si>
    <t>Dept</t>
  </si>
  <si>
    <t>Region</t>
  </si>
  <si>
    <t>Individual Rating</t>
  </si>
  <si>
    <t>Organizational Performance Factor</t>
  </si>
  <si>
    <t>Base Salary</t>
  </si>
  <si>
    <t>Bonus</t>
  </si>
  <si>
    <t>Q1</t>
  </si>
  <si>
    <t>Kendell</t>
  </si>
  <si>
    <t>Larenson</t>
  </si>
  <si>
    <t>Human Resources</t>
  </si>
  <si>
    <t>Giustina</t>
  </si>
  <si>
    <t>Lehrmann</t>
  </si>
  <si>
    <t>Sales</t>
  </si>
  <si>
    <t>Reina</t>
  </si>
  <si>
    <t>Detoc</t>
  </si>
  <si>
    <t>Accounting</t>
  </si>
  <si>
    <t>Karina</t>
  </si>
  <si>
    <t>Klousner</t>
  </si>
  <si>
    <t>Services</t>
  </si>
  <si>
    <t>Jaimie</t>
  </si>
  <si>
    <t>Roset</t>
  </si>
  <si>
    <t>Engineering</t>
  </si>
  <si>
    <t>Gaelan</t>
  </si>
  <si>
    <t>Kaminski</t>
  </si>
  <si>
    <t>Uriah</t>
  </si>
  <si>
    <t>Souness</t>
  </si>
  <si>
    <t>Phaedra</t>
  </si>
  <si>
    <t>Sproston</t>
  </si>
  <si>
    <t>Niven</t>
  </si>
  <si>
    <t>Bullerwell</t>
  </si>
  <si>
    <t>Margo</t>
  </si>
  <si>
    <t>McAloren</t>
  </si>
  <si>
    <t>Saree</t>
  </si>
  <si>
    <t>Grzeskowski</t>
  </si>
  <si>
    <t>Support</t>
  </si>
  <si>
    <t>Godart</t>
  </si>
  <si>
    <t>Davidsohn</t>
  </si>
  <si>
    <t>Legal</t>
  </si>
  <si>
    <t>Adriena</t>
  </si>
  <si>
    <t>Antosik</t>
  </si>
  <si>
    <t>Product Management</t>
  </si>
  <si>
    <t>Kittie</t>
  </si>
  <si>
    <t>McAnulty</t>
  </si>
  <si>
    <t>Woodrow</t>
  </si>
  <si>
    <t>Lempertz</t>
  </si>
  <si>
    <t>Towny</t>
  </si>
  <si>
    <t>Reisin</t>
  </si>
  <si>
    <t>Malcolm</t>
  </si>
  <si>
    <t>Preshaw</t>
  </si>
  <si>
    <t>Training</t>
  </si>
  <si>
    <t>Ranee</t>
  </si>
  <si>
    <t>Ginnety</t>
  </si>
  <si>
    <t>Bald</t>
  </si>
  <si>
    <t>Lyddyard</t>
  </si>
  <si>
    <t>Krissy</t>
  </si>
  <si>
    <t>Vidler</t>
  </si>
  <si>
    <t>Arlene</t>
  </si>
  <si>
    <t>Bomb</t>
  </si>
  <si>
    <t>Paulo</t>
  </si>
  <si>
    <t>Ogdahl</t>
  </si>
  <si>
    <t>Ashley</t>
  </si>
  <si>
    <t>Brodeau</t>
  </si>
  <si>
    <t>Business Development</t>
  </si>
  <si>
    <t>Louis</t>
  </si>
  <si>
    <t>Kiddey</t>
  </si>
  <si>
    <t>Babita</t>
  </si>
  <si>
    <t>Boggers</t>
  </si>
  <si>
    <t>Saleem</t>
  </si>
  <si>
    <t>Caplan</t>
  </si>
  <si>
    <t>Geoffry</t>
  </si>
  <si>
    <t>Housaman</t>
  </si>
  <si>
    <t>Research and Development</t>
  </si>
  <si>
    <t>Rayshell</t>
  </si>
  <si>
    <t>Keeves</t>
  </si>
  <si>
    <t>Magda</t>
  </si>
  <si>
    <t>Crees</t>
  </si>
  <si>
    <t>Winnie</t>
  </si>
  <si>
    <t>Chancelier</t>
  </si>
  <si>
    <t>Clair</t>
  </si>
  <si>
    <t>Manass</t>
  </si>
  <si>
    <t>Beau</t>
  </si>
  <si>
    <t>McHugh</t>
  </si>
  <si>
    <t>Chancey</t>
  </si>
  <si>
    <t>Sedgman</t>
  </si>
  <si>
    <t>Beatriz</t>
  </si>
  <si>
    <t>Dickerline</t>
  </si>
  <si>
    <t>Darrell</t>
  </si>
  <si>
    <t>Durtnall</t>
  </si>
  <si>
    <t>Monro</t>
  </si>
  <si>
    <t>Kitchener</t>
  </si>
  <si>
    <t>Q2</t>
  </si>
  <si>
    <t>Baxy</t>
  </si>
  <si>
    <t>Lowseley</t>
  </si>
  <si>
    <t>Pedro</t>
  </si>
  <si>
    <t>Schutte</t>
  </si>
  <si>
    <t>Stanleigh</t>
  </si>
  <si>
    <t>Toby</t>
  </si>
  <si>
    <t>Hally</t>
  </si>
  <si>
    <t>Norcott</t>
  </si>
  <si>
    <t>Christiano</t>
  </si>
  <si>
    <t>Adamsson</t>
  </si>
  <si>
    <t>Marketing</t>
  </si>
  <si>
    <t>Elianore</t>
  </si>
  <si>
    <t>Drewry</t>
  </si>
  <si>
    <t>Ilsa</t>
  </si>
  <si>
    <t>McAlindon</t>
  </si>
  <si>
    <t>Barbra</t>
  </si>
  <si>
    <t>Karus</t>
  </si>
  <si>
    <t>Lamond</t>
  </si>
  <si>
    <t>Ruffey</t>
  </si>
  <si>
    <t>Elvina</t>
  </si>
  <si>
    <t>McGrann</t>
  </si>
  <si>
    <t>Cyndie</t>
  </si>
  <si>
    <t>Ashingden</t>
  </si>
  <si>
    <t>Eddie</t>
  </si>
  <si>
    <t>Blackster</t>
  </si>
  <si>
    <t>Ellis</t>
  </si>
  <si>
    <t>Lovatt</t>
  </si>
  <si>
    <t>John</t>
  </si>
  <si>
    <t>Stephen</t>
  </si>
  <si>
    <t>Employee ID</t>
  </si>
  <si>
    <t>Idaho</t>
  </si>
  <si>
    <t>Texas</t>
  </si>
  <si>
    <t>North Carolina</t>
  </si>
  <si>
    <t>Arkansas</t>
  </si>
  <si>
    <t>Oklahoma</t>
  </si>
  <si>
    <t>New Hampshire</t>
  </si>
  <si>
    <t>Nebraska</t>
  </si>
  <si>
    <t>Ohio</t>
  </si>
  <si>
    <t>California</t>
  </si>
  <si>
    <t>New York</t>
  </si>
  <si>
    <t>Florida</t>
  </si>
  <si>
    <t>Tennessee</t>
  </si>
  <si>
    <t>Pennsylvania</t>
  </si>
  <si>
    <t>Utah</t>
  </si>
  <si>
    <t>Missouri</t>
  </si>
  <si>
    <t>Georgia</t>
  </si>
  <si>
    <t>Delaware</t>
  </si>
  <si>
    <t>Kansas</t>
  </si>
  <si>
    <t>Nevada</t>
  </si>
  <si>
    <t>Iowa</t>
  </si>
  <si>
    <t>Maryland</t>
  </si>
  <si>
    <t>Alabama</t>
  </si>
  <si>
    <t>Minnesota</t>
  </si>
  <si>
    <t>Massachusetts</t>
  </si>
  <si>
    <t>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</si>
</sst>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wrapText="1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E1" workbookViewId="0">
      <selection activeCell="J8" sqref="J8"/>
    </sheetView>
  </sheetViews>
  <sheetFormatPr defaultRowHeight="15" x14ac:dyDescent="0.25"/>
  <cols>
    <col min="2" max="2" width="18.5703125" customWidth="1"/>
    <col min="3" max="3" width="11" customWidth="1"/>
    <col min="4" max="4" width="18.5703125" customWidth="1"/>
    <col min="5" max="5" width="21.85546875" customWidth="1"/>
    <col min="6" max="6" width="16.7109375" customWidth="1"/>
    <col min="7" max="7" width="20.28515625" customWidth="1"/>
    <col min="8" max="8" width="28.85546875" customWidth="1"/>
    <col min="9" max="9" width="18" customWidth="1"/>
    <col min="10" max="10" width="15" customWidth="1"/>
    <col min="11" max="11" width="19.7109375" customWidth="1"/>
    <col min="12" max="12" width="15.85546875" customWidth="1"/>
    <col min="13" max="13" width="14.42578125" customWidth="1"/>
  </cols>
  <sheetData>
    <row r="1" spans="1:13" ht="30" x14ac:dyDescent="0.25">
      <c r="A1" s="4" t="s">
        <v>0</v>
      </c>
      <c r="B1" s="4" t="s">
        <v>1</v>
      </c>
      <c r="C1" s="4" t="s">
        <v>2</v>
      </c>
      <c r="D1" s="4" t="s">
        <v>125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150</v>
      </c>
      <c r="J1" s="4" t="s">
        <v>7</v>
      </c>
      <c r="K1" s="4" t="s">
        <v>8</v>
      </c>
      <c r="L1" s="4" t="s">
        <v>9</v>
      </c>
      <c r="M1" s="4" t="s">
        <v>10</v>
      </c>
    </row>
    <row r="2" spans="1:13" x14ac:dyDescent="0.25">
      <c r="A2" s="5">
        <v>1</v>
      </c>
      <c r="B2" s="1">
        <v>43844</v>
      </c>
      <c r="C2" s="2" t="s">
        <v>11</v>
      </c>
      <c r="D2" s="6">
        <v>2242650</v>
      </c>
      <c r="E2" s="3" t="s">
        <v>12</v>
      </c>
      <c r="F2" s="3" t="s">
        <v>13</v>
      </c>
      <c r="G2" s="3" t="s">
        <v>14</v>
      </c>
      <c r="H2" t="s">
        <v>126</v>
      </c>
      <c r="I2" s="7">
        <v>83405</v>
      </c>
      <c r="J2">
        <v>4</v>
      </c>
      <c r="K2">
        <v>0.8</v>
      </c>
      <c r="L2">
        <v>85000</v>
      </c>
      <c r="M2">
        <f>(4*0.8*85000)/10</f>
        <v>27200</v>
      </c>
    </row>
    <row r="3" spans="1:13" x14ac:dyDescent="0.25">
      <c r="A3" s="5">
        <v>2</v>
      </c>
      <c r="B3" s="1">
        <v>43845</v>
      </c>
      <c r="C3" s="2" t="s">
        <v>11</v>
      </c>
      <c r="D3" s="6">
        <v>9944117</v>
      </c>
      <c r="E3" s="3" t="s">
        <v>15</v>
      </c>
      <c r="F3" s="3" t="s">
        <v>16</v>
      </c>
      <c r="G3" s="3" t="s">
        <v>17</v>
      </c>
      <c r="H3" t="s">
        <v>127</v>
      </c>
      <c r="I3" s="7">
        <v>78759</v>
      </c>
      <c r="J3">
        <v>5</v>
      </c>
      <c r="K3">
        <v>0.8</v>
      </c>
      <c r="L3">
        <v>79000</v>
      </c>
      <c r="M3">
        <f>(5*0.8*79000)/10</f>
        <v>31600</v>
      </c>
    </row>
    <row r="4" spans="1:13" x14ac:dyDescent="0.25">
      <c r="A4" s="5">
        <v>3</v>
      </c>
      <c r="B4" s="1">
        <v>43846</v>
      </c>
      <c r="C4" s="2" t="s">
        <v>11</v>
      </c>
      <c r="D4" s="6">
        <v>6011565</v>
      </c>
      <c r="E4" s="3" t="s">
        <v>18</v>
      </c>
      <c r="F4" s="3" t="s">
        <v>19</v>
      </c>
      <c r="G4" s="3" t="s">
        <v>20</v>
      </c>
      <c r="H4" t="s">
        <v>128</v>
      </c>
      <c r="I4" s="7">
        <v>28289</v>
      </c>
      <c r="J4">
        <v>3.5</v>
      </c>
      <c r="K4">
        <v>0.8</v>
      </c>
      <c r="L4">
        <v>60000</v>
      </c>
      <c r="M4">
        <f>(3.5*0.8*60000)/10</f>
        <v>16800.000000000004</v>
      </c>
    </row>
    <row r="5" spans="1:13" x14ac:dyDescent="0.25">
      <c r="A5" s="5">
        <v>4</v>
      </c>
      <c r="B5" s="1">
        <v>43847</v>
      </c>
      <c r="C5" s="2" t="s">
        <v>11</v>
      </c>
      <c r="D5" s="6">
        <v>4956956</v>
      </c>
      <c r="E5" s="3" t="s">
        <v>21</v>
      </c>
      <c r="F5" s="3" t="s">
        <v>22</v>
      </c>
      <c r="G5" s="3" t="s">
        <v>23</v>
      </c>
      <c r="H5" t="s">
        <v>129</v>
      </c>
      <c r="I5" s="7">
        <v>71914</v>
      </c>
      <c r="J5">
        <v>4</v>
      </c>
      <c r="K5">
        <v>0.8</v>
      </c>
      <c r="L5">
        <v>50000</v>
      </c>
      <c r="M5">
        <f>(4*0.8*50000)/10</f>
        <v>16000</v>
      </c>
    </row>
    <row r="6" spans="1:13" x14ac:dyDescent="0.25">
      <c r="A6" s="5">
        <v>5</v>
      </c>
      <c r="B6" s="1">
        <v>43848</v>
      </c>
      <c r="C6" s="2" t="s">
        <v>11</v>
      </c>
      <c r="D6" s="6">
        <v>6538664</v>
      </c>
      <c r="E6" s="3" t="s">
        <v>24</v>
      </c>
      <c r="F6" s="3" t="s">
        <v>25</v>
      </c>
      <c r="G6" s="3" t="s">
        <v>26</v>
      </c>
      <c r="H6" t="s">
        <v>130</v>
      </c>
      <c r="I6" s="7">
        <v>74156</v>
      </c>
      <c r="J6">
        <v>5</v>
      </c>
      <c r="K6">
        <v>0.8</v>
      </c>
      <c r="L6">
        <v>65000</v>
      </c>
      <c r="M6">
        <f>(5*0.8*65000)/10</f>
        <v>26000</v>
      </c>
    </row>
    <row r="7" spans="1:13" x14ac:dyDescent="0.25">
      <c r="A7" s="5">
        <v>6</v>
      </c>
      <c r="B7" s="1">
        <v>43849</v>
      </c>
      <c r="C7" s="2" t="s">
        <v>11</v>
      </c>
      <c r="D7" s="6">
        <v>1131990</v>
      </c>
      <c r="E7" s="3" t="s">
        <v>27</v>
      </c>
      <c r="F7" s="3" t="s">
        <v>28</v>
      </c>
      <c r="G7" s="3" t="s">
        <v>17</v>
      </c>
      <c r="H7" t="s">
        <v>131</v>
      </c>
      <c r="I7" s="7">
        <v>3804</v>
      </c>
      <c r="J7">
        <v>3</v>
      </c>
      <c r="K7">
        <v>0.8</v>
      </c>
      <c r="L7">
        <v>86000</v>
      </c>
      <c r="M7">
        <f>(3*0.8*86000)/10</f>
        <v>20640.000000000004</v>
      </c>
    </row>
    <row r="8" spans="1:13" x14ac:dyDescent="0.25">
      <c r="A8" s="5">
        <v>7</v>
      </c>
      <c r="B8" s="1">
        <v>43850</v>
      </c>
      <c r="C8" s="2" t="s">
        <v>11</v>
      </c>
      <c r="D8" s="6">
        <v>4703131</v>
      </c>
      <c r="E8" s="3" t="s">
        <v>29</v>
      </c>
      <c r="F8" s="3" t="s">
        <v>30</v>
      </c>
      <c r="G8" s="3" t="s">
        <v>23</v>
      </c>
      <c r="H8" t="s">
        <v>132</v>
      </c>
      <c r="I8" s="7">
        <v>68197</v>
      </c>
      <c r="J8">
        <v>2</v>
      </c>
      <c r="K8">
        <v>0.8</v>
      </c>
      <c r="L8">
        <v>90000</v>
      </c>
      <c r="M8">
        <f>(2*0.8*90000)/10</f>
        <v>14400</v>
      </c>
    </row>
    <row r="9" spans="1:13" x14ac:dyDescent="0.25">
      <c r="A9" s="5">
        <v>8</v>
      </c>
      <c r="B9" s="1">
        <v>43851</v>
      </c>
      <c r="C9" s="2" t="s">
        <v>11</v>
      </c>
      <c r="D9" s="6">
        <v>2315478</v>
      </c>
      <c r="E9" s="3" t="s">
        <v>31</v>
      </c>
      <c r="F9" s="3" t="s">
        <v>32</v>
      </c>
      <c r="G9" s="3" t="s">
        <v>17</v>
      </c>
      <c r="H9" t="s">
        <v>133</v>
      </c>
      <c r="I9" s="7">
        <v>44905</v>
      </c>
      <c r="J9">
        <v>4</v>
      </c>
      <c r="K9">
        <v>0.8</v>
      </c>
      <c r="L9">
        <v>76000</v>
      </c>
      <c r="M9">
        <f>(4*0.8*76000)/10</f>
        <v>24320</v>
      </c>
    </row>
    <row r="10" spans="1:13" x14ac:dyDescent="0.25">
      <c r="A10" s="5">
        <v>9</v>
      </c>
      <c r="B10" s="1">
        <v>43852</v>
      </c>
      <c r="C10" s="2" t="s">
        <v>11</v>
      </c>
      <c r="D10" s="6">
        <v>7169055</v>
      </c>
      <c r="E10" s="3" t="s">
        <v>33</v>
      </c>
      <c r="F10" s="3" t="s">
        <v>34</v>
      </c>
      <c r="G10" s="3" t="s">
        <v>17</v>
      </c>
      <c r="H10" t="s">
        <v>133</v>
      </c>
      <c r="I10" s="7">
        <v>44118</v>
      </c>
      <c r="J10">
        <v>5</v>
      </c>
      <c r="K10">
        <v>0.8</v>
      </c>
      <c r="L10">
        <v>65000</v>
      </c>
      <c r="M10">
        <f>(5*0.8*65000)/10</f>
        <v>26000</v>
      </c>
    </row>
    <row r="11" spans="1:13" x14ac:dyDescent="0.25">
      <c r="A11" s="5">
        <v>10</v>
      </c>
      <c r="B11" s="1">
        <v>43853</v>
      </c>
      <c r="C11" s="2" t="s">
        <v>11</v>
      </c>
      <c r="D11" s="6">
        <v>1466439</v>
      </c>
      <c r="E11" s="3" t="s">
        <v>35</v>
      </c>
      <c r="F11" s="3" t="s">
        <v>36</v>
      </c>
      <c r="G11" s="3" t="s">
        <v>23</v>
      </c>
      <c r="H11" t="s">
        <v>128</v>
      </c>
      <c r="I11" s="7">
        <v>28272</v>
      </c>
      <c r="J11">
        <v>3.5</v>
      </c>
      <c r="K11">
        <v>0.8</v>
      </c>
      <c r="L11">
        <v>100000</v>
      </c>
      <c r="M11">
        <f>(3.5*0.8*100000)/10</f>
        <v>28000</v>
      </c>
    </row>
    <row r="12" spans="1:13" x14ac:dyDescent="0.25">
      <c r="A12" s="5">
        <v>11</v>
      </c>
      <c r="B12" s="1">
        <v>43854</v>
      </c>
      <c r="C12" s="2" t="s">
        <v>11</v>
      </c>
      <c r="D12" s="6">
        <v>4792500</v>
      </c>
      <c r="E12" s="3" t="s">
        <v>37</v>
      </c>
      <c r="F12" s="3" t="s">
        <v>38</v>
      </c>
      <c r="G12" s="3" t="s">
        <v>39</v>
      </c>
      <c r="H12" t="s">
        <v>127</v>
      </c>
      <c r="I12" s="7">
        <v>75799</v>
      </c>
      <c r="J12">
        <v>3</v>
      </c>
      <c r="K12">
        <v>0.8</v>
      </c>
      <c r="L12">
        <v>70000</v>
      </c>
      <c r="M12">
        <f>(3*0.8*70000)/10</f>
        <v>16800.000000000004</v>
      </c>
    </row>
    <row r="13" spans="1:13" x14ac:dyDescent="0.25">
      <c r="A13" s="5">
        <v>12</v>
      </c>
      <c r="B13" s="1">
        <v>43855</v>
      </c>
      <c r="C13" s="2" t="s">
        <v>11</v>
      </c>
      <c r="D13" s="6">
        <v>7534564</v>
      </c>
      <c r="E13" s="3" t="s">
        <v>40</v>
      </c>
      <c r="F13" s="3" t="s">
        <v>41</v>
      </c>
      <c r="G13" s="3" t="s">
        <v>42</v>
      </c>
      <c r="H13" t="s">
        <v>134</v>
      </c>
      <c r="I13" s="7">
        <v>94237</v>
      </c>
      <c r="J13">
        <v>2.5</v>
      </c>
      <c r="K13">
        <v>0.8</v>
      </c>
      <c r="L13">
        <v>70000</v>
      </c>
      <c r="M13">
        <f>(2.5*0.8*70000)/10</f>
        <v>14000</v>
      </c>
    </row>
    <row r="14" spans="1:13" x14ac:dyDescent="0.25">
      <c r="A14" s="5">
        <v>13</v>
      </c>
      <c r="B14" s="1">
        <v>43856</v>
      </c>
      <c r="C14" s="2" t="s">
        <v>11</v>
      </c>
      <c r="D14" s="6">
        <v>2820321</v>
      </c>
      <c r="E14" s="3" t="s">
        <v>43</v>
      </c>
      <c r="F14" s="3" t="s">
        <v>44</v>
      </c>
      <c r="G14" s="3" t="s">
        <v>45</v>
      </c>
      <c r="H14" t="s">
        <v>127</v>
      </c>
      <c r="I14" s="7">
        <v>75074</v>
      </c>
      <c r="J14">
        <v>4</v>
      </c>
      <c r="K14">
        <v>0.8</v>
      </c>
      <c r="L14">
        <v>70000</v>
      </c>
      <c r="M14">
        <f>(4*0.8*70000)/10</f>
        <v>22400</v>
      </c>
    </row>
    <row r="15" spans="1:13" x14ac:dyDescent="0.25">
      <c r="A15" s="5">
        <v>14</v>
      </c>
      <c r="B15" s="1">
        <v>43857</v>
      </c>
      <c r="C15" s="2" t="s">
        <v>11</v>
      </c>
      <c r="D15" s="6">
        <v>3658796</v>
      </c>
      <c r="E15" s="3" t="s">
        <v>46</v>
      </c>
      <c r="F15" s="3" t="s">
        <v>47</v>
      </c>
      <c r="G15" s="3" t="s">
        <v>39</v>
      </c>
      <c r="H15" t="s">
        <v>135</v>
      </c>
      <c r="I15" s="7">
        <v>14624</v>
      </c>
      <c r="J15">
        <v>4</v>
      </c>
      <c r="K15">
        <v>0.8</v>
      </c>
      <c r="L15">
        <v>70000</v>
      </c>
      <c r="M15">
        <f>(4*0.8*70000)/10</f>
        <v>22400</v>
      </c>
    </row>
    <row r="16" spans="1:13" x14ac:dyDescent="0.25">
      <c r="A16" s="5">
        <v>15</v>
      </c>
      <c r="B16" s="1">
        <v>43858</v>
      </c>
      <c r="C16" s="2" t="s">
        <v>11</v>
      </c>
      <c r="D16" s="6">
        <v>3896579</v>
      </c>
      <c r="E16" s="3" t="s">
        <v>48</v>
      </c>
      <c r="F16" s="3" t="s">
        <v>49</v>
      </c>
      <c r="G16" s="3" t="s">
        <v>20</v>
      </c>
      <c r="H16" t="s">
        <v>136</v>
      </c>
      <c r="I16" s="7">
        <v>33345</v>
      </c>
      <c r="J16">
        <v>5</v>
      </c>
      <c r="K16">
        <v>0.8</v>
      </c>
      <c r="L16">
        <v>70000</v>
      </c>
      <c r="M16">
        <f>(5*0.8*70000)/10</f>
        <v>28000</v>
      </c>
    </row>
    <row r="17" spans="1:13" x14ac:dyDescent="0.25">
      <c r="A17" s="5">
        <v>16</v>
      </c>
      <c r="B17" s="1">
        <v>43859</v>
      </c>
      <c r="C17" s="2" t="s">
        <v>11</v>
      </c>
      <c r="D17" s="6">
        <v>6921353</v>
      </c>
      <c r="E17" s="3" t="s">
        <v>50</v>
      </c>
      <c r="F17" s="3" t="s">
        <v>51</v>
      </c>
      <c r="G17" s="3" t="s">
        <v>23</v>
      </c>
      <c r="H17" t="s">
        <v>137</v>
      </c>
      <c r="I17" s="7">
        <v>38109</v>
      </c>
      <c r="J17">
        <v>5</v>
      </c>
      <c r="K17">
        <v>0.8</v>
      </c>
      <c r="L17">
        <v>70000</v>
      </c>
      <c r="M17">
        <f>(5*0.8*70000)/10</f>
        <v>28000</v>
      </c>
    </row>
    <row r="18" spans="1:13" x14ac:dyDescent="0.25">
      <c r="A18" s="5">
        <v>17</v>
      </c>
      <c r="B18" s="1">
        <v>43881</v>
      </c>
      <c r="C18" s="2" t="s">
        <v>11</v>
      </c>
      <c r="D18" s="6">
        <v>5610381</v>
      </c>
      <c r="E18" s="3" t="s">
        <v>52</v>
      </c>
      <c r="F18" s="3" t="s">
        <v>53</v>
      </c>
      <c r="G18" s="3" t="s">
        <v>54</v>
      </c>
      <c r="H18" t="s">
        <v>132</v>
      </c>
      <c r="I18" s="7">
        <v>68583</v>
      </c>
      <c r="J18">
        <v>3.5</v>
      </c>
      <c r="K18">
        <v>0.8</v>
      </c>
      <c r="L18">
        <v>70000</v>
      </c>
      <c r="M18">
        <f>(3.5*0.8*70000)/10</f>
        <v>19600.000000000004</v>
      </c>
    </row>
    <row r="19" spans="1:13" x14ac:dyDescent="0.25">
      <c r="A19" s="5">
        <v>18</v>
      </c>
      <c r="B19" s="1">
        <v>43882</v>
      </c>
      <c r="C19" s="2" t="s">
        <v>11</v>
      </c>
      <c r="D19" s="6">
        <v>8932868</v>
      </c>
      <c r="E19" s="3" t="s">
        <v>55</v>
      </c>
      <c r="F19" s="3" t="s">
        <v>56</v>
      </c>
      <c r="G19" s="3" t="s">
        <v>14</v>
      </c>
      <c r="H19" t="s">
        <v>136</v>
      </c>
      <c r="I19" s="7">
        <v>34290</v>
      </c>
      <c r="J19">
        <v>3</v>
      </c>
      <c r="K19">
        <v>0.8</v>
      </c>
      <c r="L19">
        <v>80000</v>
      </c>
      <c r="M19">
        <f>(3*0.8*80000)/10</f>
        <v>19200.000000000004</v>
      </c>
    </row>
    <row r="20" spans="1:13" x14ac:dyDescent="0.25">
      <c r="A20" s="5">
        <v>19</v>
      </c>
      <c r="B20" s="1">
        <v>43883</v>
      </c>
      <c r="C20" s="2" t="s">
        <v>11</v>
      </c>
      <c r="D20" s="6">
        <v>8056819</v>
      </c>
      <c r="E20" s="3" t="s">
        <v>57</v>
      </c>
      <c r="F20" s="3" t="s">
        <v>58</v>
      </c>
      <c r="G20" s="3" t="s">
        <v>39</v>
      </c>
      <c r="H20" t="s">
        <v>135</v>
      </c>
      <c r="I20" s="7">
        <v>11241</v>
      </c>
      <c r="J20">
        <v>2.5</v>
      </c>
      <c r="K20">
        <v>0.8</v>
      </c>
      <c r="L20">
        <v>55000</v>
      </c>
      <c r="M20">
        <f>(2.5*0.8*55000)/10</f>
        <v>11000</v>
      </c>
    </row>
    <row r="21" spans="1:13" x14ac:dyDescent="0.25">
      <c r="A21" s="5">
        <v>20</v>
      </c>
      <c r="B21" s="1">
        <v>43884</v>
      </c>
      <c r="C21" s="2" t="s">
        <v>11</v>
      </c>
      <c r="D21" s="6">
        <v>3098945</v>
      </c>
      <c r="E21" s="3" t="s">
        <v>59</v>
      </c>
      <c r="F21" s="3" t="s">
        <v>60</v>
      </c>
      <c r="G21" s="3" t="s">
        <v>17</v>
      </c>
      <c r="H21" t="s">
        <v>134</v>
      </c>
      <c r="I21" s="7">
        <v>92725</v>
      </c>
      <c r="J21">
        <v>3</v>
      </c>
      <c r="K21">
        <v>0.8</v>
      </c>
      <c r="L21">
        <v>80000</v>
      </c>
      <c r="M21">
        <f>(3*0.8*80000)/10</f>
        <v>19200.000000000004</v>
      </c>
    </row>
    <row r="22" spans="1:13" x14ac:dyDescent="0.25">
      <c r="A22" s="5">
        <v>21</v>
      </c>
      <c r="B22" s="1">
        <v>43885</v>
      </c>
      <c r="C22" s="2" t="s">
        <v>11</v>
      </c>
      <c r="D22" s="6">
        <v>8432971</v>
      </c>
      <c r="E22" s="3" t="s">
        <v>61</v>
      </c>
      <c r="F22" s="3" t="s">
        <v>62</v>
      </c>
      <c r="G22" s="3" t="s">
        <v>54</v>
      </c>
      <c r="H22" t="s">
        <v>138</v>
      </c>
      <c r="I22" s="7">
        <v>15261</v>
      </c>
      <c r="J22">
        <v>4</v>
      </c>
      <c r="K22">
        <v>0.8</v>
      </c>
      <c r="L22">
        <v>80000</v>
      </c>
      <c r="M22">
        <f>(4*0.8*80000)/10</f>
        <v>25600</v>
      </c>
    </row>
    <row r="23" spans="1:13" x14ac:dyDescent="0.25">
      <c r="A23" s="5">
        <v>22</v>
      </c>
      <c r="B23" s="1">
        <v>43886</v>
      </c>
      <c r="C23" s="2" t="s">
        <v>11</v>
      </c>
      <c r="D23" s="6">
        <v>5124879</v>
      </c>
      <c r="E23" s="3" t="s">
        <v>63</v>
      </c>
      <c r="F23" s="3" t="s">
        <v>64</v>
      </c>
      <c r="G23" s="3" t="s">
        <v>45</v>
      </c>
      <c r="H23" t="s">
        <v>139</v>
      </c>
      <c r="I23" s="7">
        <v>84152</v>
      </c>
      <c r="J23">
        <v>3.5</v>
      </c>
      <c r="K23">
        <v>0.8</v>
      </c>
      <c r="L23">
        <v>60000</v>
      </c>
      <c r="M23">
        <f>(3.5*0.8*60000)/10</f>
        <v>16800.000000000004</v>
      </c>
    </row>
    <row r="24" spans="1:13" x14ac:dyDescent="0.25">
      <c r="A24" s="5">
        <v>23</v>
      </c>
      <c r="B24" s="1">
        <v>43887</v>
      </c>
      <c r="C24" s="2" t="s">
        <v>11</v>
      </c>
      <c r="D24" s="6">
        <v>1298867</v>
      </c>
      <c r="E24" s="3" t="s">
        <v>65</v>
      </c>
      <c r="F24" s="3" t="s">
        <v>66</v>
      </c>
      <c r="G24" s="3" t="s">
        <v>67</v>
      </c>
      <c r="H24" t="s">
        <v>140</v>
      </c>
      <c r="I24" s="7">
        <v>65898</v>
      </c>
      <c r="J24">
        <v>4</v>
      </c>
      <c r="K24">
        <v>0.8</v>
      </c>
      <c r="L24">
        <v>80000</v>
      </c>
      <c r="M24">
        <f>(4*0.8*80000)/10</f>
        <v>25600</v>
      </c>
    </row>
    <row r="25" spans="1:13" x14ac:dyDescent="0.25">
      <c r="A25" s="5">
        <v>24</v>
      </c>
      <c r="B25" s="1">
        <v>43888</v>
      </c>
      <c r="C25" s="2" t="s">
        <v>11</v>
      </c>
      <c r="D25" s="6">
        <v>8108931</v>
      </c>
      <c r="E25" s="3" t="s">
        <v>68</v>
      </c>
      <c r="F25" s="3" t="s">
        <v>69</v>
      </c>
      <c r="G25" s="3" t="s">
        <v>26</v>
      </c>
      <c r="H25" t="s">
        <v>141</v>
      </c>
      <c r="I25" s="7">
        <v>31422</v>
      </c>
      <c r="J25">
        <v>4</v>
      </c>
      <c r="K25">
        <v>0.8</v>
      </c>
      <c r="L25">
        <v>80000</v>
      </c>
      <c r="M25">
        <f>(4*0.8*80000)/10</f>
        <v>25600</v>
      </c>
    </row>
    <row r="26" spans="1:13" x14ac:dyDescent="0.25">
      <c r="A26" s="5">
        <v>25</v>
      </c>
      <c r="B26" s="1">
        <v>43889</v>
      </c>
      <c r="C26" s="2" t="s">
        <v>11</v>
      </c>
      <c r="D26" s="6">
        <v>3237682</v>
      </c>
      <c r="E26" s="3" t="s">
        <v>70</v>
      </c>
      <c r="F26" s="3" t="s">
        <v>71</v>
      </c>
      <c r="G26" s="3" t="s">
        <v>26</v>
      </c>
      <c r="H26" t="s">
        <v>142</v>
      </c>
      <c r="I26" s="7">
        <v>19805</v>
      </c>
      <c r="J26">
        <v>5</v>
      </c>
      <c r="K26">
        <v>0.8</v>
      </c>
      <c r="L26">
        <v>80000</v>
      </c>
      <c r="M26">
        <f>(5*0.8*80000)/10</f>
        <v>32000</v>
      </c>
    </row>
    <row r="27" spans="1:13" x14ac:dyDescent="0.25">
      <c r="A27" s="5">
        <v>26</v>
      </c>
      <c r="B27" s="1">
        <v>43910</v>
      </c>
      <c r="C27" s="2" t="s">
        <v>11</v>
      </c>
      <c r="D27" s="6">
        <v>1099208</v>
      </c>
      <c r="E27" s="3" t="s">
        <v>72</v>
      </c>
      <c r="F27" s="3" t="s">
        <v>73</v>
      </c>
      <c r="G27" s="3" t="s">
        <v>67</v>
      </c>
      <c r="H27" t="s">
        <v>135</v>
      </c>
      <c r="I27" s="7">
        <v>10131</v>
      </c>
      <c r="J27">
        <v>5</v>
      </c>
      <c r="K27">
        <v>0.8</v>
      </c>
      <c r="L27">
        <v>80000</v>
      </c>
      <c r="M27">
        <f>(5*0.8*80000)/10</f>
        <v>32000</v>
      </c>
    </row>
    <row r="28" spans="1:13" x14ac:dyDescent="0.25">
      <c r="A28" s="5">
        <v>27</v>
      </c>
      <c r="B28" s="1">
        <v>43911</v>
      </c>
      <c r="C28" s="2" t="s">
        <v>11</v>
      </c>
      <c r="D28" s="6">
        <v>8608687</v>
      </c>
      <c r="E28" s="3" t="s">
        <v>74</v>
      </c>
      <c r="F28" s="3" t="s">
        <v>75</v>
      </c>
      <c r="G28" s="3" t="s">
        <v>76</v>
      </c>
      <c r="H28" t="s">
        <v>127</v>
      </c>
      <c r="I28" s="7">
        <v>76544</v>
      </c>
      <c r="J28">
        <v>3.5</v>
      </c>
      <c r="K28">
        <v>0.8</v>
      </c>
      <c r="L28">
        <v>80000</v>
      </c>
      <c r="M28">
        <f>(3.5*0.8*80000)/10</f>
        <v>22400.000000000004</v>
      </c>
    </row>
    <row r="29" spans="1:13" x14ac:dyDescent="0.25">
      <c r="A29" s="5">
        <v>28</v>
      </c>
      <c r="B29" s="1">
        <v>43912</v>
      </c>
      <c r="C29" s="2" t="s">
        <v>11</v>
      </c>
      <c r="D29" s="6">
        <v>3548685</v>
      </c>
      <c r="E29" s="3" t="s">
        <v>77</v>
      </c>
      <c r="F29" s="3" t="s">
        <v>78</v>
      </c>
      <c r="G29" s="3" t="s">
        <v>67</v>
      </c>
      <c r="H29" t="s">
        <v>136</v>
      </c>
      <c r="I29" s="7">
        <v>33064</v>
      </c>
      <c r="J29">
        <v>3.5</v>
      </c>
      <c r="K29">
        <v>0.8</v>
      </c>
      <c r="L29">
        <v>80000</v>
      </c>
      <c r="M29">
        <f>(3.5*0.8*80000)/10</f>
        <v>22400.000000000004</v>
      </c>
    </row>
    <row r="30" spans="1:13" x14ac:dyDescent="0.25">
      <c r="A30" s="5">
        <v>29</v>
      </c>
      <c r="B30" s="1">
        <v>43913</v>
      </c>
      <c r="C30" s="2" t="s">
        <v>11</v>
      </c>
      <c r="D30" s="6">
        <v>7295386</v>
      </c>
      <c r="E30" s="3" t="s">
        <v>79</v>
      </c>
      <c r="F30" s="3" t="s">
        <v>80</v>
      </c>
      <c r="G30" s="3" t="s">
        <v>14</v>
      </c>
      <c r="H30" t="s">
        <v>134</v>
      </c>
      <c r="I30" s="7">
        <v>92170</v>
      </c>
      <c r="J30">
        <v>3</v>
      </c>
      <c r="K30">
        <v>0.8</v>
      </c>
      <c r="L30">
        <v>80000</v>
      </c>
      <c r="M30">
        <f>(3*0.8*80000)/10</f>
        <v>19200.000000000004</v>
      </c>
    </row>
    <row r="31" spans="1:13" x14ac:dyDescent="0.25">
      <c r="A31" s="5">
        <v>30</v>
      </c>
      <c r="B31" s="1">
        <v>43914</v>
      </c>
      <c r="C31" s="2" t="s">
        <v>11</v>
      </c>
      <c r="D31" s="6">
        <v>8691060</v>
      </c>
      <c r="E31" s="3" t="s">
        <v>81</v>
      </c>
      <c r="F31" s="3" t="s">
        <v>82</v>
      </c>
      <c r="G31" s="3" t="s">
        <v>20</v>
      </c>
      <c r="H31" t="s">
        <v>130</v>
      </c>
      <c r="I31" s="7">
        <v>74133</v>
      </c>
      <c r="J31">
        <v>2.5</v>
      </c>
      <c r="K31">
        <v>0.8</v>
      </c>
      <c r="L31">
        <v>80000</v>
      </c>
      <c r="M31">
        <f>(2.5*0.8*80000)/10</f>
        <v>16000</v>
      </c>
    </row>
    <row r="32" spans="1:13" x14ac:dyDescent="0.25">
      <c r="A32" s="5">
        <v>31</v>
      </c>
      <c r="B32" s="1">
        <v>43915</v>
      </c>
      <c r="C32" s="2" t="s">
        <v>11</v>
      </c>
      <c r="D32" s="6">
        <v>1294658</v>
      </c>
      <c r="E32" s="3" t="s">
        <v>83</v>
      </c>
      <c r="F32" s="3" t="s">
        <v>84</v>
      </c>
      <c r="G32" s="3" t="s">
        <v>39</v>
      </c>
      <c r="H32" t="s">
        <v>136</v>
      </c>
      <c r="I32" s="7">
        <v>33811</v>
      </c>
      <c r="J32">
        <v>4</v>
      </c>
      <c r="K32">
        <v>0.8</v>
      </c>
      <c r="L32">
        <v>67000</v>
      </c>
      <c r="M32">
        <f>(4*0.8*67000)/10</f>
        <v>21440</v>
      </c>
    </row>
    <row r="33" spans="1:13" x14ac:dyDescent="0.25">
      <c r="A33" s="5">
        <v>32</v>
      </c>
      <c r="B33" s="1">
        <v>43916</v>
      </c>
      <c r="C33" s="2" t="s">
        <v>11</v>
      </c>
      <c r="D33" s="6">
        <v>8896781</v>
      </c>
      <c r="E33" s="3" t="s">
        <v>85</v>
      </c>
      <c r="F33" s="3" t="s">
        <v>86</v>
      </c>
      <c r="G33" s="3" t="s">
        <v>54</v>
      </c>
      <c r="H33" t="s">
        <v>136</v>
      </c>
      <c r="I33" s="7">
        <v>32868</v>
      </c>
      <c r="J33">
        <v>4</v>
      </c>
      <c r="K33">
        <v>0.8</v>
      </c>
      <c r="L33">
        <v>67000</v>
      </c>
      <c r="M33">
        <f>(4*0.8*67000)/10</f>
        <v>21440</v>
      </c>
    </row>
    <row r="34" spans="1:13" x14ac:dyDescent="0.25">
      <c r="A34" s="5">
        <v>33</v>
      </c>
      <c r="B34" s="1">
        <v>43917</v>
      </c>
      <c r="C34" s="2" t="s">
        <v>11</v>
      </c>
      <c r="D34" s="6">
        <v>5722232</v>
      </c>
      <c r="E34" s="3" t="s">
        <v>87</v>
      </c>
      <c r="F34" s="3" t="s">
        <v>88</v>
      </c>
      <c r="G34" s="3" t="s">
        <v>45</v>
      </c>
      <c r="H34" t="s">
        <v>127</v>
      </c>
      <c r="I34" s="7">
        <v>78769</v>
      </c>
      <c r="J34">
        <v>4</v>
      </c>
      <c r="K34">
        <v>0.8</v>
      </c>
      <c r="L34">
        <v>67000</v>
      </c>
      <c r="M34">
        <f>(4*0.8*67000)/10</f>
        <v>21440</v>
      </c>
    </row>
    <row r="35" spans="1:13" x14ac:dyDescent="0.25">
      <c r="A35" s="5">
        <v>34</v>
      </c>
      <c r="B35" s="1">
        <v>43918</v>
      </c>
      <c r="C35" s="2" t="s">
        <v>11</v>
      </c>
      <c r="D35" s="6">
        <v>6546156</v>
      </c>
      <c r="E35" s="3" t="s">
        <v>89</v>
      </c>
      <c r="F35" s="3" t="s">
        <v>90</v>
      </c>
      <c r="G35" s="3" t="s">
        <v>39</v>
      </c>
      <c r="H35" t="s">
        <v>135</v>
      </c>
      <c r="I35" s="7">
        <v>10009</v>
      </c>
      <c r="J35">
        <v>4</v>
      </c>
      <c r="K35">
        <v>0.8</v>
      </c>
      <c r="L35">
        <v>67000</v>
      </c>
      <c r="M35">
        <f>(4*0.8*67000)/10</f>
        <v>21440</v>
      </c>
    </row>
    <row r="36" spans="1:13" x14ac:dyDescent="0.25">
      <c r="A36" s="5">
        <v>35</v>
      </c>
      <c r="B36" s="1">
        <v>43919</v>
      </c>
      <c r="C36" s="2" t="s">
        <v>11</v>
      </c>
      <c r="D36" s="6">
        <v>8257518</v>
      </c>
      <c r="E36" s="3" t="s">
        <v>91</v>
      </c>
      <c r="F36" s="3" t="s">
        <v>92</v>
      </c>
      <c r="G36" s="3" t="s">
        <v>17</v>
      </c>
      <c r="H36" t="s">
        <v>128</v>
      </c>
      <c r="I36" s="7">
        <v>27635</v>
      </c>
      <c r="J36">
        <v>5</v>
      </c>
      <c r="K36">
        <v>0.8</v>
      </c>
      <c r="L36">
        <v>67000</v>
      </c>
      <c r="M36">
        <f t="shared" ref="M36:M41" si="0">(5*0.8*67000)/10</f>
        <v>26800</v>
      </c>
    </row>
    <row r="37" spans="1:13" x14ac:dyDescent="0.25">
      <c r="A37" s="5">
        <v>36</v>
      </c>
      <c r="B37" s="1">
        <v>43920</v>
      </c>
      <c r="C37" s="2" t="s">
        <v>11</v>
      </c>
      <c r="D37" s="6">
        <v>5335346</v>
      </c>
      <c r="E37" s="3" t="s">
        <v>93</v>
      </c>
      <c r="F37" s="3" t="s">
        <v>94</v>
      </c>
      <c r="G37" s="3" t="s">
        <v>26</v>
      </c>
      <c r="H37" t="s">
        <v>143</v>
      </c>
      <c r="I37" s="7">
        <v>67230</v>
      </c>
      <c r="J37">
        <v>5</v>
      </c>
      <c r="K37">
        <v>0.8</v>
      </c>
      <c r="L37">
        <v>67000</v>
      </c>
      <c r="M37">
        <f t="shared" si="0"/>
        <v>26800</v>
      </c>
    </row>
    <row r="38" spans="1:13" x14ac:dyDescent="0.25">
      <c r="A38" s="5">
        <v>37</v>
      </c>
      <c r="B38" s="1">
        <v>43933</v>
      </c>
      <c r="C38" s="2" t="s">
        <v>95</v>
      </c>
      <c r="D38" s="6">
        <v>1643816</v>
      </c>
      <c r="E38" s="3" t="s">
        <v>96</v>
      </c>
      <c r="F38" s="3" t="s">
        <v>97</v>
      </c>
      <c r="G38" s="3" t="s">
        <v>45</v>
      </c>
      <c r="H38" t="s">
        <v>138</v>
      </c>
      <c r="I38" s="7">
        <v>16565</v>
      </c>
      <c r="J38">
        <v>5</v>
      </c>
      <c r="K38">
        <v>0.8</v>
      </c>
      <c r="L38">
        <v>67000</v>
      </c>
      <c r="M38">
        <f t="shared" si="0"/>
        <v>26800</v>
      </c>
    </row>
    <row r="39" spans="1:13" x14ac:dyDescent="0.25">
      <c r="A39" s="5">
        <v>38</v>
      </c>
      <c r="B39" s="1">
        <v>43934</v>
      </c>
      <c r="C39" s="2" t="s">
        <v>95</v>
      </c>
      <c r="D39" s="6">
        <v>9058059</v>
      </c>
      <c r="E39" s="3" t="s">
        <v>98</v>
      </c>
      <c r="F39" s="3" t="s">
        <v>99</v>
      </c>
      <c r="G39" s="3" t="s">
        <v>54</v>
      </c>
      <c r="H39" t="s">
        <v>144</v>
      </c>
      <c r="I39" s="7">
        <v>89178</v>
      </c>
      <c r="J39">
        <v>5</v>
      </c>
      <c r="K39">
        <v>0.8</v>
      </c>
      <c r="L39">
        <v>67000</v>
      </c>
      <c r="M39">
        <f t="shared" si="0"/>
        <v>26800</v>
      </c>
    </row>
    <row r="40" spans="1:13" x14ac:dyDescent="0.25">
      <c r="A40" s="5">
        <v>39</v>
      </c>
      <c r="B40" s="1">
        <v>43935</v>
      </c>
      <c r="C40" s="2" t="s">
        <v>95</v>
      </c>
      <c r="D40" s="6">
        <v>2026253</v>
      </c>
      <c r="E40" s="3" t="s">
        <v>100</v>
      </c>
      <c r="F40" s="3" t="s">
        <v>101</v>
      </c>
      <c r="G40" s="3" t="s">
        <v>45</v>
      </c>
      <c r="H40" t="s">
        <v>130</v>
      </c>
      <c r="I40" s="7">
        <v>73119</v>
      </c>
      <c r="J40">
        <v>5</v>
      </c>
      <c r="K40">
        <v>0.8</v>
      </c>
      <c r="L40">
        <v>67000</v>
      </c>
      <c r="M40">
        <f t="shared" si="0"/>
        <v>26800</v>
      </c>
    </row>
    <row r="41" spans="1:13" x14ac:dyDescent="0.25">
      <c r="A41" s="5">
        <v>40</v>
      </c>
      <c r="B41" s="1">
        <v>43936</v>
      </c>
      <c r="C41" s="2" t="s">
        <v>95</v>
      </c>
      <c r="D41" s="6">
        <v>4368638</v>
      </c>
      <c r="E41" s="3" t="s">
        <v>102</v>
      </c>
      <c r="F41" s="3" t="s">
        <v>103</v>
      </c>
      <c r="G41" s="3" t="s">
        <v>67</v>
      </c>
      <c r="H41" t="s">
        <v>145</v>
      </c>
      <c r="I41" s="7">
        <v>50981</v>
      </c>
      <c r="J41">
        <v>5</v>
      </c>
      <c r="K41">
        <v>0.8</v>
      </c>
      <c r="L41">
        <v>67000</v>
      </c>
      <c r="M41">
        <f t="shared" si="0"/>
        <v>26800</v>
      </c>
    </row>
    <row r="42" spans="1:13" x14ac:dyDescent="0.25">
      <c r="A42" s="5">
        <v>41</v>
      </c>
      <c r="B42" s="1">
        <v>43937</v>
      </c>
      <c r="C42" s="2" t="s">
        <v>95</v>
      </c>
      <c r="D42" s="6">
        <v>1323942</v>
      </c>
      <c r="E42" s="3" t="s">
        <v>104</v>
      </c>
      <c r="F42" s="3" t="s">
        <v>105</v>
      </c>
      <c r="G42" s="3" t="s">
        <v>106</v>
      </c>
      <c r="H42" t="s">
        <v>127</v>
      </c>
      <c r="I42" s="7">
        <v>76905</v>
      </c>
      <c r="J42">
        <v>3.5</v>
      </c>
      <c r="K42">
        <v>0.8</v>
      </c>
      <c r="L42">
        <v>67000</v>
      </c>
      <c r="M42">
        <f>(3.5*0.8*67000)/10</f>
        <v>18760.000000000004</v>
      </c>
    </row>
    <row r="43" spans="1:13" x14ac:dyDescent="0.25">
      <c r="A43" s="5">
        <v>42</v>
      </c>
      <c r="B43" s="1">
        <v>43938</v>
      </c>
      <c r="C43" s="2" t="s">
        <v>95</v>
      </c>
      <c r="D43" s="6">
        <v>1660458</v>
      </c>
      <c r="E43" s="3" t="s">
        <v>107</v>
      </c>
      <c r="F43" s="3" t="s">
        <v>108</v>
      </c>
      <c r="G43" s="3" t="s">
        <v>106</v>
      </c>
      <c r="H43" t="s">
        <v>133</v>
      </c>
      <c r="I43" s="7">
        <v>44111</v>
      </c>
      <c r="J43">
        <v>3.5</v>
      </c>
      <c r="K43">
        <v>0.8</v>
      </c>
      <c r="L43">
        <v>67000</v>
      </c>
      <c r="M43">
        <f>(3.5*0.8*67000)/10</f>
        <v>18760.000000000004</v>
      </c>
    </row>
    <row r="44" spans="1:13" x14ac:dyDescent="0.25">
      <c r="A44" s="5">
        <v>43</v>
      </c>
      <c r="B44" s="1">
        <v>43939</v>
      </c>
      <c r="C44" s="2" t="s">
        <v>95</v>
      </c>
      <c r="D44" s="6">
        <v>9906044</v>
      </c>
      <c r="E44" s="3" t="s">
        <v>109</v>
      </c>
      <c r="F44" s="3" t="s">
        <v>110</v>
      </c>
      <c r="G44" s="3" t="s">
        <v>76</v>
      </c>
      <c r="H44" t="s">
        <v>140</v>
      </c>
      <c r="I44" s="7">
        <v>64144</v>
      </c>
      <c r="J44">
        <v>3.5</v>
      </c>
      <c r="K44">
        <v>0.8</v>
      </c>
      <c r="L44">
        <v>67000</v>
      </c>
      <c r="M44">
        <f>(3.5*0.8*67000)/10</f>
        <v>18760.000000000004</v>
      </c>
    </row>
    <row r="45" spans="1:13" x14ac:dyDescent="0.25">
      <c r="A45" s="5">
        <v>44</v>
      </c>
      <c r="B45" s="1">
        <v>43940</v>
      </c>
      <c r="C45" s="2" t="s">
        <v>95</v>
      </c>
      <c r="D45" s="6">
        <v>4840549</v>
      </c>
      <c r="E45" s="3" t="s">
        <v>111</v>
      </c>
      <c r="F45" s="3" t="s">
        <v>112</v>
      </c>
      <c r="G45" s="3" t="s">
        <v>17</v>
      </c>
      <c r="H45" t="s">
        <v>146</v>
      </c>
      <c r="I45" s="7">
        <v>20918</v>
      </c>
      <c r="J45">
        <v>3</v>
      </c>
      <c r="K45">
        <v>0.8</v>
      </c>
      <c r="L45">
        <v>67000</v>
      </c>
      <c r="M45">
        <f>(3*0.8*67000)/10</f>
        <v>16080.000000000004</v>
      </c>
    </row>
    <row r="46" spans="1:13" x14ac:dyDescent="0.25">
      <c r="A46" s="5">
        <v>45</v>
      </c>
      <c r="B46" s="1">
        <v>43941</v>
      </c>
      <c r="C46" s="2" t="s">
        <v>95</v>
      </c>
      <c r="D46" s="6">
        <v>7112555</v>
      </c>
      <c r="E46" s="3" t="s">
        <v>113</v>
      </c>
      <c r="F46" s="3" t="s">
        <v>114</v>
      </c>
      <c r="G46" s="3" t="s">
        <v>106</v>
      </c>
      <c r="H46" t="s">
        <v>135</v>
      </c>
      <c r="I46" s="7">
        <v>11431</v>
      </c>
      <c r="J46">
        <v>3</v>
      </c>
      <c r="K46">
        <v>0.8</v>
      </c>
      <c r="L46">
        <v>84000</v>
      </c>
      <c r="M46">
        <f>(3*0.8*84000)/10</f>
        <v>20160.000000000004</v>
      </c>
    </row>
    <row r="47" spans="1:13" x14ac:dyDescent="0.25">
      <c r="A47" s="5">
        <v>46</v>
      </c>
      <c r="B47" s="1">
        <v>43942</v>
      </c>
      <c r="C47" s="2" t="s">
        <v>95</v>
      </c>
      <c r="D47" s="6">
        <v>8872964</v>
      </c>
      <c r="E47" s="3" t="s">
        <v>115</v>
      </c>
      <c r="F47" s="3" t="s">
        <v>116</v>
      </c>
      <c r="G47" s="3" t="s">
        <v>14</v>
      </c>
      <c r="H47" t="s">
        <v>147</v>
      </c>
      <c r="I47" s="7">
        <v>35215</v>
      </c>
      <c r="J47">
        <v>3</v>
      </c>
      <c r="K47">
        <v>0.8</v>
      </c>
      <c r="L47">
        <v>45000</v>
      </c>
      <c r="M47">
        <f>(3*0.8*45000)/10</f>
        <v>10800.000000000002</v>
      </c>
    </row>
    <row r="48" spans="1:13" x14ac:dyDescent="0.25">
      <c r="A48" s="5">
        <v>47</v>
      </c>
      <c r="B48" s="1">
        <v>43943</v>
      </c>
      <c r="C48" s="2" t="s">
        <v>95</v>
      </c>
      <c r="D48" s="6">
        <v>5445068</v>
      </c>
      <c r="E48" s="3" t="s">
        <v>117</v>
      </c>
      <c r="F48" s="3" t="s">
        <v>118</v>
      </c>
      <c r="G48" s="3" t="s">
        <v>45</v>
      </c>
      <c r="H48" t="s">
        <v>148</v>
      </c>
      <c r="I48" s="7">
        <v>55557</v>
      </c>
      <c r="J48">
        <v>3</v>
      </c>
      <c r="K48">
        <v>0.8</v>
      </c>
      <c r="L48">
        <v>50000</v>
      </c>
      <c r="M48">
        <f>(3*0.8*50000)/10</f>
        <v>12000.000000000002</v>
      </c>
    </row>
    <row r="49" spans="1:13" x14ac:dyDescent="0.25">
      <c r="A49" s="5">
        <v>48</v>
      </c>
      <c r="B49" s="1">
        <v>43944</v>
      </c>
      <c r="C49" s="2" t="s">
        <v>95</v>
      </c>
      <c r="D49" s="6">
        <v>7007381</v>
      </c>
      <c r="E49" s="3" t="s">
        <v>119</v>
      </c>
      <c r="F49" s="3" t="s">
        <v>120</v>
      </c>
      <c r="G49" s="3" t="s">
        <v>42</v>
      </c>
      <c r="H49" t="s">
        <v>149</v>
      </c>
      <c r="I49" s="7">
        <v>2104</v>
      </c>
      <c r="J49">
        <v>3</v>
      </c>
      <c r="K49">
        <v>0.8</v>
      </c>
      <c r="L49">
        <v>34000</v>
      </c>
      <c r="M49">
        <f>(3*0.8*34000)/10</f>
        <v>8160.0000000000018</v>
      </c>
    </row>
    <row r="50" spans="1:13" x14ac:dyDescent="0.25">
      <c r="A50" s="5">
        <v>49</v>
      </c>
      <c r="B50" s="1">
        <v>43945</v>
      </c>
      <c r="C50" s="2" t="s">
        <v>95</v>
      </c>
      <c r="D50" s="6">
        <v>9637150</v>
      </c>
      <c r="E50" s="3" t="s">
        <v>121</v>
      </c>
      <c r="F50" s="3" t="s">
        <v>122</v>
      </c>
      <c r="G50" s="3" t="s">
        <v>76</v>
      </c>
      <c r="H50" t="s">
        <v>134</v>
      </c>
      <c r="I50" s="7">
        <v>93150</v>
      </c>
      <c r="J50">
        <v>3</v>
      </c>
      <c r="K50">
        <v>0.8</v>
      </c>
      <c r="L50">
        <v>65000</v>
      </c>
      <c r="M50">
        <f>(3*0.8*65000)/10</f>
        <v>15600.000000000004</v>
      </c>
    </row>
    <row r="51" spans="1:13" x14ac:dyDescent="0.25">
      <c r="A51" s="5">
        <v>50</v>
      </c>
      <c r="B51" s="1">
        <v>43946</v>
      </c>
      <c r="C51" s="2" t="s">
        <v>95</v>
      </c>
      <c r="D51" s="6">
        <v>1994144</v>
      </c>
      <c r="E51" s="3" t="s">
        <v>123</v>
      </c>
      <c r="F51" s="3" t="s">
        <v>124</v>
      </c>
      <c r="G51" s="3" t="s">
        <v>106</v>
      </c>
      <c r="H51" t="s">
        <v>127</v>
      </c>
      <c r="I51" s="7">
        <v>79764</v>
      </c>
      <c r="J51">
        <v>3</v>
      </c>
      <c r="K51">
        <v>0.8</v>
      </c>
      <c r="L51">
        <v>50000</v>
      </c>
      <c r="M51">
        <f>(3*0.8*50000)/10</f>
        <v>12000.000000000002</v>
      </c>
    </row>
  </sheetData>
  <pageMargins left="0.7" right="0.7" top="0.75" bottom="0.75" header="0.3" footer="0.3"/>
  <pageSetup orientation="portrait" r:id="rId1"/>
  <ignoredErrors>
    <ignoredError sqref="M20 M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 Thomas</dc:creator>
  <cp:lastModifiedBy>Leena Thomas</cp:lastModifiedBy>
  <dcterms:created xsi:type="dcterms:W3CDTF">2015-06-05T18:17:20Z</dcterms:created>
  <dcterms:modified xsi:type="dcterms:W3CDTF">2020-05-06T03:08:31Z</dcterms:modified>
</cp:coreProperties>
</file>