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19D86B77-C9B7-4723-907C-B903AA8E37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ribution Planning Data" sheetId="1" r:id="rId1"/>
    <sheet name="Distribution Part B" sheetId="2" r:id="rId2"/>
  </sheets>
  <definedNames>
    <definedName name="solver_adj" localSheetId="1" hidden="1">'Distribution Part B'!$F$20:$Q$26</definedName>
    <definedName name="solver_adj" localSheetId="0" hidden="1">'Distribution Planning Data'!$F$20:$Q$26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'Distribution Part B'!$Q$20:$Q$26</definedName>
    <definedName name="solver_lhs1" localSheetId="0" hidden="1">'Distribution Planning Data'!$F$27:$P$27</definedName>
    <definedName name="solver_lhs2" localSheetId="1" hidden="1">'Distribution Part B'!$F$38:$P$38</definedName>
    <definedName name="solver_lhs2" localSheetId="0" hidden="1">'Distribution Planning Data'!$Q$20:$Q$26</definedName>
    <definedName name="solver_lhs3" localSheetId="1" hidden="1">'Distribution Part B'!$F$27:$P$27</definedName>
    <definedName name="solver_lhs3" localSheetId="0" hidden="1">'Distribution Planning Data'!$R$20:$R$26</definedName>
    <definedName name="solver_lhs4" localSheetId="1" hidden="1">'Distribution Part B'!$R$20:$R$26</definedName>
    <definedName name="solver_lin" localSheetId="1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'Distribution Part B'!$Q$16</definedName>
    <definedName name="solver_opt" localSheetId="0" hidden="1">'Distribution Planning Data'!$Q$16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5</definedName>
    <definedName name="solver_rel1" localSheetId="0" hidden="1">2</definedName>
    <definedName name="solver_rel2" localSheetId="1" hidden="1">1</definedName>
    <definedName name="solver_rel2" localSheetId="0" hidden="1">5</definedName>
    <definedName name="solver_rel3" localSheetId="1" hidden="1">2</definedName>
    <definedName name="solver_rel3" localSheetId="0" hidden="1">1</definedName>
    <definedName name="solver_rel4" localSheetId="1" hidden="1">1</definedName>
    <definedName name="solver_rhs1" localSheetId="1" hidden="1">binary</definedName>
    <definedName name="solver_rhs1" localSheetId="0" hidden="1">'Distribution Planning Data'!$F$29:$P$29</definedName>
    <definedName name="solver_rhs2" localSheetId="1" hidden="1">1</definedName>
    <definedName name="solver_rhs2" localSheetId="0" hidden="1">binary</definedName>
    <definedName name="solver_rhs3" localSheetId="1" hidden="1">'Distribution Part B'!$F$29:$P$29</definedName>
    <definedName name="solver_rhs3" localSheetId="0" hidden="1">'Distribution Planning Data'!$S$20:$S$26</definedName>
    <definedName name="solver_rhs4" localSheetId="1" hidden="1">'Distribution Part B'!$S$20:$S$26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1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2" l="1"/>
  <c r="G32" i="2"/>
  <c r="H32" i="2"/>
  <c r="I32" i="2"/>
  <c r="J32" i="2"/>
  <c r="K32" i="2"/>
  <c r="L32" i="2"/>
  <c r="M32" i="2"/>
  <c r="N32" i="2"/>
  <c r="O32" i="2"/>
  <c r="P32" i="2"/>
  <c r="F33" i="2"/>
  <c r="G33" i="2"/>
  <c r="H33" i="2"/>
  <c r="I33" i="2"/>
  <c r="J33" i="2"/>
  <c r="K33" i="2"/>
  <c r="L33" i="2"/>
  <c r="M33" i="2"/>
  <c r="N33" i="2"/>
  <c r="O33" i="2"/>
  <c r="P33" i="2"/>
  <c r="F34" i="2"/>
  <c r="G34" i="2"/>
  <c r="H34" i="2"/>
  <c r="I34" i="2"/>
  <c r="J34" i="2"/>
  <c r="K34" i="2"/>
  <c r="L34" i="2"/>
  <c r="M34" i="2"/>
  <c r="N34" i="2"/>
  <c r="O34" i="2"/>
  <c r="P34" i="2"/>
  <c r="F35" i="2"/>
  <c r="G35" i="2"/>
  <c r="H35" i="2"/>
  <c r="I35" i="2"/>
  <c r="J35" i="2"/>
  <c r="K35" i="2"/>
  <c r="L35" i="2"/>
  <c r="M35" i="2"/>
  <c r="N35" i="2"/>
  <c r="O35" i="2"/>
  <c r="P35" i="2"/>
  <c r="F36" i="2"/>
  <c r="G36" i="2"/>
  <c r="H36" i="2"/>
  <c r="I36" i="2"/>
  <c r="J36" i="2"/>
  <c r="K36" i="2"/>
  <c r="L36" i="2"/>
  <c r="M36" i="2"/>
  <c r="N36" i="2"/>
  <c r="O36" i="2"/>
  <c r="P36" i="2"/>
  <c r="F37" i="2"/>
  <c r="G37" i="2"/>
  <c r="H37" i="2"/>
  <c r="I37" i="2"/>
  <c r="J37" i="2"/>
  <c r="K37" i="2"/>
  <c r="L37" i="2"/>
  <c r="M37" i="2"/>
  <c r="N37" i="2"/>
  <c r="O37" i="2"/>
  <c r="P37" i="2"/>
  <c r="G31" i="2"/>
  <c r="H31" i="2"/>
  <c r="I31" i="2"/>
  <c r="J31" i="2"/>
  <c r="K31" i="2"/>
  <c r="L31" i="2"/>
  <c r="M31" i="2"/>
  <c r="N31" i="2"/>
  <c r="O31" i="2"/>
  <c r="P31" i="2"/>
  <c r="F31" i="2"/>
  <c r="Z31" i="2"/>
  <c r="Z30" i="2"/>
  <c r="Z28" i="2" a="1"/>
  <c r="Z28" i="2" s="1"/>
  <c r="Z26" i="2"/>
  <c r="Q41" i="1"/>
  <c r="Q40" i="1"/>
  <c r="Q39" i="1" a="1"/>
  <c r="Q39" i="1"/>
  <c r="Q38" i="1" a="1"/>
  <c r="Q38" i="1" s="1"/>
  <c r="Q37" i="1" a="1"/>
  <c r="Q37" i="1"/>
  <c r="Q36" i="1"/>
  <c r="Q35" i="1"/>
  <c r="P27" i="2"/>
  <c r="O27" i="2"/>
  <c r="N27" i="2"/>
  <c r="M27" i="2"/>
  <c r="L27" i="2"/>
  <c r="K27" i="2"/>
  <c r="J27" i="2"/>
  <c r="I27" i="2"/>
  <c r="H27" i="2"/>
  <c r="G27" i="2"/>
  <c r="F27" i="2"/>
  <c r="Z27" i="2" s="1" a="1"/>
  <c r="Z27" i="2" s="1"/>
  <c r="R26" i="2"/>
  <c r="R25" i="2"/>
  <c r="R24" i="2"/>
  <c r="R23" i="2"/>
  <c r="R22" i="2"/>
  <c r="R21" i="2"/>
  <c r="R20" i="2"/>
  <c r="Z29" i="2" s="1" a="1"/>
  <c r="Z29" i="2" s="1"/>
  <c r="Q16" i="2"/>
  <c r="Z25" i="2" s="1"/>
  <c r="Q16" i="1"/>
  <c r="G27" i="1"/>
  <c r="H27" i="1"/>
  <c r="I27" i="1"/>
  <c r="J27" i="1"/>
  <c r="K27" i="1"/>
  <c r="L27" i="1"/>
  <c r="M27" i="1"/>
  <c r="N27" i="1"/>
  <c r="O27" i="1"/>
  <c r="P27" i="1"/>
  <c r="F27" i="1"/>
  <c r="R21" i="1"/>
  <c r="R22" i="1"/>
  <c r="R23" i="1"/>
  <c r="R24" i="1"/>
  <c r="R25" i="1"/>
  <c r="R26" i="1"/>
  <c r="R20" i="1"/>
  <c r="J38" i="2" l="1"/>
  <c r="O38" i="2"/>
  <c r="G38" i="2"/>
  <c r="L38" i="2"/>
  <c r="M38" i="2"/>
  <c r="K38" i="2"/>
  <c r="F38" i="2"/>
  <c r="I38" i="2"/>
  <c r="N38" i="2"/>
  <c r="P38" i="2"/>
  <c r="H38" i="2"/>
</calcChain>
</file>

<file path=xl/sharedStrings.xml><?xml version="1.0" encoding="utf-8"?>
<sst xmlns="http://schemas.openxmlformats.org/spreadsheetml/2006/main" count="136" uniqueCount="33">
  <si>
    <t>Center</t>
  </si>
  <si>
    <t>Atlanta (W)</t>
  </si>
  <si>
    <t>Birmingham (W)</t>
  </si>
  <si>
    <t>Columbia (W)</t>
  </si>
  <si>
    <t>Jackson</t>
  </si>
  <si>
    <t>Jacksonville</t>
  </si>
  <si>
    <t>Louisville (W)</t>
  </si>
  <si>
    <t>Memphis (W)</t>
  </si>
  <si>
    <t xml:space="preserve">Miami </t>
  </si>
  <si>
    <t>Nashville (W)</t>
  </si>
  <si>
    <t xml:space="preserve">New Orleans </t>
  </si>
  <si>
    <t>Orlando (W)</t>
  </si>
  <si>
    <t>Volume 
(cartons per month)</t>
  </si>
  <si>
    <t>Atlanta</t>
  </si>
  <si>
    <t>Birmingham</t>
  </si>
  <si>
    <t>Columbia</t>
  </si>
  <si>
    <t>Louisville</t>
  </si>
  <si>
    <t>Memphis</t>
  </si>
  <si>
    <t>Nashville</t>
  </si>
  <si>
    <t>Orlando</t>
  </si>
  <si>
    <t>Warehouse</t>
  </si>
  <si>
    <t>Miami</t>
  </si>
  <si>
    <t>New Orleans</t>
  </si>
  <si>
    <t>PRICES</t>
  </si>
  <si>
    <t>WAREHOUSE Dummy</t>
  </si>
  <si>
    <t>Allowance:</t>
  </si>
  <si>
    <t>CAP</t>
  </si>
  <si>
    <t>VOL. CAP</t>
  </si>
  <si>
    <t>Total</t>
  </si>
  <si>
    <t>FIXED COST</t>
  </si>
  <si>
    <t>TOTAL COST</t>
  </si>
  <si>
    <t>Volume</t>
  </si>
  <si>
    <t>SUM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</si>
</sst>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3" fillId="2" borderId="0" xfId="0" applyFont="1" applyFill="1"/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/>
    <xf numFmtId="44" fontId="1" fillId="5" borderId="0" xfId="1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6" fillId="2" borderId="0" xfId="0" applyFont="1" applyFill="1"/>
    <xf numFmtId="0" fontId="0" fillId="6" borderId="0" xfId="0" applyFill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1"/>
  <sheetViews>
    <sheetView tabSelected="1" topLeftCell="A3" zoomScale="55" zoomScaleNormal="55" workbookViewId="0">
      <selection activeCell="Q35" sqref="Q35:Q41"/>
    </sheetView>
  </sheetViews>
  <sheetFormatPr defaultRowHeight="14.4" x14ac:dyDescent="0.3"/>
  <cols>
    <col min="2" max="2" width="15.5546875" bestFit="1" customWidth="1"/>
    <col min="3" max="3" width="19.5546875" customWidth="1"/>
    <col min="4" max="4" width="10.6640625" bestFit="1" customWidth="1"/>
    <col min="5" max="5" width="11.6640625" bestFit="1" customWidth="1"/>
    <col min="6" max="16" width="11.6640625" customWidth="1"/>
    <col min="17" max="17" width="20.21875" bestFit="1" customWidth="1"/>
  </cols>
  <sheetData>
    <row r="3" spans="2:17" ht="15.75" customHeight="1" thickBot="1" x14ac:dyDescent="0.35"/>
    <row r="4" spans="2:17" ht="32.25" customHeight="1" x14ac:dyDescent="0.3">
      <c r="B4" s="2" t="s">
        <v>0</v>
      </c>
      <c r="C4" s="3" t="s">
        <v>12</v>
      </c>
    </row>
    <row r="5" spans="2:17" x14ac:dyDescent="0.3">
      <c r="B5" t="s">
        <v>1</v>
      </c>
      <c r="C5" s="1">
        <v>5000</v>
      </c>
    </row>
    <row r="6" spans="2:17" ht="15" thickBot="1" x14ac:dyDescent="0.35">
      <c r="B6" t="s">
        <v>2</v>
      </c>
      <c r="C6" s="1">
        <v>3000</v>
      </c>
      <c r="E6" s="13" t="s">
        <v>23</v>
      </c>
    </row>
    <row r="7" spans="2:17" x14ac:dyDescent="0.3">
      <c r="B7" t="s">
        <v>3</v>
      </c>
      <c r="C7" s="1">
        <v>1400</v>
      </c>
      <c r="E7" s="5" t="s">
        <v>20</v>
      </c>
      <c r="F7" s="11" t="s">
        <v>0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7" x14ac:dyDescent="0.3">
      <c r="B8" t="s">
        <v>4</v>
      </c>
      <c r="C8" s="1">
        <v>2200</v>
      </c>
      <c r="E8" s="4"/>
      <c r="F8" s="6" t="s">
        <v>13</v>
      </c>
      <c r="G8" s="6" t="s">
        <v>14</v>
      </c>
      <c r="H8" s="6" t="s">
        <v>15</v>
      </c>
      <c r="I8" s="6" t="s">
        <v>4</v>
      </c>
      <c r="J8" s="6" t="s">
        <v>5</v>
      </c>
      <c r="K8" s="6" t="s">
        <v>16</v>
      </c>
      <c r="L8" s="6" t="s">
        <v>17</v>
      </c>
      <c r="M8" s="6" t="s">
        <v>21</v>
      </c>
      <c r="N8" s="6" t="s">
        <v>18</v>
      </c>
      <c r="O8" s="6" t="s">
        <v>22</v>
      </c>
      <c r="P8" s="6" t="s">
        <v>19</v>
      </c>
      <c r="Q8" s="19" t="s">
        <v>29</v>
      </c>
    </row>
    <row r="9" spans="2:17" x14ac:dyDescent="0.3">
      <c r="B9" t="s">
        <v>5</v>
      </c>
      <c r="C9" s="1">
        <v>8600</v>
      </c>
      <c r="E9" t="s">
        <v>13</v>
      </c>
      <c r="F9" s="8">
        <v>0</v>
      </c>
      <c r="G9" s="8">
        <v>0.15</v>
      </c>
      <c r="H9" s="8">
        <v>0.21</v>
      </c>
      <c r="I9" s="8">
        <v>0.4</v>
      </c>
      <c r="J9" s="8">
        <v>0.31</v>
      </c>
      <c r="K9" s="8">
        <v>0.42</v>
      </c>
      <c r="L9" s="8">
        <v>0.38</v>
      </c>
      <c r="M9" s="8">
        <v>0.66</v>
      </c>
      <c r="N9" s="8">
        <v>0.25</v>
      </c>
      <c r="O9" s="8">
        <v>0.48</v>
      </c>
      <c r="P9" s="8">
        <v>0.434</v>
      </c>
      <c r="Q9" s="8">
        <v>20000</v>
      </c>
    </row>
    <row r="10" spans="2:17" x14ac:dyDescent="0.3">
      <c r="B10" t="s">
        <v>6</v>
      </c>
      <c r="C10" s="1">
        <v>3000</v>
      </c>
      <c r="E10" t="s">
        <v>14</v>
      </c>
      <c r="F10" s="8">
        <v>0.15</v>
      </c>
      <c r="G10" s="8">
        <v>0</v>
      </c>
      <c r="H10" s="8">
        <v>0.36</v>
      </c>
      <c r="I10" s="8">
        <v>0.25</v>
      </c>
      <c r="J10" s="8">
        <v>0.46</v>
      </c>
      <c r="K10" s="8">
        <v>0.36</v>
      </c>
      <c r="L10" s="8">
        <v>0.26</v>
      </c>
      <c r="M10" s="8">
        <v>0.75</v>
      </c>
      <c r="N10" s="8">
        <v>0.19</v>
      </c>
      <c r="O10" s="8">
        <v>0.35</v>
      </c>
      <c r="P10" s="8">
        <v>0.55000000000000004</v>
      </c>
      <c r="Q10" s="8">
        <v>20000</v>
      </c>
    </row>
    <row r="11" spans="2:17" x14ac:dyDescent="0.3">
      <c r="B11" t="s">
        <v>7</v>
      </c>
      <c r="C11" s="1">
        <v>7700</v>
      </c>
      <c r="E11" t="s">
        <v>15</v>
      </c>
      <c r="F11" s="8">
        <v>0.21</v>
      </c>
      <c r="G11" s="8">
        <v>0.36</v>
      </c>
      <c r="H11" s="8">
        <v>0</v>
      </c>
      <c r="I11" s="8">
        <v>0.6</v>
      </c>
      <c r="J11" s="8">
        <v>0.3</v>
      </c>
      <c r="K11" s="8">
        <v>0.5</v>
      </c>
      <c r="L11" s="8">
        <v>0.62</v>
      </c>
      <c r="M11" s="8">
        <v>0.64</v>
      </c>
      <c r="N11" s="8">
        <v>0.44</v>
      </c>
      <c r="O11" s="8">
        <v>0.69</v>
      </c>
      <c r="P11" s="8">
        <v>0.44</v>
      </c>
      <c r="Q11" s="8">
        <v>20000</v>
      </c>
    </row>
    <row r="12" spans="2:17" x14ac:dyDescent="0.3">
      <c r="B12" t="s">
        <v>8</v>
      </c>
      <c r="C12" s="1">
        <v>4400</v>
      </c>
      <c r="E12" t="s">
        <v>16</v>
      </c>
      <c r="F12" s="8">
        <v>0.42</v>
      </c>
      <c r="G12" s="8">
        <v>0.36</v>
      </c>
      <c r="H12" s="8">
        <v>0.5</v>
      </c>
      <c r="I12" s="8">
        <v>0.59</v>
      </c>
      <c r="J12" s="8">
        <v>0.73</v>
      </c>
      <c r="K12" s="8">
        <v>0</v>
      </c>
      <c r="L12" s="8">
        <v>0.38</v>
      </c>
      <c r="M12" s="8">
        <v>1.0900000000000001</v>
      </c>
      <c r="N12" s="8">
        <v>0.17</v>
      </c>
      <c r="O12" s="8">
        <v>0.7</v>
      </c>
      <c r="P12" s="8">
        <v>0.86</v>
      </c>
      <c r="Q12" s="8">
        <v>20000</v>
      </c>
    </row>
    <row r="13" spans="2:17" x14ac:dyDescent="0.3">
      <c r="B13" t="s">
        <v>9</v>
      </c>
      <c r="C13" s="1">
        <v>6500</v>
      </c>
      <c r="E13" t="s">
        <v>17</v>
      </c>
      <c r="F13" s="8">
        <v>0.38</v>
      </c>
      <c r="G13" s="8">
        <v>0.26</v>
      </c>
      <c r="H13" s="8">
        <v>0.62</v>
      </c>
      <c r="I13" s="8">
        <v>0.21</v>
      </c>
      <c r="J13" s="8">
        <v>0.69</v>
      </c>
      <c r="K13" s="8">
        <v>0.38</v>
      </c>
      <c r="L13" s="8">
        <v>0</v>
      </c>
      <c r="M13" s="8">
        <v>1</v>
      </c>
      <c r="N13" s="8">
        <v>0.21</v>
      </c>
      <c r="O13" s="8">
        <v>0.41</v>
      </c>
      <c r="P13" s="8">
        <v>0.78</v>
      </c>
      <c r="Q13" s="8">
        <v>20000</v>
      </c>
    </row>
    <row r="14" spans="2:17" x14ac:dyDescent="0.3">
      <c r="B14" t="s">
        <v>10</v>
      </c>
      <c r="C14" s="1">
        <v>5800</v>
      </c>
      <c r="E14" t="s">
        <v>18</v>
      </c>
      <c r="F14" s="8">
        <v>0.25</v>
      </c>
      <c r="G14" s="8">
        <v>0.19</v>
      </c>
      <c r="H14" s="8">
        <v>0.44</v>
      </c>
      <c r="I14" s="8">
        <v>0.41</v>
      </c>
      <c r="J14" s="8">
        <v>0.56000000000000005</v>
      </c>
      <c r="K14" s="8">
        <v>0.17</v>
      </c>
      <c r="L14" s="8">
        <v>0.21</v>
      </c>
      <c r="M14" s="8">
        <v>0.91</v>
      </c>
      <c r="N14" s="8">
        <v>0</v>
      </c>
      <c r="O14" s="8">
        <v>0.53</v>
      </c>
      <c r="P14" s="8">
        <v>0.69</v>
      </c>
      <c r="Q14" s="8">
        <v>20000</v>
      </c>
    </row>
    <row r="15" spans="2:17" ht="15" thickBot="1" x14ac:dyDescent="0.35">
      <c r="B15" s="7" t="s">
        <v>11</v>
      </c>
      <c r="C15" s="10">
        <v>2200</v>
      </c>
      <c r="E15" s="7" t="s">
        <v>19</v>
      </c>
      <c r="F15" s="9">
        <v>0.43</v>
      </c>
      <c r="G15" s="9">
        <v>0.55000000000000004</v>
      </c>
      <c r="H15" s="9">
        <v>0.44</v>
      </c>
      <c r="I15" s="9">
        <v>0.7</v>
      </c>
      <c r="J15" s="9">
        <v>0.14000000000000001</v>
      </c>
      <c r="K15" s="9">
        <v>0.86</v>
      </c>
      <c r="L15" s="9">
        <v>0.78</v>
      </c>
      <c r="M15" s="9">
        <v>0.23</v>
      </c>
      <c r="N15" s="9">
        <v>0.69</v>
      </c>
      <c r="O15" s="9">
        <v>0.65</v>
      </c>
      <c r="P15" s="9">
        <v>0</v>
      </c>
      <c r="Q15" s="8">
        <v>20000</v>
      </c>
    </row>
    <row r="16" spans="2:17" x14ac:dyDescent="0.3">
      <c r="P16" s="12" t="s">
        <v>30</v>
      </c>
      <c r="Q16" s="22">
        <f>SUMPRODUCT(F9:Q15,F20:Q26)</f>
        <v>9715</v>
      </c>
    </row>
    <row r="17" spans="5:19" ht="15" thickBot="1" x14ac:dyDescent="0.35">
      <c r="E17" s="13" t="s">
        <v>27</v>
      </c>
    </row>
    <row r="18" spans="5:19" x14ac:dyDescent="0.3">
      <c r="E18" s="5" t="s">
        <v>20</v>
      </c>
      <c r="F18" s="11" t="s">
        <v>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5:19" x14ac:dyDescent="0.3">
      <c r="E19" s="4"/>
      <c r="F19" s="6" t="s">
        <v>13</v>
      </c>
      <c r="G19" s="6" t="s">
        <v>14</v>
      </c>
      <c r="H19" s="6" t="s">
        <v>15</v>
      </c>
      <c r="I19" s="6" t="s">
        <v>4</v>
      </c>
      <c r="J19" s="6" t="s">
        <v>5</v>
      </c>
      <c r="K19" s="6" t="s">
        <v>16</v>
      </c>
      <c r="L19" s="6" t="s">
        <v>17</v>
      </c>
      <c r="M19" s="6" t="s">
        <v>21</v>
      </c>
      <c r="N19" s="6" t="s">
        <v>18</v>
      </c>
      <c r="O19" s="6" t="s">
        <v>22</v>
      </c>
      <c r="P19" s="6" t="s">
        <v>19</v>
      </c>
      <c r="Q19" s="12" t="s">
        <v>24</v>
      </c>
      <c r="R19" s="20" t="s">
        <v>31</v>
      </c>
      <c r="S19" s="20" t="s">
        <v>26</v>
      </c>
    </row>
    <row r="20" spans="5:19" x14ac:dyDescent="0.3">
      <c r="E20" t="s">
        <v>13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8">
        <v>0</v>
      </c>
      <c r="R20" s="21">
        <f>SUM(F20:P20)</f>
        <v>0</v>
      </c>
      <c r="S20">
        <v>0</v>
      </c>
    </row>
    <row r="21" spans="5:19" x14ac:dyDescent="0.3">
      <c r="E21" t="s">
        <v>14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8">
        <v>0</v>
      </c>
      <c r="R21" s="21">
        <f t="shared" ref="R21:R26" si="0">SUM(F21:P21)</f>
        <v>0</v>
      </c>
      <c r="S21">
        <v>0</v>
      </c>
    </row>
    <row r="22" spans="5:19" x14ac:dyDescent="0.3">
      <c r="E22" t="s">
        <v>15</v>
      </c>
      <c r="F22" s="16">
        <v>5000</v>
      </c>
      <c r="G22" s="16">
        <v>3000</v>
      </c>
      <c r="H22" s="16">
        <v>1400</v>
      </c>
      <c r="I22" s="16">
        <v>0</v>
      </c>
      <c r="J22" s="16">
        <v>0</v>
      </c>
      <c r="K22" s="16">
        <v>200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8">
        <v>0</v>
      </c>
      <c r="R22" s="21">
        <f t="shared" si="0"/>
        <v>9600</v>
      </c>
      <c r="S22">
        <v>25000</v>
      </c>
    </row>
    <row r="23" spans="5:19" x14ac:dyDescent="0.3">
      <c r="E23" t="s">
        <v>16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8">
        <v>0</v>
      </c>
      <c r="R23" s="21">
        <f t="shared" si="0"/>
        <v>0</v>
      </c>
      <c r="S23">
        <v>0</v>
      </c>
    </row>
    <row r="24" spans="5:19" x14ac:dyDescent="0.3">
      <c r="E24" t="s">
        <v>17</v>
      </c>
      <c r="F24" s="16">
        <v>0</v>
      </c>
      <c r="G24" s="16">
        <v>0</v>
      </c>
      <c r="H24" s="16">
        <v>0</v>
      </c>
      <c r="I24" s="16">
        <v>2200</v>
      </c>
      <c r="J24" s="16">
        <v>0</v>
      </c>
      <c r="K24" s="16">
        <v>2800</v>
      </c>
      <c r="L24" s="16">
        <v>7700</v>
      </c>
      <c r="M24" s="16">
        <v>0</v>
      </c>
      <c r="N24" s="16">
        <v>6500</v>
      </c>
      <c r="O24" s="16">
        <v>5800</v>
      </c>
      <c r="P24" s="16">
        <v>0</v>
      </c>
      <c r="Q24" s="18">
        <v>0</v>
      </c>
      <c r="R24" s="21">
        <f t="shared" si="0"/>
        <v>25000</v>
      </c>
      <c r="S24">
        <v>25000</v>
      </c>
    </row>
    <row r="25" spans="5:19" x14ac:dyDescent="0.3">
      <c r="E25" t="s">
        <v>18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8">
        <v>0</v>
      </c>
      <c r="R25" s="21">
        <f t="shared" si="0"/>
        <v>0</v>
      </c>
      <c r="S25">
        <v>0</v>
      </c>
    </row>
    <row r="26" spans="5:19" ht="15" thickBot="1" x14ac:dyDescent="0.35">
      <c r="E26" s="7" t="s">
        <v>19</v>
      </c>
      <c r="F26" s="17">
        <v>0</v>
      </c>
      <c r="G26" s="17">
        <v>0</v>
      </c>
      <c r="H26" s="17">
        <v>0</v>
      </c>
      <c r="I26" s="17">
        <v>0</v>
      </c>
      <c r="J26" s="17">
        <v>8600</v>
      </c>
      <c r="K26" s="17">
        <v>0</v>
      </c>
      <c r="L26" s="17">
        <v>0</v>
      </c>
      <c r="M26" s="17">
        <v>4400</v>
      </c>
      <c r="N26" s="17">
        <v>0</v>
      </c>
      <c r="O26" s="17">
        <v>0</v>
      </c>
      <c r="P26" s="17">
        <v>2200</v>
      </c>
      <c r="Q26" s="18">
        <v>0</v>
      </c>
      <c r="R26" s="21">
        <f t="shared" si="0"/>
        <v>15200</v>
      </c>
      <c r="S26">
        <v>25000</v>
      </c>
    </row>
    <row r="27" spans="5:19" x14ac:dyDescent="0.3">
      <c r="E27" s="12" t="s">
        <v>28</v>
      </c>
      <c r="F27" s="21">
        <f>SUM(F20:F26)</f>
        <v>5000</v>
      </c>
      <c r="G27" s="21">
        <f t="shared" ref="G27:P27" si="1">SUM(G20:G26)</f>
        <v>3000</v>
      </c>
      <c r="H27" s="21">
        <f t="shared" si="1"/>
        <v>1400</v>
      </c>
      <c r="I27" s="21">
        <f t="shared" si="1"/>
        <v>2200</v>
      </c>
      <c r="J27" s="21">
        <f t="shared" si="1"/>
        <v>8600</v>
      </c>
      <c r="K27" s="21">
        <f t="shared" si="1"/>
        <v>3000</v>
      </c>
      <c r="L27" s="21">
        <f t="shared" si="1"/>
        <v>7700</v>
      </c>
      <c r="M27" s="21">
        <f t="shared" si="1"/>
        <v>4400</v>
      </c>
      <c r="N27" s="21">
        <f t="shared" si="1"/>
        <v>6500</v>
      </c>
      <c r="O27" s="21">
        <f t="shared" si="1"/>
        <v>5800</v>
      </c>
      <c r="P27" s="21">
        <f t="shared" si="1"/>
        <v>2200</v>
      </c>
    </row>
    <row r="29" spans="5:19" x14ac:dyDescent="0.3">
      <c r="E29" s="14" t="s">
        <v>25</v>
      </c>
      <c r="F29" s="15">
        <v>5000</v>
      </c>
      <c r="G29" s="15">
        <v>3000</v>
      </c>
      <c r="H29" s="15">
        <v>1400</v>
      </c>
      <c r="I29" s="15">
        <v>2200</v>
      </c>
      <c r="J29" s="15">
        <v>8600</v>
      </c>
      <c r="K29" s="15">
        <v>3000</v>
      </c>
      <c r="L29" s="15">
        <v>7700</v>
      </c>
      <c r="M29" s="15">
        <v>4400</v>
      </c>
      <c r="N29" s="15">
        <v>6500</v>
      </c>
      <c r="O29" s="15">
        <v>5800</v>
      </c>
      <c r="P29" s="15">
        <v>2200</v>
      </c>
    </row>
    <row r="35" spans="17:17" x14ac:dyDescent="0.3">
      <c r="Q35" s="26">
        <f>MIN($Q$16)</f>
        <v>9715</v>
      </c>
    </row>
    <row r="36" spans="17:17" x14ac:dyDescent="0.3">
      <c r="Q36">
        <f>COUNT($F$20:$Q$26)</f>
        <v>84</v>
      </c>
    </row>
    <row r="37" spans="17:17" x14ac:dyDescent="0.3">
      <c r="Q37" t="b">
        <f t="array" ref="Q37">$F$27:$P$27=$F$29:$P$29</f>
        <v>1</v>
      </c>
    </row>
    <row r="38" spans="17:17" x14ac:dyDescent="0.3">
      <c r="Q38" t="b">
        <f t="array" ref="Q38">($Q$20:$Q$26=0)+($Q$20:$Q$26=1)=1</f>
        <v>1</v>
      </c>
    </row>
    <row r="39" spans="17:17" x14ac:dyDescent="0.3">
      <c r="Q39" t="b">
        <f t="array" ref="Q39">$R$20:$R$26&lt;=$S$20:$S$26</f>
        <v>1</v>
      </c>
    </row>
    <row r="40" spans="17:17" x14ac:dyDescent="0.3">
      <c r="Q40">
        <f>{32767,32767,0.000001,0.01,TRUE,FALSE,FALSE,1,2,1,0.0001,TRUE}</f>
        <v>32767</v>
      </c>
    </row>
    <row r="41" spans="17:17" x14ac:dyDescent="0.3">
      <c r="Q41">
        <f>{0,0,2,100,0,FALSE,FALSE,0.075,0,0,FALSE,30}</f>
        <v>0</v>
      </c>
    </row>
  </sheetData>
  <mergeCells count="2">
    <mergeCell ref="F7:P7"/>
    <mergeCell ref="F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29D7-690E-41AC-A48A-0B11C83B6B99}">
  <dimension ref="B3:Z38"/>
  <sheetViews>
    <sheetView zoomScale="55" zoomScaleNormal="55" workbookViewId="0">
      <selection activeCell="K25" sqref="K25"/>
    </sheetView>
  </sheetViews>
  <sheetFormatPr defaultRowHeight="14.4" x14ac:dyDescent="0.3"/>
  <cols>
    <col min="2" max="2" width="15.6640625" bestFit="1" customWidth="1"/>
    <col min="3" max="3" width="10" bestFit="1" customWidth="1"/>
    <col min="5" max="5" width="16.109375" bestFit="1" customWidth="1"/>
    <col min="6" max="6" width="11" bestFit="1" customWidth="1"/>
    <col min="7" max="7" width="12.21875" bestFit="1" customWidth="1"/>
    <col min="8" max="8" width="10.6640625" bestFit="1" customWidth="1"/>
    <col min="9" max="9" width="11" bestFit="1" customWidth="1"/>
    <col min="10" max="10" width="12.6640625" bestFit="1" customWidth="1"/>
    <col min="11" max="14" width="11" bestFit="1" customWidth="1"/>
    <col min="15" max="15" width="13" bestFit="1" customWidth="1"/>
    <col min="16" max="16" width="16.6640625" bestFit="1" customWidth="1"/>
    <col min="17" max="17" width="25.33203125" bestFit="1" customWidth="1"/>
    <col min="18" max="18" width="10.44140625" bestFit="1" customWidth="1"/>
    <col min="19" max="19" width="7.33203125" bestFit="1" customWidth="1"/>
  </cols>
  <sheetData>
    <row r="3" spans="2:17" ht="15" thickBot="1" x14ac:dyDescent="0.35"/>
    <row r="4" spans="2:17" ht="57.6" x14ac:dyDescent="0.3">
      <c r="B4" s="2" t="s">
        <v>0</v>
      </c>
      <c r="C4" s="3" t="s">
        <v>12</v>
      </c>
    </row>
    <row r="5" spans="2:17" x14ac:dyDescent="0.3">
      <c r="B5" t="s">
        <v>1</v>
      </c>
      <c r="C5" s="1">
        <v>5000</v>
      </c>
    </row>
    <row r="6" spans="2:17" ht="15" thickBot="1" x14ac:dyDescent="0.35">
      <c r="B6" t="s">
        <v>2</v>
      </c>
      <c r="C6" s="1">
        <v>3000</v>
      </c>
      <c r="E6" s="13" t="s">
        <v>23</v>
      </c>
    </row>
    <row r="7" spans="2:17" x14ac:dyDescent="0.3">
      <c r="B7" t="s">
        <v>3</v>
      </c>
      <c r="C7" s="1">
        <v>1400</v>
      </c>
      <c r="E7" s="5" t="s">
        <v>20</v>
      </c>
      <c r="F7" s="11" t="s">
        <v>0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7" x14ac:dyDescent="0.3">
      <c r="B8" t="s">
        <v>4</v>
      </c>
      <c r="C8" s="1">
        <v>2200</v>
      </c>
      <c r="E8" s="4"/>
      <c r="F8" s="6" t="s">
        <v>13</v>
      </c>
      <c r="G8" s="6" t="s">
        <v>14</v>
      </c>
      <c r="H8" s="6" t="s">
        <v>15</v>
      </c>
      <c r="I8" s="6" t="s">
        <v>4</v>
      </c>
      <c r="J8" s="6" t="s">
        <v>5</v>
      </c>
      <c r="K8" s="6" t="s">
        <v>16</v>
      </c>
      <c r="L8" s="6" t="s">
        <v>17</v>
      </c>
      <c r="M8" s="6" t="s">
        <v>21</v>
      </c>
      <c r="N8" s="6" t="s">
        <v>18</v>
      </c>
      <c r="O8" s="6" t="s">
        <v>22</v>
      </c>
      <c r="P8" s="6" t="s">
        <v>19</v>
      </c>
      <c r="Q8" s="19" t="s">
        <v>29</v>
      </c>
    </row>
    <row r="9" spans="2:17" x14ac:dyDescent="0.3">
      <c r="B9" t="s">
        <v>5</v>
      </c>
      <c r="C9" s="1">
        <v>8600</v>
      </c>
      <c r="E9" t="s">
        <v>13</v>
      </c>
      <c r="F9" s="8">
        <v>0</v>
      </c>
      <c r="G9" s="8">
        <v>0.15</v>
      </c>
      <c r="H9" s="8">
        <v>0.21</v>
      </c>
      <c r="I9" s="8">
        <v>0.4</v>
      </c>
      <c r="J9" s="8">
        <v>0.31</v>
      </c>
      <c r="K9" s="8">
        <v>0.42</v>
      </c>
      <c r="L9" s="8">
        <v>0.38</v>
      </c>
      <c r="M9" s="8">
        <v>0.66</v>
      </c>
      <c r="N9" s="8">
        <v>0.25</v>
      </c>
      <c r="O9" s="8">
        <v>0.48</v>
      </c>
      <c r="P9" s="8">
        <v>0.434</v>
      </c>
      <c r="Q9" s="8">
        <v>20000</v>
      </c>
    </row>
    <row r="10" spans="2:17" x14ac:dyDescent="0.3">
      <c r="B10" t="s">
        <v>6</v>
      </c>
      <c r="C10" s="1">
        <v>3000</v>
      </c>
      <c r="E10" t="s">
        <v>14</v>
      </c>
      <c r="F10" s="8">
        <v>0.15</v>
      </c>
      <c r="G10" s="8">
        <v>0</v>
      </c>
      <c r="H10" s="8">
        <v>0.36</v>
      </c>
      <c r="I10" s="8">
        <v>0.25</v>
      </c>
      <c r="J10" s="8">
        <v>0.46</v>
      </c>
      <c r="K10" s="8">
        <v>0.36</v>
      </c>
      <c r="L10" s="8">
        <v>0.26</v>
      </c>
      <c r="M10" s="8">
        <v>0.75</v>
      </c>
      <c r="N10" s="8">
        <v>0.19</v>
      </c>
      <c r="O10" s="8">
        <v>0.35</v>
      </c>
      <c r="P10" s="8">
        <v>0.55000000000000004</v>
      </c>
      <c r="Q10" s="8">
        <v>20000</v>
      </c>
    </row>
    <row r="11" spans="2:17" x14ac:dyDescent="0.3">
      <c r="B11" t="s">
        <v>7</v>
      </c>
      <c r="C11" s="1">
        <v>7700</v>
      </c>
      <c r="E11" t="s">
        <v>15</v>
      </c>
      <c r="F11" s="8">
        <v>0.21</v>
      </c>
      <c r="G11" s="8">
        <v>0.36</v>
      </c>
      <c r="H11" s="8">
        <v>0</v>
      </c>
      <c r="I11" s="8">
        <v>0.6</v>
      </c>
      <c r="J11" s="8">
        <v>0.3</v>
      </c>
      <c r="K11" s="8">
        <v>0.5</v>
      </c>
      <c r="L11" s="8">
        <v>0.62</v>
      </c>
      <c r="M11" s="8">
        <v>0.64</v>
      </c>
      <c r="N11" s="8">
        <v>0.44</v>
      </c>
      <c r="O11" s="8">
        <v>0.69</v>
      </c>
      <c r="P11" s="8">
        <v>0.44</v>
      </c>
      <c r="Q11" s="8">
        <v>20000</v>
      </c>
    </row>
    <row r="12" spans="2:17" x14ac:dyDescent="0.3">
      <c r="B12" t="s">
        <v>8</v>
      </c>
      <c r="C12" s="1">
        <v>4400</v>
      </c>
      <c r="E12" t="s">
        <v>16</v>
      </c>
      <c r="F12" s="8">
        <v>0.42</v>
      </c>
      <c r="G12" s="8">
        <v>0.36</v>
      </c>
      <c r="H12" s="8">
        <v>0.5</v>
      </c>
      <c r="I12" s="8">
        <v>0.59</v>
      </c>
      <c r="J12" s="8">
        <v>0.73</v>
      </c>
      <c r="K12" s="8">
        <v>0</v>
      </c>
      <c r="L12" s="8">
        <v>0.38</v>
      </c>
      <c r="M12" s="8">
        <v>1.0900000000000001</v>
      </c>
      <c r="N12" s="8">
        <v>0.17</v>
      </c>
      <c r="O12" s="8">
        <v>0.7</v>
      </c>
      <c r="P12" s="8">
        <v>0.86</v>
      </c>
      <c r="Q12" s="8">
        <v>20000</v>
      </c>
    </row>
    <row r="13" spans="2:17" x14ac:dyDescent="0.3">
      <c r="B13" t="s">
        <v>9</v>
      </c>
      <c r="C13" s="1">
        <v>6500</v>
      </c>
      <c r="E13" t="s">
        <v>17</v>
      </c>
      <c r="F13" s="8">
        <v>0.38</v>
      </c>
      <c r="G13" s="8">
        <v>0.26</v>
      </c>
      <c r="H13" s="8">
        <v>0.62</v>
      </c>
      <c r="I13" s="8">
        <v>0.21</v>
      </c>
      <c r="J13" s="8">
        <v>0.69</v>
      </c>
      <c r="K13" s="8">
        <v>0.38</v>
      </c>
      <c r="L13" s="8">
        <v>0</v>
      </c>
      <c r="M13" s="8">
        <v>1</v>
      </c>
      <c r="N13" s="8">
        <v>0.21</v>
      </c>
      <c r="O13" s="8">
        <v>0.41</v>
      </c>
      <c r="P13" s="8">
        <v>0.78</v>
      </c>
      <c r="Q13" s="8">
        <v>20000</v>
      </c>
    </row>
    <row r="14" spans="2:17" x14ac:dyDescent="0.3">
      <c r="B14" t="s">
        <v>10</v>
      </c>
      <c r="C14" s="1">
        <v>5800</v>
      </c>
      <c r="E14" t="s">
        <v>18</v>
      </c>
      <c r="F14" s="8">
        <v>0.25</v>
      </c>
      <c r="G14" s="8">
        <v>0.19</v>
      </c>
      <c r="H14" s="8">
        <v>0.44</v>
      </c>
      <c r="I14" s="8">
        <v>0.41</v>
      </c>
      <c r="J14" s="8">
        <v>0.56000000000000005</v>
      </c>
      <c r="K14" s="8">
        <v>0.17</v>
      </c>
      <c r="L14" s="8">
        <v>0.21</v>
      </c>
      <c r="M14" s="8">
        <v>0.91</v>
      </c>
      <c r="N14" s="8">
        <v>0</v>
      </c>
      <c r="O14" s="8">
        <v>0.53</v>
      </c>
      <c r="P14" s="8">
        <v>0.69</v>
      </c>
      <c r="Q14" s="8">
        <v>20000</v>
      </c>
    </row>
    <row r="15" spans="2:17" ht="15" thickBot="1" x14ac:dyDescent="0.35">
      <c r="B15" s="7" t="s">
        <v>11</v>
      </c>
      <c r="C15" s="10">
        <v>2200</v>
      </c>
      <c r="E15" s="7" t="s">
        <v>19</v>
      </c>
      <c r="F15" s="9">
        <v>0.43</v>
      </c>
      <c r="G15" s="9">
        <v>0.55000000000000004</v>
      </c>
      <c r="H15" s="9">
        <v>0.44</v>
      </c>
      <c r="I15" s="9">
        <v>0.7</v>
      </c>
      <c r="J15" s="9">
        <v>0.14000000000000001</v>
      </c>
      <c r="K15" s="9">
        <v>0.86</v>
      </c>
      <c r="L15" s="9">
        <v>0.78</v>
      </c>
      <c r="M15" s="9">
        <v>0.23</v>
      </c>
      <c r="N15" s="9">
        <v>0.69</v>
      </c>
      <c r="O15" s="9">
        <v>0.65</v>
      </c>
      <c r="P15" s="9">
        <v>0</v>
      </c>
      <c r="Q15" s="8">
        <v>20000</v>
      </c>
    </row>
    <row r="16" spans="2:17" x14ac:dyDescent="0.3">
      <c r="P16" s="12" t="s">
        <v>30</v>
      </c>
      <c r="Q16" s="22">
        <f>SUMPRODUCT(F9:Q15,F20:Q26)</f>
        <v>8651</v>
      </c>
    </row>
    <row r="17" spans="5:26" ht="15" thickBot="1" x14ac:dyDescent="0.35">
      <c r="E17" s="13" t="s">
        <v>27</v>
      </c>
    </row>
    <row r="18" spans="5:26" x14ac:dyDescent="0.3">
      <c r="E18" s="5" t="s">
        <v>20</v>
      </c>
      <c r="F18" s="11" t="s">
        <v>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5:26" x14ac:dyDescent="0.3">
      <c r="E19" s="4"/>
      <c r="F19" s="6" t="s">
        <v>13</v>
      </c>
      <c r="G19" s="6" t="s">
        <v>14</v>
      </c>
      <c r="H19" s="6" t="s">
        <v>15</v>
      </c>
      <c r="I19" s="6" t="s">
        <v>4</v>
      </c>
      <c r="J19" s="6" t="s">
        <v>5</v>
      </c>
      <c r="K19" s="6" t="s">
        <v>16</v>
      </c>
      <c r="L19" s="6" t="s">
        <v>17</v>
      </c>
      <c r="M19" s="6" t="s">
        <v>21</v>
      </c>
      <c r="N19" s="6" t="s">
        <v>18</v>
      </c>
      <c r="O19" s="6" t="s">
        <v>22</v>
      </c>
      <c r="P19" s="6" t="s">
        <v>19</v>
      </c>
      <c r="Q19" s="12" t="s">
        <v>24</v>
      </c>
      <c r="R19" s="20" t="s">
        <v>31</v>
      </c>
      <c r="S19" s="20" t="s">
        <v>26</v>
      </c>
    </row>
    <row r="20" spans="5:26" x14ac:dyDescent="0.3">
      <c r="E20" t="s">
        <v>13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8">
        <v>0</v>
      </c>
      <c r="R20" s="21">
        <f>SUM(F20:P20)</f>
        <v>0</v>
      </c>
      <c r="S20">
        <v>0</v>
      </c>
    </row>
    <row r="21" spans="5:26" x14ac:dyDescent="0.3">
      <c r="E21" t="s">
        <v>14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8">
        <v>0</v>
      </c>
      <c r="R21" s="21">
        <f t="shared" ref="R21:R26" si="0">SUM(F21:P21)</f>
        <v>0</v>
      </c>
      <c r="S21">
        <v>0</v>
      </c>
    </row>
    <row r="22" spans="5:26" x14ac:dyDescent="0.3">
      <c r="E22" t="s">
        <v>15</v>
      </c>
      <c r="F22" s="16">
        <v>5000</v>
      </c>
      <c r="G22" s="16">
        <v>3000</v>
      </c>
      <c r="H22" s="16">
        <v>1400</v>
      </c>
      <c r="I22" s="16">
        <v>0</v>
      </c>
      <c r="J22" s="16">
        <v>0</v>
      </c>
      <c r="K22" s="16">
        <v>200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8">
        <v>0</v>
      </c>
      <c r="R22" s="21">
        <f t="shared" si="0"/>
        <v>9600</v>
      </c>
      <c r="S22">
        <v>25000</v>
      </c>
    </row>
    <row r="23" spans="5:26" x14ac:dyDescent="0.3">
      <c r="E23" t="s">
        <v>16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8">
        <v>0</v>
      </c>
      <c r="R23" s="21">
        <f t="shared" si="0"/>
        <v>0</v>
      </c>
      <c r="S23">
        <v>0</v>
      </c>
    </row>
    <row r="24" spans="5:26" x14ac:dyDescent="0.3">
      <c r="E24" t="s">
        <v>17</v>
      </c>
      <c r="F24" s="16">
        <v>0</v>
      </c>
      <c r="G24" s="16">
        <v>0</v>
      </c>
      <c r="H24" s="16">
        <v>0</v>
      </c>
      <c r="I24" s="16">
        <v>2200</v>
      </c>
      <c r="J24" s="16">
        <v>0</v>
      </c>
      <c r="K24" s="16">
        <v>0</v>
      </c>
      <c r="L24" s="16">
        <v>7700</v>
      </c>
      <c r="M24" s="16">
        <v>0</v>
      </c>
      <c r="N24" s="16">
        <v>6500</v>
      </c>
      <c r="O24" s="16">
        <v>5800</v>
      </c>
      <c r="P24" s="16">
        <v>0</v>
      </c>
      <c r="Q24" s="18">
        <v>0</v>
      </c>
      <c r="R24" s="21">
        <f t="shared" si="0"/>
        <v>22200</v>
      </c>
      <c r="S24">
        <v>25000</v>
      </c>
    </row>
    <row r="25" spans="5:26" x14ac:dyDescent="0.3">
      <c r="E25" t="s">
        <v>18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8">
        <v>0</v>
      </c>
      <c r="R25" s="21">
        <f t="shared" si="0"/>
        <v>0</v>
      </c>
      <c r="S25">
        <v>0</v>
      </c>
      <c r="Z25" s="26">
        <f>MIN($Q$16)</f>
        <v>8651</v>
      </c>
    </row>
    <row r="26" spans="5:26" ht="15" thickBot="1" x14ac:dyDescent="0.35">
      <c r="E26" s="7" t="s">
        <v>19</v>
      </c>
      <c r="F26" s="17">
        <v>0</v>
      </c>
      <c r="G26" s="17">
        <v>0</v>
      </c>
      <c r="H26" s="17">
        <v>0</v>
      </c>
      <c r="I26" s="17">
        <v>0</v>
      </c>
      <c r="J26" s="17">
        <v>8600</v>
      </c>
      <c r="K26" s="17">
        <v>0</v>
      </c>
      <c r="L26" s="17">
        <v>0</v>
      </c>
      <c r="M26" s="17">
        <v>4400</v>
      </c>
      <c r="N26" s="17">
        <v>0</v>
      </c>
      <c r="O26" s="17">
        <v>0</v>
      </c>
      <c r="P26" s="17">
        <v>2200</v>
      </c>
      <c r="Q26" s="18">
        <v>0</v>
      </c>
      <c r="R26" s="21">
        <f t="shared" si="0"/>
        <v>15200</v>
      </c>
      <c r="S26">
        <v>25000</v>
      </c>
      <c r="Z26">
        <f>COUNT($F$20:$Q$26)</f>
        <v>84</v>
      </c>
    </row>
    <row r="27" spans="5:26" x14ac:dyDescent="0.3">
      <c r="E27" s="12" t="s">
        <v>28</v>
      </c>
      <c r="F27" s="21">
        <f>SUM(F20:F26)</f>
        <v>5000</v>
      </c>
      <c r="G27" s="21">
        <f t="shared" ref="G27:P27" si="1">SUM(G20:G26)</f>
        <v>3000</v>
      </c>
      <c r="H27" s="21">
        <f t="shared" si="1"/>
        <v>1400</v>
      </c>
      <c r="I27" s="21">
        <f t="shared" si="1"/>
        <v>2200</v>
      </c>
      <c r="J27" s="21">
        <f t="shared" si="1"/>
        <v>8600</v>
      </c>
      <c r="K27" s="21">
        <f t="shared" si="1"/>
        <v>200</v>
      </c>
      <c r="L27" s="21">
        <f t="shared" si="1"/>
        <v>7700</v>
      </c>
      <c r="M27" s="21">
        <f t="shared" si="1"/>
        <v>4400</v>
      </c>
      <c r="N27" s="21">
        <f t="shared" si="1"/>
        <v>6500</v>
      </c>
      <c r="O27" s="21">
        <f t="shared" si="1"/>
        <v>5800</v>
      </c>
      <c r="P27" s="21">
        <f t="shared" si="1"/>
        <v>2200</v>
      </c>
      <c r="Z27" t="b">
        <f t="array" ref="Z27">$F$27:$P$27=$F$29:$P$29</f>
        <v>1</v>
      </c>
    </row>
    <row r="28" spans="5:26" x14ac:dyDescent="0.3">
      <c r="Z28" t="b">
        <f t="array" ref="Z28">($Q$20:$Q$26=0)+($Q$20:$Q$26=1)=1</f>
        <v>1</v>
      </c>
    </row>
    <row r="29" spans="5:26" x14ac:dyDescent="0.3">
      <c r="E29" s="14" t="s">
        <v>25</v>
      </c>
      <c r="F29" s="15">
        <v>5000</v>
      </c>
      <c r="G29" s="15">
        <v>3000</v>
      </c>
      <c r="H29" s="15">
        <v>1400</v>
      </c>
      <c r="I29" s="15">
        <v>2200</v>
      </c>
      <c r="J29" s="15">
        <v>8600</v>
      </c>
      <c r="K29" s="15">
        <v>3000</v>
      </c>
      <c r="L29" s="15">
        <v>7700</v>
      </c>
      <c r="M29" s="15">
        <v>4400</v>
      </c>
      <c r="N29" s="15">
        <v>6500</v>
      </c>
      <c r="O29" s="15">
        <v>5800</v>
      </c>
      <c r="P29" s="15">
        <v>2200</v>
      </c>
      <c r="Z29" t="b">
        <f t="array" ref="Z29">$R$20:$R$26&lt;=$S$20:$S$26</f>
        <v>1</v>
      </c>
    </row>
    <row r="30" spans="5:26" x14ac:dyDescent="0.3">
      <c r="F30" s="23" t="s">
        <v>13</v>
      </c>
      <c r="G30" s="23" t="s">
        <v>14</v>
      </c>
      <c r="H30" s="23" t="s">
        <v>15</v>
      </c>
      <c r="I30" s="23" t="s">
        <v>4</v>
      </c>
      <c r="J30" s="23" t="s">
        <v>5</v>
      </c>
      <c r="K30" s="23" t="s">
        <v>16</v>
      </c>
      <c r="L30" s="23" t="s">
        <v>17</v>
      </c>
      <c r="M30" s="23" t="s">
        <v>21</v>
      </c>
      <c r="N30" s="23" t="s">
        <v>18</v>
      </c>
      <c r="O30" s="23" t="s">
        <v>22</v>
      </c>
      <c r="P30" s="23" t="s">
        <v>19</v>
      </c>
      <c r="Z30">
        <f>{32767,32767,0.000001,0.01,TRUE,FALSE,FALSE,1,2,1,0.0001,TRUE}</f>
        <v>32767</v>
      </c>
    </row>
    <row r="31" spans="5:26" x14ac:dyDescent="0.3">
      <c r="F31" s="25">
        <f>IF(F20=0,0,1)</f>
        <v>0</v>
      </c>
      <c r="G31" s="25">
        <f t="shared" ref="G31:P31" si="2">IF(G20=0,0,1)</f>
        <v>0</v>
      </c>
      <c r="H31" s="25">
        <f t="shared" si="2"/>
        <v>0</v>
      </c>
      <c r="I31" s="25">
        <f t="shared" si="2"/>
        <v>0</v>
      </c>
      <c r="J31" s="25">
        <f t="shared" si="2"/>
        <v>0</v>
      </c>
      <c r="K31" s="25">
        <f t="shared" si="2"/>
        <v>0</v>
      </c>
      <c r="L31" s="25">
        <f t="shared" si="2"/>
        <v>0</v>
      </c>
      <c r="M31" s="25">
        <f t="shared" si="2"/>
        <v>0</v>
      </c>
      <c r="N31" s="25">
        <f t="shared" si="2"/>
        <v>0</v>
      </c>
      <c r="O31" s="25">
        <f t="shared" si="2"/>
        <v>0</v>
      </c>
      <c r="P31" s="25">
        <f t="shared" si="2"/>
        <v>0</v>
      </c>
      <c r="Z31">
        <f>{0,0,2,100,0,FALSE,FALSE,0.075,0,0,FALSE,30}</f>
        <v>0</v>
      </c>
    </row>
    <row r="32" spans="5:26" x14ac:dyDescent="0.3">
      <c r="F32" s="25">
        <f t="shared" ref="F32:P32" si="3">IF(F21=0,0,1)</f>
        <v>0</v>
      </c>
      <c r="G32" s="25">
        <f t="shared" si="3"/>
        <v>0</v>
      </c>
      <c r="H32" s="25">
        <f t="shared" si="3"/>
        <v>0</v>
      </c>
      <c r="I32" s="25">
        <f t="shared" si="3"/>
        <v>0</v>
      </c>
      <c r="J32" s="25">
        <f t="shared" si="3"/>
        <v>0</v>
      </c>
      <c r="K32" s="25">
        <f t="shared" si="3"/>
        <v>0</v>
      </c>
      <c r="L32" s="25">
        <f t="shared" si="3"/>
        <v>0</v>
      </c>
      <c r="M32" s="25">
        <f t="shared" si="3"/>
        <v>0</v>
      </c>
      <c r="N32" s="25">
        <f t="shared" si="3"/>
        <v>0</v>
      </c>
      <c r="O32" s="25">
        <f t="shared" si="3"/>
        <v>0</v>
      </c>
      <c r="P32" s="25">
        <f t="shared" si="3"/>
        <v>0</v>
      </c>
    </row>
    <row r="33" spans="5:16" x14ac:dyDescent="0.3">
      <c r="F33" s="25">
        <f t="shared" ref="F33:P33" si="4">IF(F22=0,0,1)</f>
        <v>1</v>
      </c>
      <c r="G33" s="25">
        <f t="shared" si="4"/>
        <v>1</v>
      </c>
      <c r="H33" s="25">
        <f t="shared" si="4"/>
        <v>1</v>
      </c>
      <c r="I33" s="25">
        <f t="shared" si="4"/>
        <v>0</v>
      </c>
      <c r="J33" s="25">
        <f t="shared" si="4"/>
        <v>0</v>
      </c>
      <c r="K33" s="25">
        <f t="shared" si="4"/>
        <v>1</v>
      </c>
      <c r="L33" s="25">
        <f t="shared" si="4"/>
        <v>0</v>
      </c>
      <c r="M33" s="25">
        <f t="shared" si="4"/>
        <v>0</v>
      </c>
      <c r="N33" s="25">
        <f t="shared" si="4"/>
        <v>0</v>
      </c>
      <c r="O33" s="25">
        <f t="shared" si="4"/>
        <v>0</v>
      </c>
      <c r="P33" s="25">
        <f t="shared" si="4"/>
        <v>0</v>
      </c>
    </row>
    <row r="34" spans="5:16" x14ac:dyDescent="0.3">
      <c r="F34" s="25">
        <f t="shared" ref="F34:P34" si="5">IF(F23=0,0,1)</f>
        <v>0</v>
      </c>
      <c r="G34" s="25">
        <f t="shared" si="5"/>
        <v>0</v>
      </c>
      <c r="H34" s="25">
        <f t="shared" si="5"/>
        <v>0</v>
      </c>
      <c r="I34" s="25">
        <f t="shared" si="5"/>
        <v>0</v>
      </c>
      <c r="J34" s="25">
        <f t="shared" si="5"/>
        <v>0</v>
      </c>
      <c r="K34" s="25">
        <f t="shared" si="5"/>
        <v>0</v>
      </c>
      <c r="L34" s="25">
        <f t="shared" si="5"/>
        <v>0</v>
      </c>
      <c r="M34" s="25">
        <f t="shared" si="5"/>
        <v>0</v>
      </c>
      <c r="N34" s="25">
        <f t="shared" si="5"/>
        <v>0</v>
      </c>
      <c r="O34" s="25">
        <f t="shared" si="5"/>
        <v>0</v>
      </c>
      <c r="P34" s="25">
        <f t="shared" si="5"/>
        <v>0</v>
      </c>
    </row>
    <row r="35" spans="5:16" x14ac:dyDescent="0.3">
      <c r="F35" s="25">
        <f t="shared" ref="F35:P35" si="6">IF(F24=0,0,1)</f>
        <v>0</v>
      </c>
      <c r="G35" s="25">
        <f t="shared" si="6"/>
        <v>0</v>
      </c>
      <c r="H35" s="25">
        <f t="shared" si="6"/>
        <v>0</v>
      </c>
      <c r="I35" s="25">
        <f t="shared" si="6"/>
        <v>1</v>
      </c>
      <c r="J35" s="25">
        <f t="shared" si="6"/>
        <v>0</v>
      </c>
      <c r="K35" s="25">
        <f t="shared" si="6"/>
        <v>0</v>
      </c>
      <c r="L35" s="25">
        <f t="shared" si="6"/>
        <v>1</v>
      </c>
      <c r="M35" s="25">
        <f t="shared" si="6"/>
        <v>0</v>
      </c>
      <c r="N35" s="25">
        <f t="shared" si="6"/>
        <v>1</v>
      </c>
      <c r="O35" s="25">
        <f t="shared" si="6"/>
        <v>1</v>
      </c>
      <c r="P35" s="25">
        <f t="shared" si="6"/>
        <v>0</v>
      </c>
    </row>
    <row r="36" spans="5:16" x14ac:dyDescent="0.3">
      <c r="F36" s="25">
        <f t="shared" ref="F36:P36" si="7">IF(F25=0,0,1)</f>
        <v>0</v>
      </c>
      <c r="G36" s="25">
        <f t="shared" si="7"/>
        <v>0</v>
      </c>
      <c r="H36" s="25">
        <f t="shared" si="7"/>
        <v>0</v>
      </c>
      <c r="I36" s="25">
        <f t="shared" si="7"/>
        <v>0</v>
      </c>
      <c r="J36" s="25">
        <f t="shared" si="7"/>
        <v>0</v>
      </c>
      <c r="K36" s="25">
        <f t="shared" si="7"/>
        <v>0</v>
      </c>
      <c r="L36" s="25">
        <f t="shared" si="7"/>
        <v>0</v>
      </c>
      <c r="M36" s="25">
        <f t="shared" si="7"/>
        <v>0</v>
      </c>
      <c r="N36" s="25">
        <f t="shared" si="7"/>
        <v>0</v>
      </c>
      <c r="O36" s="25">
        <f t="shared" si="7"/>
        <v>0</v>
      </c>
      <c r="P36" s="25">
        <f t="shared" si="7"/>
        <v>0</v>
      </c>
    </row>
    <row r="37" spans="5:16" x14ac:dyDescent="0.3">
      <c r="F37" s="25">
        <f t="shared" ref="F37:P37" si="8">IF(F26=0,0,1)</f>
        <v>0</v>
      </c>
      <c r="G37" s="25">
        <f t="shared" si="8"/>
        <v>0</v>
      </c>
      <c r="H37" s="25">
        <f t="shared" si="8"/>
        <v>0</v>
      </c>
      <c r="I37" s="25">
        <f t="shared" si="8"/>
        <v>0</v>
      </c>
      <c r="J37" s="25">
        <f t="shared" si="8"/>
        <v>1</v>
      </c>
      <c r="K37" s="25">
        <f t="shared" si="8"/>
        <v>0</v>
      </c>
      <c r="L37" s="25">
        <f t="shared" si="8"/>
        <v>0</v>
      </c>
      <c r="M37" s="25">
        <f t="shared" si="8"/>
        <v>1</v>
      </c>
      <c r="N37" s="25">
        <f t="shared" si="8"/>
        <v>0</v>
      </c>
      <c r="O37" s="25">
        <f t="shared" si="8"/>
        <v>0</v>
      </c>
      <c r="P37" s="25">
        <f t="shared" si="8"/>
        <v>1</v>
      </c>
    </row>
    <row r="38" spans="5:16" x14ac:dyDescent="0.3">
      <c r="E38" s="24" t="s">
        <v>32</v>
      </c>
      <c r="F38" s="15">
        <f>SUM(F31:F37)</f>
        <v>1</v>
      </c>
      <c r="G38" s="15">
        <f t="shared" ref="G38:P38" si="9">SUM(G31:G37)</f>
        <v>1</v>
      </c>
      <c r="H38" s="15">
        <f t="shared" si="9"/>
        <v>1</v>
      </c>
      <c r="I38" s="15">
        <f t="shared" si="9"/>
        <v>1</v>
      </c>
      <c r="J38" s="15">
        <f t="shared" si="9"/>
        <v>1</v>
      </c>
      <c r="K38" s="15">
        <f t="shared" si="9"/>
        <v>1</v>
      </c>
      <c r="L38" s="15">
        <f t="shared" si="9"/>
        <v>1</v>
      </c>
      <c r="M38" s="15">
        <f t="shared" si="9"/>
        <v>1</v>
      </c>
      <c r="N38" s="15">
        <f t="shared" si="9"/>
        <v>1</v>
      </c>
      <c r="O38" s="15">
        <f t="shared" si="9"/>
        <v>1</v>
      </c>
      <c r="P38" s="15">
        <f t="shared" si="9"/>
        <v>1</v>
      </c>
    </row>
  </sheetData>
  <mergeCells count="2">
    <mergeCell ref="F7:P7"/>
    <mergeCell ref="F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Planning Data</vt:lpstr>
      <vt:lpstr>Distribution 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2020-03-02T04:49:09Z</dcterms:modified>
</cp:coreProperties>
</file>