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bastian Pasotr\Documents\Data_Coding\Decision Models\"/>
    </mc:Choice>
  </mc:AlternateContent>
  <xr:revisionPtr revIDLastSave="0" documentId="13_ncr:1_{D9B5B1A4-2946-4E9E-8088-6765EF5BE73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odel" sheetId="2" r:id="rId1"/>
  </sheets>
  <definedNames>
    <definedName name="Arc_Capacity" localSheetId="0">Model!$H$8:$H$33</definedName>
    <definedName name="Arc_Capacity">#REF!</definedName>
    <definedName name="Customer_demand" localSheetId="0">Model!$N$20:$O$21</definedName>
    <definedName name="Customer_demand">#REF!</definedName>
    <definedName name="Customer_net_inflow" localSheetId="0">Model!$K$20:$L$21</definedName>
    <definedName name="Customer_net_inflow">#REF!</definedName>
    <definedName name="Destination" localSheetId="0">Model!$B$8:$B$33</definedName>
    <definedName name="Destination">#REF!</definedName>
    <definedName name="Flow_1" localSheetId="0">Model!$D$8:$D$33</definedName>
    <definedName name="Flow_1">#REF!</definedName>
    <definedName name="Flow_2" localSheetId="0">Model!$E$8:$E$33</definedName>
    <definedName name="Flow_2">#REF!</definedName>
    <definedName name="Origin" localSheetId="0">Model!$A$8:$A$33</definedName>
    <definedName name="Origin">#REF!</definedName>
    <definedName name="Plant_capacity" localSheetId="0">Model!$N$9:$O$11</definedName>
    <definedName name="Plant_capacity">#REF!</definedName>
    <definedName name="Plant_net_outflow" localSheetId="0">Model!$K$9:$L$11</definedName>
    <definedName name="Plant_net_outflow">#REF!</definedName>
    <definedName name="solver_adj" localSheetId="0" hidden="1">Model!$D$8:$D$33,Model!$E$8:$E$33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Model!$K$9:$L$11</definedName>
    <definedName name="solver_lhs2" localSheetId="0" hidden="1">Model!$K$20:$L$21</definedName>
    <definedName name="solver_lhs3" localSheetId="0" hidden="1">Model!$F$8:$F$33</definedName>
    <definedName name="solver_lhs4" localSheetId="0" hidden="1">Model!$K$15:$L$16</definedName>
    <definedName name="solver_lin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5000</definedName>
    <definedName name="solver_num" localSheetId="0" hidden="1">4</definedName>
    <definedName name="solver_nwt" localSheetId="0" hidden="1">1</definedName>
    <definedName name="solver_ofx" localSheetId="0" hidden="1">2</definedName>
    <definedName name="solver_opt" localSheetId="0" hidden="1">Model!$B$36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2</definedName>
    <definedName name="solver_rel3" localSheetId="0" hidden="1">1</definedName>
    <definedName name="solver_rel4" localSheetId="0" hidden="1">2</definedName>
    <definedName name="solver_reo" localSheetId="0" hidden="1">2</definedName>
    <definedName name="solver_rep" localSheetId="0" hidden="1">2</definedName>
    <definedName name="solver_rhs1" localSheetId="0" hidden="1">Model!$N$9:$O$11</definedName>
    <definedName name="solver_rhs2" localSheetId="0" hidden="1">Model!$N$20:$O$21</definedName>
    <definedName name="solver_rhs3" localSheetId="0" hidden="1">Model!$H$8:$H$33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cost" localSheetId="0">Model!$B$36</definedName>
    <definedName name="Total_cost">#REF!</definedName>
    <definedName name="Total_flow" localSheetId="0">Model!$F$8:$F$33</definedName>
    <definedName name="Total_flow">#REF!</definedName>
    <definedName name="Unit_Cost" localSheetId="0">Model!$C$8:$C$33</definedName>
    <definedName name="Unit_Cost">#REF!</definedName>
    <definedName name="Warehouse_net_outflow" localSheetId="0">Model!$K$15:$L$16</definedName>
    <definedName name="Warehouse_net_outflow">#REF!</definedName>
  </definedNames>
  <calcPr calcId="191029" calcMode="autoNoTabl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3" i="2" l="1"/>
  <c r="F33" i="2"/>
  <c r="H32" i="2"/>
  <c r="F32" i="2"/>
  <c r="H31" i="2"/>
  <c r="F31" i="2"/>
  <c r="H30" i="2"/>
  <c r="F30" i="2"/>
  <c r="H29" i="2"/>
  <c r="F29" i="2"/>
  <c r="H28" i="2"/>
  <c r="F28" i="2"/>
  <c r="H27" i="2"/>
  <c r="F27" i="2"/>
  <c r="H26" i="2"/>
  <c r="F26" i="2"/>
  <c r="H25" i="2"/>
  <c r="F25" i="2"/>
  <c r="H24" i="2"/>
  <c r="F24" i="2"/>
  <c r="H23" i="2"/>
  <c r="F23" i="2"/>
  <c r="H22" i="2"/>
  <c r="F22" i="2"/>
  <c r="L21" i="2"/>
  <c r="K21" i="2"/>
  <c r="H21" i="2"/>
  <c r="F21" i="2"/>
  <c r="L20" i="2"/>
  <c r="K20" i="2"/>
  <c r="H20" i="2"/>
  <c r="F20" i="2"/>
  <c r="H19" i="2"/>
  <c r="F19" i="2"/>
  <c r="H18" i="2"/>
  <c r="F18" i="2"/>
  <c r="H17" i="2"/>
  <c r="F17" i="2"/>
  <c r="L16" i="2"/>
  <c r="K16" i="2"/>
  <c r="H16" i="2"/>
  <c r="F16" i="2"/>
  <c r="L15" i="2"/>
  <c r="K15" i="2"/>
  <c r="H15" i="2"/>
  <c r="F15" i="2"/>
  <c r="H14" i="2"/>
  <c r="F14" i="2"/>
  <c r="H13" i="2"/>
  <c r="F13" i="2"/>
  <c r="H12" i="2"/>
  <c r="F12" i="2"/>
  <c r="L11" i="2"/>
  <c r="K11" i="2"/>
  <c r="H11" i="2"/>
  <c r="F11" i="2"/>
  <c r="L10" i="2"/>
  <c r="K10" i="2"/>
  <c r="H10" i="2"/>
  <c r="F10" i="2"/>
  <c r="L9" i="2"/>
  <c r="K9" i="2"/>
  <c r="H9" i="2"/>
  <c r="F9" i="2"/>
  <c r="H8" i="2"/>
  <c r="F8" i="2"/>
  <c r="B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Albright</author>
  </authors>
  <commentList>
    <comment ref="D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Shipments of product 1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Shipments of product 2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7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Total shipments of both products
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<sst xmlns="http://schemas.openxmlformats.org/spreadsheetml/2006/main" count="88" uniqueCount="51">
  <si>
    <t>Total cost</t>
  </si>
  <si>
    <t>=</t>
  </si>
  <si>
    <t>&lt;=</t>
  </si>
  <si>
    <t>Common arc capacity</t>
  </si>
  <si>
    <t>Origin</t>
  </si>
  <si>
    <t>Destination</t>
  </si>
  <si>
    <t>Node balance constraints</t>
  </si>
  <si>
    <t>Node</t>
  </si>
  <si>
    <t>Plant constraints</t>
  </si>
  <si>
    <t>Warehouse constraints</t>
  </si>
  <si>
    <t>Customer constraints</t>
  </si>
  <si>
    <t>Unit Cost</t>
  </si>
  <si>
    <t>Arc Capacity</t>
  </si>
  <si>
    <t>RedBrand shipping model with two products competing for arc capacity</t>
  </si>
  <si>
    <t>Inputs</t>
  </si>
  <si>
    <t>Objective to minimize</t>
  </si>
  <si>
    <t>Total flow</t>
  </si>
  <si>
    <t>Flow product 1</t>
  </si>
  <si>
    <t>Flow product 2</t>
  </si>
  <si>
    <t>Net outflow product 1</t>
  </si>
  <si>
    <t>Net outflow product 2</t>
  </si>
  <si>
    <t>Capacity product 1</t>
  </si>
  <si>
    <t>Capacity product 2</t>
  </si>
  <si>
    <t>Required product 1</t>
  </si>
  <si>
    <t>Required product 2</t>
  </si>
  <si>
    <t>Demand product 1</t>
  </si>
  <si>
    <t>Demand product 2</t>
  </si>
  <si>
    <t>Net inflow product 1</t>
  </si>
  <si>
    <t>Net inflow product 2</t>
  </si>
  <si>
    <t>Network structure, flows, and arc capacity constraints</t>
  </si>
  <si>
    <t>Range names used</t>
  </si>
  <si>
    <t>Arc_Capacity</t>
  </si>
  <si>
    <t>=Model!$H$8:$H$33</t>
  </si>
  <si>
    <t>Customer_demand</t>
  </si>
  <si>
    <t>=Model!$N$20:$O$21</t>
  </si>
  <si>
    <t>Customer_net_inflow</t>
  </si>
  <si>
    <t>=Model!$K$20:$L$21</t>
  </si>
  <si>
    <t>=Model!$B$8:$B$33</t>
  </si>
  <si>
    <t>=Model!$A$8:$A$33</t>
  </si>
  <si>
    <t>Plant_capacity</t>
  </si>
  <si>
    <t>=Model!$N$9:$O$11</t>
  </si>
  <si>
    <t>Plant_net_outflow</t>
  </si>
  <si>
    <t>=Model!$K$9:$L$11</t>
  </si>
  <si>
    <t>Total_cost</t>
  </si>
  <si>
    <t>=Model!$B$36</t>
  </si>
  <si>
    <t>Total_flow</t>
  </si>
  <si>
    <t>=Model!$F$8:$F$33</t>
  </si>
  <si>
    <t>Unit_Cost</t>
  </si>
  <si>
    <t>=Model!$C$8:$C$33</t>
  </si>
  <si>
    <t>Warehouse_net_outflow</t>
  </si>
  <si>
    <t>=Model!$K$15:$L$16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</si>
</sst>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;\-&quot;$&quot;#,##0"/>
  </numFmts>
  <fonts count="8" x14ac:knownFonts="1">
    <font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5DA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4" fillId="0" borderId="0" xfId="0" applyFont="1" applyFill="1" applyBorder="1"/>
    <xf numFmtId="0" fontId="3" fillId="0" borderId="0" xfId="0" applyFont="1" applyFill="1" applyBorder="1"/>
    <xf numFmtId="0" fontId="4" fillId="0" borderId="0" xfId="0" applyNumberFormat="1" applyFont="1" applyFill="1" applyBorder="1"/>
    <xf numFmtId="0" fontId="4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/>
    <xf numFmtId="1" fontId="5" fillId="2" borderId="0" xfId="0" applyNumberFormat="1" applyFont="1" applyFill="1" applyBorder="1"/>
    <xf numFmtId="0" fontId="6" fillId="2" borderId="0" xfId="0" applyFont="1" applyFill="1" applyBorder="1"/>
    <xf numFmtId="0" fontId="6" fillId="2" borderId="0" xfId="0" applyNumberFormat="1" applyFont="1" applyFill="1" applyBorder="1"/>
    <xf numFmtId="1" fontId="6" fillId="2" borderId="0" xfId="0" applyNumberFormat="1" applyFont="1" applyFill="1" applyBorder="1"/>
    <xf numFmtId="164" fontId="7" fillId="2" borderId="1" xfId="0" applyNumberFormat="1" applyFont="1" applyFill="1" applyBorder="1"/>
    <xf numFmtId="0" fontId="4" fillId="0" borderId="0" xfId="0" quotePrefix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5DA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349249</xdr:colOff>
      <xdr:row>26</xdr:row>
      <xdr:rowOff>127000</xdr:rowOff>
    </xdr:from>
    <xdr:to>
      <xdr:col>15</xdr:col>
      <xdr:colOff>275166</xdr:colOff>
      <xdr:row>29</xdr:row>
      <xdr:rowOff>95251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895666" y="5080000"/>
          <a:ext cx="3058583" cy="5397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Insert list of names using the Formulas ribbon,</a:t>
          </a:r>
          <a:r>
            <a:rPr lang="en-US" sz="1100" baseline="0"/>
            <a:t> and the "Use in Formula" under "Defined Name."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6"/>
  <sheetViews>
    <sheetView tabSelected="1" topLeftCell="B10" zoomScale="90" zoomScaleNormal="90" workbookViewId="0">
      <selection activeCell="K31" sqref="K31"/>
    </sheetView>
  </sheetViews>
  <sheetFormatPr defaultColWidth="9.109375" defaultRowHeight="14.4" x14ac:dyDescent="0.3"/>
  <cols>
    <col min="1" max="1" width="22.6640625" style="2" customWidth="1"/>
    <col min="2" max="2" width="12" style="2" bestFit="1" customWidth="1"/>
    <col min="3" max="3" width="9.6640625" style="2" customWidth="1"/>
    <col min="4" max="5" width="14.5546875" style="2" bestFit="1" customWidth="1"/>
    <col min="6" max="6" width="10.6640625" style="2" customWidth="1"/>
    <col min="7" max="7" width="12" style="2" bestFit="1" customWidth="1"/>
    <col min="8" max="8" width="11.6640625" style="2" customWidth="1"/>
    <col min="9" max="9" width="10.5546875" style="2" bestFit="1" customWidth="1"/>
    <col min="10" max="10" width="11.88671875" style="2" customWidth="1"/>
    <col min="11" max="11" width="21.33203125" style="2" bestFit="1" customWidth="1"/>
    <col min="12" max="12" width="21.109375" style="2" bestFit="1" customWidth="1"/>
    <col min="13" max="13" width="9.109375" style="2"/>
    <col min="14" max="15" width="18.88671875" style="2" bestFit="1" customWidth="1"/>
    <col min="16" max="16384" width="9.109375" style="2"/>
  </cols>
  <sheetData>
    <row r="1" spans="1:15" x14ac:dyDescent="0.3">
      <c r="A1" s="1" t="s">
        <v>13</v>
      </c>
    </row>
    <row r="3" spans="1:15" x14ac:dyDescent="0.3">
      <c r="A3" s="1" t="s">
        <v>14</v>
      </c>
    </row>
    <row r="4" spans="1:15" x14ac:dyDescent="0.3">
      <c r="A4" s="2" t="s">
        <v>3</v>
      </c>
      <c r="B4" s="4">
        <v>300</v>
      </c>
      <c r="C4" s="3"/>
      <c r="D4" s="3"/>
      <c r="E4" s="3"/>
      <c r="F4" s="3"/>
      <c r="G4" s="3"/>
      <c r="H4" s="3"/>
      <c r="I4" s="3"/>
      <c r="J4" s="3"/>
      <c r="K4" s="4"/>
      <c r="L4" s="3"/>
      <c r="M4" s="3"/>
      <c r="N4" s="3"/>
      <c r="O4" s="3"/>
    </row>
    <row r="5" spans="1:15" x14ac:dyDescent="0.3">
      <c r="B5" s="3"/>
      <c r="C5" s="3"/>
      <c r="D5" s="3"/>
      <c r="E5" s="3"/>
      <c r="F5" s="3"/>
      <c r="G5" s="3"/>
      <c r="H5" s="3"/>
      <c r="I5" s="3"/>
      <c r="J5" s="3"/>
      <c r="K5" s="4"/>
      <c r="L5" s="3"/>
      <c r="M5" s="3"/>
      <c r="N5" s="3"/>
      <c r="O5" s="3"/>
    </row>
    <row r="6" spans="1:15" x14ac:dyDescent="0.3">
      <c r="A6" s="1" t="s">
        <v>29</v>
      </c>
      <c r="B6" s="3"/>
      <c r="C6" s="3"/>
      <c r="D6" s="3"/>
      <c r="E6" s="3"/>
      <c r="F6" s="3"/>
      <c r="G6" s="3"/>
      <c r="H6" s="3"/>
      <c r="I6" s="5"/>
      <c r="J6" s="4" t="s">
        <v>6</v>
      </c>
      <c r="K6" s="3"/>
      <c r="L6" s="5"/>
      <c r="M6" s="3"/>
      <c r="N6" s="3"/>
      <c r="O6" s="3"/>
    </row>
    <row r="7" spans="1:15" x14ac:dyDescent="0.3">
      <c r="A7" s="6" t="s">
        <v>4</v>
      </c>
      <c r="B7" s="7" t="s">
        <v>5</v>
      </c>
      <c r="C7" s="7" t="s">
        <v>11</v>
      </c>
      <c r="D7" s="7" t="s">
        <v>17</v>
      </c>
      <c r="E7" s="7" t="s">
        <v>18</v>
      </c>
      <c r="F7" s="7" t="s">
        <v>16</v>
      </c>
      <c r="G7" s="3"/>
      <c r="H7" s="7" t="s">
        <v>12</v>
      </c>
      <c r="I7" s="3"/>
      <c r="J7" s="3" t="s">
        <v>8</v>
      </c>
      <c r="K7" s="3"/>
      <c r="L7" s="3"/>
      <c r="M7" s="3"/>
      <c r="N7" s="3"/>
      <c r="O7" s="3"/>
    </row>
    <row r="8" spans="1:15" x14ac:dyDescent="0.3">
      <c r="A8" s="1">
        <v>1</v>
      </c>
      <c r="B8" s="4">
        <v>2</v>
      </c>
      <c r="C8" s="4">
        <v>5</v>
      </c>
      <c r="D8" s="12">
        <v>0</v>
      </c>
      <c r="E8" s="12">
        <v>0</v>
      </c>
      <c r="F8" s="13">
        <f t="shared" ref="F8:F33" si="0">SUM(D8:E8)</f>
        <v>0</v>
      </c>
      <c r="G8" s="8" t="s">
        <v>2</v>
      </c>
      <c r="H8" s="4">
        <f t="shared" ref="H8:H33" si="1">$B$4</f>
        <v>300</v>
      </c>
      <c r="I8" s="3"/>
      <c r="J8" s="7" t="s">
        <v>7</v>
      </c>
      <c r="K8" s="9" t="s">
        <v>19</v>
      </c>
      <c r="L8" s="9" t="s">
        <v>20</v>
      </c>
      <c r="M8" s="9"/>
      <c r="N8" s="7" t="s">
        <v>21</v>
      </c>
      <c r="O8" s="7" t="s">
        <v>22</v>
      </c>
    </row>
    <row r="9" spans="1:15" x14ac:dyDescent="0.3">
      <c r="A9" s="1">
        <v>1</v>
      </c>
      <c r="B9" s="4">
        <v>3</v>
      </c>
      <c r="C9" s="4">
        <v>3</v>
      </c>
      <c r="D9" s="12">
        <v>180</v>
      </c>
      <c r="E9" s="12">
        <v>120</v>
      </c>
      <c r="F9" s="13">
        <f t="shared" si="0"/>
        <v>300</v>
      </c>
      <c r="G9" s="8" t="s">
        <v>2</v>
      </c>
      <c r="H9" s="4">
        <f t="shared" si="1"/>
        <v>300</v>
      </c>
      <c r="I9" s="3"/>
      <c r="J9" s="3">
        <v>1</v>
      </c>
      <c r="K9" s="14">
        <f t="shared" ref="K9:L11" si="2">SUMIF(Origin,$J9,D$8:D$33)-SUMIF(Destination,$J9,D$8:D$33)</f>
        <v>180</v>
      </c>
      <c r="L9" s="14">
        <f t="shared" si="2"/>
        <v>140</v>
      </c>
      <c r="M9" s="10" t="s">
        <v>2</v>
      </c>
      <c r="N9" s="4">
        <v>200</v>
      </c>
      <c r="O9" s="4">
        <v>200</v>
      </c>
    </row>
    <row r="10" spans="1:15" x14ac:dyDescent="0.3">
      <c r="A10" s="1">
        <v>1</v>
      </c>
      <c r="B10" s="4">
        <v>4</v>
      </c>
      <c r="C10" s="4">
        <v>5</v>
      </c>
      <c r="D10" s="12">
        <v>0</v>
      </c>
      <c r="E10" s="12">
        <v>20</v>
      </c>
      <c r="F10" s="13">
        <f t="shared" si="0"/>
        <v>20</v>
      </c>
      <c r="G10" s="8" t="s">
        <v>2</v>
      </c>
      <c r="H10" s="4">
        <f t="shared" si="1"/>
        <v>300</v>
      </c>
      <c r="I10" s="3"/>
      <c r="J10" s="3">
        <v>2</v>
      </c>
      <c r="K10" s="15">
        <f t="shared" si="2"/>
        <v>300</v>
      </c>
      <c r="L10" s="15">
        <f t="shared" si="2"/>
        <v>100</v>
      </c>
      <c r="M10" s="8" t="s">
        <v>2</v>
      </c>
      <c r="N10" s="4">
        <v>300</v>
      </c>
      <c r="O10" s="4">
        <v>100</v>
      </c>
    </row>
    <row r="11" spans="1:15" x14ac:dyDescent="0.3">
      <c r="A11" s="1">
        <v>1</v>
      </c>
      <c r="B11" s="4">
        <v>5</v>
      </c>
      <c r="C11" s="4">
        <v>5</v>
      </c>
      <c r="D11" s="12">
        <v>0</v>
      </c>
      <c r="E11" s="12">
        <v>0</v>
      </c>
      <c r="F11" s="13">
        <f t="shared" si="0"/>
        <v>0</v>
      </c>
      <c r="G11" s="8" t="s">
        <v>2</v>
      </c>
      <c r="H11" s="4">
        <f t="shared" si="1"/>
        <v>300</v>
      </c>
      <c r="I11" s="3"/>
      <c r="J11" s="3">
        <v>3</v>
      </c>
      <c r="K11" s="14">
        <f t="shared" si="2"/>
        <v>100</v>
      </c>
      <c r="L11" s="14">
        <f t="shared" si="2"/>
        <v>100</v>
      </c>
      <c r="M11" s="8" t="s">
        <v>2</v>
      </c>
      <c r="N11" s="4">
        <v>100</v>
      </c>
      <c r="O11" s="4">
        <v>100</v>
      </c>
    </row>
    <row r="12" spans="1:15" x14ac:dyDescent="0.3">
      <c r="A12" s="1">
        <v>1</v>
      </c>
      <c r="B12" s="4">
        <v>6</v>
      </c>
      <c r="C12" s="4">
        <v>20</v>
      </c>
      <c r="D12" s="12">
        <v>0</v>
      </c>
      <c r="E12" s="12">
        <v>0</v>
      </c>
      <c r="F12" s="13">
        <f t="shared" si="0"/>
        <v>0</v>
      </c>
      <c r="G12" s="8" t="s">
        <v>2</v>
      </c>
      <c r="H12" s="4">
        <f t="shared" si="1"/>
        <v>300</v>
      </c>
      <c r="I12" s="3"/>
      <c r="J12" s="3"/>
      <c r="K12" s="3"/>
      <c r="L12" s="3"/>
      <c r="M12" s="3"/>
      <c r="N12" s="3"/>
      <c r="O12" s="3"/>
    </row>
    <row r="13" spans="1:15" x14ac:dyDescent="0.3">
      <c r="A13" s="1">
        <v>1</v>
      </c>
      <c r="B13" s="4">
        <v>7</v>
      </c>
      <c r="C13" s="4">
        <v>20</v>
      </c>
      <c r="D13" s="12">
        <v>0</v>
      </c>
      <c r="E13" s="12">
        <v>0</v>
      </c>
      <c r="F13" s="13">
        <f t="shared" si="0"/>
        <v>0</v>
      </c>
      <c r="G13" s="8" t="s">
        <v>2</v>
      </c>
      <c r="H13" s="4">
        <f t="shared" si="1"/>
        <v>300</v>
      </c>
      <c r="I13" s="3"/>
      <c r="J13" s="3" t="s">
        <v>9</v>
      </c>
      <c r="K13" s="3"/>
      <c r="L13" s="3"/>
      <c r="M13" s="3"/>
      <c r="N13" s="3"/>
      <c r="O13" s="3"/>
    </row>
    <row r="14" spans="1:15" x14ac:dyDescent="0.3">
      <c r="A14" s="1">
        <v>2</v>
      </c>
      <c r="B14" s="4">
        <v>1</v>
      </c>
      <c r="C14" s="4">
        <v>9</v>
      </c>
      <c r="D14" s="12">
        <v>0</v>
      </c>
      <c r="E14" s="12">
        <v>0</v>
      </c>
      <c r="F14" s="13">
        <f t="shared" si="0"/>
        <v>0</v>
      </c>
      <c r="G14" s="8" t="s">
        <v>2</v>
      </c>
      <c r="H14" s="4">
        <f t="shared" si="1"/>
        <v>300</v>
      </c>
      <c r="I14" s="3"/>
      <c r="J14" s="7" t="s">
        <v>7</v>
      </c>
      <c r="K14" s="7" t="s">
        <v>19</v>
      </c>
      <c r="L14" s="7" t="s">
        <v>20</v>
      </c>
      <c r="M14" s="7"/>
      <c r="N14" s="7" t="s">
        <v>23</v>
      </c>
      <c r="O14" s="7" t="s">
        <v>24</v>
      </c>
    </row>
    <row r="15" spans="1:15" x14ac:dyDescent="0.3">
      <c r="A15" s="1">
        <v>2</v>
      </c>
      <c r="B15" s="4">
        <v>3</v>
      </c>
      <c r="C15" s="4">
        <v>9</v>
      </c>
      <c r="D15" s="12">
        <v>0</v>
      </c>
      <c r="E15" s="12">
        <v>0</v>
      </c>
      <c r="F15" s="13">
        <f t="shared" si="0"/>
        <v>0</v>
      </c>
      <c r="G15" s="8" t="s">
        <v>2</v>
      </c>
      <c r="H15" s="4">
        <f t="shared" si="1"/>
        <v>300</v>
      </c>
      <c r="I15" s="3"/>
      <c r="J15" s="3">
        <v>4</v>
      </c>
      <c r="K15" s="15">
        <f>SUMIF(Origin,$J15,D$8:D$33)-SUMIF(Destination,$J15,D$8:D$33)</f>
        <v>0</v>
      </c>
      <c r="L15" s="15">
        <f>SUMIF(Origin,$J15,E$8:E$33)-SUMIF(Destination,$J15,E$8:E$33)</f>
        <v>0</v>
      </c>
      <c r="M15" s="8" t="s">
        <v>1</v>
      </c>
      <c r="N15" s="4">
        <v>0</v>
      </c>
      <c r="O15" s="4">
        <v>0</v>
      </c>
    </row>
    <row r="16" spans="1:15" x14ac:dyDescent="0.3">
      <c r="A16" s="1">
        <v>2</v>
      </c>
      <c r="B16" s="4">
        <v>4</v>
      </c>
      <c r="C16" s="4">
        <v>1</v>
      </c>
      <c r="D16" s="12">
        <v>100</v>
      </c>
      <c r="E16" s="12">
        <v>0</v>
      </c>
      <c r="F16" s="13">
        <f t="shared" si="0"/>
        <v>100</v>
      </c>
      <c r="G16" s="8" t="s">
        <v>2</v>
      </c>
      <c r="H16" s="4">
        <f t="shared" si="1"/>
        <v>300</v>
      </c>
      <c r="I16" s="3"/>
      <c r="J16" s="3">
        <v>5</v>
      </c>
      <c r="K16" s="15">
        <f>SUMIF(Origin,$J16,D$8:D$33)-SUMIF(Destination,$J16,D$8:D$33)</f>
        <v>0</v>
      </c>
      <c r="L16" s="15">
        <f>SUMIF(Origin,$J16,E$8:E$33)-SUMIF(Destination,$J16,E$8:E$33)</f>
        <v>0</v>
      </c>
      <c r="M16" s="8" t="s">
        <v>1</v>
      </c>
      <c r="N16" s="4">
        <v>0</v>
      </c>
      <c r="O16" s="4">
        <v>0</v>
      </c>
    </row>
    <row r="17" spans="1:15" x14ac:dyDescent="0.3">
      <c r="A17" s="1">
        <v>2</v>
      </c>
      <c r="B17" s="4">
        <v>5</v>
      </c>
      <c r="C17" s="4">
        <v>1</v>
      </c>
      <c r="D17" s="12">
        <v>0</v>
      </c>
      <c r="E17" s="12">
        <v>0</v>
      </c>
      <c r="F17" s="13">
        <f t="shared" si="0"/>
        <v>0</v>
      </c>
      <c r="G17" s="8" t="s">
        <v>2</v>
      </c>
      <c r="H17" s="4">
        <f t="shared" si="1"/>
        <v>300</v>
      </c>
      <c r="I17" s="3"/>
      <c r="J17" s="3"/>
      <c r="K17" s="3"/>
      <c r="L17" s="3"/>
      <c r="M17" s="3"/>
      <c r="N17" s="3"/>
      <c r="O17" s="3"/>
    </row>
    <row r="18" spans="1:15" x14ac:dyDescent="0.3">
      <c r="A18" s="1">
        <v>2</v>
      </c>
      <c r="B18" s="4">
        <v>6</v>
      </c>
      <c r="C18" s="4">
        <v>8</v>
      </c>
      <c r="D18" s="12">
        <v>200</v>
      </c>
      <c r="E18" s="12">
        <v>100</v>
      </c>
      <c r="F18" s="13">
        <f t="shared" si="0"/>
        <v>300</v>
      </c>
      <c r="G18" s="8" t="s">
        <v>2</v>
      </c>
      <c r="H18" s="4">
        <f t="shared" si="1"/>
        <v>300</v>
      </c>
      <c r="I18" s="3"/>
      <c r="J18" s="3" t="s">
        <v>10</v>
      </c>
      <c r="K18" s="3"/>
      <c r="L18" s="3"/>
      <c r="M18" s="3"/>
      <c r="N18" s="3"/>
      <c r="O18" s="3"/>
    </row>
    <row r="19" spans="1:15" x14ac:dyDescent="0.3">
      <c r="A19" s="1">
        <v>2</v>
      </c>
      <c r="B19" s="4">
        <v>7</v>
      </c>
      <c r="C19" s="4">
        <v>15</v>
      </c>
      <c r="D19" s="12">
        <v>0</v>
      </c>
      <c r="E19" s="12">
        <v>0</v>
      </c>
      <c r="F19" s="13">
        <f t="shared" si="0"/>
        <v>0</v>
      </c>
      <c r="G19" s="8" t="s">
        <v>2</v>
      </c>
      <c r="H19" s="4">
        <f t="shared" si="1"/>
        <v>300</v>
      </c>
      <c r="I19" s="3"/>
      <c r="J19" s="7" t="s">
        <v>7</v>
      </c>
      <c r="K19" s="7" t="s">
        <v>27</v>
      </c>
      <c r="L19" s="7" t="s">
        <v>28</v>
      </c>
      <c r="M19" s="7"/>
      <c r="N19" s="7" t="s">
        <v>25</v>
      </c>
      <c r="O19" s="7" t="s">
        <v>26</v>
      </c>
    </row>
    <row r="20" spans="1:15" x14ac:dyDescent="0.3">
      <c r="A20" s="1">
        <v>3</v>
      </c>
      <c r="B20" s="4">
        <v>1</v>
      </c>
      <c r="C20" s="4">
        <v>0.4</v>
      </c>
      <c r="D20" s="12">
        <v>0</v>
      </c>
      <c r="E20" s="12">
        <v>0</v>
      </c>
      <c r="F20" s="13">
        <f t="shared" si="0"/>
        <v>0</v>
      </c>
      <c r="G20" s="8" t="s">
        <v>2</v>
      </c>
      <c r="H20" s="4">
        <f t="shared" si="1"/>
        <v>300</v>
      </c>
      <c r="I20" s="3"/>
      <c r="J20" s="3">
        <v>6</v>
      </c>
      <c r="K20" s="15">
        <f>SUMIF(Destination,$J20,D$8:D$33)-SUMIF(Origin,$J20,D$8:D$33)</f>
        <v>400</v>
      </c>
      <c r="L20" s="15">
        <f>SUMIF(Destination,$J20,E$8:E$33)-SUMIF(Origin,$J20,E$8:E$33)</f>
        <v>200</v>
      </c>
      <c r="M20" s="17" t="s">
        <v>1</v>
      </c>
      <c r="N20" s="4">
        <v>400</v>
      </c>
      <c r="O20" s="4">
        <v>200</v>
      </c>
    </row>
    <row r="21" spans="1:15" x14ac:dyDescent="0.3">
      <c r="A21" s="1">
        <v>3</v>
      </c>
      <c r="B21" s="4">
        <v>2</v>
      </c>
      <c r="C21" s="4">
        <v>8</v>
      </c>
      <c r="D21" s="12">
        <v>0</v>
      </c>
      <c r="E21" s="12">
        <v>0</v>
      </c>
      <c r="F21" s="13">
        <f t="shared" si="0"/>
        <v>0</v>
      </c>
      <c r="G21" s="8" t="s">
        <v>2</v>
      </c>
      <c r="H21" s="4">
        <f t="shared" si="1"/>
        <v>300</v>
      </c>
      <c r="I21" s="3"/>
      <c r="J21" s="3">
        <v>7</v>
      </c>
      <c r="K21" s="14">
        <f>SUMIF(Destination,$J21,D$8:D$33)-SUMIF(Origin,$J21,D$8:D$33)</f>
        <v>180</v>
      </c>
      <c r="L21" s="14">
        <f>SUMIF(Destination,$J21,E$8:E$33)-SUMIF(Origin,$J21,E$8:E$33)</f>
        <v>140</v>
      </c>
      <c r="M21" s="17" t="s">
        <v>1</v>
      </c>
      <c r="N21" s="4">
        <v>180</v>
      </c>
      <c r="O21" s="4">
        <v>140</v>
      </c>
    </row>
    <row r="22" spans="1:15" x14ac:dyDescent="0.3">
      <c r="A22" s="1">
        <v>3</v>
      </c>
      <c r="B22" s="4">
        <v>4</v>
      </c>
      <c r="C22" s="4">
        <v>1</v>
      </c>
      <c r="D22" s="12">
        <v>0</v>
      </c>
      <c r="E22" s="12">
        <v>180</v>
      </c>
      <c r="F22" s="13">
        <f t="shared" si="0"/>
        <v>180</v>
      </c>
      <c r="G22" s="8" t="s">
        <v>2</v>
      </c>
      <c r="H22" s="4">
        <f t="shared" si="1"/>
        <v>300</v>
      </c>
      <c r="I22" s="3"/>
      <c r="J22" s="3"/>
      <c r="K22" s="5"/>
      <c r="L22" s="3"/>
      <c r="M22" s="3"/>
      <c r="N22" s="3"/>
      <c r="O22" s="3"/>
    </row>
    <row r="23" spans="1:15" x14ac:dyDescent="0.3">
      <c r="A23" s="1">
        <v>3</v>
      </c>
      <c r="B23" s="4">
        <v>5</v>
      </c>
      <c r="C23" s="4">
        <v>0.5</v>
      </c>
      <c r="D23" s="12">
        <v>280</v>
      </c>
      <c r="E23" s="12">
        <v>20</v>
      </c>
      <c r="F23" s="13">
        <f t="shared" si="0"/>
        <v>300</v>
      </c>
      <c r="G23" s="8" t="s">
        <v>2</v>
      </c>
      <c r="H23" s="4">
        <f t="shared" si="1"/>
        <v>300</v>
      </c>
      <c r="I23" s="3"/>
      <c r="J23" s="3"/>
      <c r="K23" s="3"/>
      <c r="L23" s="3"/>
      <c r="M23" s="3"/>
      <c r="N23" s="3"/>
      <c r="O23" s="3"/>
    </row>
    <row r="24" spans="1:15" x14ac:dyDescent="0.3">
      <c r="A24" s="1">
        <v>3</v>
      </c>
      <c r="B24" s="4">
        <v>6</v>
      </c>
      <c r="C24" s="4">
        <v>10</v>
      </c>
      <c r="D24" s="12">
        <v>0</v>
      </c>
      <c r="E24" s="12">
        <v>0</v>
      </c>
      <c r="F24" s="13">
        <f t="shared" si="0"/>
        <v>0</v>
      </c>
      <c r="G24" s="8" t="s">
        <v>2</v>
      </c>
      <c r="H24" s="4">
        <f t="shared" si="1"/>
        <v>300</v>
      </c>
      <c r="I24" s="3"/>
      <c r="J24" s="4" t="s">
        <v>30</v>
      </c>
      <c r="K24" s="3"/>
      <c r="L24" s="3"/>
      <c r="M24" s="3"/>
      <c r="N24" s="3"/>
      <c r="O24" s="3"/>
    </row>
    <row r="25" spans="1:15" x14ac:dyDescent="0.3">
      <c r="A25" s="1">
        <v>3</v>
      </c>
      <c r="B25" s="4">
        <v>7</v>
      </c>
      <c r="C25" s="4">
        <v>12</v>
      </c>
      <c r="D25" s="12">
        <v>0</v>
      </c>
      <c r="E25" s="12">
        <v>20</v>
      </c>
      <c r="F25" s="13">
        <f t="shared" si="0"/>
        <v>20</v>
      </c>
      <c r="G25" s="8" t="s">
        <v>2</v>
      </c>
      <c r="H25" s="4">
        <f t="shared" si="1"/>
        <v>300</v>
      </c>
      <c r="I25" s="3"/>
      <c r="J25" s="3"/>
      <c r="K25" s="3" t="s">
        <v>31</v>
      </c>
      <c r="L25" s="3" t="s">
        <v>32</v>
      </c>
      <c r="M25" s="3"/>
      <c r="N25" s="3"/>
      <c r="O25" s="3"/>
    </row>
    <row r="26" spans="1:15" x14ac:dyDescent="0.3">
      <c r="A26" s="1">
        <v>4</v>
      </c>
      <c r="B26" s="4">
        <v>5</v>
      </c>
      <c r="C26" s="4">
        <v>1.2</v>
      </c>
      <c r="D26" s="12">
        <v>0</v>
      </c>
      <c r="E26" s="12">
        <v>0</v>
      </c>
      <c r="F26" s="13">
        <f t="shared" si="0"/>
        <v>0</v>
      </c>
      <c r="G26" s="8" t="s">
        <v>2</v>
      </c>
      <c r="H26" s="4">
        <f t="shared" si="1"/>
        <v>300</v>
      </c>
      <c r="I26" s="3"/>
      <c r="J26" s="3"/>
      <c r="K26" s="3" t="s">
        <v>33</v>
      </c>
      <c r="L26" s="3" t="s">
        <v>34</v>
      </c>
      <c r="M26" s="3"/>
      <c r="N26" s="3"/>
      <c r="O26" s="3"/>
    </row>
    <row r="27" spans="1:15" x14ac:dyDescent="0.3">
      <c r="A27" s="1">
        <v>4</v>
      </c>
      <c r="B27" s="4">
        <v>6</v>
      </c>
      <c r="C27" s="4">
        <v>2</v>
      </c>
      <c r="D27" s="12">
        <v>100</v>
      </c>
      <c r="E27" s="12">
        <v>200</v>
      </c>
      <c r="F27" s="13">
        <f t="shared" si="0"/>
        <v>300</v>
      </c>
      <c r="G27" s="8" t="s">
        <v>2</v>
      </c>
      <c r="H27" s="4">
        <f t="shared" si="1"/>
        <v>300</v>
      </c>
      <c r="I27" s="3"/>
      <c r="J27" s="3"/>
      <c r="K27" s="3" t="s">
        <v>35</v>
      </c>
      <c r="L27" s="3" t="s">
        <v>36</v>
      </c>
      <c r="M27" s="3"/>
      <c r="N27" s="3"/>
      <c r="O27" s="3"/>
    </row>
    <row r="28" spans="1:15" x14ac:dyDescent="0.3">
      <c r="A28" s="1">
        <v>4</v>
      </c>
      <c r="B28" s="4">
        <v>7</v>
      </c>
      <c r="C28" s="4">
        <v>12</v>
      </c>
      <c r="D28" s="12">
        <v>0</v>
      </c>
      <c r="E28" s="12">
        <v>0</v>
      </c>
      <c r="F28" s="13">
        <f t="shared" si="0"/>
        <v>0</v>
      </c>
      <c r="G28" s="8" t="s">
        <v>2</v>
      </c>
      <c r="H28" s="4">
        <f t="shared" si="1"/>
        <v>300</v>
      </c>
      <c r="I28" s="3"/>
      <c r="J28" s="3"/>
      <c r="K28" s="3" t="s">
        <v>5</v>
      </c>
      <c r="L28" s="3" t="s">
        <v>37</v>
      </c>
      <c r="M28" s="3"/>
      <c r="N28" s="3"/>
      <c r="O28" s="3"/>
    </row>
    <row r="29" spans="1:15" x14ac:dyDescent="0.3">
      <c r="A29" s="1">
        <v>5</v>
      </c>
      <c r="B29" s="4">
        <v>4</v>
      </c>
      <c r="C29" s="4">
        <v>0.8</v>
      </c>
      <c r="D29" s="12">
        <v>0</v>
      </c>
      <c r="E29" s="12">
        <v>0</v>
      </c>
      <c r="F29" s="13">
        <f t="shared" si="0"/>
        <v>0</v>
      </c>
      <c r="G29" s="8" t="s">
        <v>2</v>
      </c>
      <c r="H29" s="4">
        <f t="shared" si="1"/>
        <v>300</v>
      </c>
      <c r="I29" s="3"/>
      <c r="J29" s="3"/>
      <c r="K29" s="3" t="s">
        <v>4</v>
      </c>
      <c r="L29" s="3" t="s">
        <v>38</v>
      </c>
      <c r="M29" s="3"/>
      <c r="N29" s="3"/>
      <c r="O29" s="3"/>
    </row>
    <row r="30" spans="1:15" x14ac:dyDescent="0.3">
      <c r="A30" s="1">
        <v>5</v>
      </c>
      <c r="B30" s="4">
        <v>6</v>
      </c>
      <c r="C30" s="4">
        <v>2</v>
      </c>
      <c r="D30" s="12">
        <v>280</v>
      </c>
      <c r="E30" s="12">
        <v>20</v>
      </c>
      <c r="F30" s="13">
        <f t="shared" si="0"/>
        <v>300</v>
      </c>
      <c r="G30" s="8" t="s">
        <v>2</v>
      </c>
      <c r="H30" s="4">
        <f t="shared" si="1"/>
        <v>300</v>
      </c>
      <c r="I30" s="3"/>
      <c r="J30" s="3"/>
      <c r="K30" s="3" t="s">
        <v>39</v>
      </c>
      <c r="L30" s="3" t="s">
        <v>40</v>
      </c>
      <c r="M30" s="3"/>
      <c r="N30" s="3"/>
      <c r="O30" s="3"/>
    </row>
    <row r="31" spans="1:15" x14ac:dyDescent="0.3">
      <c r="A31" s="1">
        <v>5</v>
      </c>
      <c r="B31" s="4">
        <v>7</v>
      </c>
      <c r="C31" s="4">
        <v>12</v>
      </c>
      <c r="D31" s="12">
        <v>0</v>
      </c>
      <c r="E31" s="12">
        <v>0</v>
      </c>
      <c r="F31" s="13">
        <f t="shared" si="0"/>
        <v>0</v>
      </c>
      <c r="G31" s="8" t="s">
        <v>2</v>
      </c>
      <c r="H31" s="4">
        <f t="shared" si="1"/>
        <v>300</v>
      </c>
      <c r="I31" s="3"/>
      <c r="J31" s="3"/>
      <c r="K31" s="3" t="s">
        <v>41</v>
      </c>
      <c r="L31" s="3" t="s">
        <v>42</v>
      </c>
      <c r="M31" s="3"/>
      <c r="N31" s="3"/>
      <c r="O31" s="3"/>
    </row>
    <row r="32" spans="1:15" x14ac:dyDescent="0.3">
      <c r="A32" s="1">
        <v>6</v>
      </c>
      <c r="B32" s="4">
        <v>7</v>
      </c>
      <c r="C32" s="4">
        <v>1</v>
      </c>
      <c r="D32" s="12">
        <v>180</v>
      </c>
      <c r="E32" s="12">
        <v>120</v>
      </c>
      <c r="F32" s="13">
        <f t="shared" si="0"/>
        <v>300</v>
      </c>
      <c r="G32" s="8" t="s">
        <v>2</v>
      </c>
      <c r="H32" s="4">
        <f t="shared" si="1"/>
        <v>300</v>
      </c>
      <c r="I32" s="3"/>
      <c r="J32" s="3"/>
      <c r="K32" s="3" t="s">
        <v>43</v>
      </c>
      <c r="L32" s="3" t="s">
        <v>44</v>
      </c>
      <c r="M32" s="3"/>
      <c r="N32" s="3"/>
      <c r="O32" s="3"/>
    </row>
    <row r="33" spans="1:15" x14ac:dyDescent="0.3">
      <c r="A33" s="1">
        <v>7</v>
      </c>
      <c r="B33" s="4">
        <v>6</v>
      </c>
      <c r="C33" s="4">
        <v>7</v>
      </c>
      <c r="D33" s="12">
        <v>0</v>
      </c>
      <c r="E33" s="12">
        <v>0</v>
      </c>
      <c r="F33" s="13">
        <f t="shared" si="0"/>
        <v>0</v>
      </c>
      <c r="G33" s="8" t="s">
        <v>2</v>
      </c>
      <c r="H33" s="4">
        <f t="shared" si="1"/>
        <v>300</v>
      </c>
      <c r="I33" s="3"/>
      <c r="J33" s="3"/>
      <c r="K33" s="3" t="s">
        <v>45</v>
      </c>
      <c r="L33" s="3" t="s">
        <v>46</v>
      </c>
      <c r="M33" s="3"/>
      <c r="N33" s="3"/>
      <c r="O33" s="3"/>
    </row>
    <row r="34" spans="1:15" x14ac:dyDescent="0.3">
      <c r="B34" s="3"/>
      <c r="C34" s="3"/>
      <c r="D34" s="3"/>
      <c r="E34" s="3"/>
      <c r="F34" s="3"/>
      <c r="G34" s="3"/>
      <c r="H34" s="3"/>
      <c r="I34" s="3"/>
      <c r="J34" s="3"/>
      <c r="K34" s="3" t="s">
        <v>47</v>
      </c>
      <c r="L34" s="3" t="s">
        <v>48</v>
      </c>
      <c r="M34" s="3"/>
      <c r="N34" s="3"/>
      <c r="O34" s="3"/>
    </row>
    <row r="35" spans="1:15" ht="15" thickBot="1" x14ac:dyDescent="0.35">
      <c r="A35" s="1" t="s">
        <v>15</v>
      </c>
      <c r="B35" s="3"/>
      <c r="C35" s="3"/>
      <c r="D35" s="3"/>
      <c r="E35" s="3"/>
      <c r="F35" s="3"/>
      <c r="G35" s="3"/>
      <c r="H35" s="3"/>
      <c r="I35" s="3"/>
      <c r="J35" s="3"/>
      <c r="K35" s="3" t="s">
        <v>49</v>
      </c>
      <c r="L35" s="3" t="s">
        <v>50</v>
      </c>
      <c r="M35" s="3"/>
      <c r="N35" s="3"/>
      <c r="O35" s="3"/>
    </row>
    <row r="36" spans="1:15" ht="15.6" thickTop="1" thickBot="1" x14ac:dyDescent="0.35">
      <c r="A36" s="2" t="s">
        <v>0</v>
      </c>
      <c r="B36" s="16">
        <f>SUMPRODUCT(Unit_Cost,Total_flow)</f>
        <v>5570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5" thickTop="1" x14ac:dyDescent="0.3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x14ac:dyDescent="0.3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41" spans="1:15" x14ac:dyDescent="0.3">
      <c r="L41" s="1"/>
    </row>
    <row r="42" spans="1:15" x14ac:dyDescent="0.3">
      <c r="L42" s="11"/>
      <c r="M42" s="11"/>
    </row>
    <row r="43" spans="1:15" x14ac:dyDescent="0.3">
      <c r="L43" s="11"/>
      <c r="M43" s="11"/>
    </row>
    <row r="44" spans="1:15" x14ac:dyDescent="0.3">
      <c r="L44" s="11"/>
      <c r="M44" s="11"/>
    </row>
    <row r="45" spans="1:15" x14ac:dyDescent="0.3">
      <c r="L45" s="11"/>
      <c r="M45" s="11"/>
    </row>
    <row r="46" spans="1:15" x14ac:dyDescent="0.3">
      <c r="L46" s="11"/>
      <c r="M46" s="11"/>
    </row>
    <row r="47" spans="1:15" x14ac:dyDescent="0.3">
      <c r="L47" s="11"/>
      <c r="M47" s="11"/>
    </row>
    <row r="48" spans="1:15" x14ac:dyDescent="0.3">
      <c r="L48" s="11"/>
      <c r="M48" s="11"/>
    </row>
    <row r="49" spans="12:13" x14ac:dyDescent="0.3">
      <c r="L49" s="11"/>
      <c r="M49" s="11"/>
    </row>
    <row r="50" spans="12:13" x14ac:dyDescent="0.3">
      <c r="L50" s="11"/>
      <c r="M50" s="11"/>
    </row>
    <row r="51" spans="12:13" x14ac:dyDescent="0.3">
      <c r="L51" s="11"/>
      <c r="M51" s="11"/>
    </row>
    <row r="52" spans="12:13" x14ac:dyDescent="0.3">
      <c r="L52" s="11"/>
      <c r="M52" s="11"/>
    </row>
    <row r="53" spans="12:13" x14ac:dyDescent="0.3">
      <c r="L53" s="11"/>
      <c r="M53" s="11"/>
    </row>
    <row r="54" spans="12:13" x14ac:dyDescent="0.3">
      <c r="L54" s="11"/>
      <c r="M54" s="11"/>
    </row>
    <row r="55" spans="12:13" x14ac:dyDescent="0.3">
      <c r="L55" s="11"/>
      <c r="M55" s="11"/>
    </row>
    <row r="56" spans="12:13" x14ac:dyDescent="0.3">
      <c r="L56" s="11"/>
      <c r="M56" s="11"/>
    </row>
  </sheetData>
  <printOptions headings="1" gridLines="1" gridLinesSet="0"/>
  <pageMargins left="0.75" right="0.75" top="1" bottom="1" header="0.5" footer="0.5"/>
  <pageSetup scale="55" orientation="landscape" horizontalDpi="300" verticalDpi="300" r:id="rId1"/>
  <headerFooter alignWithMargins="0"/>
  <ignoredErrors>
    <ignoredError sqref="F8:F33" formulaRange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Model</vt:lpstr>
      <vt:lpstr>Model!Arc_Capacity</vt:lpstr>
      <vt:lpstr>Model!Customer_demand</vt:lpstr>
      <vt:lpstr>Model!Customer_net_inflow</vt:lpstr>
      <vt:lpstr>Model!Destination</vt:lpstr>
      <vt:lpstr>Model!Flow_1</vt:lpstr>
      <vt:lpstr>Model!Flow_2</vt:lpstr>
      <vt:lpstr>Model!Origin</vt:lpstr>
      <vt:lpstr>Model!Plant_capacity</vt:lpstr>
      <vt:lpstr>Model!Plant_net_outflow</vt:lpstr>
      <vt:lpstr>Model!Total_cost</vt:lpstr>
      <vt:lpstr>Model!Total_flow</vt:lpstr>
      <vt:lpstr>Model!Unit_Cost</vt:lpstr>
      <vt:lpstr>Model!Warehouse_net_outflow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Sebastian Pastor</cp:lastModifiedBy>
  <cp:lastPrinted>2007-09-25T14:42:00Z</cp:lastPrinted>
  <dcterms:created xsi:type="dcterms:W3CDTF">1997-08-23T19:50:40Z</dcterms:created>
  <dcterms:modified xsi:type="dcterms:W3CDTF">2020-02-12T20:32:15Z</dcterms:modified>
</cp:coreProperties>
</file>